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dp-my.sharepoint.com/personal/lorraine_ngbanda_undp_org/Documents/Documents/GAMBIA/WORKING SESSIOSN WITH COLLEAGUES/POST TRRC/"/>
    </mc:Choice>
  </mc:AlternateContent>
  <xr:revisionPtr revIDLastSave="73" documentId="8_{8B4930F7-A1ED-4A25-A507-0404455A6D23}" xr6:coauthVersionLast="47" xr6:coauthVersionMax="47" xr10:uidLastSave="{84FB5147-5A79-4704-BD4F-D03CD8C70DCB}"/>
  <bookViews>
    <workbookView xWindow="-110" yWindow="-110" windowWidth="19420" windowHeight="10420" activeTab="2" xr2:uid="{00000000-000D-0000-FFFF-FFFF00000000}"/>
  </bookViews>
  <sheets>
    <sheet name="Instructions" sheetId="9" r:id="rId1"/>
    <sheet name="1) Budget Table" sheetId="1" r:id="rId2"/>
    <sheet name="SUMMARY" sheetId="14" r:id="rId3"/>
    <sheet name="2) By Category" sheetId="5" r:id="rId4"/>
    <sheet name="3) Explanatory Notes" sheetId="3" r:id="rId5"/>
    <sheet name="4) -For PBSO Use-" sheetId="6" r:id="rId6"/>
    <sheet name="5) -For MPTF Use-" sheetId="4" r:id="rId7"/>
    <sheet name="INTERIM FIN REPORT" sheetId="10" r:id="rId8"/>
    <sheet name="2022 AAA 30000" sheetId="11" r:id="rId9"/>
    <sheet name="2023 AAA 30000" sheetId="12" r:id="rId10"/>
    <sheet name="PIVOT 2023 AAA" sheetId="13" r:id="rId11"/>
    <sheet name="Dropdowns" sheetId="8" state="hidden" r:id="rId12"/>
    <sheet name="Sheet2" sheetId="7" state="hidden" r:id="rId13"/>
  </sheets>
  <externalReferences>
    <externalReference r:id="rId14"/>
  </externalReferences>
  <definedNames>
    <definedName name="_xlnm._FilterDatabase" localSheetId="8" hidden="1">'2022 AAA 30000'!$A$1:$AG$418</definedName>
    <definedName name="_xlnm._FilterDatabase" localSheetId="9" hidden="1">'2023 AAA 30000'!$A$1:$BA$296</definedName>
    <definedName name="_xlnm.Print_Titles" localSheetId="7">'INTERIM FIN REPORT'!$1:$4</definedName>
  </definedNames>
  <calcPr calcId="191028"/>
  <pivotCaches>
    <pivotCache cacheId="14" r:id="rId1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5" i="1" l="1"/>
  <c r="I174" i="1"/>
  <c r="I105" i="1"/>
  <c r="I93" i="1"/>
  <c r="I102" i="1"/>
  <c r="I91" i="1"/>
  <c r="I64" i="1"/>
  <c r="I63" i="1"/>
  <c r="I61" i="1"/>
  <c r="I60" i="1"/>
  <c r="I59" i="1"/>
  <c r="I67" i="1" s="1"/>
  <c r="I53" i="1"/>
  <c r="I52" i="1"/>
  <c r="I51" i="1"/>
  <c r="I49" i="1"/>
  <c r="J49" i="1" s="1"/>
  <c r="I29" i="1"/>
  <c r="I18" i="1"/>
  <c r="J18" i="1" s="1"/>
  <c r="I17" i="1"/>
  <c r="I10" i="1"/>
  <c r="I8" i="1"/>
  <c r="I7" i="1"/>
  <c r="F30" i="14"/>
  <c r="F4" i="14"/>
  <c r="F5" i="14"/>
  <c r="F6" i="14"/>
  <c r="F7" i="14"/>
  <c r="F8" i="14"/>
  <c r="F9" i="14"/>
  <c r="F10" i="14"/>
  <c r="F11" i="14"/>
  <c r="F12" i="14"/>
  <c r="F13" i="14"/>
  <c r="F14" i="14"/>
  <c r="F15" i="14"/>
  <c r="F16" i="14"/>
  <c r="F17" i="14"/>
  <c r="F18" i="14"/>
  <c r="F19" i="14"/>
  <c r="F20" i="14"/>
  <c r="F21" i="14"/>
  <c r="F22" i="14"/>
  <c r="F23" i="14"/>
  <c r="F24" i="14"/>
  <c r="F25" i="14"/>
  <c r="F26" i="14"/>
  <c r="F27" i="14"/>
  <c r="F31" i="14"/>
  <c r="F3" i="14"/>
  <c r="B29" i="14"/>
  <c r="C28" i="14"/>
  <c r="D26" i="14"/>
  <c r="C26" i="14"/>
  <c r="D25" i="14"/>
  <c r="C25" i="14"/>
  <c r="E22" i="14"/>
  <c r="A22" i="14"/>
  <c r="D21" i="14"/>
  <c r="C21" i="14"/>
  <c r="A20" i="14"/>
  <c r="C19" i="14"/>
  <c r="D19" i="14" s="1"/>
  <c r="C18" i="14"/>
  <c r="D18" i="14" s="1"/>
  <c r="D17" i="14"/>
  <c r="C17" i="14"/>
  <c r="D16" i="14"/>
  <c r="C16" i="14"/>
  <c r="C15" i="14"/>
  <c r="D15" i="14" s="1"/>
  <c r="C14" i="14"/>
  <c r="D14" i="14" s="1"/>
  <c r="D13" i="14"/>
  <c r="C13" i="14"/>
  <c r="D12" i="14"/>
  <c r="C12" i="14"/>
  <c r="C11" i="14"/>
  <c r="D11" i="14" s="1"/>
  <c r="C10" i="14"/>
  <c r="D10" i="14" s="1"/>
  <c r="D9" i="14"/>
  <c r="C9" i="14"/>
  <c r="D8" i="14"/>
  <c r="C8" i="14"/>
  <c r="C7" i="14"/>
  <c r="D7" i="14" s="1"/>
  <c r="C6" i="14"/>
  <c r="D6" i="14" s="1"/>
  <c r="D5" i="14"/>
  <c r="C5" i="14"/>
  <c r="D4" i="14"/>
  <c r="C4" i="14"/>
  <c r="C3" i="14"/>
  <c r="D3" i="14" s="1"/>
  <c r="AD419" i="11"/>
  <c r="J105" i="1"/>
  <c r="J102" i="1"/>
  <c r="J103" i="1"/>
  <c r="J101" i="1"/>
  <c r="J93" i="1"/>
  <c r="J91" i="1"/>
  <c r="J60" i="1"/>
  <c r="J51" i="1"/>
  <c r="J52" i="1"/>
  <c r="J53" i="1"/>
  <c r="J54" i="1"/>
  <c r="J28" i="1"/>
  <c r="J29" i="1"/>
  <c r="J27" i="1"/>
  <c r="J21" i="1"/>
  <c r="J22" i="1"/>
  <c r="J17" i="1"/>
  <c r="J8" i="1"/>
  <c r="J10" i="1"/>
  <c r="D20" i="4"/>
  <c r="E20" i="4"/>
  <c r="C20" i="4"/>
  <c r="D6" i="4"/>
  <c r="E6" i="4"/>
  <c r="C6" i="4"/>
  <c r="E197" i="5"/>
  <c r="F197" i="5"/>
  <c r="D197" i="5"/>
  <c r="E4" i="5"/>
  <c r="F4" i="5"/>
  <c r="D4" i="5"/>
  <c r="F195" i="1"/>
  <c r="E195" i="1"/>
  <c r="D195" i="1"/>
  <c r="D187" i="1"/>
  <c r="F187" i="1"/>
  <c r="E187" i="1"/>
  <c r="G24" i="4"/>
  <c r="G23" i="4"/>
  <c r="G22" i="4"/>
  <c r="I25" i="1"/>
  <c r="I35" i="1"/>
  <c r="I45" i="1"/>
  <c r="I57" i="1"/>
  <c r="I77" i="1"/>
  <c r="I87" i="1"/>
  <c r="I99" i="1"/>
  <c r="I109" i="1"/>
  <c r="I119" i="1"/>
  <c r="I129" i="1"/>
  <c r="I141" i="1"/>
  <c r="I151" i="1"/>
  <c r="I161" i="1"/>
  <c r="I171" i="1"/>
  <c r="I178" i="1"/>
  <c r="D205" i="1"/>
  <c r="G174" i="1"/>
  <c r="H200" i="1"/>
  <c r="D199" i="5"/>
  <c r="E205" i="5"/>
  <c r="F205" i="5"/>
  <c r="E204" i="5"/>
  <c r="F204" i="5"/>
  <c r="E203" i="5"/>
  <c r="F203" i="5"/>
  <c r="E202" i="5"/>
  <c r="F202" i="5"/>
  <c r="E201" i="5"/>
  <c r="F201" i="5"/>
  <c r="E200" i="5"/>
  <c r="F200" i="5"/>
  <c r="D201" i="5"/>
  <c r="D202" i="5"/>
  <c r="D203" i="5"/>
  <c r="D204" i="5"/>
  <c r="D205" i="5"/>
  <c r="D200" i="5"/>
  <c r="E199" i="5"/>
  <c r="F199" i="5"/>
  <c r="D206" i="5"/>
  <c r="D207" i="5"/>
  <c r="D208" i="5"/>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c r="F178" i="1"/>
  <c r="F186" i="5"/>
  <c r="D178" i="1"/>
  <c r="D186" i="5"/>
  <c r="G178" i="1"/>
  <c r="G194" i="5"/>
  <c r="H35" i="1"/>
  <c r="G129" i="1"/>
  <c r="H15" i="1"/>
  <c r="G25" i="1"/>
  <c r="G57" i="1"/>
  <c r="G87" i="1"/>
  <c r="G119" i="1"/>
  <c r="G151" i="1"/>
  <c r="H171" i="1"/>
  <c r="G45" i="1"/>
  <c r="G77" i="1"/>
  <c r="H161" i="1"/>
  <c r="G67" i="1"/>
  <c r="G99" i="1"/>
  <c r="G109" i="1"/>
  <c r="G141" i="1"/>
  <c r="H25" i="1"/>
  <c r="G161" i="1"/>
  <c r="H87" i="1"/>
  <c r="H99" i="1"/>
  <c r="H119" i="1"/>
  <c r="H45" i="1"/>
  <c r="H129" i="1"/>
  <c r="H178" i="1"/>
  <c r="H57" i="1"/>
  <c r="H141" i="1"/>
  <c r="H67" i="1"/>
  <c r="H151" i="1"/>
  <c r="H109" i="1"/>
  <c r="H77" i="1"/>
  <c r="G171" i="1"/>
  <c r="G35" i="1"/>
  <c r="G15" i="1"/>
  <c r="G186" i="5"/>
  <c r="D14" i="4"/>
  <c r="E14" i="4"/>
  <c r="E13" i="4"/>
  <c r="D12" i="4"/>
  <c r="E12" i="4"/>
  <c r="D11" i="4"/>
  <c r="E11" i="4"/>
  <c r="D10" i="4"/>
  <c r="E10" i="4"/>
  <c r="D9" i="4"/>
  <c r="E9" i="4"/>
  <c r="C14" i="4"/>
  <c r="C10" i="4"/>
  <c r="C11" i="4"/>
  <c r="C12" i="4"/>
  <c r="C13" i="4"/>
  <c r="C9"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D202" i="1"/>
  <c r="G204" i="5"/>
  <c r="G172" i="5"/>
  <c r="G199" i="5"/>
  <c r="D13" i="4"/>
  <c r="F13" i="4"/>
  <c r="G202" i="5"/>
  <c r="G200" i="5"/>
  <c r="F10" i="4"/>
  <c r="C15" i="4"/>
  <c r="F14" i="4"/>
  <c r="F8" i="4"/>
  <c r="F11" i="4"/>
  <c r="F12" i="4"/>
  <c r="E15" i="4"/>
  <c r="F9" i="4"/>
  <c r="G205" i="5"/>
  <c r="G203" i="5"/>
  <c r="G201" i="5"/>
  <c r="F206" i="5"/>
  <c r="E206" i="5"/>
  <c r="G116" i="5"/>
  <c r="G150" i="5"/>
  <c r="G161" i="5"/>
  <c r="G138" i="5"/>
  <c r="G183" i="5"/>
  <c r="G71" i="5"/>
  <c r="G105" i="5"/>
  <c r="G93" i="5"/>
  <c r="G82" i="5"/>
  <c r="G60" i="5"/>
  <c r="G37" i="5"/>
  <c r="G26" i="5"/>
  <c r="G48" i="5"/>
  <c r="G15"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c r="F25" i="1"/>
  <c r="F18" i="5"/>
  <c r="D25" i="1"/>
  <c r="D18" i="5"/>
  <c r="F15" i="1"/>
  <c r="E15" i="1"/>
  <c r="E16" i="4"/>
  <c r="E17" i="4"/>
  <c r="C16" i="4"/>
  <c r="C17" i="4"/>
  <c r="E207" i="5"/>
  <c r="E208" i="5"/>
  <c r="F207" i="5"/>
  <c r="F208" i="5"/>
  <c r="E7" i="5"/>
  <c r="E189" i="1"/>
  <c r="F7" i="5"/>
  <c r="F189" i="1"/>
  <c r="D15" i="4"/>
  <c r="E97" i="5"/>
  <c r="G206" i="5"/>
  <c r="F85" i="5"/>
  <c r="G18" i="5"/>
  <c r="E29" i="5"/>
  <c r="F15" i="4"/>
  <c r="F16" i="4"/>
  <c r="F17" i="4"/>
  <c r="D16" i="4"/>
  <c r="D17" i="4"/>
  <c r="G207" i="5"/>
  <c r="G208" i="5"/>
  <c r="F190" i="1"/>
  <c r="E190" i="1"/>
  <c r="D171" i="1"/>
  <c r="D175" i="5"/>
  <c r="G175" i="5"/>
  <c r="D161" i="1"/>
  <c r="D164" i="5"/>
  <c r="G164" i="5"/>
  <c r="D153" i="5"/>
  <c r="G153" i="5"/>
  <c r="D141" i="1"/>
  <c r="D129" i="1"/>
  <c r="D130" i="5"/>
  <c r="G130" i="5"/>
  <c r="D119" i="1"/>
  <c r="D119" i="5"/>
  <c r="G119" i="5"/>
  <c r="D109" i="1"/>
  <c r="D108" i="5"/>
  <c r="G108" i="5"/>
  <c r="D99" i="1"/>
  <c r="D87" i="1"/>
  <c r="D85" i="5"/>
  <c r="G85" i="5"/>
  <c r="D77" i="1"/>
  <c r="D74" i="5"/>
  <c r="G74" i="5"/>
  <c r="D67" i="1"/>
  <c r="D63" i="5"/>
  <c r="G63" i="5"/>
  <c r="D57" i="1"/>
  <c r="D45" i="1"/>
  <c r="D40" i="5"/>
  <c r="G40" i="5"/>
  <c r="D35" i="1"/>
  <c r="D15" i="1"/>
  <c r="D7" i="5"/>
  <c r="G7" i="5"/>
  <c r="D189" i="1"/>
  <c r="F191" i="1"/>
  <c r="E191" i="1"/>
  <c r="D97" i="5"/>
  <c r="G97" i="5"/>
  <c r="C29" i="6"/>
  <c r="D142" i="5"/>
  <c r="G142" i="5"/>
  <c r="C40" i="6"/>
  <c r="D52" i="5"/>
  <c r="G52" i="5"/>
  <c r="C18" i="6"/>
  <c r="D29" i="5"/>
  <c r="G29" i="5"/>
  <c r="C7" i="6"/>
  <c r="D10" i="6"/>
  <c r="F199" i="1"/>
  <c r="E24" i="4"/>
  <c r="F198" i="1"/>
  <c r="E23" i="4"/>
  <c r="F197" i="1"/>
  <c r="E199" i="1"/>
  <c r="D24" i="4"/>
  <c r="E198" i="1"/>
  <c r="D23" i="4"/>
  <c r="E197" i="1"/>
  <c r="E200" i="1"/>
  <c r="D25" i="4"/>
  <c r="G189" i="1"/>
  <c r="D45" i="6"/>
  <c r="D47" i="6"/>
  <c r="D46" i="6"/>
  <c r="D43" i="6"/>
  <c r="D44" i="6"/>
  <c r="D34" i="6"/>
  <c r="D36" i="6"/>
  <c r="D32" i="6"/>
  <c r="D33" i="6"/>
  <c r="D35" i="6"/>
  <c r="D24" i="6"/>
  <c r="D25" i="6"/>
  <c r="D21" i="6"/>
  <c r="D22" i="6"/>
  <c r="D23" i="6"/>
  <c r="D12" i="6"/>
  <c r="D11" i="6"/>
  <c r="D14" i="6"/>
  <c r="D13" i="6"/>
  <c r="D190" i="1"/>
  <c r="F200" i="1"/>
  <c r="E25" i="4"/>
  <c r="G190" i="1"/>
  <c r="G191" i="1"/>
  <c r="D206" i="1"/>
  <c r="E22" i="4"/>
  <c r="D22" i="4"/>
  <c r="D191" i="1"/>
  <c r="C30" i="6"/>
  <c r="C41" i="6"/>
  <c r="C19" i="6"/>
  <c r="C8" i="6"/>
  <c r="D203" i="1"/>
  <c r="D199" i="1"/>
  <c r="D198" i="1"/>
  <c r="G198" i="1"/>
  <c r="F23" i="4"/>
  <c r="D197" i="1"/>
  <c r="C22" i="4"/>
  <c r="G199" i="1"/>
  <c r="F24" i="4"/>
  <c r="C24" i="4"/>
  <c r="D200" i="1"/>
  <c r="C25" i="4"/>
  <c r="G197" i="1"/>
  <c r="C23" i="4"/>
  <c r="G200" i="1"/>
  <c r="F25" i="4"/>
  <c r="F22" i="4"/>
  <c r="E24" i="14"/>
  <c r="E23" i="14"/>
  <c r="E26" i="14"/>
  <c r="E20" i="14"/>
  <c r="J59" i="1" l="1"/>
  <c r="I15" i="1"/>
  <c r="J7" i="1"/>
  <c r="D28" i="14"/>
  <c r="E28" i="14" s="1"/>
  <c r="E30" i="14" s="1"/>
  <c r="I202" i="1"/>
  <c r="I203" i="1" s="1"/>
</calcChain>
</file>

<file path=xl/sharedStrings.xml><?xml version="1.0" encoding="utf-8"?>
<sst xmlns="http://schemas.openxmlformats.org/spreadsheetml/2006/main" count="18098" uniqueCount="2774">
  <si>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</si>
  <si>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</si>
  <si>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</si>
  <si>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</si>
  <si>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</si>
  <si>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UNDP</t>
  </si>
  <si>
    <t>OHCHR</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</si>
  <si>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</si>
  <si>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</si>
  <si>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</si>
  <si>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</si>
  <si>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</si>
  <si>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</si>
  <si>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The Government adopts effective measures and processes to enable implementation of TRRC recommendations in line with international human rights standards and responding to victims’ and women needs.</t>
  </si>
  <si>
    <t>Output 1.1:</t>
  </si>
  <si>
    <t>The Government is enabled to issue a comprehensive Government White Paper on implementation of the TRRC recommendations (Phase I only)</t>
  </si>
  <si>
    <t>Activity 1.1.1:</t>
  </si>
  <si>
    <t>Immediate sensitization by the Government on implication and plans following release of the TRRC Final Report and recommendations.</t>
  </si>
  <si>
    <t>Activity 1.1.2:</t>
  </si>
  <si>
    <t>National consultations, including National Stakeholder Conference (involving Government, Judiciary, NHRC, CSOs and international experts, and ensuring gender balance) on the implementation of TRRC recommendations, to discuss prerequisite legal and other relevant frameworks vis-à-vis public expectations and obligations under international law, to facilitate exchange of regional and/or other relevant experiences as well as reflect on reparations</t>
  </si>
  <si>
    <t>Activity 1.1.3:</t>
  </si>
  <si>
    <t>Support the digitalization of the archives and preservation of documents, information, and evidence under the custody of the TRRC</t>
  </si>
  <si>
    <t>Activity 1.1.4</t>
  </si>
  <si>
    <t>Support the establishment of the Victim Compensation Fund Bill</t>
  </si>
  <si>
    <t>Activity 1.1.5</t>
  </si>
  <si>
    <t>Activity 1.1.6</t>
  </si>
  <si>
    <t>Activity 1.1.7</t>
  </si>
  <si>
    <t>Activity 1.1.8</t>
  </si>
  <si>
    <t>Output Total</t>
  </si>
  <si>
    <t>Output 1.2:</t>
  </si>
  <si>
    <t>The Government is supported to adopt essential laws and strategies, and establish credible mechanisms to implement TRRC recommendations (Phase II)</t>
  </si>
  <si>
    <t>Activity 1.2.1</t>
  </si>
  <si>
    <t>Provide technical and logistical support to the Government to set up and maintain an inclusive and gender-balanced Technical Committee designed to hold on-going consultations with relevant stakeholders to enhance implementation, coordination, and synergies of post-TRRC activities</t>
  </si>
  <si>
    <t>Activity 1.2.2</t>
  </si>
  <si>
    <t>Provide technical support, including short-term consultancies, for development of frameworks, policies, laws, and strategies based on best practices, on the administration of reparations, national memorialization initiatives, the promotion of national reconciliation, justice, and non-recurrence, in consultation with victims and other relevant stakeholders</t>
  </si>
  <si>
    <t>Activity 1.2.3</t>
  </si>
  <si>
    <t>Provide essential technical, material, outreach and communication support to mechanisms mandated to administer reparations, implement national memorialization initiatives, and promote national reconciliation</t>
  </si>
  <si>
    <t>Activity 1.2.4</t>
  </si>
  <si>
    <t>Financial contribution towards national memorialization initiatives in consultation with victims and other relevant stakeholders (residual activity from TJHR Project)</t>
  </si>
  <si>
    <t>Activity 1.2.5</t>
  </si>
  <si>
    <t>Support nationwide awareness campaigns, including community engagements on status of implementation of TRRC recommendations, with special focus on interactions with victims, victim associations and relevant communities, whilst ensuring inclusivity</t>
  </si>
  <si>
    <t>Activity 1.2.6</t>
  </si>
  <si>
    <t>Support coordination efforts with international partners and visibility of the process, including highlighting implementation or funding gaps and advocating for funding</t>
  </si>
  <si>
    <t>Activity 1.2.7</t>
  </si>
  <si>
    <t>Activity 1.2.8</t>
  </si>
  <si>
    <t>Output 1.3:</t>
  </si>
  <si>
    <t>The Government and other relevant national stakeholders are supported to engage with UN human rights mechanisms on issues relating to the implementation of TRRC recommendations (Phase II)</t>
  </si>
  <si>
    <t>Activity 1.3.1</t>
  </si>
  <si>
    <t>Facilitate engagements/meetings with the UN special procedures, including the Working Group on Enforced or Involuntary Disappearances, Special Rapporteurs on Truth, Justice, Reparation and Guarantees of Non-Recurrence, Independence of Judges, Torture, and the Special Rapporteur on violence against women, its causes, and consequences etc.</t>
  </si>
  <si>
    <t>Activity 1.3.2</t>
  </si>
  <si>
    <t>Provide technical support, advice, and upon establishment, operationalize Secretariat of the National Mechanism for Reporting and Follow Up (NMRF) through internal policy development, basic, essential furniture and equipment, and the development of a National Recommendation Tracking Database (NRTD), with particular focus on tracking status of TRRC recommendations</t>
  </si>
  <si>
    <t>Activity 1.3.3</t>
  </si>
  <si>
    <t xml:space="preserve">Support the drafting and publication of human rights reports to enhance sharing of information on the implementation of TRRC recommendations, transitional justice, and human rights in The Gambia  ring of information on the implementation of TRRC recommendations, transitional justice and human rights in The Gambia  </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</si>
  <si>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</si>
  <si>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</si>
  <si>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</si>
  <si>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</si>
  <si>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</si>
  <si>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</si>
  <si>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</si>
  <si>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</si>
  <si>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</si>
  <si>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</si>
  <si>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</si>
  <si>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</si>
  <si>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</si>
  <si>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</si>
  <si>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</si>
  <si>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The justice sector demonstrates commitment and capacity to prosecute cases emanating from TRRC recommendations in line with international human rights standards.</t>
  </si>
  <si>
    <t>Outcome 2.1</t>
  </si>
  <si>
    <t>The Judiciary, Ministry of Justice and Ministry of Interior (Police) are supported to ensure prosecution of cases arising from TRRC recommendations (Phase I and II)</t>
  </si>
  <si>
    <t>Activity 2.1.1</t>
  </si>
  <si>
    <t>Facilitate short-term consultancies or internal drafting committees to develop legislation, strategies, standard operating, or rules of procedures required to prosecute cases recommended by the TRRC</t>
  </si>
  <si>
    <t>Activity 2.1.2</t>
  </si>
  <si>
    <t>Support the establishment and operationalization of a national witness protection mechanism limited to the provision of basic trainings, furniture and equipment, and building on the TRRC’s witness protection scheme</t>
  </si>
  <si>
    <t>Activity 2.1.3</t>
  </si>
  <si>
    <t>Following internal assessments, implement recommendations on enhancing the independence of the justice system, and/or enhancing capacities of justice sector actors, including regarding the investigation and prosecution of SGBV crimes</t>
  </si>
  <si>
    <t>Activity 2.1.4</t>
  </si>
  <si>
    <t>Provide technical support to the Ministry of Justice on the development of prosecutorial prioritization strategy, which includes SGBV crimes as well as other justice sector actors on the development of relevant strategies and/or working documents</t>
  </si>
  <si>
    <t>Activity 2.1.5</t>
  </si>
  <si>
    <t>Provide Trainings and workshops for justice sector actors and other relevant national institutions on prosecutions emanating from the TRRC recommendations, whilst complementing the capacity building provided through the UNDP and other Rule of Law Projects, using a gender and age-responsive approach, including provision of basic material and equipment to enhance their work</t>
  </si>
  <si>
    <t>Activity 2.1.6</t>
  </si>
  <si>
    <t>Enhance investigatory capacity, and provide other technical support to Ministry of Interior (Police) and Ministry of Justice on enforced disappearances, exhumation, storage, identification of remains and related matters</t>
  </si>
  <si>
    <t>Activity 2.1.7</t>
  </si>
  <si>
    <t>Undertake small rehabilitation works on premises housing justice sector actors directly involved in cases arising from TRRC recommendations</t>
  </si>
  <si>
    <t>Activity 2.1.8</t>
  </si>
  <si>
    <t>Output 2.2</t>
  </si>
  <si>
    <t>Enhanced civil society, particularly victim participation in the activities of the justice sector on the prosecution of cases emanating from TRRC recommendations (Phase I and II)</t>
  </si>
  <si>
    <t>Activity 2.2.1</t>
  </si>
  <si>
    <t>Organize workshops with victims’, women, and youth organizations to critically assess the recommendations of the TRRC and develop position papers, to ensure that the implementation process is fully victim and women oriented and reflects the needs of specific groups.</t>
  </si>
  <si>
    <t>Activity 2.2.2</t>
  </si>
  <si>
    <t>Support the attendance, review, and participation of CSOs, particularly victims’ associations in processes initiated by the justice sector on the prosecution of cases emanating from the TRRC recommendations</t>
  </si>
  <si>
    <t>Activity 2.2.3</t>
  </si>
  <si>
    <t>Dedicated support to community consultations to empower CSOs in transitional justice processes, to ensure communities/CSOs in the post-TRRC process monitor their inclusion in, responses to and overall satisfaction with processes, to help strengthen their legitimacy</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</si>
  <si>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</si>
  <si>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</si>
  <si>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</si>
  <si>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</si>
  <si>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</si>
  <si>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</si>
  <si>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</si>
  <si>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</si>
  <si>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</si>
  <si>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</si>
  <si>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</si>
  <si>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</si>
  <si>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</si>
  <si>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</si>
  <si>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</si>
  <si>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</si>
  <si>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</si>
  <si>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</si>
  <si>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</si>
  <si>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</si>
  <si>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</si>
  <si>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</si>
  <si>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</si>
  <si>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</si>
  <si>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The National Human Rights Commission and civil society organizations monitor, report, and support the overall implementation of TRRC recommendations using a human rights-based approach (gender responsive and disability inclusive) (Phase I and II)</t>
  </si>
  <si>
    <t>Output 3.1</t>
  </si>
  <si>
    <t>National debate on the findings and recommendations of the TRRC is enhanced</t>
  </si>
  <si>
    <t>Activity 3.1.1</t>
  </si>
  <si>
    <t>Nationwide popularization of TRRC recommendations and beyond, including grassroot regional engagements, thematic briefings with professional associations (lawyers, judges, media, teachers etc.) press &amp; media briefings, radio, and television programmes, with consideration to language diversity and the needs of PwDs</t>
  </si>
  <si>
    <t>Activity 3.1.2</t>
  </si>
  <si>
    <t>Preparation and dissemination of reports on status of implementation of TRRC recommendations and advances of the transitional justice process</t>
  </si>
  <si>
    <t>Activity 3.1.3</t>
  </si>
  <si>
    <t>Facilitate coordination and consultative meetings between the NHRC, CSOs, the Government, political parties, and other key stakeholders, including victims and their associations, on the status of implementation of the TRRC recommendations</t>
  </si>
  <si>
    <t>Activity 3.1.4</t>
  </si>
  <si>
    <t>Activity 3.1.5</t>
  </si>
  <si>
    <t>Activity 3.1.6</t>
  </si>
  <si>
    <t>Activity 3.1.7</t>
  </si>
  <si>
    <t>Activity 3.1.8</t>
  </si>
  <si>
    <t>Output 3.2:</t>
  </si>
  <si>
    <t>The NHRC, media, academia, and civil society, particularly victim, women and youth-led organizations monitor, advocate for, and support the implementation of key TRRC recommendations paying special attention to gender-based violence and women’s rights, whilst preventing misinformation, disinformation and hate speech</t>
  </si>
  <si>
    <t>Activity 3.2.1</t>
  </si>
  <si>
    <t>Capacity building on transitional justice and human and women rights, including engagement with UN special procedures and training of trainers on monitoring and reporting</t>
  </si>
  <si>
    <t>Activity 3.2.2</t>
  </si>
  <si>
    <t>Development and implementation of communications strategies</t>
  </si>
  <si>
    <t>Activity 3.2.3</t>
  </si>
  <si>
    <t>Development of a comprehensive NHRC monitoring framework, including risk log matrix and follow up systems for implementation of TRRC recommendations</t>
  </si>
  <si>
    <t>Activity 3.2.4</t>
  </si>
  <si>
    <t>Development of gender policies, strategic papers, procedures for public and private sector in response to relevant TRRC recommendations</t>
  </si>
  <si>
    <t>Activity 3.2.5</t>
  </si>
  <si>
    <t>Support civil society and educational institutions to produce local research, prepare guidance notes and tools, or support establishment of effective, multi-layered, and independent civilian oversight mechanisms</t>
  </si>
  <si>
    <t>Activity 3.2.6</t>
  </si>
  <si>
    <t>Ensure the active participation of Gambians in the diaspora on the implementation of the TRRC recommendations, including the holding of virtual conferences, call-in radio, and television programmes</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</si>
  <si>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</si>
  <si>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</si>
  <si>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</si>
  <si>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</si>
  <si>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</si>
  <si>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</si>
  <si>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</si>
  <si>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</si>
  <si>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</si>
  <si>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</si>
  <si>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</si>
  <si>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</si>
  <si>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</si>
  <si>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</si>
  <si>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</si>
  <si>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</si>
  <si>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</si>
  <si>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</si>
  <si>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</si>
  <si>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</si>
  <si>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</si>
  <si>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</si>
  <si>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</si>
  <si>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</si>
  <si>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</si>
  <si>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</si>
  <si>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</si>
  <si>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</si>
  <si>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</si>
  <si>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</si>
  <si>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</si>
  <si>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</si>
  <si>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</si>
  <si>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</si>
  <si>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</si>
  <si>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</si>
  <si>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</si>
  <si>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</si>
  <si>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</si>
  <si>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</si>
  <si>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</si>
  <si>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</si>
  <si>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</si>
  <si>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</si>
  <si>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</si>
  <si>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</si>
  <si>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</si>
  <si>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</si>
  <si>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</si>
  <si>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</si>
  <si>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</si>
  <si>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</si>
  <si>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</si>
  <si>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</si>
  <si>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</si>
  <si>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</si>
  <si>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</si>
  <si>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</si>
  <si>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</si>
  <si>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</si>
  <si>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</si>
  <si>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</si>
  <si>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</si>
  <si>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</si>
  <si>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</si>
  <si>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</si>
  <si>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</si>
  <si>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</si>
  <si>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</si>
  <si>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</si>
  <si>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</si>
  <si>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</si>
  <si>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</si>
  <si>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</si>
  <si>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</si>
  <si>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</si>
  <si>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</si>
  <si>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</si>
  <si>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</si>
  <si>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</si>
  <si>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</si>
  <si>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</si>
  <si>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</si>
  <si>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</si>
  <si>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</si>
  <si>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</si>
  <si>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</si>
  <si>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</si>
  <si>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</si>
  <si>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</si>
  <si>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</si>
  <si>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</si>
  <si>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</si>
  <si>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</si>
  <si>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</si>
  <si>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</si>
  <si>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</si>
  <si>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</si>
  <si>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</si>
  <si>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</si>
  <si>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</si>
  <si>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</si>
  <si>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</si>
  <si>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</si>
  <si>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</si>
  <si>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</si>
  <si>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</si>
  <si>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</si>
  <si>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</si>
  <si>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</si>
  <si>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</si>
  <si>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</si>
  <si>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</si>
  <si>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</si>
  <si>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</si>
  <si>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</si>
  <si>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</si>
  <si>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</si>
  <si>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</si>
  <si>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</si>
  <si>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</si>
  <si>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</si>
  <si>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</si>
  <si>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</si>
  <si>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</si>
  <si>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</si>
  <si>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</si>
  <si>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</si>
  <si>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</si>
  <si>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</si>
  <si>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</si>
  <si>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</si>
  <si>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</si>
  <si>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</si>
  <si>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</si>
  <si>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</si>
  <si>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</si>
  <si>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</si>
  <si>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</si>
  <si>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</si>
  <si>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</si>
  <si>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</si>
  <si>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</si>
  <si>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</si>
  <si>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</si>
  <si>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</si>
  <si>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</si>
  <si>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</si>
  <si>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</si>
  <si>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</si>
  <si>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</si>
  <si>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</si>
  <si>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</si>
  <si>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</si>
  <si>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</si>
  <si>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</si>
  <si>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</si>
  <si>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</si>
  <si>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</si>
  <si>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</si>
  <si>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</si>
  <si>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</si>
  <si>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</si>
  <si>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</si>
  <si>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</si>
  <si>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</si>
  <si>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</si>
  <si>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</si>
  <si>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</si>
  <si>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</si>
  <si>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</si>
  <si>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</si>
  <si>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</si>
  <si>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</si>
  <si>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</si>
  <si>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</si>
  <si>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</si>
  <si>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</si>
  <si>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</si>
  <si>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</si>
  <si>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</si>
  <si>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</si>
  <si>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</si>
  <si>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</si>
  <si>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</si>
  <si>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</si>
  <si>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</si>
  <si>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</si>
  <si>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</si>
  <si>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</si>
  <si>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</si>
  <si>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</si>
  <si>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</si>
  <si>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</si>
  <si>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</si>
  <si>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</si>
  <si>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</si>
  <si>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</si>
  <si>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</si>
  <si>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</si>
  <si>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</si>
  <si>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</si>
  <si>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</si>
  <si>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</si>
  <si>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</si>
  <si>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</si>
  <si>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</si>
  <si>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</si>
  <si>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</si>
  <si>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</si>
  <si>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</si>
  <si>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</si>
  <si>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</si>
  <si>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</si>
  <si>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</si>
  <si>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</si>
  <si>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</si>
  <si>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</si>
  <si>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</si>
  <si>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</si>
  <si>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</si>
  <si>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</si>
  <si>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</si>
  <si>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</si>
  <si>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</si>
  <si>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</si>
  <si>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</si>
  <si>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</si>
  <si>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</si>
  <si>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</si>
  <si>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</si>
  <si>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</si>
  <si>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</si>
  <si>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</si>
  <si>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</si>
  <si>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</si>
  <si>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</si>
  <si>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</si>
  <si>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</si>
  <si>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</si>
  <si>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</si>
  <si>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</si>
  <si>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</si>
  <si>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</si>
  <si>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</si>
  <si>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</si>
  <si>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</si>
  <si>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</si>
  <si>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</si>
  <si>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</si>
  <si>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</si>
  <si>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</si>
  <si>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</si>
  <si>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</si>
  <si>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</si>
  <si>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</si>
  <si>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</si>
  <si>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</si>
  <si>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</si>
  <si>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</si>
  <si>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</si>
  <si>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</si>
  <si>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</si>
  <si>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</si>
  <si>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</si>
  <si>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</si>
  <si>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</si>
  <si>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</si>
  <si>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</si>
  <si>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</si>
  <si>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</si>
  <si>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</si>
  <si>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</si>
  <si>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</si>
  <si>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</si>
  <si>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</si>
  <si>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</si>
  <si>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</si>
  <si>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</si>
  <si>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</si>
  <si>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</si>
  <si>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</si>
  <si>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</si>
  <si>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</si>
  <si>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</si>
  <si>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</si>
  <si>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</si>
  <si>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</si>
  <si>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</si>
  <si>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</si>
  <si>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</si>
  <si>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</si>
  <si>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</si>
  <si>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</si>
  <si>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</si>
  <si>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</si>
  <si>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</si>
  <si>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</si>
  <si>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</si>
  <si>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</si>
  <si>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</si>
  <si>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</si>
  <si>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</si>
  <si>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</si>
  <si>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</si>
  <si>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</si>
  <si>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</si>
  <si>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</si>
  <si>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</si>
  <si>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</si>
  <si>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</si>
  <si>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</si>
  <si>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</si>
  <si>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</si>
  <si>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</si>
  <si>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</si>
  <si>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</si>
  <si>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</si>
  <si>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</si>
  <si>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</si>
  <si>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</si>
  <si>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</si>
  <si>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</si>
  <si>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</si>
  <si>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</si>
  <si>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</si>
  <si>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</si>
  <si>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</si>
  <si>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</si>
  <si>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</si>
  <si>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</si>
  <si>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</si>
  <si>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</si>
  <si>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</si>
  <si>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</si>
  <si>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</si>
  <si>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</si>
  <si>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</si>
  <si>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</si>
  <si>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</si>
  <si>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</si>
  <si>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</si>
  <si>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</si>
  <si>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</si>
  <si>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</si>
  <si>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</si>
  <si>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</si>
  <si>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</si>
  <si>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</si>
  <si>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</si>
  <si>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</si>
  <si>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</si>
  <si>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</si>
  <si>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</si>
  <si>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</si>
  <si>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</si>
  <si>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</si>
  <si>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</si>
  <si>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</si>
  <si>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</si>
  <si>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</si>
  <si>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</si>
  <si>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</si>
  <si>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</si>
  <si>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</si>
  <si>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</si>
  <si>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</si>
  <si>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</si>
  <si>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</si>
  <si>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</si>
  <si>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</si>
  <si>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</si>
  <si>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</si>
  <si>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</si>
  <si>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</si>
  <si>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</si>
  <si>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</si>
  <si>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</si>
  <si>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</si>
  <si>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</si>
  <si>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</si>
  <si>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</si>
  <si>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</si>
  <si>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</si>
  <si>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</si>
  <si>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</si>
  <si>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</si>
  <si>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</si>
  <si>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</si>
  <si>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</si>
  <si>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</si>
  <si>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</si>
  <si>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</si>
  <si>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</si>
  <si>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</si>
  <si>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</si>
  <si>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</si>
  <si>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</si>
  <si>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</si>
  <si>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</si>
  <si>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</si>
  <si>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</si>
  <si>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</si>
  <si>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</si>
  <si>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</si>
  <si>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</si>
  <si>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</si>
  <si>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</si>
  <si>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</si>
  <si>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</si>
  <si>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</si>
  <si>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</si>
  <si>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</si>
  <si>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</si>
  <si>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</si>
  <si>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</si>
  <si>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</si>
  <si>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</si>
  <si>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</si>
  <si>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</si>
  <si>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</si>
  <si>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</si>
  <si>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</si>
  <si>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</si>
  <si>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</si>
  <si>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</si>
  <si>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</si>
  <si>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</si>
  <si>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</si>
  <si>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</si>
  <si>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</si>
  <si>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</si>
  <si>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</si>
  <si>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</si>
  <si>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</si>
  <si>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</si>
  <si>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</si>
  <si>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</si>
  <si>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</si>
  <si>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</si>
  <si>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</si>
  <si>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</si>
  <si>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</si>
  <si>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</si>
  <si>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</si>
  <si>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</si>
  <si>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</si>
  <si>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</si>
  <si>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</si>
  <si>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</si>
  <si>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</si>
  <si>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</si>
  <si>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</si>
  <si>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</si>
  <si>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</si>
  <si>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</si>
  <si>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</si>
  <si>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</si>
  <si>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</si>
  <si>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</si>
  <si>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</si>
  <si>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</si>
  <si>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</si>
  <si>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</si>
  <si>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r>
      <rPr>
        <b/>
        <sz val="10"/>
        <color rgb="FF000000"/>
        <rFont val="Calibri"/>
        <family val="2"/>
      </rPr>
      <t xml:space="preserve">United Nations Development Programme
</t>
    </r>
    <r>
      <rPr>
        <b/>
        <sz val="10"/>
        <color rgb="FF000000"/>
        <rFont val="Calibri"/>
        <family val="2"/>
      </rPr>
      <t xml:space="preserve">Interim Financial Report to the </t>
    </r>
    <r>
      <rPr>
        <b/>
        <sz val="10"/>
        <color rgb="FF000000"/>
        <rFont val="Calibri"/>
        <family val="2"/>
      </rPr>
      <t xml:space="preserve">Multi Partner Trust Funds
</t>
    </r>
    <r>
      <rPr>
        <b/>
        <sz val="10"/>
        <color rgb="FF000000"/>
        <rFont val="Calibri"/>
        <family val="2"/>
      </rPr>
      <t xml:space="preserve">As of </t>
    </r>
    <r>
      <rPr>
        <b/>
        <sz val="10"/>
        <color rgb="FF000000"/>
        <rFont val="Calibri"/>
        <family val="2"/>
      </rPr>
      <t>31 October 2023</t>
    </r>
  </si>
  <si>
    <r>
      <rPr>
        <b/>
        <sz val="9"/>
        <color rgb="FF000000"/>
        <rFont val="Calibri"/>
        <family val="2"/>
      </rPr>
      <t xml:space="preserve">Contributions reference no:
</t>
    </r>
    <r>
      <rPr>
        <b/>
        <sz val="9"/>
        <color rgb="FF000000"/>
        <rFont val="Calibri"/>
        <family val="2"/>
      </rPr>
      <t xml:space="preserve">Country:
</t>
    </r>
    <r>
      <rPr>
        <b/>
        <sz val="9"/>
        <color rgb="FF000000"/>
        <rFont val="Calibri"/>
        <family val="2"/>
      </rPr>
      <t xml:space="preserve">Award:
</t>
    </r>
    <r>
      <rPr>
        <b/>
        <sz val="9"/>
        <color rgb="FF000000"/>
        <rFont val="Calibri"/>
        <family val="2"/>
      </rPr>
      <t xml:space="preserve">Project:
</t>
    </r>
    <r>
      <rPr>
        <b/>
        <sz val="9"/>
        <color rgb="FF000000"/>
        <rFont val="Calibri"/>
        <family val="2"/>
      </rPr>
      <t xml:space="preserve">Project status:
</t>
    </r>
    <r>
      <rPr>
        <b/>
        <sz val="9"/>
        <color rgb="FF000000"/>
        <rFont val="Calibri"/>
        <family val="2"/>
      </rPr>
      <t>Fund:</t>
    </r>
  </si>
  <si>
    <r>
      <t xml:space="preserve">
</t>
    </r>
    <r>
      <rPr>
        <b/>
        <sz val="9"/>
        <color rgb="FF000000"/>
        <rFont val="Calibri"/>
        <family val="2"/>
      </rPr>
      <t xml:space="preserve">Gambia
</t>
    </r>
    <r>
      <rPr>
        <b/>
        <sz val="9"/>
        <color rgb="FF000000"/>
        <rFont val="Calibri"/>
        <family val="2"/>
      </rPr>
      <t xml:space="preserve">00140730 - GMB_PBF_JP_129730
</t>
    </r>
    <r>
      <rPr>
        <b/>
        <sz val="9"/>
        <color rgb="FF000000"/>
        <rFont val="Calibri"/>
        <family val="2"/>
      </rPr>
      <t>00129730</t>
    </r>
    <r>
      <rPr>
        <b/>
        <sz val="9"/>
        <color rgb="FF000000"/>
        <rFont val="Calibri"/>
        <family val="2"/>
      </rPr>
      <t xml:space="preserve"> - </t>
    </r>
    <r>
      <rPr>
        <b/>
        <sz val="9"/>
        <color rgb="FF000000"/>
        <rFont val="Calibri"/>
        <family val="2"/>
      </rPr>
      <t xml:space="preserve">Post-TRRC Project-UNDP-GMB-00129730
</t>
    </r>
    <r>
      <rPr>
        <b/>
        <sz val="9"/>
        <color rgb="FF000000"/>
        <rFont val="Calibri"/>
        <family val="2"/>
      </rPr>
      <t xml:space="preserve">On Going
</t>
    </r>
    <r>
      <rPr>
        <b/>
        <sz val="9"/>
        <color rgb="FF000000"/>
        <rFont val="Calibri"/>
        <family val="2"/>
      </rPr>
      <t>Programme Cost Sharing</t>
    </r>
  </si>
  <si>
    <t/>
  </si>
  <si>
    <t>(in United States dollars)</t>
  </si>
  <si>
    <t>Prior years</t>
  </si>
  <si>
    <t>2023</t>
  </si>
  <si>
    <r>
      <rPr>
        <b/>
        <sz val="9"/>
        <color rgb="FF000000"/>
        <rFont val="Calibri"/>
        <family val="2"/>
      </rPr>
      <t xml:space="preserve">Cumulative to </t>
    </r>
    <r>
      <rPr>
        <b/>
        <sz val="9"/>
        <color rgb="FF000000"/>
        <rFont val="Calibri"/>
        <family val="2"/>
      </rPr>
      <t>2023</t>
    </r>
  </si>
  <si>
    <t>(1)</t>
  </si>
  <si>
    <t>(2)</t>
  </si>
  <si>
    <t>(3)</t>
  </si>
  <si>
    <t>Income/Revenue</t>
  </si>
  <si>
    <t>Annual Contributions Revenueᵃ</t>
  </si>
  <si>
    <t>Other Revenueᵇ</t>
  </si>
  <si>
    <t>Transfer to/from other funds</t>
  </si>
  <si>
    <t>Refunds to donors</t>
  </si>
  <si>
    <t>Total - Income/Revenue</t>
  </si>
  <si>
    <t>Expenses</t>
  </si>
  <si>
    <t>Staff and other personnel costs</t>
  </si>
  <si>
    <t>Supplies, commodities, materials</t>
  </si>
  <si>
    <t>Equipment, vehicle and furniture including depreciation</t>
  </si>
  <si>
    <t>Contractual services</t>
  </si>
  <si>
    <t>Travel</t>
  </si>
  <si>
    <t>Transfers and grants to counterparts</t>
  </si>
  <si>
    <t>General operating and other direct costs</t>
  </si>
  <si>
    <t>Subtotal</t>
  </si>
  <si>
    <t>Programme support costsᶜ</t>
  </si>
  <si>
    <t>Total Expenses</t>
  </si>
  <si>
    <t>Balanceᵈ</t>
  </si>
  <si>
    <t>Future Expensesᵉ</t>
  </si>
  <si>
    <t>Balance of un-depreciated assets &amp; inventory purchased</t>
  </si>
  <si>
    <t>Commitments</t>
  </si>
  <si>
    <r>
      <rPr>
        <b/>
        <sz val="9"/>
        <color rgb="FF000000"/>
        <rFont val="Calibri"/>
        <family val="2"/>
      </rPr>
      <t>Receivables Past due, less advance receipts</t>
    </r>
    <r>
      <rPr>
        <b/>
        <sz val="9"/>
        <color rgb="FF000000"/>
        <rFont val="Calibri"/>
        <family val="2"/>
      </rPr>
      <t>ᵉ</t>
    </r>
  </si>
  <si>
    <t>Less: Contributions receivable from donors</t>
  </si>
  <si>
    <t>Available Resourcesᶠ</t>
  </si>
  <si>
    <r>
      <rPr>
        <b/>
        <sz val="9"/>
        <color rgb="FF000000"/>
        <rFont val="Calibri"/>
        <family val="2"/>
      </rPr>
      <t>Total Contributions Revenue</t>
    </r>
    <r>
      <rPr>
        <b/>
        <sz val="9"/>
        <color rgb="FF000000"/>
        <rFont val="Calibri"/>
        <family val="2"/>
      </rPr>
      <t xml:space="preserve"> ᵍ</t>
    </r>
  </si>
  <si>
    <t>Total Contributions Revenue Received ʰ</t>
  </si>
  <si>
    <r>
      <rPr>
        <b/>
        <sz val="9"/>
        <color rgb="FF000000"/>
        <rFont val="Calibri"/>
        <family val="2"/>
      </rPr>
      <t>Total Receivables</t>
    </r>
    <r>
      <rPr>
        <b/>
        <sz val="9"/>
        <color rgb="FF000000"/>
        <rFont val="Calibri"/>
        <family val="2"/>
      </rPr>
      <t xml:space="preserve"> ⁱ</t>
    </r>
  </si>
  <si>
    <r>
      <rPr>
        <b/>
        <sz val="9"/>
        <color rgb="FF000000"/>
        <rFont val="Calibri"/>
        <family val="2"/>
      </rPr>
      <t>Deferred Revenue and Advance Receipts</t>
    </r>
    <r>
      <rPr>
        <b/>
        <sz val="9"/>
        <color rgb="FF000000"/>
        <rFont val="Calibri"/>
        <family val="2"/>
      </rPr>
      <t xml:space="preserve"> ʲ</t>
    </r>
  </si>
  <si>
    <r>
      <rPr>
        <sz val="8"/>
        <color rgb="FF000000"/>
        <rFont val="Calibri"/>
        <family val="2"/>
      </rPr>
      <t xml:space="preserve">a. Contributions represent recognized revenue based on the payment schedule dates of signed agreements.
</t>
    </r>
    <r>
      <rPr>
        <sz val="8"/>
        <color rgb="FF000000"/>
        <rFont val="Calibri"/>
        <family val="2"/>
      </rPr>
      <t xml:space="preserve">b. Other Revenue represents revenue resulting from miscellaneous activities.
</t>
    </r>
    <r>
      <rPr>
        <sz val="8"/>
        <color rgb="FF000000"/>
        <rFont val="Calibri"/>
        <family val="2"/>
      </rPr>
      <t xml:space="preserve">c. Programme support (indirect) cost is calculated based on the expenses excluding amounts of foreign exchange gain/loss.
</t>
    </r>
    <r>
      <rPr>
        <sz val="8"/>
        <color rgb="FF000000"/>
        <rFont val="Calibri"/>
        <family val="2"/>
      </rPr>
      <t xml:space="preserve">d. Balance in column (2) is inclusive of balance in column (1).
</t>
    </r>
    <r>
      <rPr>
        <sz val="8"/>
        <color rgb="FF000000"/>
        <rFont val="Calibri"/>
        <family val="2"/>
      </rPr>
      <t>e. Amounts in column (2) are the balances outstanding as of the report date which are included in the available resources. Amounts in column (1) are shown for information purpose only.</t>
    </r>
  </si>
  <si>
    <r>
      <rPr>
        <sz val="8"/>
        <color rgb="FF000000"/>
        <rFont val="Calibri"/>
        <family val="2"/>
      </rPr>
      <t xml:space="preserve">f. Balance after future expenses, and contributions receivable from donors (i.e. amounts past due) have been accounted for.
</t>
    </r>
    <r>
      <rPr>
        <sz val="8"/>
        <color rgb="FF000000"/>
        <rFont val="Calibri"/>
        <family val="2"/>
      </rPr>
      <t xml:space="preserve">g. Total value of donor contribution as per the signed date of the agreement.
</t>
    </r>
    <r>
      <rPr>
        <sz val="8"/>
        <color rgb="FF000000"/>
        <rFont val="Calibri"/>
        <family val="2"/>
      </rPr>
      <t xml:space="preserve">h. Total cash received to-date.
</t>
    </r>
    <r>
      <rPr>
        <sz val="8"/>
        <color rgb="FF000000"/>
        <rFont val="Calibri"/>
        <family val="2"/>
      </rPr>
      <t xml:space="preserve">i. Total outstanding amount due from donors, comprising both past due and future due receivables.
</t>
    </r>
    <r>
      <rPr>
        <sz val="8"/>
        <color rgb="FF000000"/>
        <rFont val="Calibri"/>
        <family val="2"/>
      </rPr>
      <t>j. Contributions that have been received from donors but yet to be recognized as revenue in future years when payment schedules are realized.</t>
    </r>
  </si>
  <si>
    <t>This is to certify that the above statement of revenue, expenses and available resources is correct and that the expenses were incurred in connection with the approved projects for which funds have been received.</t>
  </si>
  <si>
    <r>
      <rPr>
        <sz val="9"/>
        <color rgb="FF000000"/>
        <rFont val="Calibri"/>
        <family val="2"/>
      </rPr>
      <t xml:space="preserve">Name:
</t>
    </r>
    <r>
      <rPr>
        <sz val="9"/>
        <color rgb="FF000000"/>
        <rFont val="Calibri"/>
        <family val="2"/>
      </rPr>
      <t>Title:</t>
    </r>
  </si>
  <si>
    <t>(Date)</t>
  </si>
  <si>
    <t>Transaction Type</t>
  </si>
  <si>
    <t>Transaction Id</t>
  </si>
  <si>
    <t>Accounting Date</t>
  </si>
  <si>
    <t>Date Posted</t>
  </si>
  <si>
    <t>GL Business Unit</t>
  </si>
  <si>
    <t xml:space="preserve">Account </t>
  </si>
  <si>
    <t>Account Description</t>
  </si>
  <si>
    <t>Operating Unit</t>
  </si>
  <si>
    <t>Fund</t>
  </si>
  <si>
    <t>Department</t>
  </si>
  <si>
    <t>Implementing Agent</t>
  </si>
  <si>
    <t>Donor (Agency)</t>
  </si>
  <si>
    <t>PC Business Unit</t>
  </si>
  <si>
    <t>Project Id</t>
  </si>
  <si>
    <t>Activity Id</t>
  </si>
  <si>
    <t>NEW ACTIVITY ID</t>
  </si>
  <si>
    <t>Analysis Type</t>
  </si>
  <si>
    <t>Open Item Key</t>
  </si>
  <si>
    <t>Vendor Id</t>
  </si>
  <si>
    <t>Vendor Name</t>
  </si>
  <si>
    <t>Related Voucher</t>
  </si>
  <si>
    <t>Description</t>
  </si>
  <si>
    <t>Description2</t>
  </si>
  <si>
    <t>Journal Ref</t>
  </si>
  <si>
    <t>Journal ID</t>
  </si>
  <si>
    <t>Journal Line No</t>
  </si>
  <si>
    <t>Journal Date</t>
  </si>
  <si>
    <t>Local Curr Amount</t>
  </si>
  <si>
    <t>Local Curr</t>
  </si>
  <si>
    <t>USD Amount</t>
  </si>
  <si>
    <t>Journal Source</t>
  </si>
  <si>
    <t>Fiscal Year</t>
  </si>
  <si>
    <t>Accounting Period</t>
  </si>
  <si>
    <t>Idas comments</t>
  </si>
  <si>
    <t>Voucher</t>
  </si>
  <si>
    <t>GMB10-00046185-1-1-ACCR-DST</t>
  </si>
  <si>
    <t>16-MAY-2022</t>
  </si>
  <si>
    <t>17-MAY-2022</t>
  </si>
  <si>
    <t>UNDP1</t>
  </si>
  <si>
    <t>PRINTING AND PUBLICATIONS</t>
  </si>
  <si>
    <t>GMB</t>
  </si>
  <si>
    <t>GMB10</t>
  </si>
  <si>
    <t>ACTIVITY 5</t>
  </si>
  <si>
    <t>Activity 1.1.1</t>
  </si>
  <si>
    <t xml:space="preserve"> </t>
  </si>
  <si>
    <t>THE POINT NEWSPAPER</t>
  </si>
  <si>
    <t>EXPENSE DISTRIBUTION</t>
  </si>
  <si>
    <t>AP09460035</t>
  </si>
  <si>
    <t xml:space="preserve">                  70000.000</t>
  </si>
  <si>
    <t>GMD</t>
  </si>
  <si>
    <t>AP</t>
  </si>
  <si>
    <t>GMB10-00046185-1-1-PYMN-RXL</t>
  </si>
  <si>
    <t>REALIZED LOSS</t>
  </si>
  <si>
    <t>AP09460037</t>
  </si>
  <si>
    <t xml:space="preserve">                      0.000</t>
  </si>
  <si>
    <t>GMB10-00046185-1-3-PYMN-RXL</t>
  </si>
  <si>
    <t>GMB10-00046185-1-3-ACCR-DST</t>
  </si>
  <si>
    <t>SERVICES TO PROJECTS -GOE</t>
  </si>
  <si>
    <t xml:space="preserve">                   1799.940</t>
  </si>
  <si>
    <t>GMB10-00046188-1-1-ACCR-DST</t>
  </si>
  <si>
    <t>18-MAY-2022</t>
  </si>
  <si>
    <t>XL STANDARD CO. LTD</t>
  </si>
  <si>
    <t>AP09461687</t>
  </si>
  <si>
    <t xml:space="preserve">                 120428.000</t>
  </si>
  <si>
    <t>GMB10-00046188-1-1-PYMN-RXL</t>
  </si>
  <si>
    <t>19-MAY-2022</t>
  </si>
  <si>
    <t>20-MAY-2022</t>
  </si>
  <si>
    <t>AP09463885</t>
  </si>
  <si>
    <t>GMB10-00046188-1-2-PYMN-RXL</t>
  </si>
  <si>
    <t>GMB10-00046188-1-2-ACCR-DST</t>
  </si>
  <si>
    <t>AP Jrnl Vchr</t>
  </si>
  <si>
    <t>GMB10-00047366-1-11-ACCR-DST</t>
  </si>
  <si>
    <t>30-DEC-2022</t>
  </si>
  <si>
    <t>LOCAL CONSULT.-SHT TERM-TECH</t>
  </si>
  <si>
    <t>ACTIVITY 3</t>
  </si>
  <si>
    <t>Activity 1.1.2</t>
  </si>
  <si>
    <t>JR00047366</t>
  </si>
  <si>
    <t>NATIONAL HUMAN RIGHT UNDP PROJECT FUND</t>
  </si>
  <si>
    <t>Q3'22/DIMLiq/P#129730/IA#14929</t>
  </si>
  <si>
    <t>AP09807274</t>
  </si>
  <si>
    <t xml:space="preserve">                1880000.000</t>
  </si>
  <si>
    <t>GMB10-00047288-1-5-ACCR-DST</t>
  </si>
  <si>
    <t>25-DEC-2022</t>
  </si>
  <si>
    <t>26-DEC-2022</t>
  </si>
  <si>
    <t>DAILY SUBSISTENCE ALLOW-INTL</t>
  </si>
  <si>
    <t>Q4 22 DIMRI P 129730 IA 14929</t>
  </si>
  <si>
    <t>Q4'22 DIMRI P#129730 IA#14929</t>
  </si>
  <si>
    <t>AP09788350</t>
  </si>
  <si>
    <t xml:space="preserve">                 878400.000</t>
  </si>
  <si>
    <t>GMB10-00046201-1-1-ACCR-DST</t>
  </si>
  <si>
    <t>23-MAY-2022</t>
  </si>
  <si>
    <t>FOROYAA NEWSPAPER</t>
  </si>
  <si>
    <t>AP09467098</t>
  </si>
  <si>
    <t xml:space="preserve">                 117000.000</t>
  </si>
  <si>
    <t>GMB10-00046201-1-3-ACCR-DST</t>
  </si>
  <si>
    <t>GMB10-00045819-1-1-ACCR-DST</t>
  </si>
  <si>
    <t>28-FEB-2022</t>
  </si>
  <si>
    <t>LEARNING - TRAINING OF COUNTER</t>
  </si>
  <si>
    <t>DJELIBA LEISURE GROUP</t>
  </si>
  <si>
    <t>AP09366042</t>
  </si>
  <si>
    <t xml:space="preserve">                  16485.000</t>
  </si>
  <si>
    <t>GMB10-00045819-1-1-PYMN-RXG</t>
  </si>
  <si>
    <t>REALIZED GAIN</t>
  </si>
  <si>
    <t>AP09368528</t>
  </si>
  <si>
    <t>GMB10-00045819-1-4-PYMN-RXG</t>
  </si>
  <si>
    <t>GMB10-00045819-1-4-ACCR-DST</t>
  </si>
  <si>
    <t xml:space="preserve">                   1808.380</t>
  </si>
  <si>
    <t>GMB10-00047240-1-1-PYMN-RXG</t>
  </si>
  <si>
    <t>27-DEC-2022</t>
  </si>
  <si>
    <t>28-DEC-2022</t>
  </si>
  <si>
    <t>KAIRABA BEACH HOTEL</t>
  </si>
  <si>
    <t>AP09791321</t>
  </si>
  <si>
    <t>GMB10-00047240-1-3-PYMN-RXG</t>
  </si>
  <si>
    <t>GMB10-00047240-1-3-ACCR-DST</t>
  </si>
  <si>
    <t>14-DEC-2022</t>
  </si>
  <si>
    <t>AP09787987</t>
  </si>
  <si>
    <t xml:space="preserve">                   1901.190</t>
  </si>
  <si>
    <t>GMB10-00047240-1-1-ACCR-DST</t>
  </si>
  <si>
    <t xml:space="preserve">                  50434.780</t>
  </si>
  <si>
    <t>GMB10-00045871-1-1-ACCR-DST</t>
  </si>
  <si>
    <t>LEARNING COSTS</t>
  </si>
  <si>
    <t>WEST AFRICAN LEISURE GROUP</t>
  </si>
  <si>
    <t>AP09382127</t>
  </si>
  <si>
    <t xml:space="preserve">                 102350.000</t>
  </si>
  <si>
    <t>GMB10-00045871-1-1-PYMN-RXG</t>
  </si>
  <si>
    <t>AP09382750</t>
  </si>
  <si>
    <t>GMB10-00045871-1-3-PYMN-RXG</t>
  </si>
  <si>
    <t>GMB10-00045871-1-3-ACCR-DST</t>
  </si>
  <si>
    <t xml:space="preserve">                   1811.090</t>
  </si>
  <si>
    <t>Expense Jrnl</t>
  </si>
  <si>
    <t>UNDP1-0000914172-1-1</t>
  </si>
  <si>
    <t>03-DEC-2022</t>
  </si>
  <si>
    <t>Travel Tickets-International</t>
  </si>
  <si>
    <t>ACT</t>
  </si>
  <si>
    <t>N000077715</t>
  </si>
  <si>
    <t>Cinderella Travel - Gambia</t>
  </si>
  <si>
    <t>Travel Fare (Air/Surface)</t>
  </si>
  <si>
    <t>Expense Accrual</t>
  </si>
  <si>
    <t>EX09743347</t>
  </si>
  <si>
    <t xml:space="preserve">         1604.21</t>
  </si>
  <si>
    <t>USD</t>
  </si>
  <si>
    <t>EX</t>
  </si>
  <si>
    <t>31-DEC-2022</t>
  </si>
  <si>
    <t>Expense Close</t>
  </si>
  <si>
    <t>EX09813005</t>
  </si>
  <si>
    <t xml:space="preserve">        -1604.21</t>
  </si>
  <si>
    <t>UNDP1-0000866466-1-1</t>
  </si>
  <si>
    <t>X000073967</t>
  </si>
  <si>
    <t>Satguru Travels - Gambia</t>
  </si>
  <si>
    <t>EX09659497</t>
  </si>
  <si>
    <t xml:space="preserve">         2993.47</t>
  </si>
  <si>
    <t>UNDP1-0000924045-1-1</t>
  </si>
  <si>
    <t>13-DEC-2022</t>
  </si>
  <si>
    <t>DP28572</t>
  </si>
  <si>
    <t>EX09760890</t>
  </si>
  <si>
    <t xml:space="preserve">         2033.71</t>
  </si>
  <si>
    <t>29-DEC-2022</t>
  </si>
  <si>
    <t>EX09813004</t>
  </si>
  <si>
    <t xml:space="preserve">        -2033.71</t>
  </si>
  <si>
    <t>UNDP1-0000866691-1-1</t>
  </si>
  <si>
    <t>Daily Subsistence Allow-Intl</t>
  </si>
  <si>
    <t>X000074690</t>
  </si>
  <si>
    <t>STEPHEN JOHN RAPP</t>
  </si>
  <si>
    <t>DSA (Standard)</t>
  </si>
  <si>
    <t>EX09661855</t>
  </si>
  <si>
    <t xml:space="preserve">          620.80</t>
  </si>
  <si>
    <t>UNDP1-0000866692-1-1</t>
  </si>
  <si>
    <t>X000074194</t>
  </si>
  <si>
    <t>EX09663727</t>
  </si>
  <si>
    <t xml:space="preserve">         1734.40</t>
  </si>
  <si>
    <t>UNDP1-0000876299-1-1</t>
  </si>
  <si>
    <t>Balance Due to Traveler</t>
  </si>
  <si>
    <t>EX09676058</t>
  </si>
  <si>
    <t xml:space="preserve">         2173.09</t>
  </si>
  <si>
    <t>UNDP1-0000877443-1-1</t>
  </si>
  <si>
    <t>X000074196</t>
  </si>
  <si>
    <t>EX09679557</t>
  </si>
  <si>
    <t xml:space="preserve">          193.70</t>
  </si>
  <si>
    <t>UNDP1-0000879737-1-1</t>
  </si>
  <si>
    <t>X000073132</t>
  </si>
  <si>
    <t>EX09681323</t>
  </si>
  <si>
    <t xml:space="preserve">          456.08</t>
  </si>
  <si>
    <t>UNDP1-0000882652-1-1</t>
  </si>
  <si>
    <t>EX09687184</t>
  </si>
  <si>
    <t xml:space="preserve">         -101.60</t>
  </si>
  <si>
    <t>UNDP1-0000905299-1-1</t>
  </si>
  <si>
    <t>LUDIMILA SAMIRA DE OLIVEIRA BARAI MIKULE</t>
  </si>
  <si>
    <t>EX09734579</t>
  </si>
  <si>
    <t xml:space="preserve">          155.20</t>
  </si>
  <si>
    <t xml:space="preserve">         -155.20</t>
  </si>
  <si>
    <t>UNDP1-0000905310-1-1</t>
  </si>
  <si>
    <t>DJIZOE KPASSOU SERGE DANIEL</t>
  </si>
  <si>
    <t>UNDP1-0000918913-1-1</t>
  </si>
  <si>
    <t>05-DEC-2022</t>
  </si>
  <si>
    <t>06-DEC-2022</t>
  </si>
  <si>
    <t>LINO ANGUZU</t>
  </si>
  <si>
    <t>Balance due to Organization</t>
  </si>
  <si>
    <t>EX09747451</t>
  </si>
  <si>
    <t xml:space="preserve">         -808.80</t>
  </si>
  <si>
    <t>UNDP1-0000866692-2-1</t>
  </si>
  <si>
    <t>UNDP1-0000866692-3-1</t>
  </si>
  <si>
    <t>Travel - Other</t>
  </si>
  <si>
    <t>Terminal Manual</t>
  </si>
  <si>
    <t xml:space="preserve">          188.00</t>
  </si>
  <si>
    <t>UNDP1-0000866694-1-1</t>
  </si>
  <si>
    <t>EX09663729</t>
  </si>
  <si>
    <t xml:space="preserve">         1215.53</t>
  </si>
  <si>
    <t>UNDP1-0000866694-2-1</t>
  </si>
  <si>
    <t>UNDP1-0000866694-3-1</t>
  </si>
  <si>
    <t>GMB10-00046966-1-1-ACCR-DST</t>
  </si>
  <si>
    <t>PRINT MEDIA</t>
  </si>
  <si>
    <t>THE LENS PRINTING</t>
  </si>
  <si>
    <t>AP09691800</t>
  </si>
  <si>
    <t xml:space="preserve">                  13800.000</t>
  </si>
  <si>
    <t>GMB10-00046966-1-1-PYMN-RXG</t>
  </si>
  <si>
    <t>AP09692567</t>
  </si>
  <si>
    <t>GMB10-00046966-1-3-ACCR-DST</t>
  </si>
  <si>
    <t xml:space="preserve">                   1830.850</t>
  </si>
  <si>
    <t>GMB10-00046966-1-3-PYMN-RXG</t>
  </si>
  <si>
    <t>GMB10-00046311-1-1-ACCR-DST</t>
  </si>
  <si>
    <t>OFA- GOVERNMENTS (NEX)</t>
  </si>
  <si>
    <t>THE UNIVERSITY OF THE GAMBIA</t>
  </si>
  <si>
    <t>Q2 22 DIMADV/P 129730/IA 14115</t>
  </si>
  <si>
    <t>Q2'22 DIMAdv/P#129730/IA#14115</t>
  </si>
  <si>
    <t>AP09503807</t>
  </si>
  <si>
    <t xml:space="preserve">                2304310.000</t>
  </si>
  <si>
    <t>GMB10-00046900-1-1-ACCR-DST</t>
  </si>
  <si>
    <t>TRNWRKSHP CONF - HONORARIUMS</t>
  </si>
  <si>
    <t>CUISINIERE</t>
  </si>
  <si>
    <t>AP09676306</t>
  </si>
  <si>
    <t xml:space="preserve">                  57000.000</t>
  </si>
  <si>
    <t>GMB10-00046900-1-3-ACCR-DST</t>
  </si>
  <si>
    <t>GMB10-00046659-1-1-ACCR-DST</t>
  </si>
  <si>
    <t>25-AUG-2022</t>
  </si>
  <si>
    <t>VISTA BANK GAMBIA LTD</t>
  </si>
  <si>
    <t>POST TRRC PAY AUGUST</t>
  </si>
  <si>
    <t>Post TRRC pay August</t>
  </si>
  <si>
    <t>AP09597815</t>
  </si>
  <si>
    <t xml:space="preserve">                 630000.000</t>
  </si>
  <si>
    <t>GMB10-00046659-1-3-ACCR-DST</t>
  </si>
  <si>
    <t xml:space="preserve">                   1736.450</t>
  </si>
  <si>
    <t>GMB10-00046682-1-1-ACCR-DST</t>
  </si>
  <si>
    <t>24-AUG-2022</t>
  </si>
  <si>
    <t>26-AUG-2022</t>
  </si>
  <si>
    <t>Judiciary Pay</t>
  </si>
  <si>
    <t>AP09599510</t>
  </si>
  <si>
    <t xml:space="preserve">                  19098.750</t>
  </si>
  <si>
    <t>GMB10-00046682-1-3-ACCR-DST</t>
  </si>
  <si>
    <t xml:space="preserve">                   1733.540</t>
  </si>
  <si>
    <t>GMB10-00046682-1-1-PYMN-RXG</t>
  </si>
  <si>
    <t>30-AUG-2022</t>
  </si>
  <si>
    <t>AP09603126</t>
  </si>
  <si>
    <t xml:space="preserve">1 day meeting between Priscilla and project partners on finalization of their proposals. Activity 1.2.1 as this activity is supporting project coordination, synergies and implementation. </t>
  </si>
  <si>
    <t>GMB10-00046682-1-3-PYMN-RXG</t>
  </si>
  <si>
    <t>GMB10-00046173-1-1-ACCR-DST</t>
  </si>
  <si>
    <t>12-MAY-2022</t>
  </si>
  <si>
    <t>13-MAY-2022</t>
  </si>
  <si>
    <t>Judicial Training_NIG2</t>
  </si>
  <si>
    <t>AP09456395</t>
  </si>
  <si>
    <t xml:space="preserve">                  63000.600</t>
  </si>
  <si>
    <t>GMB10-00046173-1-3-ACCR-DST</t>
  </si>
  <si>
    <t>GMB10-00046173-1-1-PYMN-RXL</t>
  </si>
  <si>
    <t>14-MAY-2022</t>
  </si>
  <si>
    <t>AP09456944</t>
  </si>
  <si>
    <t>GMB10-00046173-1-3-PYMN-RXL</t>
  </si>
  <si>
    <t>GMB10-00046913-1-1-ACCR-DST</t>
  </si>
  <si>
    <t>GUARANTY TRUST BANK</t>
  </si>
  <si>
    <t>Post TRRC Pay</t>
  </si>
  <si>
    <t>AP09681538</t>
  </si>
  <si>
    <t xml:space="preserve">                  12000.000</t>
  </si>
  <si>
    <t>GMB10-00046913-1-1-PYMN-RXG</t>
  </si>
  <si>
    <t>AP09682558</t>
  </si>
  <si>
    <t>GMB10-00046913-1-3-ACCR-DST</t>
  </si>
  <si>
    <t xml:space="preserve">                   1777.070</t>
  </si>
  <si>
    <t>GMB10-00046913-1-3-PYMN-RXG</t>
  </si>
  <si>
    <t>GMB10-00046980-1-1-ACCR-DST</t>
  </si>
  <si>
    <t>SIR DAWDA KAIRBA JAWARA INT. CONF CENTRE</t>
  </si>
  <si>
    <t>AP09693806</t>
  </si>
  <si>
    <t xml:space="preserve">                 190000.000</t>
  </si>
  <si>
    <t>GMB10-00046980-1-1-PYMN-RXG</t>
  </si>
  <si>
    <t>AP09696998</t>
  </si>
  <si>
    <t>GMB10-00046980-1-3-ACCR-DST</t>
  </si>
  <si>
    <t>GMB10-00046980-1-3-PYMN-RXG</t>
  </si>
  <si>
    <t>GMB10-00046799-1-1-ACCR-DST</t>
  </si>
  <si>
    <t>Q3 22/DIMADV/P 1297 /IA 14929</t>
  </si>
  <si>
    <t>Q3'22/DIMAdv/P#12973 /IA#14929</t>
  </si>
  <si>
    <t>AP09644132</t>
  </si>
  <si>
    <t xml:space="preserve">                5367900.000</t>
  </si>
  <si>
    <t>GMB10-00047011-1-1-ACCR-DST</t>
  </si>
  <si>
    <t>INTL CONSULTANTS-SHT TERM-TECH</t>
  </si>
  <si>
    <t>MARTIN NIKOLAEV PETROV</t>
  </si>
  <si>
    <t>AP09703137</t>
  </si>
  <si>
    <t xml:space="preserve">                   5000.000</t>
  </si>
  <si>
    <t>GMB10-00047011-1-3-ACCR-DST</t>
  </si>
  <si>
    <t xml:space="preserve">                     32.240</t>
  </si>
  <si>
    <t>GMB10-00046924-1-1-ACCR-DST</t>
  </si>
  <si>
    <t>AUDIO VISUAL PRODUCTIONS</t>
  </si>
  <si>
    <t>STATE OF MIC MULTIMEDIA</t>
  </si>
  <si>
    <t>AP09681539</t>
  </si>
  <si>
    <t xml:space="preserve">                 100000.000</t>
  </si>
  <si>
    <t>GMB10-00046924-1-3-ACCR-DST</t>
  </si>
  <si>
    <t>UNDP1-0000866690-2-1</t>
  </si>
  <si>
    <t>EX09661856</t>
  </si>
  <si>
    <t>UNDP1-0000866690-3-1</t>
  </si>
  <si>
    <t>GMB10-00047288-1-1-ACCR-DST</t>
  </si>
  <si>
    <t>DAILY SUBSISTENCE ALLOW-LOCAL</t>
  </si>
  <si>
    <t xml:space="preserve">                 722423.520</t>
  </si>
  <si>
    <t>GMB10-00047366-1-8-ACCR-DST</t>
  </si>
  <si>
    <t xml:space="preserve">                 318000.000</t>
  </si>
  <si>
    <t>GMB10-00047242-1-1-PYMN-RXG</t>
  </si>
  <si>
    <t>GAMBIA TOURS   TRAVEL LIMITED</t>
  </si>
  <si>
    <t>5842/22</t>
  </si>
  <si>
    <t>GMB10-00047242-1-3-PYMN-RXG</t>
  </si>
  <si>
    <t>GMB10-00047242-1-1-ACCR-DST</t>
  </si>
  <si>
    <t>RENT</t>
  </si>
  <si>
    <t xml:space="preserve">                 150000.000</t>
  </si>
  <si>
    <t>GMB10-00047242-1-3-ACCR-DST</t>
  </si>
  <si>
    <t xml:space="preserve">                   1922.150</t>
  </si>
  <si>
    <t>UNDP1-0000924045-2-1</t>
  </si>
  <si>
    <t>NANA-JO NDOW</t>
  </si>
  <si>
    <t xml:space="preserve">          576.00</t>
  </si>
  <si>
    <t>UNDP1-0000924045-3-1</t>
  </si>
  <si>
    <t>GMB10-00047215-1-1-ACCR-DST</t>
  </si>
  <si>
    <t>09-DEC-2022</t>
  </si>
  <si>
    <t>M.S DESIGNS   PRINTING</t>
  </si>
  <si>
    <t>02196/2798</t>
  </si>
  <si>
    <t>AP09787986</t>
  </si>
  <si>
    <t xml:space="preserve">                 140250.000</t>
  </si>
  <si>
    <t>GMB10-00047215-1-1-PYMN-RXG</t>
  </si>
  <si>
    <t>Training with WA Legal Aid Org with UTG Students, Activity 2.1.3 on enhancing capacity of NALA for legal aid</t>
  </si>
  <si>
    <t>GMB10-00047215-1-3-ACCR-DST</t>
  </si>
  <si>
    <t>GMB10-00047215-1-3-PYMN-RXG</t>
  </si>
  <si>
    <t>GL Journal</t>
  </si>
  <si>
    <t>UNDP1-0009815713-28-DEC-2022-243</t>
  </si>
  <si>
    <t>GLE</t>
  </si>
  <si>
    <t>KK Reversal of budget Checked ER's in Atlas.</t>
  </si>
  <si>
    <t>TR924075</t>
  </si>
  <si>
    <t xml:space="preserve">                   -576.000</t>
  </si>
  <si>
    <t>ONL</t>
  </si>
  <si>
    <t>UNDP1-0009815733-31-DEC-2022-243</t>
  </si>
  <si>
    <t>KK Reversal of budget Checked ER's in Atlas. Reversing GLJE 0009815713</t>
  </si>
  <si>
    <t xml:space="preserve">                    576.000</t>
  </si>
  <si>
    <t>UNDP1-0009815713-28-DEC-2022-245</t>
  </si>
  <si>
    <t xml:space="preserve">                   -188.000</t>
  </si>
  <si>
    <t>UNDP1-0009815733-31-DEC-2022-245</t>
  </si>
  <si>
    <t xml:space="preserve">                    188.000</t>
  </si>
  <si>
    <t>UNDP1-0009813811-28-DEC-2022-5905</t>
  </si>
  <si>
    <t>Reverse KK on Part Paid TRs and ERs in Atlas per schedule provided by Vinod</t>
  </si>
  <si>
    <t>TR924045</t>
  </si>
  <si>
    <t xml:space="preserve">                  -2033.710</t>
  </si>
  <si>
    <t>UNDP1-0009814487-31-DEC-2022-5905</t>
  </si>
  <si>
    <t>Reverse KK on Part Paid TRs and ERs in Atlas per schedule provided by Vinod. Reversal of GLJE 9813811</t>
  </si>
  <si>
    <t xml:space="preserve">                   2033.710</t>
  </si>
  <si>
    <t>UNDP1-0009815713-28-DEC-2022-244</t>
  </si>
  <si>
    <t xml:space="preserve">                  -2067.260</t>
  </si>
  <si>
    <t>UNDP1-0009815733-31-DEC-2022-244</t>
  </si>
  <si>
    <t xml:space="preserve">                   2067.260</t>
  </si>
  <si>
    <t>UNDP1-0000866690-1-1</t>
  </si>
  <si>
    <t xml:space="preserve">         1489.48</t>
  </si>
  <si>
    <t>GMB10-00047366-1-9-ACCR-DST</t>
  </si>
  <si>
    <t>TRAVEL - OTHER</t>
  </si>
  <si>
    <t xml:space="preserve">                 169100.000</t>
  </si>
  <si>
    <t>GMB10-00046872-1-3-ACCR-DST</t>
  </si>
  <si>
    <t>Post TRRC Oct Pay</t>
  </si>
  <si>
    <t>AP09662070</t>
  </si>
  <si>
    <t>GMB10-00046872-1-1-ACCR-DST</t>
  </si>
  <si>
    <t xml:space="preserve">                  46800.000</t>
  </si>
  <si>
    <t>Unsure but maybe transport refund during GBA conference if charged on same day?</t>
  </si>
  <si>
    <t>GMB10-00046909-1-1-ACCR-DST</t>
  </si>
  <si>
    <t>BANK CHARGES</t>
  </si>
  <si>
    <t>Oct 01/02/03/04</t>
  </si>
  <si>
    <t>AP09678211</t>
  </si>
  <si>
    <t xml:space="preserve">                  20000.000</t>
  </si>
  <si>
    <t>GMB10-00046909-1-3-ACCR-DST</t>
  </si>
  <si>
    <t>GMB10-00046909-1-1-PYMN-RXG</t>
  </si>
  <si>
    <t>AP09678799</t>
  </si>
  <si>
    <t>GMB10-00046909-1-3-PYMN-RXG</t>
  </si>
  <si>
    <t>GBA Conference is Activity 2.1.5 on AWP</t>
  </si>
  <si>
    <t>GMB10-00046162-1-1-ACCR-DST</t>
  </si>
  <si>
    <t>ATK/DSA/TE_JUDICIAL/16-20MAY22</t>
  </si>
  <si>
    <t>DSA/JudicialWshop/16-20May22</t>
  </si>
  <si>
    <t>AP09454702</t>
  </si>
  <si>
    <t xml:space="preserve">                 372304.320</t>
  </si>
  <si>
    <t>GMB10-00046162-1-3-ACCR-DST</t>
  </si>
  <si>
    <t>Misc Deposits</t>
  </si>
  <si>
    <t>GMB10-3217-1-1</t>
  </si>
  <si>
    <t>Local Consult.-Sht Term-Tech</t>
  </si>
  <si>
    <t>DJA</t>
  </si>
  <si>
    <t>V#46659 BAL. RETURNED BY VISTA</t>
  </si>
  <si>
    <t>AR09661764</t>
  </si>
  <si>
    <t xml:space="preserve">                 -30000.000</t>
  </si>
  <si>
    <t>AR</t>
  </si>
  <si>
    <t>GMB10-3236-1-2</t>
  </si>
  <si>
    <t>V# 46872 BALANCE RETURNED</t>
  </si>
  <si>
    <t>AR09715765</t>
  </si>
  <si>
    <t xml:space="preserve">                  -4800.000</t>
  </si>
  <si>
    <t>GMB10-00047366-1-4-ACCR-DST</t>
  </si>
  <si>
    <t>FUEL, PETROLEUM AND OTHER OILS</t>
  </si>
  <si>
    <t xml:space="preserve">                 111000.000</t>
  </si>
  <si>
    <t>GMB10-00047366-1-3-ACCR-DST</t>
  </si>
  <si>
    <t>COMMON SERVICES-COMMUNICATIONS</t>
  </si>
  <si>
    <t xml:space="preserve">                 938040.000</t>
  </si>
  <si>
    <t>GMB10-00047366-1-6-ACCR-DST</t>
  </si>
  <si>
    <t>STATIONERY   OTHER OFFICE SUPP</t>
  </si>
  <si>
    <t xml:space="preserve">                  52900.000</t>
  </si>
  <si>
    <t>GMB10-00047219-1-1-PYMN-RXG</t>
  </si>
  <si>
    <t>AP09800853</t>
  </si>
  <si>
    <t>GMB10-00047219-1-3-PYMN-RXG</t>
  </si>
  <si>
    <t>GMB10-00046394-1-1-ACCR-DST</t>
  </si>
  <si>
    <t>ASLIG</t>
  </si>
  <si>
    <t>INTERPRETATION SERVICES FOR MO</t>
  </si>
  <si>
    <t>UNDP/GMB/PC/2022/08/June'22</t>
  </si>
  <si>
    <t>AP09515065</t>
  </si>
  <si>
    <t xml:space="preserve">                  52000.000</t>
  </si>
  <si>
    <t>GMB10-00046520-1-1-ACCR-DST</t>
  </si>
  <si>
    <t>AP09557960</t>
  </si>
  <si>
    <t>GMB10-00046639-1-1-ACCR-DST</t>
  </si>
  <si>
    <t>23-AUG-2022</t>
  </si>
  <si>
    <t>AP09595300</t>
  </si>
  <si>
    <t>GMB10-00046806-1-1-ACCR-DST</t>
  </si>
  <si>
    <t>013 - Aug - Sep.2022/Final Pay</t>
  </si>
  <si>
    <t>AP09650541</t>
  </si>
  <si>
    <t xml:space="preserve">                  54000.000</t>
  </si>
  <si>
    <t>GMB10-00046806-1-1-PYMN-RXG</t>
  </si>
  <si>
    <t>AP09652034</t>
  </si>
  <si>
    <t>GMB10-00046806-2-1-PYMN-RXG</t>
  </si>
  <si>
    <t>GMB10-00046520-2-1-ACCR-DST</t>
  </si>
  <si>
    <t>COST RECOVERY</t>
  </si>
  <si>
    <t xml:space="preserve">                   1736.120</t>
  </si>
  <si>
    <t>GMB10-00046639-2-1-ACCR-DST</t>
  </si>
  <si>
    <t>GMB10-00046806-2-1-ACCR-DST</t>
  </si>
  <si>
    <t>GMB10-00046311-1-1-PYMN-RXG</t>
  </si>
  <si>
    <t>AP09503810</t>
  </si>
  <si>
    <t>GMB10-00046311-1-3-ACCR-DST</t>
  </si>
  <si>
    <t xml:space="preserve">                   1792.510</t>
  </si>
  <si>
    <t>GMB10-00046311-1-3-PYMN-RXG</t>
  </si>
  <si>
    <t>GMB10-00047224-1-2-ACCR-DST</t>
  </si>
  <si>
    <t>15-DEC-2022</t>
  </si>
  <si>
    <t>23-DEC-2022</t>
  </si>
  <si>
    <t>JR00047224</t>
  </si>
  <si>
    <t>Q2 22 DIMLIQ/P 129730/IA 14115</t>
  </si>
  <si>
    <t>Q2'22 DIMLiq/P#129730/IA#14115</t>
  </si>
  <si>
    <t>AP09783349</t>
  </si>
  <si>
    <t>GMB10-00047224-1-4-ACCR-DST</t>
  </si>
  <si>
    <t xml:space="preserve">                    690.000</t>
  </si>
  <si>
    <t>GMB10-00047224-1-5-ACCR-DST</t>
  </si>
  <si>
    <t xml:space="preserve">                  86240.000</t>
  </si>
  <si>
    <t>GMB10-00047224-1-6-ACCR-DST</t>
  </si>
  <si>
    <t xml:space="preserve">                  28570.000</t>
  </si>
  <si>
    <t>GMB10-00047224-1-7-ACCR-DST</t>
  </si>
  <si>
    <t xml:space="preserve">                 112000.000</t>
  </si>
  <si>
    <t>GMB10-00047224-1-1-ACCR-DST</t>
  </si>
  <si>
    <t xml:space="preserve">               -2304010.000</t>
  </si>
  <si>
    <t>GMB10-00047224-1-8-ACCR-DST</t>
  </si>
  <si>
    <t>GMB10-00047224-1-9-ACCR-DST</t>
  </si>
  <si>
    <t xml:space="preserve">                1946410.000</t>
  </si>
  <si>
    <t>GMB10-00047224-1-10-ACCR-DST</t>
  </si>
  <si>
    <t xml:space="preserve">                 100500.000</t>
  </si>
  <si>
    <t>GMB10-00047224-1-11-ACCR-DST</t>
  </si>
  <si>
    <t xml:space="preserve">                  24600.000</t>
  </si>
  <si>
    <t>GMB10-00045702-1-1-PYMN-RXL</t>
  </si>
  <si>
    <t>04-FEB-2022</t>
  </si>
  <si>
    <t>05-FEB-2022</t>
  </si>
  <si>
    <t>OPERATIONAL</t>
  </si>
  <si>
    <t>B.B. ELECTRICAL   CONSTRUCTION CO. LTD</t>
  </si>
  <si>
    <t>AP09333833</t>
  </si>
  <si>
    <t>GMB10-00045702-1-3-PYMN-RXL</t>
  </si>
  <si>
    <t>GMB10-00045724-1-1-PYMN-RXL</t>
  </si>
  <si>
    <t>09-FEB-2022</t>
  </si>
  <si>
    <t>10-FEB-2022</t>
  </si>
  <si>
    <t>AP09339429</t>
  </si>
  <si>
    <t>GMB10-00045724-1-3-PYMN-RXL</t>
  </si>
  <si>
    <t>GMB10-00045702-1-3-ACCR-DST</t>
  </si>
  <si>
    <t>AP09332124</t>
  </si>
  <si>
    <t xml:space="preserve">                   1791.500</t>
  </si>
  <si>
    <t>GMB10-00045724-1-3-ACCR-DST</t>
  </si>
  <si>
    <t>AP09338775</t>
  </si>
  <si>
    <t>GMB10-00045702-1-1-ACCR-DST</t>
  </si>
  <si>
    <t>SVC CO-TRADE AND BUSINESS SERV</t>
  </si>
  <si>
    <t>GMB10-00045724-1-1-ACCR-DST</t>
  </si>
  <si>
    <t xml:space="preserve">                  14000.000</t>
  </si>
  <si>
    <t>GMB10-00046202-1-3-ACCR-DST</t>
  </si>
  <si>
    <t>GAMBIA HORTICULTURAL ENTERPRISE</t>
  </si>
  <si>
    <t>2205002 / 2205003</t>
  </si>
  <si>
    <t>GMB10-00046202-1-1-ACCR-DST</t>
  </si>
  <si>
    <t xml:space="preserve">                  47000.000</t>
  </si>
  <si>
    <t>GMB10-00046238-1-3-ACCR-DST</t>
  </si>
  <si>
    <t>24-MAY-2022</t>
  </si>
  <si>
    <t>27-MAY-2022</t>
  </si>
  <si>
    <t>HANSER REFRIGERATOR SERVICES</t>
  </si>
  <si>
    <t>AP09474072</t>
  </si>
  <si>
    <t>GMB10-00046238-1-1-ACCR-DST</t>
  </si>
  <si>
    <t xml:space="preserve">                  12140.000</t>
  </si>
  <si>
    <t>GMB10-00046570-1-1-PYMN-RXG</t>
  </si>
  <si>
    <t>09-AUG-2022</t>
  </si>
  <si>
    <t>M.P TRADING COMPANY LIMITED T/A STAPLES</t>
  </si>
  <si>
    <t>AP09576374</t>
  </si>
  <si>
    <t>GMB10-00046570-1-3-PYMN-RXG</t>
  </si>
  <si>
    <t>GMB10-00046570-1-3-ACCR-DST</t>
  </si>
  <si>
    <t>05-AUG-2022</t>
  </si>
  <si>
    <t>AP09572039</t>
  </si>
  <si>
    <t xml:space="preserve">                   1729.350</t>
  </si>
  <si>
    <t>GMB10-00046570-1-1-ACCR-DST</t>
  </si>
  <si>
    <t xml:space="preserve">                 151000.000</t>
  </si>
  <si>
    <t>GMB10-00046059-1-3-ACCR-DST</t>
  </si>
  <si>
    <t>25-APR-2022</t>
  </si>
  <si>
    <t>28-APR-2022</t>
  </si>
  <si>
    <t>NATIONAL WATER   ELECTRICITY  CO.</t>
  </si>
  <si>
    <t>SEV/040/12/2020</t>
  </si>
  <si>
    <t>AP09435681</t>
  </si>
  <si>
    <t xml:space="preserve">                   1795.890</t>
  </si>
  <si>
    <t>GMB10-00047366-1-2-ACCR-DST</t>
  </si>
  <si>
    <t xml:space="preserve">                 119000.000</t>
  </si>
  <si>
    <t>GMB10-00046597-1-3-ACCR-DST</t>
  </si>
  <si>
    <t>12-AUG-2022</t>
  </si>
  <si>
    <t>SEV/020/08/22</t>
  </si>
  <si>
    <t>AP09582066</t>
  </si>
  <si>
    <t>GMB10-00046059-1-1-ACCR-DST</t>
  </si>
  <si>
    <t>UTILITIES</t>
  </si>
  <si>
    <t xml:space="preserve">                  50000.000</t>
  </si>
  <si>
    <t>GMB10-00046597-1-1-ACCR-DST</t>
  </si>
  <si>
    <t>GMB10-00047366-1-1-ACCR-DST</t>
  </si>
  <si>
    <t xml:space="preserve">               -5008365.000</t>
  </si>
  <si>
    <t>GMB10-00045825-1-1-ACCR-DST</t>
  </si>
  <si>
    <t>INSURANCE</t>
  </si>
  <si>
    <t>PRIME INSURANCE COMPANY LTD</t>
  </si>
  <si>
    <t>PRMDN-22-000007146</t>
  </si>
  <si>
    <t xml:space="preserve">                   1169.500</t>
  </si>
  <si>
    <t>GMB10-00045825-1-1-PYMN-RXG</t>
  </si>
  <si>
    <t>GMB10-00045825-1-3-PYMN-RXG</t>
  </si>
  <si>
    <t>GMB10-00045825-1-3-ACCR-DST</t>
  </si>
  <si>
    <t>GMB10-00047216-1-1-ACCR-DST</t>
  </si>
  <si>
    <t>CONNECTIVITY CHARGES</t>
  </si>
  <si>
    <t>QCELL COMPANY LTD</t>
  </si>
  <si>
    <t xml:space="preserve">                   3000.000</t>
  </si>
  <si>
    <t>GMB10-00047216-1-1-PYMN-RXG</t>
  </si>
  <si>
    <t>GMB10-00047216-1-3-PYMN-RXG</t>
  </si>
  <si>
    <t>GMB10-00047216-1-3-ACCR-DST</t>
  </si>
  <si>
    <t>UNDP1-0009633550-21-SEP-2022-67</t>
  </si>
  <si>
    <t>Connectivity Charges</t>
  </si>
  <si>
    <t>ITM Managed Services Annual Subscriptions 2022</t>
  </si>
  <si>
    <t xml:space="preserve">                   5557.000</t>
  </si>
  <si>
    <t>UNDP1-FXR9551175-30-JUN-2022-4787</t>
  </si>
  <si>
    <t>Unrealized Loss</t>
  </si>
  <si>
    <t>BS REVALUATION FOR NEX ACCT</t>
  </si>
  <si>
    <t>FXR9551175</t>
  </si>
  <si>
    <t>FXR</t>
  </si>
  <si>
    <t>Projects Jrnl</t>
  </si>
  <si>
    <t>UNDP1-0009346617-31-JAN-2022-5676</t>
  </si>
  <si>
    <t>16-FEB-2022</t>
  </si>
  <si>
    <t>Fees-General Mgmt Support GMS</t>
  </si>
  <si>
    <t>OFA</t>
  </si>
  <si>
    <t>UNDP GMS January 2022 - Run3</t>
  </si>
  <si>
    <t>2022 FNA Credit</t>
  </si>
  <si>
    <t xml:space="preserve">                    -18.200</t>
  </si>
  <si>
    <t>PC</t>
  </si>
  <si>
    <t>UNDP1-FXR9581665-31-JUL-2022-4244</t>
  </si>
  <si>
    <t>27-AUG-2022</t>
  </si>
  <si>
    <t>FXR9581665</t>
  </si>
  <si>
    <t>UNDP1-0009353248-21-FEB-2022-6091</t>
  </si>
  <si>
    <t>21-FEB-2022</t>
  </si>
  <si>
    <t>22-FEB-2022</t>
  </si>
  <si>
    <t>UNDP GMS February 2022 - Run1 - Journal2</t>
  </si>
  <si>
    <t xml:space="preserve">                    -20.840</t>
  </si>
  <si>
    <t>UNDP1-FXR9623130-31-AUG-2022-4397</t>
  </si>
  <si>
    <t>31-AUG-2022</t>
  </si>
  <si>
    <t>FXR9623130</t>
  </si>
  <si>
    <t>UNDP1-0009386889-20-MAR-2022-5978</t>
  </si>
  <si>
    <t>UNDP GMS March 2022 - Run1 - Journal 2</t>
  </si>
  <si>
    <t xml:space="preserve">                   -136.160</t>
  </si>
  <si>
    <t>UNDP1-FXR9673107-30-SEP-2022-4360</t>
  </si>
  <si>
    <t>FXR9673107</t>
  </si>
  <si>
    <t>UNDP1-FXR9710085-31-OCT-2022-4527</t>
  </si>
  <si>
    <t>FXR9710085</t>
  </si>
  <si>
    <t>UNDP1-0009386890-28-FEB-2022-4795</t>
  </si>
  <si>
    <t>UNDP GMS February 2022 - Run2 - Journal3</t>
  </si>
  <si>
    <t xml:space="preserve">                   -210.890</t>
  </si>
  <si>
    <t>UNDP1-0009386890-28-FEB-2022-4796</t>
  </si>
  <si>
    <t xml:space="preserve">                    -27.810</t>
  </si>
  <si>
    <t>UNDP1-FXR9710085-31-OCT-2022-4346</t>
  </si>
  <si>
    <t>UNDP1-FXR9758246-30-NOV-2022-4626</t>
  </si>
  <si>
    <t>16-DEC-2022</t>
  </si>
  <si>
    <t>FXR9758246</t>
  </si>
  <si>
    <t>UNDP1-0009430881-31-MAR-2022-5148</t>
  </si>
  <si>
    <t>24-APR-2022</t>
  </si>
  <si>
    <t>UNDP GMS March 2022 - Run2 - Journal 4</t>
  </si>
  <si>
    <t xml:space="preserve">                   -106.250</t>
  </si>
  <si>
    <t>UNDP1-FXR9758246-30-NOV-2022-4732</t>
  </si>
  <si>
    <t>UNDP1-FXR9811083-31-DEC-2022-3668</t>
  </si>
  <si>
    <t>Unrealized Gain</t>
  </si>
  <si>
    <t>BS REVALUATION FOR NEX ACCT - December 2022</t>
  </si>
  <si>
    <t>FXR9811083</t>
  </si>
  <si>
    <t>UNDP1-0009459479-30-APR-2022-4058</t>
  </si>
  <si>
    <t>30-APR-2022</t>
  </si>
  <si>
    <t>implementation of trrc recommendation</t>
  </si>
  <si>
    <t>UNDP GMS April 2022 - Run2 - Journal 4</t>
  </si>
  <si>
    <t>UNDP1-FXR9811083-31-DEC-2022-3799</t>
  </si>
  <si>
    <t>UNDP1-0009459479-30-APR-2022-4059</t>
  </si>
  <si>
    <t xml:space="preserve">                    -68.180</t>
  </si>
  <si>
    <t>UNDP1-0009466476-30-APR-2022-391</t>
  </si>
  <si>
    <t>22-MAY-2022</t>
  </si>
  <si>
    <t>UNDP GMS April 2022 - Run3</t>
  </si>
  <si>
    <t xml:space="preserve">                  -3098.330</t>
  </si>
  <si>
    <t>UNDP1-FXR9815252-31-DEC-2022-897</t>
  </si>
  <si>
    <t>BS REVALUATION FOR NEX ACCT - 2022 Final Run</t>
  </si>
  <si>
    <t>FXR9815252</t>
  </si>
  <si>
    <t>UNDP1-0009466482-21-MAY-2022-6681</t>
  </si>
  <si>
    <t>21-MAY-2022</t>
  </si>
  <si>
    <t>UNDP GMS May 2022 - Run1 - Journal 2</t>
  </si>
  <si>
    <t xml:space="preserve">                   -756.760</t>
  </si>
  <si>
    <t>UNDP1-0009466482-21-MAY-2022-6680</t>
  </si>
  <si>
    <t xml:space="preserve">                    -85.100</t>
  </si>
  <si>
    <t>UNDP1-0009434385-26-APR-2022-1</t>
  </si>
  <si>
    <t>26-APR-2022</t>
  </si>
  <si>
    <t>Rent</t>
  </si>
  <si>
    <t>Reversal for Project Office Rent to Leadership and Accountability Project</t>
  </si>
  <si>
    <t xml:space="preserve">                  44261.910</t>
  </si>
  <si>
    <t>GMB10-00046860-1-1-ACCR-DST</t>
  </si>
  <si>
    <t>PRISCILLA CIESAY</t>
  </si>
  <si>
    <t>30  - SUBMISSION PROGRESS REPO</t>
  </si>
  <si>
    <t>UNDP/GMB/IC/2022/18 AUG-5SEP22</t>
  </si>
  <si>
    <t>AP09655354</t>
  </si>
  <si>
    <t xml:space="preserve">                 326331.000</t>
  </si>
  <si>
    <t>UNDP1-0009497902-31-MAY-2022-6564</t>
  </si>
  <si>
    <t>31-MAY-2022</t>
  </si>
  <si>
    <t>call for position papers on the commissio  truth and reparation</t>
  </si>
  <si>
    <t>UNDP GMS May 2022 - Run2 - Journal 3</t>
  </si>
  <si>
    <t>GMB10-00047038-1-1-ACCR-DST</t>
  </si>
  <si>
    <t>30  - SUBMISSION OF PROGRESS R</t>
  </si>
  <si>
    <t>UNDP/GMB/IC/2022/18_1-31Oct'22</t>
  </si>
  <si>
    <t>AP09707614</t>
  </si>
  <si>
    <t>GMB10-00047247-1-1-ACCR-DST</t>
  </si>
  <si>
    <t>20-DEC-2022</t>
  </si>
  <si>
    <t>40  - SUBMISSION OF FINAL CONS</t>
  </si>
  <si>
    <t>UNDP/GMB/IC/2022/21Oct-14Dec22</t>
  </si>
  <si>
    <t>AP09783351</t>
  </si>
  <si>
    <t xml:space="preserve">                 435108.000</t>
  </si>
  <si>
    <t>UNDP1-0009497902-31-MAY-2022-6565</t>
  </si>
  <si>
    <t xml:space="preserve">                   -239.400</t>
  </si>
  <si>
    <t>UNDP1-0009514690-26-JUN-2022-5633</t>
  </si>
  <si>
    <t>UNDP GMS June 2022 - Run2 - Journal 2</t>
  </si>
  <si>
    <t xml:space="preserve">                     -2.360</t>
  </si>
  <si>
    <t>GMB10-00046860-1-1-PYMN-RXG</t>
  </si>
  <si>
    <t>AP09658341</t>
  </si>
  <si>
    <t>GMB10-00046860-2-1-PYMN-RXG</t>
  </si>
  <si>
    <t>UNDP1-0009514690-26-JUN-2022-5632</t>
  </si>
  <si>
    <t xml:space="preserve">                     -6.170</t>
  </si>
  <si>
    <t>UNDP1-0009553151-30-JUN-2022-4392</t>
  </si>
  <si>
    <t>UNDP GMS June 2022 - Run3 - Journal 4</t>
  </si>
  <si>
    <t xml:space="preserve">                    -67.910</t>
  </si>
  <si>
    <t>UNDP1-0009553151-30-JUN-2022-4391</t>
  </si>
  <si>
    <t xml:space="preserve">                   -106.280</t>
  </si>
  <si>
    <t>GMB10-00047247-1-1-PYMN-RXG</t>
  </si>
  <si>
    <t>24-DEC-2022</t>
  </si>
  <si>
    <t>AP09786756</t>
  </si>
  <si>
    <t>GMB10-00047247-2-1-PYMN-RXG</t>
  </si>
  <si>
    <t>GMB10-00046860-2-1-ACCR-DST</t>
  </si>
  <si>
    <t xml:space="preserve">                   1756.760</t>
  </si>
  <si>
    <t>UNDP1-0009583333-31-JUL-2022-5510</t>
  </si>
  <si>
    <t>14-AUG-2022</t>
  </si>
  <si>
    <t>UNDP GMS July 2022 - Run2 - Journal 3</t>
  </si>
  <si>
    <t xml:space="preserve">                   -105.600</t>
  </si>
  <si>
    <t>UNDP1-0009583333-31-JUL-2022-5511</t>
  </si>
  <si>
    <t xml:space="preserve">                   -269.160</t>
  </si>
  <si>
    <t>GMB10-00047247-2-1-ACCR-DST</t>
  </si>
  <si>
    <t>DPC</t>
  </si>
  <si>
    <t>UNDP1-0000866466-2-1</t>
  </si>
  <si>
    <t>UNDP1-0009583341-13-AUG-2022-4865</t>
  </si>
  <si>
    <t>13-AUG-2022</t>
  </si>
  <si>
    <t>UNDP GMS August 2022 - Run1 - Journal 2</t>
  </si>
  <si>
    <t xml:space="preserve">                    -67.350</t>
  </si>
  <si>
    <t>UNDP1-0009605337-31-AUG-2022-6340</t>
  </si>
  <si>
    <t>UNDP GMS August 2022 - Run2 - Journal 2</t>
  </si>
  <si>
    <t xml:space="preserve">                   -918.010</t>
  </si>
  <si>
    <t>UNDP1-0000875970-1-1</t>
  </si>
  <si>
    <t>EX09681332</t>
  </si>
  <si>
    <t xml:space="preserve">          190.42</t>
  </si>
  <si>
    <t>UNDP1-0000866466-3-1</t>
  </si>
  <si>
    <t>UNDP1-0009639095-31-AUG-2022-3689</t>
  </si>
  <si>
    <t>UNDP GMS August 2022 - Run3 - Journal 3</t>
  </si>
  <si>
    <t xml:space="preserve">                   -106.160</t>
  </si>
  <si>
    <t>GMB10-00047219-1-1-ACCR-DST</t>
  </si>
  <si>
    <t>AP09793022</t>
  </si>
  <si>
    <t xml:space="preserve">                  60000.000</t>
  </si>
  <si>
    <t>GMB10-00047219-1-3-ACCR-DST</t>
  </si>
  <si>
    <t xml:space="preserve">                   1864.760</t>
  </si>
  <si>
    <t>UNDP1-0009639104-24-SEP-2022-4398</t>
  </si>
  <si>
    <t>UNDP GMS September 2022 - Run1 - Journal 3</t>
  </si>
  <si>
    <t xml:space="preserve">                   -388.990</t>
  </si>
  <si>
    <t>UNDP1-0009669324-30-SEP-2022-3541</t>
  </si>
  <si>
    <t>UNDP GMS September 2022 - Run2 - Journal 4</t>
  </si>
  <si>
    <t xml:space="preserve">                     -2.240</t>
  </si>
  <si>
    <t>UNDP1-0009669324-30-SEP-2022-3540</t>
  </si>
  <si>
    <t xml:space="preserve">                    -72.440</t>
  </si>
  <si>
    <t>UNDP1-0009669324-30-SEP-2022-3539</t>
  </si>
  <si>
    <t>GMB10-00046901-1-1-ACCR-DST</t>
  </si>
  <si>
    <t>GAMJOBS LIMITED</t>
  </si>
  <si>
    <t>220720/4213</t>
  </si>
  <si>
    <t>GMB10-00046165-1-1-ACCR-DST</t>
  </si>
  <si>
    <t>11-MAY-2022</t>
  </si>
  <si>
    <t>220405/4138</t>
  </si>
  <si>
    <t>AP09454701</t>
  </si>
  <si>
    <t xml:space="preserve">                   6000.000</t>
  </si>
  <si>
    <t>GMB10-00046295-1-1-ACCR-DST</t>
  </si>
  <si>
    <t>220516/4165</t>
  </si>
  <si>
    <t>AP09500166</t>
  </si>
  <si>
    <t>GMB10-00046899-1-1-ACCR-DST</t>
  </si>
  <si>
    <t>PUBLICATIONS</t>
  </si>
  <si>
    <t>220803/4230</t>
  </si>
  <si>
    <t>GMB10-00046903-1-1-ACCR-DST</t>
  </si>
  <si>
    <t>220920/4266</t>
  </si>
  <si>
    <t>AP09676307</t>
  </si>
  <si>
    <t>UNDP1-0009721310-31-OCT-2022-4544</t>
  </si>
  <si>
    <t>UNDP GMS October 2022 - Run1 - Journal 4</t>
  </si>
  <si>
    <t xml:space="preserve">                   -239.090</t>
  </si>
  <si>
    <t>GMB10-00046899-1-1-PYMN-RXG</t>
  </si>
  <si>
    <t>GMB10-00046899-1-3-PYMN-RXG</t>
  </si>
  <si>
    <t>UNDP1-0009721310-31-OCT-2022-4545</t>
  </si>
  <si>
    <t xml:space="preserve">                  -2181.370</t>
  </si>
  <si>
    <t>GMB10-00046901-1-1-PYMN-RXG</t>
  </si>
  <si>
    <t>GMB10-00046901-1-3-PYMN-RXG</t>
  </si>
  <si>
    <t>UNDP1-0009721318-18-NOV-2022-6128</t>
  </si>
  <si>
    <t>UNDP GMS November 2022 - Run1 - Journal 2</t>
  </si>
  <si>
    <t xml:space="preserve">                      5.810</t>
  </si>
  <si>
    <t>UNDP1-0009721318-18-NOV-2022-6129</t>
  </si>
  <si>
    <t xml:space="preserve">                   -394.940</t>
  </si>
  <si>
    <t>GMB10-00046903-1-1-PYMN-RXG</t>
  </si>
  <si>
    <t>UNDP1-0009771771-30-NOV-2022-5708</t>
  </si>
  <si>
    <t>18-DEC-2022</t>
  </si>
  <si>
    <t>UNDP GMS November 2022 - Run2 - Journal 3</t>
  </si>
  <si>
    <t xml:space="preserve">                     -5.820</t>
  </si>
  <si>
    <t>GMB10-00046903-1-3-PYMN-RXG</t>
  </si>
  <si>
    <t>GMB10-00046165-1-1-PYMN-RXL</t>
  </si>
  <si>
    <t>UNDP1-0009771771-30-NOV-2022-5707</t>
  </si>
  <si>
    <t xml:space="preserve">                   -187.450</t>
  </si>
  <si>
    <t>GMB10-00046165-1-3-PYMN-RXL</t>
  </si>
  <si>
    <t>GMB10-00046165-1-3-ACCR-DST</t>
  </si>
  <si>
    <t>UNDP1-0009771780-17-DEC-2022-4057</t>
  </si>
  <si>
    <t>17-DEC-2022</t>
  </si>
  <si>
    <t>UNDP GMS December 2022 - Run1 - Journal 3</t>
  </si>
  <si>
    <t xml:space="preserve">                   -308.130</t>
  </si>
  <si>
    <t>UNDP1-0009771780-17-DEC-2022-4056</t>
  </si>
  <si>
    <t xml:space="preserve">                     56.620</t>
  </si>
  <si>
    <t>GMB10-00046295-1-3-ACCR-DST</t>
  </si>
  <si>
    <t xml:space="preserve">                   1728.060</t>
  </si>
  <si>
    <t>GMB10-00046899-1-3-ACCR-DST</t>
  </si>
  <si>
    <t>GMB10-00046901-1-3-ACCR-DST</t>
  </si>
  <si>
    <t>UNDP1-0009789834-26-DEC-2022-6156</t>
  </si>
  <si>
    <t>UNDP GMS December 2022 - Run2 - Journal 2</t>
  </si>
  <si>
    <t xml:space="preserve">                   -926.320</t>
  </si>
  <si>
    <t>UNDP1-0009789834-26-DEC-2022-6157</t>
  </si>
  <si>
    <t xml:space="preserve">                  -3011.480</t>
  </si>
  <si>
    <t>UNDP1-0009789834-26-DEC-2022-6158</t>
  </si>
  <si>
    <t xml:space="preserve">                  -2011.570</t>
  </si>
  <si>
    <t>GMB10-00046903-1-3-ACCR-DST</t>
  </si>
  <si>
    <t>UNDP1-0009802812-31-DEC-2022-4707</t>
  </si>
  <si>
    <t>UNDP GMS December 2022 - Run3 - Journal 2</t>
  </si>
  <si>
    <t xml:space="preserve">                    -74.870</t>
  </si>
  <si>
    <t>UNDP1-0000913226-1-1</t>
  </si>
  <si>
    <t>SHELLA NGUM NGWA</t>
  </si>
  <si>
    <t>EX09736722</t>
  </si>
  <si>
    <t xml:space="preserve">          195.20</t>
  </si>
  <si>
    <t>UNDP1-0009810881-30-DEC-2022-2</t>
  </si>
  <si>
    <t>OFA- Governments (NEX)</t>
  </si>
  <si>
    <t>To correct COA of DID#3264 from 14070</t>
  </si>
  <si>
    <t>To reclas GL 14070 to GL 16005</t>
  </si>
  <si>
    <t xml:space="preserve">                -359535.000</t>
  </si>
  <si>
    <t>UNDP1-0000913226-2-1</t>
  </si>
  <si>
    <t xml:space="preserve">          190.40</t>
  </si>
  <si>
    <t>UNDP1-0000913226-3-1</t>
  </si>
  <si>
    <t>UNDP1-0000913226-4-1</t>
  </si>
  <si>
    <t>GMB10-00047131-1-1-ACCR-DST</t>
  </si>
  <si>
    <t>221118/4335</t>
  </si>
  <si>
    <t>AP09735901</t>
  </si>
  <si>
    <t>GMB10-00047131-1-3-ACCR-DST</t>
  </si>
  <si>
    <t>Payroll Jrnl</t>
  </si>
  <si>
    <t>UNDP1-GMB22M01IV-31-JAN-2022-48</t>
  </si>
  <si>
    <t>UN Volunteers-Stipend &amp; Allow</t>
  </si>
  <si>
    <t>PAY</t>
  </si>
  <si>
    <t>Payroll</t>
  </si>
  <si>
    <t>GMB22M01IV</t>
  </si>
  <si>
    <t xml:space="preserve">                   1066.070</t>
  </si>
  <si>
    <t>GP</t>
  </si>
  <si>
    <t>UNDP1-GMB22M02IV-28-FEB-2022-49</t>
  </si>
  <si>
    <t>GMB22M02IV</t>
  </si>
  <si>
    <t xml:space="preserve">                   1066.060</t>
  </si>
  <si>
    <t>UNDP1-GMB22M03IV-31-MAR-2022-40</t>
  </si>
  <si>
    <t>12-APR-2022</t>
  </si>
  <si>
    <t>GMB22M03IV</t>
  </si>
  <si>
    <t xml:space="preserve">                   1077.670</t>
  </si>
  <si>
    <t>UNDP1-0009816275-31-DEC-2022-3330</t>
  </si>
  <si>
    <t>UNDP GMS December 2022 - Run4 - Journal 4</t>
  </si>
  <si>
    <t xml:space="preserve">                  -6433.940</t>
  </si>
  <si>
    <t>UNDP1-0009816275-31-DEC-2022-3329</t>
  </si>
  <si>
    <t xml:space="preserve">                    254.650</t>
  </si>
  <si>
    <t>UNDP1-0009816275-31-DEC-2022-3328</t>
  </si>
  <si>
    <t xml:space="preserve">                   -100.880</t>
  </si>
  <si>
    <t>UNDP1-GMB22M04IV-30-APR-2022-41</t>
  </si>
  <si>
    <t>10-MAY-2022</t>
  </si>
  <si>
    <t>GMB22M04IV</t>
  </si>
  <si>
    <t>UNDP1-GMB22M05IV-31-MAY-2022-40</t>
  </si>
  <si>
    <t>GMB22M05IV</t>
  </si>
  <si>
    <t>UNDP1-GMB22M06IV-30-JUN-2022-38</t>
  </si>
  <si>
    <t>GMB22M06IV</t>
  </si>
  <si>
    <t>UNDP1-GMB22M07IV-31-JUL-2022-41</t>
  </si>
  <si>
    <t>03-AUG-2022</t>
  </si>
  <si>
    <t>GMB22M07IV</t>
  </si>
  <si>
    <t>UNDP1-GMB22M08IV-31-AUG-2022-37</t>
  </si>
  <si>
    <t>GMB22M08IV</t>
  </si>
  <si>
    <t>UNDP1-FXR9551175-30-JUN-2022-2225</t>
  </si>
  <si>
    <t>UNDP1-GMB22M09IV-30-SEP-2022-40</t>
  </si>
  <si>
    <t>GMB22M09IV</t>
  </si>
  <si>
    <t>UNDP1-FXR9581665-31-JUL-2022-1986</t>
  </si>
  <si>
    <t>UNDP1-FXR9623130-31-AUG-2022-1996</t>
  </si>
  <si>
    <t>UNDP1-GMB22M10IV-31-OCT-2022-40</t>
  </si>
  <si>
    <t>GMB22M10IV</t>
  </si>
  <si>
    <t xml:space="preserve">                   1134.390</t>
  </si>
  <si>
    <t>UNDP1-GMB22M11IV-30-NOV-2022-41</t>
  </si>
  <si>
    <t>GMB22M11IV</t>
  </si>
  <si>
    <t>UNDP1-FXR9673107-30-SEP-2022-1999</t>
  </si>
  <si>
    <t>UNDP1-GMB22M12IV-31-DEC-2022-58</t>
  </si>
  <si>
    <t>GMB22M12IV</t>
  </si>
  <si>
    <t>UNDP1-FXR9710085-31-OCT-2022-1994</t>
  </si>
  <si>
    <t>UNDP1-GMB22M01IV-31-JAN-2022-102</t>
  </si>
  <si>
    <t>UNV RSA / Exit Allowance</t>
  </si>
  <si>
    <t xml:space="preserve">                     85.500</t>
  </si>
  <si>
    <t>UNDP1-FXR9710085-31-OCT-2022-2224</t>
  </si>
  <si>
    <t>UNDP1-GMB22M02IV-28-FEB-2022-104</t>
  </si>
  <si>
    <t>UNDP1-FXR9758246-30-NOV-2022-2065</t>
  </si>
  <si>
    <t>UNDP1-FXR9758246-30-NOV-2022-2295</t>
  </si>
  <si>
    <t>UNDP1-GMB22M03IV-31-MAR-2022-89</t>
  </si>
  <si>
    <t>UNDP1-FXR9811083-31-DEC-2022-2144</t>
  </si>
  <si>
    <t>UNDP1-FXR9811083-31-DEC-2022-2378</t>
  </si>
  <si>
    <t>UNDP1-GMB22M04IV-30-APR-2022-90</t>
  </si>
  <si>
    <t>UNDP1-GMB22M05IV-31-MAY-2022-89</t>
  </si>
  <si>
    <t>UNDP1-GMB22M06IV-30-JUN-2022-82</t>
  </si>
  <si>
    <t>UNDP1-FXR9815252-31-DEC-2022-423</t>
  </si>
  <si>
    <t>UNDP1-GMB22M07IV-31-JUL-2022-87</t>
  </si>
  <si>
    <t>UNDP1-GMB22M08IV-31-AUG-2022-76</t>
  </si>
  <si>
    <t>UNDP1-GMB22M09IV-30-SEP-2022-79</t>
  </si>
  <si>
    <t>UNDP1-GMB22M10IV-31-OCT-2022-80</t>
  </si>
  <si>
    <t xml:space="preserve">                     90.000</t>
  </si>
  <si>
    <t>UNDP1-GMB22M11IV-30-NOV-2022-86</t>
  </si>
  <si>
    <t>UNDP1-GMB22M12IV-31-DEC-2022-98</t>
  </si>
  <si>
    <t>UNDP1-GMB22M01IV-31-JAN-2022-112</t>
  </si>
  <si>
    <t>UNV_COST_RECOVERY_RECURRING</t>
  </si>
  <si>
    <t xml:space="preserve">                    169.010</t>
  </si>
  <si>
    <t>UNDP1-GMB22M02IV-28-FEB-2022-116</t>
  </si>
  <si>
    <t xml:space="preserve">                    173.820</t>
  </si>
  <si>
    <t>UNDP1-GMB22M03IV-31-MAR-2022-98</t>
  </si>
  <si>
    <t xml:space="preserve">                    170.840</t>
  </si>
  <si>
    <t>UNDP1-GMB22M04IV-30-APR-2022-99</t>
  </si>
  <si>
    <t>UNDP1-GMB22M05IV-31-MAY-2022-99</t>
  </si>
  <si>
    <t>UNDP1-GMB22M06IV-30-JUN-2022-90</t>
  </si>
  <si>
    <t xml:space="preserve">                    170.880</t>
  </si>
  <si>
    <t>UNDP1-GMB22M07IV-31-JUL-2022-98</t>
  </si>
  <si>
    <t xml:space="preserve">                    169.800</t>
  </si>
  <si>
    <t>UNDP1-GMB22M08IV-31-AUG-2022-83</t>
  </si>
  <si>
    <t xml:space="preserve">                    170.690</t>
  </si>
  <si>
    <t>UNDP1-GMB22M09IV-30-SEP-2022-87</t>
  </si>
  <si>
    <t>UNDP1-GMB22M10IV-31-OCT-2022-91</t>
  </si>
  <si>
    <t xml:space="preserve">                    179.670</t>
  </si>
  <si>
    <t>UNDP1-GMB22M11IV-30-NOV-2022-97</t>
  </si>
  <si>
    <t>UNDP1-GMB22M12IV-31-DEC-2022-107</t>
  </si>
  <si>
    <t>UNDP1-GMB22M01IV-31-JAN-2022-58</t>
  </si>
  <si>
    <t>UNV_Volunteer_Learning</t>
  </si>
  <si>
    <t xml:space="preserve">                      9.500</t>
  </si>
  <si>
    <t>UNDP1-GMB22M02IV-28-FEB-2022-59</t>
  </si>
  <si>
    <t>UNDP1-GMB22M03IV-31-MAR-2022-49</t>
  </si>
  <si>
    <t>UNDP1-GMB22M04IV-30-APR-2022-50</t>
  </si>
  <si>
    <t>UNDP1-GMB22M05IV-31-MAY-2022-49</t>
  </si>
  <si>
    <t>UNDP1-GMB22M06IV-30-JUN-2022-46</t>
  </si>
  <si>
    <t>UNDP1-GMB22M07IV-31-JUL-2022-49</t>
  </si>
  <si>
    <t>UNDP1-GMB22M08IV-31-AUG-2022-44</t>
  </si>
  <si>
    <t>UNDP1-GMB22M09IV-30-SEP-2022-47</t>
  </si>
  <si>
    <t>UNDP1-GMB22M10IV-31-OCT-2022-49</t>
  </si>
  <si>
    <t xml:space="preserve">                     10.000</t>
  </si>
  <si>
    <t>UNDP1-GMB22M11IV-30-NOV-2022-50</t>
  </si>
  <si>
    <t>UNDP1-GMB22M12IV-31-DEC-2022-65</t>
  </si>
  <si>
    <t>UNDP1-GMB22M01IV-31-JAN-2022-78</t>
  </si>
  <si>
    <t>UNV-Global Charges</t>
  </si>
  <si>
    <t xml:space="preserve">                     45.470</t>
  </si>
  <si>
    <t>UNDP1-GMB22M02IV-28-FEB-2022-80</t>
  </si>
  <si>
    <t xml:space="preserve">                     46.390</t>
  </si>
  <si>
    <t>UNDP1-GMB22M03IV-31-MAR-2022-67</t>
  </si>
  <si>
    <t xml:space="preserve">                     45.820</t>
  </si>
  <si>
    <t>UNDP1-GMB22M04IV-30-APR-2022-68</t>
  </si>
  <si>
    <t>UNDP1-GMB22M05IV-31-MAY-2022-67</t>
  </si>
  <si>
    <t>UNDP1-GMB22M06IV-30-JUN-2022-62</t>
  </si>
  <si>
    <t xml:space="preserve">                     45.840</t>
  </si>
  <si>
    <t>UNDP1-GMB22M07IV-31-JUL-2022-67</t>
  </si>
  <si>
    <t xml:space="preserve">                     37.640</t>
  </si>
  <si>
    <t>UNDP1-GMB22M08IV-31-AUG-2022-58</t>
  </si>
  <si>
    <t xml:space="preserve">                     44.650</t>
  </si>
  <si>
    <t>UNDP1-GMB22M09IV-30-SEP-2022-61</t>
  </si>
  <si>
    <t>UNDP1-GMB22M10IV-31-OCT-2022-63</t>
  </si>
  <si>
    <t xml:space="preserve">                     47.000</t>
  </si>
  <si>
    <t>UNDP1-GMB22M11IV-30-NOV-2022-66</t>
  </si>
  <si>
    <t>UNDP1-GMB22M12IV-31-DEC-2022-80</t>
  </si>
  <si>
    <t>UNDP1-GMB22M01IV-31-JAN-2022-92</t>
  </si>
  <si>
    <t>UNV-Home Leave Travel &amp; Allowa</t>
  </si>
  <si>
    <t>UNDP1-GMB22M02IV-28-FEB-2022-94</t>
  </si>
  <si>
    <t>UNDP1-GMB22M03IV-31-MAR-2022-80</t>
  </si>
  <si>
    <t>UNDP1-GMB22M04IV-30-APR-2022-81</t>
  </si>
  <si>
    <t>UNDP1-GMB22M05IV-31-MAY-2022-80</t>
  </si>
  <si>
    <t>UNDP1-GMB22M06IV-30-JUN-2022-74</t>
  </si>
  <si>
    <t>UNDP1-GMB22M07IV-31-JUL-2022-79</t>
  </si>
  <si>
    <t>UNDP1-GMB22M08IV-31-AUG-2022-69</t>
  </si>
  <si>
    <t>UNDP1-GMB22M09IV-30-SEP-2022-72</t>
  </si>
  <si>
    <t>UNDP1-GMB22M10IV-31-OCT-2022-73</t>
  </si>
  <si>
    <t>UNDP1-GMB22M11IV-30-NOV-2022-78</t>
  </si>
  <si>
    <t>UNDP1-GMB22M12IV-31-DEC-2022-91</t>
  </si>
  <si>
    <t>UNDP1-GMB22M01IV-31-JAN-2022-68</t>
  </si>
  <si>
    <t>UNV-Medical Insurance</t>
  </si>
  <si>
    <t xml:space="preserve">                     91.800</t>
  </si>
  <si>
    <t>UNDP1-GMB22M02IV-28-FEB-2022-69</t>
  </si>
  <si>
    <t xml:space="preserve">                     91.460</t>
  </si>
  <si>
    <t>UNDP1-GMB22M03IV-31-MAR-2022-58</t>
  </si>
  <si>
    <t>UNDP1-GMB22M04IV-30-APR-2022-59</t>
  </si>
  <si>
    <t>UNDP1-GMB22M05IV-31-MAY-2022-58</t>
  </si>
  <si>
    <t>UNDP1-GMB22M06IV-30-JUN-2022-54</t>
  </si>
  <si>
    <t xml:space="preserve">                     92.130</t>
  </si>
  <si>
    <t>UNDP1-GMB22M07IV-31-JUL-2022-57</t>
  </si>
  <si>
    <t>UNDP1-GMB22M08IV-31-AUG-2022-51</t>
  </si>
  <si>
    <t>UNDP1-GMB22M09IV-30-SEP-2022-54</t>
  </si>
  <si>
    <t>UNDP1-GMB22M10IV-31-OCT-2022-56</t>
  </si>
  <si>
    <t xml:space="preserve">                     96.620</t>
  </si>
  <si>
    <t>UNDP1-GMB22M11IV-30-NOV-2022-58</t>
  </si>
  <si>
    <t>UNDP1-GMB22M12IV-31-DEC-2022-72</t>
  </si>
  <si>
    <t>UNDP1-GMB22M01IV-31-JAN-2022-82</t>
  </si>
  <si>
    <t>UNVs-Contribution to security</t>
  </si>
  <si>
    <t xml:space="preserve">                     35.800</t>
  </si>
  <si>
    <t>UNDP1-GMB22M02IV-28-FEB-2022-84</t>
  </si>
  <si>
    <t xml:space="preserve">                     17.890</t>
  </si>
  <si>
    <t>UNDP1-GMB22M03IV-31-MAR-2022-71</t>
  </si>
  <si>
    <t xml:space="preserve">                     27.200</t>
  </si>
  <si>
    <t>UNDP1-GMB22M04IV-30-APR-2022-72</t>
  </si>
  <si>
    <t>UNDP1-GMB22M05IV-31-MAY-2022-71</t>
  </si>
  <si>
    <t>UNDP1-GMB22M06IV-30-JUN-2022-66</t>
  </si>
  <si>
    <t>UNDP1-GMB22M07IV-31-JUL-2022-71</t>
  </si>
  <si>
    <t>UNDP1-GMB22M08IV-31-AUG-2022-62</t>
  </si>
  <si>
    <t>UNDP1-GMB22M09IV-30-SEP-2022-65</t>
  </si>
  <si>
    <t>UNDP1-GMB22M10IV-31-OCT-2022-66</t>
  </si>
  <si>
    <t xml:space="preserve">                     28.630</t>
  </si>
  <si>
    <t>UNDP1-GMB22M11IV-30-NOV-2022-70</t>
  </si>
  <si>
    <t>UNDP1-GMB22M12IV-31-DEC-2022-84</t>
  </si>
  <si>
    <t>GMB10-00047366-1-5-ACCR-DST</t>
  </si>
  <si>
    <t xml:space="preserve">                 140350.000</t>
  </si>
  <si>
    <t>GMB10-00047288-1-3-ACCR-DST</t>
  </si>
  <si>
    <t xml:space="preserve">                   1971.150</t>
  </si>
  <si>
    <t>GMB10-00046799-1-3-ACCR-DST</t>
  </si>
  <si>
    <t xml:space="preserve">                   1745.150</t>
  </si>
  <si>
    <t>GMB10-00047288-1-4-ACCR-DST</t>
  </si>
  <si>
    <t xml:space="preserve">                 154170.920</t>
  </si>
  <si>
    <t>GMB10-00047366-1-7-ACCR-DST</t>
  </si>
  <si>
    <t xml:space="preserve">                1092975.000</t>
  </si>
  <si>
    <t>GMB10-00047366-1-10-ACCR-DST</t>
  </si>
  <si>
    <t xml:space="preserve">                 187000.000</t>
  </si>
  <si>
    <t>UNDP1-0009514690-26-JUN-2022-5631</t>
  </si>
  <si>
    <t>Facilities &amp; Admin - Implement</t>
  </si>
  <si>
    <t>GMS</t>
  </si>
  <si>
    <t>SFA</t>
  </si>
  <si>
    <t>2022 FNA Debit</t>
  </si>
  <si>
    <t xml:space="preserve">                      2.360</t>
  </si>
  <si>
    <t>UNDP1-0009346617-31-JAN-2022-564</t>
  </si>
  <si>
    <t xml:space="preserve">                     18.200</t>
  </si>
  <si>
    <t>UNDP1-0009353248-21-FEB-2022-6090</t>
  </si>
  <si>
    <t xml:space="preserve">                     20.840</t>
  </si>
  <si>
    <t>UNDP1-0009386889-20-MAR-2022-5977</t>
  </si>
  <si>
    <t xml:space="preserve">                    136.160</t>
  </si>
  <si>
    <t>UNDP1-0009386890-28-FEB-2022-4794</t>
  </si>
  <si>
    <t xml:space="preserve">                     27.810</t>
  </si>
  <si>
    <t>UNDP1-0009386890-28-FEB-2022-4793</t>
  </si>
  <si>
    <t xml:space="preserve">                    210.890</t>
  </si>
  <si>
    <t>UNDP1-0009430881-31-MAR-2022-5147</t>
  </si>
  <si>
    <t xml:space="preserve">                    106.250</t>
  </si>
  <si>
    <t>UNDP1-0009459479-30-APR-2022-4056</t>
  </si>
  <si>
    <t>UNDP1-0009459479-30-APR-2022-4057</t>
  </si>
  <si>
    <t xml:space="preserve">                     68.180</t>
  </si>
  <si>
    <t>UNDP1-0009466476-30-APR-2022-44</t>
  </si>
  <si>
    <t xml:space="preserve">                   3098.330</t>
  </si>
  <si>
    <t>UNDP1-0009669324-30-SEP-2022-3538</t>
  </si>
  <si>
    <t xml:space="preserve">                      2.240</t>
  </si>
  <si>
    <t>UNDP1-0009721310-31-OCT-2022-4540</t>
  </si>
  <si>
    <t xml:space="preserve">                    152.120</t>
  </si>
  <si>
    <t>UNDP1-0009466482-21-MAY-2022-6679</t>
  </si>
  <si>
    <t xml:space="preserve">                    756.760</t>
  </si>
  <si>
    <t>UNDP1-0009466482-21-MAY-2022-6678</t>
  </si>
  <si>
    <t xml:space="preserve">                     85.100</t>
  </si>
  <si>
    <t>UNDP1-0009721310-31-OCT-2022-4541</t>
  </si>
  <si>
    <t xml:space="preserve">                   1385.960</t>
  </si>
  <si>
    <t>UNDP1-0009497902-31-MAY-2022-6563</t>
  </si>
  <si>
    <t xml:space="preserve">                    239.400</t>
  </si>
  <si>
    <t>UNDP1-0009497902-31-MAY-2022-6562</t>
  </si>
  <si>
    <t>UNDP1-0009514690-26-JUN-2022-5630</t>
  </si>
  <si>
    <t xml:space="preserve">                      6.170</t>
  </si>
  <si>
    <t>UNDP1-0009771771-30-NOV-2022-5704</t>
  </si>
  <si>
    <t xml:space="preserve">                     21.730</t>
  </si>
  <si>
    <t>UNDP1-0009771771-30-NOV-2022-5705</t>
  </si>
  <si>
    <t xml:space="preserve">                      5.820</t>
  </si>
  <si>
    <t>UNDP1-0009553151-30-JUN-2022-4389</t>
  </si>
  <si>
    <t xml:space="preserve">                    106.280</t>
  </si>
  <si>
    <t>UNDP1-0009771780-17-DEC-2022-4054</t>
  </si>
  <si>
    <t xml:space="preserve">                    -56.620</t>
  </si>
  <si>
    <t>UNDP1-0009553151-30-JUN-2022-4390</t>
  </si>
  <si>
    <t xml:space="preserve">                     67.910</t>
  </si>
  <si>
    <t>UNDP1-0009789834-26-DEC-2022-6154</t>
  </si>
  <si>
    <t xml:space="preserve">                   3011.480</t>
  </si>
  <si>
    <t>UNDP1-0009789834-26-DEC-2022-6155</t>
  </si>
  <si>
    <t xml:space="preserve">                   2011.570</t>
  </si>
  <si>
    <t>UNDP1-0009789834-26-DEC-2022-6152</t>
  </si>
  <si>
    <t xml:space="preserve">                    166.920</t>
  </si>
  <si>
    <t>UNDP1-0009583333-31-JUL-2022-5509</t>
  </si>
  <si>
    <t xml:space="preserve">                    269.160</t>
  </si>
  <si>
    <t>UNDP1-0009583333-31-JUL-2022-5508</t>
  </si>
  <si>
    <t xml:space="preserve">                    105.600</t>
  </si>
  <si>
    <t>UNDP1-0009583341-13-AUG-2022-4864</t>
  </si>
  <si>
    <t xml:space="preserve">                     67.350</t>
  </si>
  <si>
    <t>UNDP1-0009605337-31-AUG-2022-6339</t>
  </si>
  <si>
    <t xml:space="preserve">                    918.010</t>
  </si>
  <si>
    <t>UNDP1-0009639095-31-AUG-2022-3688</t>
  </si>
  <si>
    <t xml:space="preserve">                    106.160</t>
  </si>
  <si>
    <t>UNDP1-0009639104-24-SEP-2022-4397</t>
  </si>
  <si>
    <t xml:space="preserve">                    388.990</t>
  </si>
  <si>
    <t>UNDP1-0009669324-30-SEP-2022-3536</t>
  </si>
  <si>
    <t>UNDP1-0009669324-30-SEP-2022-3537</t>
  </si>
  <si>
    <t xml:space="preserve">                     72.440</t>
  </si>
  <si>
    <t>UNDP1-0009721310-31-OCT-2022-4542</t>
  </si>
  <si>
    <t xml:space="preserve">                     86.970</t>
  </si>
  <si>
    <t>UNDP1-0009816275-31-DEC-2022-3327</t>
  </si>
  <si>
    <t xml:space="preserve">                   6433.940</t>
  </si>
  <si>
    <t>UNDP1-0009721310-31-OCT-2022-4543</t>
  </si>
  <si>
    <t xml:space="preserve">                    795.410</t>
  </si>
  <si>
    <t>UNDP1-0009721318-18-NOV-2022-6127</t>
  </si>
  <si>
    <t xml:space="preserve">                    394.940</t>
  </si>
  <si>
    <t>UNDP1-0009816275-31-DEC-2022-3324</t>
  </si>
  <si>
    <t xml:space="preserve">                    -10.860</t>
  </si>
  <si>
    <t>UNDP1-0009721318-18-NOV-2022-6126</t>
  </si>
  <si>
    <t xml:space="preserve">                     -5.810</t>
  </si>
  <si>
    <t>UNDP1-0009771771-30-NOV-2022-5706</t>
  </si>
  <si>
    <t xml:space="preserve">                    165.730</t>
  </si>
  <si>
    <t>UNDP1-0009771780-17-DEC-2022-4055</t>
  </si>
  <si>
    <t xml:space="preserve">                    308.130</t>
  </si>
  <si>
    <t>UNDP1-0009789834-26-DEC-2022-6153</t>
  </si>
  <si>
    <t xml:space="preserve">                    759.390</t>
  </si>
  <si>
    <t>UNDP1-0009802812-31-DEC-2022-4706</t>
  </si>
  <si>
    <t xml:space="preserve">                     74.870</t>
  </si>
  <si>
    <t>UNDP1-0009816275-31-DEC-2022-3326</t>
  </si>
  <si>
    <t xml:space="preserve">                   -254.650</t>
  </si>
  <si>
    <t>UNDP1-0009816275-31-DEC-2022-3325</t>
  </si>
  <si>
    <t xml:space="preserve">                    111.740</t>
  </si>
  <si>
    <t>JOURNAL CATEGORY</t>
  </si>
  <si>
    <t>JE_CATEGORY_DESCRIPTION</t>
  </si>
  <si>
    <t>JOURNAL SOURCE</t>
  </si>
  <si>
    <t>JE_SOURCE_DESCRIPTION</t>
  </si>
  <si>
    <t>ACCOUNTING_EVENT</t>
  </si>
  <si>
    <t>PERIOD DISPLAY ORDER</t>
  </si>
  <si>
    <t>PERIOD_NAME</t>
  </si>
  <si>
    <t>AGENCY</t>
  </si>
  <si>
    <t>ACCOUNT</t>
  </si>
  <si>
    <t>ACCOUNT_DESCRIPTION</t>
  </si>
  <si>
    <t>COST_CENTER</t>
  </si>
  <si>
    <t>COST_CENTER_DESCRIPTION</t>
  </si>
  <si>
    <t>OPERATING_UNIT</t>
  </si>
  <si>
    <t>OPERATING_UNIT_DESCRIPTION</t>
  </si>
  <si>
    <t>DONOR</t>
  </si>
  <si>
    <t>DONOR_DESCRIPTION</t>
  </si>
  <si>
    <t>FUND</t>
  </si>
  <si>
    <t>FUND_DESCRIPTION</t>
  </si>
  <si>
    <t>RESPONSIBLE_PARTY</t>
  </si>
  <si>
    <t>TASK_NUMBER</t>
  </si>
  <si>
    <t>PROJECT</t>
  </si>
  <si>
    <t>PROJECT_DESCRIPTION</t>
  </si>
  <si>
    <t>TRANSACTION_NUMBER</t>
  </si>
  <si>
    <t>TRANSACTION_ENTITY_CODE</t>
  </si>
  <si>
    <t>INVOICE_ID</t>
  </si>
  <si>
    <t>INVOICE_TYPE</t>
  </si>
  <si>
    <t>INVOICE_AMOUNT</t>
  </si>
  <si>
    <t>INVOICE_LINE_AMOUNT</t>
  </si>
  <si>
    <t>INVOICE_LINE_NUMBER</t>
  </si>
  <si>
    <t>INVOICE_NUMBER</t>
  </si>
  <si>
    <t>SUPPLIER_NUMBER</t>
  </si>
  <si>
    <t>SUPPLIER_NAME</t>
  </si>
  <si>
    <t>JE_LINE_NUM</t>
  </si>
  <si>
    <t>JOURNAL_DESCRIPTION</t>
  </si>
  <si>
    <t>LINE_DESCRIPTION</t>
  </si>
  <si>
    <t>BATCH_NAME</t>
  </si>
  <si>
    <t>JOURNAL_NAME</t>
  </si>
  <si>
    <t>JOURNAL_LINE_CREATED_BY_PERSON_NAME</t>
  </si>
  <si>
    <t>LEDGER_NAME</t>
  </si>
  <si>
    <t>PO HEADER CREATION DATE</t>
  </si>
  <si>
    <t>PO_NUMBER</t>
  </si>
  <si>
    <t>PO_LINE_NUM</t>
  </si>
  <si>
    <t>FISCAL YEAR</t>
  </si>
  <si>
    <t>EFFECTIVE_DATE</t>
  </si>
  <si>
    <t>POSTED_DATE</t>
  </si>
  <si>
    <t>TRANSACTION_LINE_NUMBER</t>
  </si>
  <si>
    <t>CURRENCY_CODE</t>
  </si>
  <si>
    <t>NET_ENTERED_AMOUNT</t>
  </si>
  <si>
    <t>ACCOUNTED_DR</t>
  </si>
  <si>
    <t>ACCOUNTED_CR</t>
  </si>
  <si>
    <t>Net Accounted Amt</t>
  </si>
  <si>
    <t>W_INSERT_DT</t>
  </si>
  <si>
    <t>Purchase Invoices</t>
  </si>
  <si>
    <t>Oracle Fusion Payables invoices.</t>
  </si>
  <si>
    <t>Payables</t>
  </si>
  <si>
    <t>Oracle Fusion Payables subledger.</t>
  </si>
  <si>
    <t>INVOICES</t>
  </si>
  <si>
    <t>OCT-2023</t>
  </si>
  <si>
    <t>Local Consultants Expenses - Short-Term Technical Contractors</t>
  </si>
  <si>
    <t>33408</t>
  </si>
  <si>
    <t>Gambia - Poverty Reduction</t>
  </si>
  <si>
    <t>Gambia</t>
  </si>
  <si>
    <t>011363</t>
  </si>
  <si>
    <t>Peacebuilding Fund</t>
  </si>
  <si>
    <t>30000</t>
  </si>
  <si>
    <t>Programme Cost Sharing</t>
  </si>
  <si>
    <t>001981-UNDP</t>
  </si>
  <si>
    <t>Activity 5a</t>
  </si>
  <si>
    <t>00129730</t>
  </si>
  <si>
    <t>Post-TRRC Project</t>
  </si>
  <si>
    <t>Payment for consultancy</t>
  </si>
  <si>
    <t>AP_INVOICES</t>
  </si>
  <si>
    <t>STANDARD</t>
  </si>
  <si>
    <t>1031754</t>
  </si>
  <si>
    <t>ROHEY SAMBA JALLOW</t>
  </si>
  <si>
    <t>Journal Import 18652730:</t>
  </si>
  <si>
    <t>Supplier: ROHEY SAMBA JALLOW |Supplier #: 1031754 |Site: Gambia |Transaction #: Payment for consultancy |Transaction Line #: 3 |PO #: 10114574 |PO Line #: 3 |Contract #: 00140730 |Project #: 00129730 |Task #: Activity 5a |Donor: P</t>
  </si>
  <si>
    <t>Payables A 18651968000001 18652730 N</t>
  </si>
  <si>
    <t>03-10-2023 Purchase Invoices</t>
  </si>
  <si>
    <t>Quantum Service Account</t>
  </si>
  <si>
    <t>UNDP PL USD</t>
  </si>
  <si>
    <t xml:space="preserve">9/29/2023 </t>
  </si>
  <si>
    <t>10114574</t>
  </si>
  <si>
    <t>3</t>
  </si>
  <si>
    <t>Payables A 18651968000001 18652730 Y</t>
  </si>
  <si>
    <t>Supplier: ROHEY SAMBA JALLOW |Supplier #: 1031754 |Site: Gambia |Transaction #: Payment for consultancy |Transaction Line #: 7 |PO #: 10114574 |PO Line #: 7 |Contract #: 00140730 |Project #: 00129730 |Task #: Activity 5a |Donor: P</t>
  </si>
  <si>
    <t>7</t>
  </si>
  <si>
    <t>Payments</t>
  </si>
  <si>
    <t>Cash disbursements.</t>
  </si>
  <si>
    <t>PAYMENTS</t>
  </si>
  <si>
    <t>Realized Foreign Exchange Gain - AP</t>
  </si>
  <si>
    <t>3627001270</t>
  </si>
  <si>
    <t>AP_PAYMENTS</t>
  </si>
  <si>
    <t>Journal Import 19754250:</t>
  </si>
  <si>
    <t>Supplier: ROHEY SAMBA JALLOW |Supplier #: 1031754 |Transaction #: Payment for consultancy |Payment # : 3627001270 |Payment Method : TRF |</t>
  </si>
  <si>
    <t>Payables A 19753939000001 19754250 2 N</t>
  </si>
  <si>
    <t>26-10-2023 Payments</t>
  </si>
  <si>
    <t>Journal Import 18652788:</t>
  </si>
  <si>
    <t>Payables A 18651968000003 18652788 3 N</t>
  </si>
  <si>
    <t>20-10-2023 Payments</t>
  </si>
  <si>
    <t>BURDEN_COST</t>
  </si>
  <si>
    <t>Cost of summarized burden expenditure items.</t>
  </si>
  <si>
    <t>Project Accounting</t>
  </si>
  <si>
    <t>Accounting generated by Oracle Fusion Projects for cost, revenue and billing offset transactions.</t>
  </si>
  <si>
    <t>JUL-2023</t>
  </si>
  <si>
    <t>Facilities and Administration - Implementation</t>
  </si>
  <si>
    <t>33405</t>
  </si>
  <si>
    <t>Gambia - Energy &amp; Envirnmnt</t>
  </si>
  <si>
    <t>ACTIVITY 5.Q1</t>
  </si>
  <si>
    <t>5260905</t>
  </si>
  <si>
    <t>EXPENDITURES</t>
  </si>
  <si>
    <t>Journal Import 16398892:</t>
  </si>
  <si>
    <t>Expenditure Business Unit : UNDP-GMB , Project Number : 00129730 , Task Number : ACTIVITY 5.Q1 , Transaction Number : 5260905 , Expenditure Category : 75100 - Facilities &amp; Administration , Expenditure Type : 75105 - Facilities and Administr</t>
  </si>
  <si>
    <t>Projects A 16398621000009 16398892 Y</t>
  </si>
  <si>
    <t>01-07-2023 Burden Cost</t>
  </si>
  <si>
    <t>APR-2023</t>
  </si>
  <si>
    <t>3168317</t>
  </si>
  <si>
    <t>Journal Import 16045654:</t>
  </si>
  <si>
    <t>Expenditure Business Unit : UNDP-GMB , Project Number : 00129730 , Task Number : ACTIVITY 5.Q1 , Transaction Number : 3168317 , Expenditure Category : 75100 - Facilities &amp; Administration , Expenditure Type : 75105 - Facilities and Administr</t>
  </si>
  <si>
    <t>Projects A 16045634000001 16045654 Y</t>
  </si>
  <si>
    <t>01-04-2023 Burden Cost</t>
  </si>
  <si>
    <t>AUG-2023</t>
  </si>
  <si>
    <t>5260904</t>
  </si>
  <si>
    <t>Expenditure Business Unit : UNDP-GMB , Project Number : 00129730 , Task Number : ACTIVITY 5.Q1 , Transaction Number : 5260904 , Expenditure Category : 75100 - Facilities &amp; Administration , Expenditure Type : 75105 - Facilities and Administr</t>
  </si>
  <si>
    <t>Projects A 16398621000009 16398892 2 Y</t>
  </si>
  <si>
    <t>01-08-2023 Burden Cost</t>
  </si>
  <si>
    <t>JUN-2023</t>
  </si>
  <si>
    <t>3168318</t>
  </si>
  <si>
    <t>Expenditure Business Unit : UNDP-GMB , Project Number : 00129730 , Task Number : ACTIVITY 5.Q1 , Transaction Number : 3168318 , Expenditure Category : 75100 - Facilities &amp; Administration , Expenditure Type : 75105 - Facilities and Administr</t>
  </si>
  <si>
    <t>Projects A 16045634000001 16045654 4 Y</t>
  </si>
  <si>
    <t>01-06-2023 Burden Cost</t>
  </si>
  <si>
    <t>MAY-2023</t>
  </si>
  <si>
    <t>3662372</t>
  </si>
  <si>
    <t>Journal Import 16155744:</t>
  </si>
  <si>
    <t>Expenditure Business Unit : UNDP-GMB , Project Number : 00129730 , Task Number : ACTIVITY 5.Q1 , Transaction Number : 3662372 , Expenditure Category : 75100 - Facilities &amp; Administration , Expenditure Type : 75105 - Facilities and Administr</t>
  </si>
  <si>
    <t>Projects A 16155731000001 16155744 Y</t>
  </si>
  <si>
    <t>01-05-2023 Burden Cost</t>
  </si>
  <si>
    <t>LABOR_COST</t>
  </si>
  <si>
    <t>Cost of services performed by workers for wages.</t>
  </si>
  <si>
    <t>Labour Cost - Project expense recovery</t>
  </si>
  <si>
    <t>99981</t>
  </si>
  <si>
    <t>Payroll Passthrough Fund</t>
  </si>
  <si>
    <t>4681162</t>
  </si>
  <si>
    <t>Journal Import 16341616:</t>
  </si>
  <si>
    <t>Expenditure Business Unit : UNDP-GMB , Project Number : 00129730 , Task Number : ACTIVITY 5.Q1 , Transaction Number : 4681162 , Expenditure Category : 71400 - Contractual Services - Individ , Expenditure Type : 71405 - Personnel Services Ag</t>
  </si>
  <si>
    <t>Projects A 16331472000061 16341616 Y</t>
  </si>
  <si>
    <t>01-07-2023 Labor Cost</t>
  </si>
  <si>
    <t>4681350</t>
  </si>
  <si>
    <t>Expenditure Business Unit : UNDP-GMB , Project Number : 00129730 , Task Number : ACTIVITY 5.Q1 , Transaction Number : 4681350 , Expenditure Category : 71400 - Contractual Services - Individ , Expenditure Type : 71405 - Personnel Services Ag</t>
  </si>
  <si>
    <t>Projects A 16331472000061 16341616 6 Y</t>
  </si>
  <si>
    <t>01-08-2023 Labor Cost</t>
  </si>
  <si>
    <t>3027501</t>
  </si>
  <si>
    <t>Journal Import 16010710:</t>
  </si>
  <si>
    <t>Expenditure Business Unit : UNDP-GMB , Project Number : 00129730 , Task Number : ACTIVITY 5.Q1 , Transaction Number : 3027501 , Expenditure Category : 71400 - Contractual Services - Individ , Expenditure Type : 71405 - Personnel Services Ag</t>
  </si>
  <si>
    <t>Projects A 16010576000029 16010710 Y</t>
  </si>
  <si>
    <t>01-04-2023 Labor Cost</t>
  </si>
  <si>
    <t>2929122</t>
  </si>
  <si>
    <t>Journal Import 16010621:</t>
  </si>
  <si>
    <t>Expenditure Business Unit : UNDP-GMB , Project Number : 00129730 , Task Number : ACTIVITY 5.Q1 , Transaction Number : 2929122 , Expenditure Category : 71400 - Contractual Services - Individ , Expenditure Type : 71405 - Personnel Services Ag</t>
  </si>
  <si>
    <t>Projects A 16010576000002 16010621 Y</t>
  </si>
  <si>
    <t>01-06-2023 Labor Cost</t>
  </si>
  <si>
    <t>3419141</t>
  </si>
  <si>
    <t>Journal Import 16099729:</t>
  </si>
  <si>
    <t>Expenditure Business Unit : UNDP-GMB , Project Number : 00129730 , Task Number : ACTIVITY 5.Q1 , Transaction Number : 3419141 , Expenditure Category : 71400 - Contractual Services - Individ , Expenditure Type : 71405 - Personnel Services Ag</t>
  </si>
  <si>
    <t>Projects A 16099658000004 16099729 Y</t>
  </si>
  <si>
    <t>01-05-2023 Labor Cost</t>
  </si>
  <si>
    <t>Service Contract Holders Cost</t>
  </si>
  <si>
    <t>SEP-2023</t>
  </si>
  <si>
    <t>Bank Charges</t>
  </si>
  <si>
    <t>33404</t>
  </si>
  <si>
    <t>Gambia - Dem. Governance</t>
  </si>
  <si>
    <t>Cash transfer service 23-27/09/2023</t>
  </si>
  <si>
    <t>1031822</t>
  </si>
  <si>
    <t>Journal Import 17857353:</t>
  </si>
  <si>
    <t>Supplier: VISTA BANK GAMBIA LTD |Supplier #: 1031822 |Site: GMB |Transaction #: Cash transfer service 23-27/09/2023 |Transaction Line #: 1 |PO #:  |PO Line #: 0 |Contract #: 00140730 |Project #: 00129730 |Task #: Activity 5a |Dono</t>
  </si>
  <si>
    <t>Payables A 17856520000001 17857353 3 Y</t>
  </si>
  <si>
    <t>04-09-2023 Purchase Invoices</t>
  </si>
  <si>
    <t>1</t>
  </si>
  <si>
    <t>MAR-2023</t>
  </si>
  <si>
    <t>Consumables - Fuel, Petroleum and Other Oils</t>
  </si>
  <si>
    <t>SI23GM01003044</t>
  </si>
  <si>
    <t>1031755</t>
  </si>
  <si>
    <t>ORYX ENERGIES GAMBIA LIMITED</t>
  </si>
  <si>
    <t>Journal Import 10014030:</t>
  </si>
  <si>
    <t>Supplier: ORYX ENERGIES GAMBIA LIMITED |Supplier #: 1031755 |Site: GMB |Transaction #: SI23GM01003044 |Transaction Line #: 1 |PO #: 10016140 |PO Line #: 1 |Contract #: 00140730 |Project #: 00129730 |Task #: ACTIVITY 5 |Donor: Peac</t>
  </si>
  <si>
    <t>Payables A 10013820000001 10014030 4 Y</t>
  </si>
  <si>
    <t>14-03-2023 Purchase Invoices</t>
  </si>
  <si>
    <t xml:space="preserve">3/10/2023 </t>
  </si>
  <si>
    <t>10016140</t>
  </si>
  <si>
    <t>Daily Subsistence Allowance - International</t>
  </si>
  <si>
    <t>TR00115720</t>
  </si>
  <si>
    <t>1253236</t>
  </si>
  <si>
    <t>Saikou Kawsu Gassama</t>
  </si>
  <si>
    <t>Journal Import 6155581:</t>
  </si>
  <si>
    <t>Supplier: Saikou Kawsu Gassama |Supplier #: 1253236 |Site: GMB |Transaction #: TR00115720 |Transaction Line #: 1 |PO #:  |PO Line #: 0 |Contract #: 00140730 |Project #: 00129730 |Task #: ACTIVITY 5 |Donor: Peacebuilding Fund |</t>
  </si>
  <si>
    <t>Payables A 6155182000001 6155581 Y</t>
  </si>
  <si>
    <t>09-03-2023 Purchase Invoices</t>
  </si>
  <si>
    <t>TR00115331</t>
  </si>
  <si>
    <t>1252995</t>
  </si>
  <si>
    <t>ISATOU NJAI CHAM</t>
  </si>
  <si>
    <t>Supplier: ISATOU NJAI CHAM |Supplier #: 1252995 |Site: GMB |Transaction #: TR00115331 |Transaction Line #: 2 |PO #:  |PO Line #: 0 |Contract #: 00140730 |Project #: 00129730 |Task #: ACTIVITY 5 |Donor: Peacebuilding Fund |</t>
  </si>
  <si>
    <t>2</t>
  </si>
  <si>
    <t>QUERY 2</t>
  </si>
  <si>
    <t>TR00115319</t>
  </si>
  <si>
    <t>1253711</t>
  </si>
  <si>
    <t>Mansour Jobe</t>
  </si>
  <si>
    <t>Supplier: Mansour Jobe |Supplier #: 1253711 |Site: Home |Transaction #: TR00115319 |Transaction Line #: 2 |PO #:  |PO Line #: 0 |Contract #: 00140730 |Project #: 00129730 |Task #: ACTIVITY 1 |Donor: Peacebuilding Fund |</t>
  </si>
  <si>
    <t>TC00113283s_1</t>
  </si>
  <si>
    <t>Journal Import 8459642:</t>
  </si>
  <si>
    <t>Supplier: Saikou Kawsu Gassama |Supplier #: 1253236 |Site: GMB |Transaction #: TC00113283s_1 |Transaction Line #: 1 |PO #:  |PO Line #: 0 |Contract #: 00140730 |Project #: 00129730 |Task #: ACTIVITY 5 |Donor: Peacebuilding Fund |</t>
  </si>
  <si>
    <t>Payables A 8459538000001 8459642 Y</t>
  </si>
  <si>
    <t>17-04-2023 Purchase Invoices</t>
  </si>
  <si>
    <t>Dhanunjay Vura</t>
  </si>
  <si>
    <t>TR00132890</t>
  </si>
  <si>
    <t>1975147</t>
  </si>
  <si>
    <t>Dawda A. Jallow</t>
  </si>
  <si>
    <t>Journal Import 8667099:</t>
  </si>
  <si>
    <t>Supplier: Dawda A. Jallow |Supplier #: 1975147 |Site: Home |Transaction #: TR00132890 |Transaction Line #: 5 |PO #:  |PO Line #: 0 |Contract #: 00140730 |Project #: 00129730 |Task #: ACTIVITY 5 |Donor: Peacebuilding Fund |</t>
  </si>
  <si>
    <t>Payables A 8666144000001 8667099 3 Y</t>
  </si>
  <si>
    <t>23-04-2023 Purchase Invoices</t>
  </si>
  <si>
    <t>5</t>
  </si>
  <si>
    <t>Supplier: Dawda A. Jallow |Supplier #: 1975147 |Site: Home |Transaction #: TR00132890 |Transaction Line #: 2 |PO #:  |PO Line #: 0 |Contract #: 00140730 |Project #: 00129730 |Task #: ACTIVITY 5 |Donor: Peacebuilding Fund |</t>
  </si>
  <si>
    <t>Supplier: Dawda A. Jallow |Supplier #: 1975147 |Site: Home |Transaction #: TR00132890 |Transaction Line #: 4 |PO #:  |PO Line #: 0 |Contract #: 00140730 |Project #: 00129730 |Task #: ACTIVITY 5 |Donor: Peacebuilding Fund |</t>
  </si>
  <si>
    <t>4</t>
  </si>
  <si>
    <t>Supplier: Dawda A. Jallow |Supplier #: 1975147 |Site: Home |Transaction #: TR00132890 |Transaction Line #: 3 |PO #:  |PO Line #: 0 |Contract #: 00140730 |Project #: 00129730 |Task #: ACTIVITY 5 |Donor: Peacebuilding Fund |</t>
  </si>
  <si>
    <t>TR00133124</t>
  </si>
  <si>
    <t>1975156</t>
  </si>
  <si>
    <t>Fatou L. Njie</t>
  </si>
  <si>
    <t>Journal Import 8712233:</t>
  </si>
  <si>
    <t>Supplier: Fatou L. Njie |Supplier #: 1975156 |Site: Home |Transaction #: TR00133124 |Transaction Line #: 4 |PO #:  |PO Line #: 0 |Contract #: 00140730 |Project #: 00129730 |Task #: ACTIVITY 5 |Donor: Peacebuilding Fund |</t>
  </si>
  <si>
    <t>Payables A 8712085000001 8712233 Y</t>
  </si>
  <si>
    <t>Supplier: Fatou L. Njie |Supplier #: 1975156 |Site: Home |Transaction #: TR00133124 |Transaction Line #: 5 |PO #:  |PO Line #: 0 |Contract #: 00140730 |Project #: 00129730 |Task #: ACTIVITY 5 |Donor: Peacebuilding Fund |</t>
  </si>
  <si>
    <t>Supplier: Fatou L. Njie |Supplier #: 1975156 |Site: Home |Transaction #: TR00133124 |Transaction Line #: 1 |PO #:  |PO Line #: 0 |Contract #: 00140730 |Project #: 00129730 |Task #: ACTIVITY 5 |Donor: Peacebuilding Fund |</t>
  </si>
  <si>
    <t>Supplier: Fatou L. Njie |Supplier #: 1975156 |Site: Home |Transaction #: TR00133124 |Transaction Line #: 3 |PO #:  |PO Line #: 0 |Contract #: 00140730 |Project #: 00129730 |Task #: ACTIVITY 5 |Donor: Peacebuilding Fund |</t>
  </si>
  <si>
    <t>TR00133098</t>
  </si>
  <si>
    <t>1975479</t>
  </si>
  <si>
    <t>Isatou Dabo</t>
  </si>
  <si>
    <t>Supplier: Isatou Dabo |Supplier #: 1975479 |Site: Home |Transaction #: TR00133098 |Transaction Line #: 4 |PO #:  |PO Line #: 0 |Contract #: 00140730 |Project #: 00129730 |Task #: ACTIVITY 5 |Donor: Peacebuilding Fund |</t>
  </si>
  <si>
    <t>Supplier: Isatou Dabo |Supplier #: 1975479 |Site: Home |Transaction #: TR00133098 |Transaction Line #: 1 |PO #:  |PO Line #: 0 |Contract #: 00140730 |Project #: 00129730 |Task #: ACTIVITY 5 |Donor: Peacebuilding Fund |</t>
  </si>
  <si>
    <t>Supplier: Isatou Dabo |Supplier #: 1975479 |Site: Home |Transaction #: TR00133098 |Transaction Line #: 3 |PO #:  |PO Line #: 0 |Contract #: 00140730 |Project #: 00129730 |Task #: ACTIVITY 5 |Donor: Peacebuilding Fund |</t>
  </si>
  <si>
    <t>TC00113281s_1</t>
  </si>
  <si>
    <t>Journal Import 8852355:</t>
  </si>
  <si>
    <t>Supplier: Mansour Jobe |Supplier #: 1253711 |Site: Home |Transaction #: TC00113281s_1 |Transaction Line #: 1 |PO #:  |PO Line #: 0 |Contract #: 00140730 |Project #: 00129730 |Task #: ACTIVITY 1 |Donor: Peacebuilding Fund |</t>
  </si>
  <si>
    <t>Payables A 8852091000001 8852355 Y</t>
  </si>
  <si>
    <t>26-04-2023 Purchase Invoices</t>
  </si>
  <si>
    <t>TC00113270s_0</t>
  </si>
  <si>
    <t>Journal Import 8893443:</t>
  </si>
  <si>
    <t>Supplier: ISATOU NJAI CHAM |Supplier #: 1252995 |Site: Gambia |Transaction #: TC00113270s_0 |Transaction Line #: 1 |PO #:  |PO Line #: 0 |Contract #: 00140730 |Project #: 00129730 |Task #: ACTIVITY 5 |Donor: Peacebuilding Fund |</t>
  </si>
  <si>
    <t>Payables A 8893249000001 8893443 2 Y</t>
  </si>
  <si>
    <t>TR00132635</t>
  </si>
  <si>
    <t>HCM-71334102</t>
  </si>
  <si>
    <t>NDEY NGONEH JENG[[71334102]]</t>
  </si>
  <si>
    <t>Supplier: NDEY NGONEH JENG[[71334102]] |Supplier #: HCM-71334102 |Site: Primary |Transaction #: TR00132635 |Transaction Line #: 1 |PO #:  |PO Line #: 0 |Contract #: 00140730 |Project #: 00129730 |Task #: ACTIVITY 5 |Donor: Peacebu</t>
  </si>
  <si>
    <t>TR00135436</t>
  </si>
  <si>
    <t>HCM-71406565</t>
  </si>
  <si>
    <t>Maimuna  MANNEH[[71406565]]</t>
  </si>
  <si>
    <t>Journal Import 9793758:</t>
  </si>
  <si>
    <t>Supplier: Maimuna  MANNEH[[71406565]] |Supplier #: HCM-71406565 |Site: Primary |Transaction #: TR00135436 |Transaction Line #: 1 |PO #:  |PO Line #: 0 |Contract #: 00140730 |Project #: 00129730 |Task #: ACTIVITY 5 |Donor: Peacebui</t>
  </si>
  <si>
    <t>Payables A 9793100000002 9793758 Y</t>
  </si>
  <si>
    <t>04-05-2023 Purchase Invoices</t>
  </si>
  <si>
    <t>TR00137649</t>
  </si>
  <si>
    <t>1981221</t>
  </si>
  <si>
    <t>Aisatou Jallow-Sey</t>
  </si>
  <si>
    <t>Journal Import 9793855:</t>
  </si>
  <si>
    <t>Supplier: Aisatou Jallow-Sey |Supplier #: 1981221 |Site: Banjul Gambia |Transaction #: TR00137649 |Transaction Line #: 1 |PO #:  |PO Line #: 0 |Contract #: 00140730 |Project #: 00129730 |Task #: ACTIVITY 5 |Donor: Peacebuilding Fu</t>
  </si>
  <si>
    <t>Payables A 9793100000004 9793855 Y</t>
  </si>
  <si>
    <t>TR00135436_1</t>
  </si>
  <si>
    <t>Journal Import 9794440:</t>
  </si>
  <si>
    <t>Supplier: Maimuna  MANNEH[[71406565]] |Supplier #: HCM-71406565 |Site: Primary |Transaction #: TR00135436_1 |Transaction Line #: 1 |PO #:  |PO Line #: 0 |Contract #: 00140730 |Project #: 00129730 |Task #: ACTIVITY 5 |Donor: Peaceb</t>
  </si>
  <si>
    <t>Payables A 9793100000022 9794440 Y</t>
  </si>
  <si>
    <t>11-05-2023 Purchase Invoices</t>
  </si>
  <si>
    <t>TR00144827</t>
  </si>
  <si>
    <t>1986220</t>
  </si>
  <si>
    <t>Veronic Wright</t>
  </si>
  <si>
    <t>Journal Import 13940585:</t>
  </si>
  <si>
    <t>Supplier: Veronic Wright |Supplier #: 1986220 |Site: GMB |Transaction #: TR00144827 |Transaction Line #: 2 |PO #:  |PO Line #: 0 |Contract #: 00140730 |Project #: 00129730 |Task #: ACTIVITY 5 |Donor: Peacebuilding Fund |</t>
  </si>
  <si>
    <t>Payables A 13940442000001 13940585 4 Y</t>
  </si>
  <si>
    <t>18-05-2023 Purchase Invoices</t>
  </si>
  <si>
    <t>TR00126411</t>
  </si>
  <si>
    <t>HCM-71327622</t>
  </si>
  <si>
    <t>SHELLA NGUM NGWA[[71327622]]</t>
  </si>
  <si>
    <t>Journal Import 11221658:</t>
  </si>
  <si>
    <t>Supplier: SHELLA NGUM NGWA[[71327622]] |Supplier #: HCM-71327622 |Site: Gambia |Transaction #: TR00126411 |Transaction Line #: 1 |PO #:  |PO Line #: 0 |Contract #: 00140730 |Project #: 00129730 |Task #: ACTIVITY 5 |Donor: Peacebui</t>
  </si>
  <si>
    <t>Payables A 11221617000006 11221658 Y</t>
  </si>
  <si>
    <t>24-05-2023 Purchase Invoices</t>
  </si>
  <si>
    <t>TR00148323</t>
  </si>
  <si>
    <t>1972131</t>
  </si>
  <si>
    <t>Judith Akot Brenda Oder</t>
  </si>
  <si>
    <t>Journal Import 10442464:</t>
  </si>
  <si>
    <t>Supplier: Judith Akot Brenda Oder |Supplier #: 1972131 |Site: Gambia |Transaction #: TR00148323 |Transaction Line #: 1 |PO #:  |PO Line #: 0 |Contract #: 00140730 |Project #: 00129730 |Task #: ACTIVITY 5 |Donor: Peacebuilding Fund</t>
  </si>
  <si>
    <t>Payables A 10441441000001 10442464 Y</t>
  </si>
  <si>
    <t>TC00126379s_0</t>
  </si>
  <si>
    <t>Journal Import 11263640:</t>
  </si>
  <si>
    <t>Supplier: NDEY NGONEH JENG[[71334102]] |Supplier #: HCM-71334102 |Site: Primary |Transaction #: TC00126379s_0 |Transaction Line #: 1 |PO #:  |PO Line #: 0 |Contract #: 00140730 |Project #: 00129730 |Task #: ACTIVITY 5 |Donor: Peac</t>
  </si>
  <si>
    <t>Payables A 11262622000001 11263640 Y</t>
  </si>
  <si>
    <t>06-06-2023 Purchase Invoices</t>
  </si>
  <si>
    <t>TC00126371s_0</t>
  </si>
  <si>
    <t>Supplier: Aisatou Jallow-Sey |Supplier #: 1981221 |Site: Gambia |Transaction #: TC00126371s_0 |Transaction Line #: 1 |PO #:  |PO Line #: 0 |Contract #: 00140730 |Project #: 00129730 |Task #: ACTIVITY 5 |Donor: Peacebuilding Fund |</t>
  </si>
  <si>
    <t>TC00126374s_0</t>
  </si>
  <si>
    <t>Supplier: Veronic Wright |Supplier #: 1986220 |Site: GMB |Transaction #: TC00126374s_0 |Transaction Line #: 1 |PO #:  |PO Line #: 0 |Contract #: 00140730 |Project #: 00129730 |Task #: ACTIVITY 5 |Donor: Peacebuilding Fund |</t>
  </si>
  <si>
    <t>TC00126383s_0</t>
  </si>
  <si>
    <t>Journal Import 11101316:</t>
  </si>
  <si>
    <t>Supplier: Isatou Dabo |Supplier #: 1975479 |Site: Home |Transaction #: TC00126383s_0 |Transaction Line #: 1 |PO #:  |PO Line #: 0 |Contract #: 00140730 |Project #: 00129730 |Task #: ACTIVITY 5 |Donor: Peacebuilding Fund |</t>
  </si>
  <si>
    <t>Payables A 11100257000001 11101316 Y</t>
  </si>
  <si>
    <t>TR00165542</t>
  </si>
  <si>
    <t>HCM-71355060</t>
  </si>
  <si>
    <t>Cherno JOW[[71355060]]</t>
  </si>
  <si>
    <t>Journal Import 12830164:</t>
  </si>
  <si>
    <t>Supplier: Cherno JOW[[71355060]] |Supplier #: HCM-71355060 |Site: GMB |Transaction #: TR00165542 |Transaction Line #: 1 |PO #:  |PO Line #: 0 |Contract #: 00140730 |Project #: 00129730 |Task #: ACTIVITY 5 |Donor: Peacebuilding Fun</t>
  </si>
  <si>
    <t>Payables A 12829846000001 12830164 2 Y</t>
  </si>
  <si>
    <t>05-07-2023 Purchase Invoices</t>
  </si>
  <si>
    <t>TR00166503</t>
  </si>
  <si>
    <t>HCM-71407934</t>
  </si>
  <si>
    <t>Justin  HACCIUS[[71407934]]</t>
  </si>
  <si>
    <t>Journal Import 12980199:</t>
  </si>
  <si>
    <t>Supplier: Justin  HACCIUS[[71407934]] |Supplier #: HCM-71407934 |Site: Primary |Transaction #: TR00166503 |Transaction Line #: 1 |PO #:  |PO Line #: 0 |Contract #: 00140730 |Project #: 00129730 |Task #: ACTIVITY 5 |Donor: Peacebui</t>
  </si>
  <si>
    <t>Payables A 12978834000001 12980199 2 Y</t>
  </si>
  <si>
    <t>07-07-2023 Purchase Invoices</t>
  </si>
  <si>
    <t>TR00163283</t>
  </si>
  <si>
    <t>HCM-71409599</t>
  </si>
  <si>
    <t>Huimin JIAN[[71409599]]</t>
  </si>
  <si>
    <t>Journal Import 12967876:</t>
  </si>
  <si>
    <t>Supplier: Huimin JIAN[[71409599]] |Supplier #: HCM-71409599 |Site: Primary |Transaction #: TR00163283 |Transaction Line #: 1 |PO #:  |PO Line #: 0 |Contract #: 00140730 |Project #: 00129730 |Task #: ACTIVITY 5 |Donor: Peacebuildin</t>
  </si>
  <si>
    <t>Payables A 12967649000001 12967876 Y</t>
  </si>
  <si>
    <t>TR00163266</t>
  </si>
  <si>
    <t>HCM-71410661</t>
  </si>
  <si>
    <t>Fatou JALLOW[[71410661]]</t>
  </si>
  <si>
    <t>Journal Import 13713275:</t>
  </si>
  <si>
    <t>Supplier: Fatou JALLOW[[71410661]] |Supplier #: HCM-71410661 |Site: Primary |Transaction #: TR00163266 |Transaction Line #: 1 |PO #:  |PO Line #: 0 |Contract #: 00140730 |Project #: 00129730 |Task #: ACTIVITY 5 |Donor: Peacebuildi</t>
  </si>
  <si>
    <t>Payables A 13712113000001 13713275 2 Y</t>
  </si>
  <si>
    <t>20-07-2023 Purchase Invoices</t>
  </si>
  <si>
    <t>TC00138557s_0</t>
  </si>
  <si>
    <t>Journal Import 15356687:</t>
  </si>
  <si>
    <t>Supplier: Cherno JOW[[71355060]] |Supplier #: HCM-71355060 |Site: GMB |Transaction #: TC00138557s_0 |Transaction Line #: 1 |PO #:  |PO Line #: 0 |Contract #: 00140730 |Project #: 00129730 |Task #: ACTIVITY 5 |Donor: Peacebuilding</t>
  </si>
  <si>
    <t>Payables A 15356566000001 15356687 Y</t>
  </si>
  <si>
    <t>15-08-2023 Purchase Invoices</t>
  </si>
  <si>
    <t>Daily Subsistence Allowance - Local</t>
  </si>
  <si>
    <t>TR00185889</t>
  </si>
  <si>
    <t>HCM-71331984</t>
  </si>
  <si>
    <t>Sutay Sima[[71331984]]</t>
  </si>
  <si>
    <t>Journal Import 15747841:</t>
  </si>
  <si>
    <t>Supplier: Sutay Sima[[71331984]] |Supplier #: HCM-71331984 |Site: Primary |Transaction #: TR00185889 |Transaction Line #: 1 |PO #:  |PO Line #: 0 |Contract #: 00140730 |Project #: 00129730 |Task #: Activity 5 |Donor: Peacebuilding</t>
  </si>
  <si>
    <t>Payables A 15746817000001 15747841 Y</t>
  </si>
  <si>
    <t>22-08-2023 Purchase Invoices</t>
  </si>
  <si>
    <t>TR00186302</t>
  </si>
  <si>
    <t>Journal Import 15533814:</t>
  </si>
  <si>
    <t>Supplier: Fatou JALLOW[[71410661]] |Supplier #: HCM-71410661 |Site: Gambia |Transaction #: TR00186302 |Transaction Line #: 1 |PO #:  |PO Line #: 0 |Contract #: 00140730 |Project #: 00129730 |Task #: QUERY |Donor: Peacebuilding Fun</t>
  </si>
  <si>
    <t>Payables A 15533612000001 15533814 Y</t>
  </si>
  <si>
    <t>23-08-2023 Purchase Invoices</t>
  </si>
  <si>
    <t>TR00186294</t>
  </si>
  <si>
    <t>Supplier: Maimuna  MANNEH[[71406565]] |Supplier #: HCM-71406565 |Site: Primary |Transaction #: TR00186294 |Transaction Line #: 1 |PO #:  |PO Line #: 0 |Contract #: 00140730 |Project #: 00129730 |Task #: QUERY |Donor: Peacebuilding</t>
  </si>
  <si>
    <t>0000944949</t>
  </si>
  <si>
    <t>1065648</t>
  </si>
  <si>
    <t>Nana-Jo NDow</t>
  </si>
  <si>
    <t>Journal Import 5987523:</t>
  </si>
  <si>
    <t>Supplier: Nana-Jo NDow |Supplier #: 1065648 |Site: USA |Transaction #: 0000944949 |Transaction Line #: 1 |PO #:  |PO Line #: 0 |Contract #: 00140730 |Project #: 00129730 |Task #: ACTIVITY 1 |Donor: Peacebuilding Fund |</t>
  </si>
  <si>
    <t>Payables A 5987385000001 5987523 Y</t>
  </si>
  <si>
    <t>06-03-2023 Purchase Invoices</t>
  </si>
  <si>
    <t>963831</t>
  </si>
  <si>
    <t>Journal Import 9887982:</t>
  </si>
  <si>
    <t>Expenditure Business Unit : UNDP-GMB , Project Number : 00129730 , Task Number : ACTIVITY 5 , Transaction Number : 963831 , Expenditure Category : 75100 - Facilities &amp; Administration , Expenditure Type : 75105 - Facilities and Administratio</t>
  </si>
  <si>
    <t>Projects A 9887919000004 9887982 Y</t>
  </si>
  <si>
    <t>06-05-2023 Burden Cost</t>
  </si>
  <si>
    <t>1899225</t>
  </si>
  <si>
    <t>Journal Import 14371392:</t>
  </si>
  <si>
    <t>Expenditure Business Unit : UNDP-GMB , Project Number : 00129730 , Task Number : ACTIVITY 5 , Transaction Number : 1899225 , Expenditure Category : 75100 - Facilities &amp; Administration , Expenditure Type : 75105 - Facilities and Administrati</t>
  </si>
  <si>
    <t>Projects A 14371350000001 14371392 6 Y</t>
  </si>
  <si>
    <t>20-06-2023 Burden Cost</t>
  </si>
  <si>
    <t>6959332</t>
  </si>
  <si>
    <t>Journal Import 16631103:</t>
  </si>
  <si>
    <t>Expenditure Business Unit : UNDP-GMB , Project Number : 00129730 , Task Number : Activity 5a , Transaction Number : 6959332 , Expenditure Category : 75100 - Facilities &amp; Administration , Expenditure Type : 75105 - Facilities and Administrat</t>
  </si>
  <si>
    <t>Projects A 16631032000001 16631103 Y</t>
  </si>
  <si>
    <t>23-08-2023 Burden Cost</t>
  </si>
  <si>
    <t>1342695</t>
  </si>
  <si>
    <t>Journal Import 11329744:</t>
  </si>
  <si>
    <t>Expenditure Business Unit : UNDP-GMB , Project Number : 00129730 , Task Number : ACTIVITY 5 , Transaction Number : 1342695 , Expenditure Category : 75100 - Facilities &amp; Administration , Expenditure Type : 75105 - Facilities and Administrati</t>
  </si>
  <si>
    <t>Projects A 11329684000001 11329744 5 Y</t>
  </si>
  <si>
    <t>24-04-2023 Burden Cost</t>
  </si>
  <si>
    <t>1283656</t>
  </si>
  <si>
    <t>Journal Import 11158603:</t>
  </si>
  <si>
    <t>Expenditure Business Unit : UNDP-GMB , Project Number : 00129730 , Task Number : ACTIVITY 5 , Transaction Number : 1283656 , Expenditure Category : 75100 - Facilities &amp; Administration , Expenditure Type : 75105 - Facilities and Administrati</t>
  </si>
  <si>
    <t>Projects A 11158557000001 11158603 2 Y</t>
  </si>
  <si>
    <t>15-05-2023 Burden Cost</t>
  </si>
  <si>
    <t>1256633</t>
  </si>
  <si>
    <t>Journal Import 11088431:</t>
  </si>
  <si>
    <t>Expenditure Business Unit : UNDP-GMB , Project Number : 00129730 , Task Number : ACTIVITY 5 , Transaction Number : 1256633 , Expenditure Category : 75100 - Facilities &amp; Administration , Expenditure Type : 75105 - Facilities and Administrati</t>
  </si>
  <si>
    <t>Projects A 11088259000001 11088431 2 Y</t>
  </si>
  <si>
    <t>05-05-2023 Burden Cost</t>
  </si>
  <si>
    <t>1000252</t>
  </si>
  <si>
    <t>Journal Import 10054085:</t>
  </si>
  <si>
    <t>Expenditure Business Unit : UNDP-GMB , Project Number : 00129730 , Task Number : ACTIVITY 5 , Transaction Number : 1000252 , Expenditure Category : 75100 - Facilities &amp; Administration , Expenditure Type : 75105 - Facilities and Administrati</t>
  </si>
  <si>
    <t>Projects A 10054045000001 10054085 2 Y</t>
  </si>
  <si>
    <t>14-03-2023 Burden Cost</t>
  </si>
  <si>
    <t>587651</t>
  </si>
  <si>
    <t>Journal Import 7293792:</t>
  </si>
  <si>
    <t>Expenditure Business Unit : UNDP-GMB , Project Number : 00129730 , Task Number : ACTIVITY 1 , Transaction Number : 587651 , Expenditure Category : 75100 - Facilities &amp; Administration , Expenditure Type : 75105 - Facilities and Administratio</t>
  </si>
  <si>
    <t>Projects A 7293563000001 7293792 Y</t>
  </si>
  <si>
    <t>09-03-2023 Burden Cost</t>
  </si>
  <si>
    <t>587660</t>
  </si>
  <si>
    <t>Expenditure Business Unit : UNDP-GMB , Project Number : 00129730 , Task Number : ACTIVITY 5 , Transaction Number : 587660 , Expenditure Category : 75100 - Facilities &amp; Administration , Expenditure Type : 75105 - Facilities and Administratio</t>
  </si>
  <si>
    <t>6959333</t>
  </si>
  <si>
    <t>Expenditure Business Unit : UNDP-GMB , Project Number : 00129730 , Task Number : ACTIVITY 5.Q1 , Transaction Number : 6959333 , Expenditure Category : 75100 - Facilities &amp; Administration , Expenditure Type : 75105 - Facilities and Administr</t>
  </si>
  <si>
    <t>30-08-2023 Burden Cost</t>
  </si>
  <si>
    <t>2534051</t>
  </si>
  <si>
    <t>Journal Import 15541950:</t>
  </si>
  <si>
    <t>Expenditure Business Unit : UNDP-GMB , Project Number : 00129730 , Task Number : QUERY , Transaction Number : 2534051 , Expenditure Category : 75100 - Facilities &amp; Administration , Expenditure Type : 75105 - Facilities and Administration -</t>
  </si>
  <si>
    <t>Projects A 15541743000001 15541950 3 Y</t>
  </si>
  <si>
    <t>16-08-2023 Burden Cost</t>
  </si>
  <si>
    <t>2705563</t>
  </si>
  <si>
    <t>Journal Import 15774034:</t>
  </si>
  <si>
    <t>Expenditure Business Unit : UNDP-GMB , Project Number : 00129730 , Task Number : Activity 5 , Transaction Number : 2705563 , Expenditure Category : 75100 - Facilities &amp; Administration , Expenditure Type : 75105 - Facilities and Administrati</t>
  </si>
  <si>
    <t>Projects A 15773859000001 15774034 3 Y</t>
  </si>
  <si>
    <t>22-08-2023 Burden Cost</t>
  </si>
  <si>
    <t>1541470</t>
  </si>
  <si>
    <t>Journal Import 12361285:</t>
  </si>
  <si>
    <t>Expenditure Business Unit : UNDP-GMB , Project Number : 00129730 , Task Number : ACTIVITY 5 , Transaction Number : 1541470 , Expenditure Category : 75100 - Facilities &amp; Administration , Expenditure Type : 75105 - Facilities and Administrati</t>
  </si>
  <si>
    <t>Projects A 12361247000001 12361285 2 Y</t>
  </si>
  <si>
    <t>22-06-2023 Burden Cost</t>
  </si>
  <si>
    <t>2283756</t>
  </si>
  <si>
    <t>Journal Import 15085707:</t>
  </si>
  <si>
    <t>Expenditure Business Unit : UNDP-GMB , Project Number : 00129730 , Task Number : ACTIVITY 5 , Transaction Number : 2283756 , Expenditure Category : 75100 - Facilities &amp; Administration , Expenditure Type : 75105 - Facilities and Administrati</t>
  </si>
  <si>
    <t>Projects A 15085676000001 15085707 2 Y</t>
  </si>
  <si>
    <t>15-08-2023 Burden Cost</t>
  </si>
  <si>
    <t>557840</t>
  </si>
  <si>
    <t>Journal Import 7047279:</t>
  </si>
  <si>
    <t>Expenditure Business Unit : UNDP-GMB , Project Number : 00129730 , Task Number : ACTIVITY 5 , Transaction Number : 557840 , Expenditure Category : 75100 - Facilities &amp; Administration , Expenditure Type : 75105 - Facilities and Administratio</t>
  </si>
  <si>
    <t>Projects A 7046995000001 7047279 2 Y</t>
  </si>
  <si>
    <t>24-03-2023 Burden Cost</t>
  </si>
  <si>
    <t>820219</t>
  </si>
  <si>
    <t>Journal Import 8904517:</t>
  </si>
  <si>
    <t>Expenditure Business Unit : UNDP-GMB , Project Number : 00129730 , Task Number : ACTIVITY 5 , Transaction Number : 820219 , Expenditure Category : 75100 - Facilities &amp; Administration , Expenditure Type : 75105 - Facilities and Administratio</t>
  </si>
  <si>
    <t>Projects A 8902042000001 8904517 3 Y</t>
  </si>
  <si>
    <t>26-04-2023 Burden Cost</t>
  </si>
  <si>
    <t>2534052</t>
  </si>
  <si>
    <t>Expenditure Business Unit : UNDP-GMB , Project Number : 00129730 , Task Number : QUERY , Transaction Number : 2534052 , Expenditure Category : 75100 - Facilities &amp; Administration , Expenditure Type : 75105 - Facilities and Administration -</t>
  </si>
  <si>
    <t>1824437</t>
  </si>
  <si>
    <t>Journal Import 13976845:</t>
  </si>
  <si>
    <t>Expenditure Business Unit : UNDP-GMB , Project Number : 00129730 , Task Number : ACTIVITY 5 , Transaction Number : 1824437 , Expenditure Category : 75100 - Facilities &amp; Administration , Expenditure Type : 75105 - Facilities and Administrati</t>
  </si>
  <si>
    <t>Projects A 13976812000001 13976845 3 Y</t>
  </si>
  <si>
    <t>18-05-2023 Burden Cost</t>
  </si>
  <si>
    <t>3168315</t>
  </si>
  <si>
    <t>Expenditure Business Unit : UNDP-GMB , Project Number : 00129730 , Task Number : Activity 5a , Transaction Number : 3168315 , Expenditure Category : 75100 - Facilities &amp; Administration , Expenditure Type : 75105 - Facilities and Administrat</t>
  </si>
  <si>
    <t>Projects A 16045634000001 16045654 2 Y</t>
  </si>
  <si>
    <t>10-03-2023 Burden Cost</t>
  </si>
  <si>
    <t>3168316</t>
  </si>
  <si>
    <t>Expenditure Business Unit : UNDP-GMB , Project Number : 00129730 , Task Number : Activity 5a , Transaction Number : 3168316 , Expenditure Category : 75100 - Facilities &amp; Administration , Expenditure Type : 75105 - Facilities and Administrat</t>
  </si>
  <si>
    <t>Projects A 16045634000001 16045654 7 Y</t>
  </si>
  <si>
    <t>21-05-2023 Burden Cost</t>
  </si>
  <si>
    <t>5260903</t>
  </si>
  <si>
    <t>Expenditure Business Unit : UNDP-GMB , Project Number : 00129730 , Task Number : Activity 5a , Transaction Number : 5260903 , Expenditure Category : 75100 - Facilities &amp; Administration , Expenditure Type : 75105 - Facilities and Administrat</t>
  </si>
  <si>
    <t>Projects A 16398621000009 16398892 5 Y</t>
  </si>
  <si>
    <t>794838</t>
  </si>
  <si>
    <t>Journal Import 8691404:</t>
  </si>
  <si>
    <t>Expenditure Business Unit : UNDP-GMB , Project Number : 00129730 , Task Number : ACTIVITY 5 , Transaction Number : 794838 , Expenditure Category : 75100 - Facilities &amp; Administration , Expenditure Type : 75105 - Facilities and Administratio</t>
  </si>
  <si>
    <t>Projects A 8690893000001 8691404 Y</t>
  </si>
  <si>
    <t>23-04-2023 Burden Cost</t>
  </si>
  <si>
    <t>801060</t>
  </si>
  <si>
    <t>Journal Import 8778004:</t>
  </si>
  <si>
    <t>Expenditure Business Unit : UNDP-GMB , Project Number : 00129730 , Task Number : ACTIVITY 5 , Transaction Number : 801060 , Expenditure Category : 75100 - Facilities &amp; Administration , Expenditure Type : 75105 - Facilities and Administratio</t>
  </si>
  <si>
    <t>Projects A 8777987000001 8778004 2 Y</t>
  </si>
  <si>
    <t>3938029</t>
  </si>
  <si>
    <t>Journal Import 16214012:</t>
  </si>
  <si>
    <t>Expenditure Business Unit : UNDP-GMB , Project Number : 00129730 , Task Number : ACTIVITY 5.Q1 , Transaction Number : 3938029 , Expenditure Category : 75100 - Facilities &amp; Administration , Expenditure Type : 75105 - Facilities and Administr</t>
  </si>
  <si>
    <t>Projects A 16213922000001 16214012 7 Y</t>
  </si>
  <si>
    <t>01-03-2023 Burden Cost</t>
  </si>
  <si>
    <t>014929-GMB-National Human Rights Comm</t>
  </si>
  <si>
    <t>QUERY 1</t>
  </si>
  <si>
    <t>2223007</t>
  </si>
  <si>
    <t>Journal Import 14965884:</t>
  </si>
  <si>
    <t>Expenditure Business Unit : UNDP-GMB , Project Number : 00129730 , Task Number : Activity 1.3.1 , Transaction Number : 2223007 , Expenditure Category : 75100 - Facilities &amp; Administration , Expenditure Type : 75105 - Facilities and Administ</t>
  </si>
  <si>
    <t>Projects A 14965699000001 14965884 3 Y</t>
  </si>
  <si>
    <t>08-08-2023 Burden Cost</t>
  </si>
  <si>
    <t>2454596</t>
  </si>
  <si>
    <t>Journal Import 15399175:</t>
  </si>
  <si>
    <t>Expenditure Business Unit : UNDP-GMB , Project Number : 00129730 , Task Number : ACTIVITY 5 , Transaction Number : 2454596 , Expenditure Category : 75100 - Facilities &amp; Administration , Expenditure Type : 75105 - Facilities and Administrati</t>
  </si>
  <si>
    <t>Projects A 15399154000001 15399175 2 Y</t>
  </si>
  <si>
    <t>1342699</t>
  </si>
  <si>
    <t>Expenditure Business Unit : UNDP-GMB , Project Number : 00129730 , Task Number : ACTIVITY 5 , Transaction Number : 1342699 , Expenditure Category : 75100 - Facilities &amp; Administration , Expenditure Type : 75105 - Facilities and Administrati</t>
  </si>
  <si>
    <t>Projects A 11329684000001 11329744 2 Y</t>
  </si>
  <si>
    <t>06-06-2023 Burden Cost</t>
  </si>
  <si>
    <t>1133300</t>
  </si>
  <si>
    <t>Journal Import 10648664:</t>
  </si>
  <si>
    <t>Expenditure Business Unit : UNDP-GMB , Project Number : 00129730 , Task Number : ACTIVITY 5 , Transaction Number : 1133300 , Expenditure Category : 75100 - Facilities &amp; Administration , Expenditure Type : 75105 - Facilities and Administrati</t>
  </si>
  <si>
    <t>Projects A 10648626000001 10648664 3 Y</t>
  </si>
  <si>
    <t>24-05-2023 Burden Cost</t>
  </si>
  <si>
    <t>2534053</t>
  </si>
  <si>
    <t>Expenditure Business Unit : UNDP-GMB , Project Number : 00129730 , Task Number : QUERY , Transaction Number : 2534053 , Expenditure Category : 75100 - Facilities &amp; Administration , Expenditure Type : 75105 - Facilities and Administration -</t>
  </si>
  <si>
    <t>14-08-2023 Burden Cost</t>
  </si>
  <si>
    <t>779304</t>
  </si>
  <si>
    <t>Journal Import 8498159:</t>
  </si>
  <si>
    <t>Expenditure Business Unit : UNDP-GMB , Project Number : 00129730 , Task Number : ACTIVITY 5 , Transaction Number : 779304 , Expenditure Category : 75100 - Facilities &amp; Administration , Expenditure Type : 75105 - Facilities and Administratio</t>
  </si>
  <si>
    <t>Projects A 8498114000001 8498159 Y</t>
  </si>
  <si>
    <t>17-04-2023 Burden Cost</t>
  </si>
  <si>
    <t>963832</t>
  </si>
  <si>
    <t>Expenditure Business Unit : UNDP-GMB , Project Number : 00129730 , Task Number : ACTIVITY 5 , Transaction Number : 963832 , Expenditure Category : 75100 - Facilities &amp; Administration , Expenditure Type : 75105 - Facilities and Administratio</t>
  </si>
  <si>
    <t>11-05-2023 Burden Cost</t>
  </si>
  <si>
    <t>1812742</t>
  </si>
  <si>
    <t>Journal Import 13809735:</t>
  </si>
  <si>
    <t>Expenditure Business Unit : UNDP-GMB , Project Number : 00129730 , Task Number : ACTIVITY 5 , Transaction Number : 1812742 , Expenditure Category : 75100 - Facilities &amp; Administration , Expenditure Type : 75105 - Facilities and Administrati</t>
  </si>
  <si>
    <t>Projects A 13809604000001 13809735 Y</t>
  </si>
  <si>
    <t>20-07-2023 Burden Cost</t>
  </si>
  <si>
    <t>1100167</t>
  </si>
  <si>
    <t>Journal Import 10451726:</t>
  </si>
  <si>
    <t>Expenditure Business Unit : UNDP-GMB , Project Number : 00129730 , Task Number : ACTIVITY 5 , Transaction Number : 1100167 , Expenditure Category : 75100 - Facilities &amp; Administration , Expenditure Type : 75105 - Facilities and Administrati</t>
  </si>
  <si>
    <t>Projects A 10451624000003 10451726 2 Y</t>
  </si>
  <si>
    <t>830313</t>
  </si>
  <si>
    <t>Journal Import 9027607:</t>
  </si>
  <si>
    <t>Expenditure Business Unit : UNDP-GMB , Project Number : 00129730 , Task Number : ACTIVITY 5 , Transaction Number : 830313 , Expenditure Category : 75100 - Facilities &amp; Administration , Expenditure Type : 75105 - Facilities and Administratio</t>
  </si>
  <si>
    <t>Projects A 9027454000001 9027607 3 Y</t>
  </si>
  <si>
    <t>1492470</t>
  </si>
  <si>
    <t>Journal Import 11908503:</t>
  </si>
  <si>
    <t>Expenditure Business Unit : UNDP-GMB , Project Number : 00129730 , Task Number : ACTIVITY 5 , Transaction Number : 1492470 , Expenditure Category : 75100 - Facilities &amp; Administration , Expenditure Type : 75105 - Facilities and Administrati</t>
  </si>
  <si>
    <t>Projects A 11908419000002 11908503 Y</t>
  </si>
  <si>
    <t>450967</t>
  </si>
  <si>
    <t>Journal Import 6154594:</t>
  </si>
  <si>
    <t>Expenditure Business Unit : UNDP-GMB , Project Number : 00129730 , Task Number : ACTIVITY 1 , Transaction Number : 450967 , Expenditure Category : 75100 - Facilities &amp; Administration , Expenditure Type : 75105 - Facilities and Administratio</t>
  </si>
  <si>
    <t>Projects A 6154558000002 6154594 2 Y</t>
  </si>
  <si>
    <t>06-03-2023 Burden Cost</t>
  </si>
  <si>
    <t>1643663</t>
  </si>
  <si>
    <t>Journal Import 13039019:</t>
  </si>
  <si>
    <t>Expenditure Business Unit : UNDP-GMB , Project Number : 00129730 , Task Number : ACTIVITY 5 , Transaction Number : 1643663 , Expenditure Category : 75100 - Facilities &amp; Administration , Expenditure Type : 75105 - Facilities and Administrati</t>
  </si>
  <si>
    <t>Projects A 13038628000001 13039019 2 Y</t>
  </si>
  <si>
    <t>07-07-2023 Burden Cost</t>
  </si>
  <si>
    <t>1643667</t>
  </si>
  <si>
    <t>Expenditure Business Unit : UNDP-GMB , Project Number : 00129730 , Task Number : ACTIVITY 5 , Transaction Number : 1643667 , Expenditure Category : 75100 - Facilities &amp; Administration , Expenditure Type : 75105 - Facilities and Administrati</t>
  </si>
  <si>
    <t>1616102</t>
  </si>
  <si>
    <t>Journal Import 12899275:</t>
  </si>
  <si>
    <t>Expenditure Business Unit : UNDP-GMB , Project Number : 00129730 , Task Number : ACTIVITY 5 , Transaction Number : 1616102 , Expenditure Category : 75100 - Facilities &amp; Administration , Expenditure Type : 75105 - Facilities and Administrati</t>
  </si>
  <si>
    <t>Projects A 12899226000001 12899275 Y</t>
  </si>
  <si>
    <t>05-07-2023 Burden Cost</t>
  </si>
  <si>
    <t>820217</t>
  </si>
  <si>
    <t>Expenditure Business Unit : UNDP-GMB , Project Number : 00129730 , Task Number : ACTIVITY 1 , Transaction Number : 820217 , Expenditure Category : 75100 - Facilities &amp; Administration , Expenditure Type : 75105 - Facilities and Administratio</t>
  </si>
  <si>
    <t>1283650</t>
  </si>
  <si>
    <t>Expenditure Business Unit : UNDP-GMB , Project Number : 00129730 , Task Number : ACTIVITY 5 , Transaction Number : 1283650 , Expenditure Category : 75100 - Facilities &amp; Administration , Expenditure Type : 75105 - Facilities and Administrati</t>
  </si>
  <si>
    <t>Projects A 11158557000001 11158603 5 Y</t>
  </si>
  <si>
    <t>JAN-2023</t>
  </si>
  <si>
    <t>667125</t>
  </si>
  <si>
    <t>Journal Import 7731525:</t>
  </si>
  <si>
    <t>Expenditure Business Unit : UNDP-GMB , Project Number : 00129730 , Task Number : ACTIVITY 5 , Transaction Number : 667125 , Expenditure Category : 75100 - Facilities &amp; Administration , Expenditure Type : 75105 - Facilities and Administratio</t>
  </si>
  <si>
    <t>Projects A 7731493000001 7731525 Y</t>
  </si>
  <si>
    <t>01-01-2023 Burden Cost</t>
  </si>
  <si>
    <t>5260902</t>
  </si>
  <si>
    <t>Expenditure Business Unit : UNDP-GMB , Project Number : 00129730 , Task Number : Activity 5a , Transaction Number : 5260902 , Expenditure Category : 75100 - Facilities &amp; Administration , Expenditure Type : 75105 - Facilities and Administrat</t>
  </si>
  <si>
    <t>5260901</t>
  </si>
  <si>
    <t>Expenditure Business Unit : UNDP-GMB , Project Number : 00129730 , Task Number : Activity 5a , Transaction Number : 5260901 , Expenditure Category : 75100 - Facilities &amp; Administration , Expenditure Type : 75105 - Facilities and Administrat</t>
  </si>
  <si>
    <t>3168313</t>
  </si>
  <si>
    <t>Expenditure Business Unit : UNDP-GMB , Project Number : 00129730 , Task Number : Activity 5a , Transaction Number : 3168313 , Expenditure Category : 75100 - Facilities &amp; Administration , Expenditure Type : 75105 - Facilities and Administrat</t>
  </si>
  <si>
    <t>21537213</t>
  </si>
  <si>
    <t>Journal Import 19541583:</t>
  </si>
  <si>
    <t>Expenditure Business Unit : UNDP-GMB , Project Number : 00129730 , Task Number : Activity 5a , Transaction Number : 21537213 , Expenditure Category : 75100 - Facilities &amp; Administration , Expenditure Type : 75105 - Facilities and Administra</t>
  </si>
  <si>
    <t>Projects A 19541301000003 19541583 2 Y</t>
  </si>
  <si>
    <t>01-10-2023 Burden Cost</t>
  </si>
  <si>
    <t>21537217</t>
  </si>
  <si>
    <t>Expenditure Business Unit : UNDP-GMB , Project Number : 00129730 , Task Number : ACTIVITY 5.Q1 , Transaction Number : 21537217 , Expenditure Category : 75100 - Facilities &amp; Administration , Expenditure Type : 75105 - Facilities and Administ</t>
  </si>
  <si>
    <t>467503</t>
  </si>
  <si>
    <t>Journal Import 6213351:</t>
  </si>
  <si>
    <t>Expenditure Business Unit : UNDP-GMB , Project Number : 00129730 , Task Number : ACTIVITY 1 , Transaction Number : 467503 , Expenditure Category : 75100 - Facilities &amp; Administration , Expenditure Type : 75105 - Facilities and Administratio</t>
  </si>
  <si>
    <t>Projects A 6212900000001 6213351 Y</t>
  </si>
  <si>
    <t>467505</t>
  </si>
  <si>
    <t>Expenditure Business Unit : UNDP-GMB , Project Number : 00129730 , Task Number : ACTIVITY 5 , Transaction Number : 467505 , Expenditure Category : 75100 - Facilities &amp; Administration , Expenditure Type : 75105 - Facilities and Administratio</t>
  </si>
  <si>
    <t>5260900</t>
  </si>
  <si>
    <t>Expenditure Business Unit : UNDP-GMB , Project Number : 00129730 , Task Number : Activity 5a , Transaction Number : 5260900 , Expenditure Category : 75100 - Facilities &amp; Administration , Expenditure Type : 75105 - Facilities and Administrat</t>
  </si>
  <si>
    <t>3168314</t>
  </si>
  <si>
    <t>Expenditure Business Unit : UNDP-GMB , Project Number : 00129730 , Task Number : Activity 5a , Transaction Number : 3168314 , Expenditure Category : 75100 - Facilities &amp; Administration , Expenditure Type : 75105 - Facilities and Administrat</t>
  </si>
  <si>
    <t>9680551</t>
  </si>
  <si>
    <t>Journal Import 17681488:</t>
  </si>
  <si>
    <t>Expenditure Business Unit : UNDP-GMB , Project Number : 00129730 , Task Number : Activity 5a , Transaction Number : 9680551 , Expenditure Category : 75100 - Facilities &amp; Administration , Expenditure Type : 75105 - Facilities and Administrat</t>
  </si>
  <si>
    <t>Projects A 17681368000003 17681488 Y</t>
  </si>
  <si>
    <t>01-09-2023 Burden Cost</t>
  </si>
  <si>
    <t>9680553</t>
  </si>
  <si>
    <t>Expenditure Business Unit : UNDP-GMB , Project Number : 00129730 , Task Number : ACTIVITY 5.Q1 , Transaction Number : 9680553 , Expenditure Category : 75100 - Facilities &amp; Administration , Expenditure Type : 75105 - Facilities and Administr</t>
  </si>
  <si>
    <t>FEB-2023</t>
  </si>
  <si>
    <t>1693221</t>
  </si>
  <si>
    <t>Journal Import 13131391:</t>
  </si>
  <si>
    <t>Expenditure Business Unit : UNDP-GMB , Project Number : 00129730 , Task Number : ACTIVITY 5 , Transaction Number : 1693221 , Expenditure Category : 75100 - Facilities &amp; Administration , Expenditure Type : 75105 - Facilities and Administrati</t>
  </si>
  <si>
    <t>Projects A 13131149000002 13131391 Y</t>
  </si>
  <si>
    <t>01-02-2023 Burden Cost</t>
  </si>
  <si>
    <t>3662371</t>
  </si>
  <si>
    <t>Expenditure Business Unit : UNDP-GMB , Project Number : 00129730 , Task Number : Activity 5a , Transaction Number : 3662371 , Expenditure Category : 75100 - Facilities &amp; Administration , Expenditure Type : 75105 - Facilities and Administrat</t>
  </si>
  <si>
    <t>9062183</t>
  </si>
  <si>
    <t>Journal Import 17524429:</t>
  </si>
  <si>
    <t>Expenditure Business Unit : UNDP-GMB , Project Number : 00129730 , Task Number : ACTIVITY 5.Q1 , Transaction Number : 9062183 , Expenditure Category : 75100 - Facilities &amp; Administration , Expenditure Type : 75105 - Facilities and Administr</t>
  </si>
  <si>
    <t>Projects A 17524167000001 17524429 7 Y</t>
  </si>
  <si>
    <t>30-09-2023 Burden Cost</t>
  </si>
  <si>
    <t>9062188</t>
  </si>
  <si>
    <t>Expenditure Business Unit : UNDP-GMB , Project Number : 00129730 , Task Number : ACTIVITY 5.Q1 , Transaction Number : 9062188 , Expenditure Category : 75100 - Facilities &amp; Administration , Expenditure Type : 75105 - Facilities and Administr</t>
  </si>
  <si>
    <t>960677</t>
  </si>
  <si>
    <t>Journal Import 9887963:</t>
  </si>
  <si>
    <t>Expenditure Business Unit : UNDP-SEN , Project Number : 00129730 , Task Number : ACTIVITY 1 , Transaction Number : 960677 , Expenditure Category : 75100 - Facilities &amp; Administration , Expenditure Type : 75105 - Facilities and Administratio</t>
  </si>
  <si>
    <t>Projects A 9887919000001 9887963 3 Y</t>
  </si>
  <si>
    <t>XOF</t>
  </si>
  <si>
    <t>Addition</t>
  </si>
  <si>
    <t>Addition transactions.</t>
  </si>
  <si>
    <t>Assets</t>
  </si>
  <si>
    <t>Oracle Fusion Assets subledger.</t>
  </si>
  <si>
    <t>ADDITIONS</t>
  </si>
  <si>
    <t>Information and Communications Technology (ICT) Equipment</t>
  </si>
  <si>
    <t>272109</t>
  </si>
  <si>
    <t>TRANSACTIONS</t>
  </si>
  <si>
    <t>Journal Import 13624770:</t>
  </si>
  <si>
    <t>Asset #: 102011 | Asset Category: Communications &amp; IT Equipment. | Asset Type: EXPENSED | Asset Location: UNDP-GMB | Project: 00129730 |Task: ACTIVITY 5</t>
  </si>
  <si>
    <t>Assets A 13624765000001 13624770 N</t>
  </si>
  <si>
    <t>21-06-2023 Addition</t>
  </si>
  <si>
    <t>Jaya Babu BOBBA</t>
  </si>
  <si>
    <t>272105</t>
  </si>
  <si>
    <t>Asset #: 102010 | Asset Category: Communications &amp; IT Equipment. | Asset Type: EXPENSED | Asset Location: UNDP-GMB | Project: 00129730 |Task: ACTIVITY 5</t>
  </si>
  <si>
    <t>272101</t>
  </si>
  <si>
    <t>Asset #: 102009 | Asset Category: Communications &amp; IT Equipment. | Asset Type: EXPENSED | Asset Location: UNDP-GMB | Project: 00129730 |Task: ACTIVITY 5</t>
  </si>
  <si>
    <t>272097</t>
  </si>
  <si>
    <t>Asset #: 102008 | Asset Category: Communications &amp; IT Equipment. | Asset Type: EXPENSED | Asset Location: UNDP-GMB | Project: 00129730 |Task: ACTIVITY 5</t>
  </si>
  <si>
    <t>272089</t>
  </si>
  <si>
    <t>Asset #: 102006 | Asset Category: Communications &amp; IT Equipment. | Asset Type: EXPENSED | Asset Location: UNDP-GMB | Project: 00129730 |Task: ACTIVITY 5</t>
  </si>
  <si>
    <t>272093</t>
  </si>
  <si>
    <t>Asset #: 102007 | Asset Category: Communications &amp; IT Equipment. | Asset Type: EXPENSED | Asset Location: UNDP-GMB | Project: 00129730 |Task: ACTIVITY 5</t>
  </si>
  <si>
    <t>138601</t>
  </si>
  <si>
    <t>1107076</t>
  </si>
  <si>
    <t>DANOFFICE IT APS</t>
  </si>
  <si>
    <t>Journal Import 15936055:</t>
  </si>
  <si>
    <t>Supplier: DANOFFICE IT APS |Supplier #: 1107076 |Site: Gambia |Transaction #: 138601 |Transaction Line #: 2 |PO #: GMB10-0000009070 |PO Line #: 2 |Contract #: 00140730 |Project #: 00129730 |Task #: ACTIVITY 5.Q1 |Donor: Peacebuild</t>
  </si>
  <si>
    <t>Payables A 15935774000001 15936055 3 Y</t>
  </si>
  <si>
    <t>01-03-2023 Purchase Invoices</t>
  </si>
  <si>
    <t xml:space="preserve">2/14/2023 </t>
  </si>
  <si>
    <t>GMB10-0000009070</t>
  </si>
  <si>
    <t>Supplier: DANOFFICE IT APS |Supplier #: 1107076 |Site: Gambia |Transaction #: 138601 |Transaction Line #: 17 |PO #: GMB10-0000009070 |PO Line #: 17 |Contract #: 00140730 |Project #: 00129730 |Task #: ACTIVITY 5.Q1 |Donor: Peacebui</t>
  </si>
  <si>
    <t>17</t>
  </si>
  <si>
    <t>138601_</t>
  </si>
  <si>
    <t>Journal Import 16157005:</t>
  </si>
  <si>
    <t>Supplier: DANOFFICE IT APS |Supplier #: 1107076 |Site: Gambia |Transaction #: 138601_ |Transaction Line #: 17 |PO #: GMB10-0000009070 |PO Line #: 17 |Contract #: 00140730 |Project #: 00129730 |Task #: ACTIVITY 5.Q1 |Donor: Peacebu</t>
  </si>
  <si>
    <t>Payables A 16156175000001 16157005 4 Y</t>
  </si>
  <si>
    <t>Supplier: DANOFFICE IT APS |Supplier #: 1107076 |Site: Gambia |Transaction #: 138601_ |Transaction Line #: 2 |PO #: GMB10-0000009070 |PO Line #: 2 |Contract #: 00140730 |Project #: 00129730 |Task #: ACTIVITY 5.Q1 |Donor: Peacebuil</t>
  </si>
  <si>
    <t>Information and Communications Technology (ICT) Supplies</t>
  </si>
  <si>
    <t>Supplier: DANOFFICE IT APS |Supplier #: 1107076 |Site: Gambia |Transaction #: 138601 |Transaction Line #: 3 |PO #: GMB10-0000009070 |PO Line #: 3 |Contract #: 00140730 |Project #: 00129730 |Task #: ACTIVITY 5.Q1 |Donor: Peacebuild</t>
  </si>
  <si>
    <t>Supplier: DANOFFICE IT APS |Supplier #: 1107076 |Site: Gambia |Transaction #: 138601 |Transaction Line #: 4 |PO #: GMB10-0000009070 |PO Line #: 4 |Contract #: 00140730 |Project #: 00129730 |Task #: ACTIVITY 5.Q1 |Donor: Peacebuild</t>
  </si>
  <si>
    <t>Supplier: DANOFFICE IT APS |Supplier #: 1107076 |Site: Gambia |Transaction #: 138601 |Transaction Line #: 5 |PO #: GMB10-0000009070 |PO Line #: 5 |Contract #: 00140730 |Project #: 00129730 |Task #: ACTIVITY 5.Q1 |Donor: Peacebuild</t>
  </si>
  <si>
    <t>Supplier: DANOFFICE IT APS |Supplier #: 1107076 |Site: Gambia |Transaction #: 138601 |Transaction Line #: 6 |PO #: GMB10-0000009070 |PO Line #: 6 |Contract #: 00140730 |Project #: 00129730 |Task #: ACTIVITY 5.Q1 |Donor: Peacebuild</t>
  </si>
  <si>
    <t>6</t>
  </si>
  <si>
    <t>Supplier: DANOFFICE IT APS |Supplier #: 1107076 |Site: Gambia |Transaction #: 138601_ |Transaction Line #: 5 |PO #: GMB10-0000009070 |PO Line #: 5 |Contract #: 00140730 |Project #: 00129730 |Task #: ACTIVITY 5.Q1 |Donor: Peacebuil</t>
  </si>
  <si>
    <t>Supplier: DANOFFICE IT APS |Supplier #: 1107076 |Site: Gambia |Transaction #: 138601_ |Transaction Line #: 6 |PO #: GMB10-0000009070 |PO Line #: 6 |Contract #: 00140730 |Project #: 00129730 |Task #: ACTIVITY 5.Q1 |Donor: Peacebuil</t>
  </si>
  <si>
    <t>Supplier: DANOFFICE IT APS |Supplier #: 1107076 |Site: Gambia |Transaction #: 138601_ |Transaction Line #: 3 |PO #: GMB10-0000009070 |PO Line #: 3 |Contract #: 00140730 |Project #: 00129730 |Task #: ACTIVITY 5.Q1 |Donor: Peacebuil</t>
  </si>
  <si>
    <t>Supplier: DANOFFICE IT APS |Supplier #: 1107076 |Site: Gambia |Transaction #: 138601_ |Transaction Line #: 4 |PO #: GMB10-0000009070 |PO Line #: 4 |Contract #: 00140730 |Project #: 00129730 |Task #: ACTIVITY 5.Q1 |Donor: Peacebuil</t>
  </si>
  <si>
    <t>Labour Cost - International Personnel Services Agreement</t>
  </si>
  <si>
    <t>9636809</t>
  </si>
  <si>
    <t>Journal Import 17649221:</t>
  </si>
  <si>
    <t>Expenditure Business Unit : UNDP-GMB , Project Number : 00129730 , Task Number : ACTIVITY 5.Q1 , Transaction Number : 9636809 , Expenditure Category : 71400 - Contractual Services - Individ , Expenditure Type : 71465 - Labour Cost - Interna</t>
  </si>
  <si>
    <t>Projects A 17648391000013 17649221 Y</t>
  </si>
  <si>
    <t>01-09-2023 Labor Cost</t>
  </si>
  <si>
    <t>21492831</t>
  </si>
  <si>
    <t>Journal Import 19521652:</t>
  </si>
  <si>
    <t>Expenditure Business Unit : UNDP-GMB , Project Number : 00129730 , Task Number : ACTIVITY 5.Q1 , Transaction Number : 21492831 , Expenditure Category : 71400 - Contractual Services - Individ , Expenditure Type : 71465 - Labour Cost - Intern</t>
  </si>
  <si>
    <t>Projects A 19521101000024 19521652 2 Y</t>
  </si>
  <si>
    <t>01-10-2023 Labor Cost</t>
  </si>
  <si>
    <t>Labour Cost - National Personnel Services Agreement</t>
  </si>
  <si>
    <t>4475201</t>
  </si>
  <si>
    <t>Journal Import 16331975:</t>
  </si>
  <si>
    <t>Expenditure Business Unit : UNDP-GMB , Project Number : 00129730 , Task Number : Activity 5a , Transaction Number : 4475201 , Expenditure Category : 71400 - Contractual Services - Individ , Expenditure Type : 71475 - Labour Cost - National</t>
  </si>
  <si>
    <t>Projects A 16331472000005 16331975 Y</t>
  </si>
  <si>
    <t>4475193</t>
  </si>
  <si>
    <t>Expenditure Business Unit : UNDP-GMB , Project Number : 00129730 , Task Number : Activity 5a , Transaction Number : 4475193 , Expenditure Category : 71400 - Contractual Services - Individ , Expenditure Type : 71475 - Labour Cost - National</t>
  </si>
  <si>
    <t>648683</t>
  </si>
  <si>
    <t>Journal Import 7676553:</t>
  </si>
  <si>
    <t>Expenditure Business Unit : UNDP-GMB , Project Number : 00129730 , Task Number : ACTIVITY 5 , Transaction Number : 648683 , Expenditure Category : 71400 - Contractual Services - Individ , Expenditure Type : 71475 - Labour Cost - National Pe</t>
  </si>
  <si>
    <t>Projects A 7676477000003 7676553 Y</t>
  </si>
  <si>
    <t>01-01-2023 Labor Cost</t>
  </si>
  <si>
    <t>4680179</t>
  </si>
  <si>
    <t>Journal Import 16341612:</t>
  </si>
  <si>
    <t>Expenditure Business Unit : UNDP-GMB , Project Number : 00129730 , Task Number : Activity 5a , Transaction Number : 4680179 , Expenditure Category : 71400 - Contractual Services - Individ , Expenditure Type : 71475 - Labour Cost - National</t>
  </si>
  <si>
    <t>Projects A 16331472000059 16341612 Y</t>
  </si>
  <si>
    <t>4680156</t>
  </si>
  <si>
    <t>Expenditure Business Unit : UNDP-GMB , Project Number : 00129730 , Task Number : Activity 5a , Transaction Number : 4680156 , Expenditure Category : 71400 - Contractual Services - Individ , Expenditure Type : 71475 - Labour Cost - National</t>
  </si>
  <si>
    <t>3027436</t>
  </si>
  <si>
    <t>Expenditure Business Unit : UNDP-GMB , Project Number : 00129730 , Task Number : Activity 5a , Transaction Number : 3027436 , Expenditure Category : 71400 - Contractual Services - Individ , Expenditure Type : 71475 - Labour Cost - National</t>
  </si>
  <si>
    <t>2855041</t>
  </si>
  <si>
    <t>Journal Import 15945488:</t>
  </si>
  <si>
    <t>Expenditure Business Unit : UNDP-GMB , Project Number : 00129730 , Task Number : Activity 5a , Transaction Number : 2855041 , Expenditure Category : 71400 - Contractual Services - Individ , Expenditure Type : 71475 - Labour Cost - National</t>
  </si>
  <si>
    <t>Projects A 15945018000023 15945488 Y</t>
  </si>
  <si>
    <t>01-03-2023 Labor Cost</t>
  </si>
  <si>
    <t>9636824</t>
  </si>
  <si>
    <t>Journal Import 17649205:</t>
  </si>
  <si>
    <t>Expenditure Business Unit : UNDP-GMB , Project Number : 00129730 , Task Number : Activity 5a , Transaction Number : 9636824 , Expenditure Category : 71400 - Contractual Services - Individ , Expenditure Type : 71475 - Labour Cost - National</t>
  </si>
  <si>
    <t>Projects A 17648391000007 17649205 Y</t>
  </si>
  <si>
    <t>21492818</t>
  </si>
  <si>
    <t>Journal Import 19521670:</t>
  </si>
  <si>
    <t>Expenditure Business Unit : UNDP-GMB , Project Number : 00129730 , Task Number : Activity 5a , Transaction Number : 21492818 , Expenditure Category : 71400 - Contractual Services - Individ , Expenditure Type : 71475 - Labour Cost - National</t>
  </si>
  <si>
    <t>Projects A 19521101000025 19521670 Y</t>
  </si>
  <si>
    <t>21492815</t>
  </si>
  <si>
    <t>Expenditure Business Unit : UNDP-GMB , Project Number : 00129730 , Task Number : Activity 5a , Transaction Number : 21492815 , Expenditure Category : 71400 - Contractual Services - Individ , Expenditure Type : 71475 - Labour Cost - National</t>
  </si>
  <si>
    <t>9636820</t>
  </si>
  <si>
    <t>Journal Import 17649204:</t>
  </si>
  <si>
    <t>Expenditure Business Unit : UNDP-GMB , Project Number : 00129730 , Task Number : Activity 5a , Transaction Number : 9636820 , Expenditure Category : 71400 - Contractual Services - Individ , Expenditure Type : 71475 - Labour Cost - National</t>
  </si>
  <si>
    <t>Projects A 17648391000006 17649204 Y</t>
  </si>
  <si>
    <t>2929066</t>
  </si>
  <si>
    <t>Journal Import 16010619:</t>
  </si>
  <si>
    <t>Expenditure Business Unit : UNDP-GMB , Project Number : 00129730 , Task Number : Activity 5a , Transaction Number : 2929066 , Expenditure Category : 71400 - Contractual Services - Individ , Expenditure Type : 71475 - Labour Cost - National</t>
  </si>
  <si>
    <t>Projects A 16010576000001 16010619 Y</t>
  </si>
  <si>
    <t>2929042</t>
  </si>
  <si>
    <t>Expenditure Business Unit : UNDP-GMB , Project Number : 00129730 , Task Number : Activity 5a , Transaction Number : 2929042 , Expenditure Category : 71400 - Contractual Services - Individ , Expenditure Type : 71475 - Labour Cost - National</t>
  </si>
  <si>
    <t>1664024</t>
  </si>
  <si>
    <t>Journal Import 13100223:</t>
  </si>
  <si>
    <t>Expenditure Business Unit : UNDP-GMB , Project Number : 00129730 , Task Number : ACTIVITY 5 , Transaction Number : 1664024 , Expenditure Category : 71400 - Contractual Services - Individ , Expenditure Type : 71475 - Labour Cost - National P</t>
  </si>
  <si>
    <t>Projects A 13099339000012 13100223 Y</t>
  </si>
  <si>
    <t>01-02-2023 Labor Cost</t>
  </si>
  <si>
    <t>3418907</t>
  </si>
  <si>
    <t>Expenditure Business Unit : UNDP-GMB , Project Number : 00129730 , Task Number : Activity 5a , Transaction Number : 3418907 , Expenditure Category : 71400 - Contractual Services - Individ , Expenditure Type : 71475 - Labour Cost - National</t>
  </si>
  <si>
    <t>3419023</t>
  </si>
  <si>
    <t>Expenditure Business Unit : UNDP-GMB , Project Number : 00129730 , Task Number : Activity 5a , Transaction Number : 3419023 , Expenditure Category : 71400 - Contractual Services - Individ , Expenditure Type : 71475 - Labour Cost - National</t>
  </si>
  <si>
    <t>2929141</t>
  </si>
  <si>
    <t>Expenditure Business Unit : UNDP-GMB , Project Number : 00129730 , Task Number : Activity 5a , Transaction Number : 2929141 , Expenditure Category : 71500 - UN Volunteers , Expenditure Type : 71501 - Labour cost - UN Volunteers</t>
  </si>
  <si>
    <t>Projects A 16010576000002 16010621 3 Y</t>
  </si>
  <si>
    <t>21-05-2023 Labor Cost</t>
  </si>
  <si>
    <t>4681140</t>
  </si>
  <si>
    <t>Expenditure Business Unit : UNDP-GMB , Project Number : 00129730 , Task Number : Activity 5a , Transaction Number : 4681140 , Expenditure Category : 71500 - UN Volunteers , Expenditure Type : 71501 - Labour cost - UN Volunteers</t>
  </si>
  <si>
    <t>Projects A 16331472000061 16341616 5 Y</t>
  </si>
  <si>
    <t>2855037</t>
  </si>
  <si>
    <t>Expenditure Business Unit : UNDP-GMB , Project Number : 00129730 , Task Number : Activity 5a , Transaction Number : 2855037 , Expenditure Category : 71400 - Contractual Services - Individ , Expenditure Type : 71405 - Personnel Services Agre</t>
  </si>
  <si>
    <t>10-03-2023 Labor Cost</t>
  </si>
  <si>
    <t>4474055</t>
  </si>
  <si>
    <t>Expenditure Business Unit : UNDP-GMB , Project Number : 00129730 , Task Number : Activity 5a , Transaction Number : 4474055 , Expenditure Category : 71400 - Contractual Services - Individ , Expenditure Type : 71405 - Personnel Services Agre</t>
  </si>
  <si>
    <t>648739</t>
  </si>
  <si>
    <t>Expenditure Business Unit : UNDP-GMB , Project Number : 00129730 , Task Number : ACTIVITY 5 , Transaction Number : 648739 , Expenditure Category : 71500 - UN Volunteers , Expenditure Type : 71501 - Labour cost - UN Volunteers</t>
  </si>
  <si>
    <t>4680173</t>
  </si>
  <si>
    <t>Expenditure Business Unit : UNDP-GMB , Project Number : 00129730 , Task Number : Activity 5a , Transaction Number : 4680173 , Expenditure Category : 71400 - Contractual Services - Individ , Expenditure Type : 71405 - Personnel Services Agre</t>
  </si>
  <si>
    <t>3027576</t>
  </si>
  <si>
    <t>Expenditure Business Unit : UNDP-GMB , Project Number : 00129730 , Task Number : Activity 5a , Transaction Number : 3027576 , Expenditure Category : 71400 - Contractual Services - Individ , Expenditure Type : 71405 - Personnel Services Agre</t>
  </si>
  <si>
    <t>3027529</t>
  </si>
  <si>
    <t>Expenditure Business Unit : UNDP-GMB , Project Number : 00129730 , Task Number : Activity 5a , Transaction Number : 3027529 , Expenditure Category : 71500 - UN Volunteers , Expenditure Type : 71501 - Labour cost - UN Volunteers</t>
  </si>
  <si>
    <t>2855009</t>
  </si>
  <si>
    <t>Expenditure Business Unit : UNDP-GMB , Project Number : 00129730 , Task Number : Activity 5a , Transaction Number : 2855009 , Expenditure Category : 71500 - UN Volunteers , Expenditure Type : 71501 - Labour cost - UN Volunteers</t>
  </si>
  <si>
    <t>2929065</t>
  </si>
  <si>
    <t>Expenditure Business Unit : UNDP-GMB , Project Number : 00129730 , Task Number : Activity 5a , Transaction Number : 2929065 , Expenditure Category : 71400 - Contractual Services - Individ , Expenditure Type : 71405 - Personnel Services Agre</t>
  </si>
  <si>
    <t>9636821</t>
  </si>
  <si>
    <t>Expenditure Business Unit : UNDP-GMB , Project Number : 00129730 , Task Number : Activity 5a , Transaction Number : 9636821 , Expenditure Category : 71400 - Contractual Services - Individ , Expenditure Type : 71405 - Personnel Services Agre</t>
  </si>
  <si>
    <t>21492816</t>
  </si>
  <si>
    <t>Expenditure Business Unit : UNDP-GMB , Project Number : 00129730 , Task Number : Activity 5a , Transaction Number : 21492816 , Expenditure Category : 71400 - Contractual Services - Individ , Expenditure Type : 71405 - Personnel Services Agr</t>
  </si>
  <si>
    <t>1664074</t>
  </si>
  <si>
    <t>Journal Import 13100216:</t>
  </si>
  <si>
    <t>Expenditure Business Unit : UNDP-GMB , Project Number : 00129730 , Task Number : ACTIVITY 5 , Transaction Number : 1664074 , Expenditure Category : 71500 - UN Volunteers , Expenditure Type : 71501 - Labour cost - UN Volunteers</t>
  </si>
  <si>
    <t>Projects A 13099339000011 13100216 Y</t>
  </si>
  <si>
    <t>3419128</t>
  </si>
  <si>
    <t>Expenditure Business Unit : UNDP-GMB , Project Number : 00129730 , Task Number : Activity 5a , Transaction Number : 3419128 , Expenditure Category : 71400 - Contractual Services - Individ , Expenditure Type : 71405 - Personnel Services Agre</t>
  </si>
  <si>
    <t>3418929</t>
  </si>
  <si>
    <t>Expenditure Business Unit : UNDP-GMB , Project Number : 00129730 , Task Number : Activity 5a , Transaction Number : 3418929 , Expenditure Category : 71500 - UN Volunteers , Expenditure Type : 71501 - Labour cost - UN Volunteers</t>
  </si>
  <si>
    <t>Labour cost - UN Volunteers</t>
  </si>
  <si>
    <t>Learning Costs - Course Fee (non staff)</t>
  </si>
  <si>
    <t>FACTURE DEFINITIVE</t>
  </si>
  <si>
    <t>1052069</t>
  </si>
  <si>
    <t>A-MORPHIL SERVICES SARL</t>
  </si>
  <si>
    <t>Journal Import 9794203:</t>
  </si>
  <si>
    <t>Supplier: A-MORPHIL SERVICES SARL |Supplier #: 1052069 |Site: SEN |Transaction #: FACTURE DEFINITIVE |Transaction Line #: 1 |PO #: SEN10-0000030141 |PO Line #: 1 |Contract #: 00140730 |Project #: 00129730 |Task #: ACTIVITY 1 |Dono</t>
  </si>
  <si>
    <t>Payables A 9793100000011 9794203 4 N</t>
  </si>
  <si>
    <t>01-01-2023 Purchase Invoices</t>
  </si>
  <si>
    <t>SEN10-0000030141</t>
  </si>
  <si>
    <t>Payables A 9793100000011 9794203 4 Y</t>
  </si>
  <si>
    <t>20221219-206771</t>
  </si>
  <si>
    <t>1051946</t>
  </si>
  <si>
    <t>GOOD RADE</t>
  </si>
  <si>
    <t>Supplier: GOOD RADE |Supplier #: 1051946 |Site: SEN |Transaction #: 20221219-206771 |Transaction Line #: 1 |PO #: SEN10-0000030140 |PO Line #: 1 |Contract #: 00140730 |Project #: 00129730 |Task #: ACTIVITY 1 |Donor: Peacebuilding</t>
  </si>
  <si>
    <t>SEN10-0000030140</t>
  </si>
  <si>
    <t>Period End Accrual</t>
  </si>
  <si>
    <t>Period end accruals.</t>
  </si>
  <si>
    <t>Receipt Accounting</t>
  </si>
  <si>
    <t>Source for all receiving transactions.</t>
  </si>
  <si>
    <t>PERIOD_END_ACCRUAL</t>
  </si>
  <si>
    <t>Journal Import 19405636:</t>
  </si>
  <si>
    <t>Journal Import Created</t>
  </si>
  <si>
    <t>Receipt Accounting A 19405613000005 19405636 N</t>
  </si>
  <si>
    <t>31-03-2023 Period End Accrual</t>
  </si>
  <si>
    <t>Journal Import 19405771:</t>
  </si>
  <si>
    <t>Receipt Accounting A 19405768000001 19405771 N</t>
  </si>
  <si>
    <t>01-04-2023 Period End Accrual</t>
  </si>
  <si>
    <t>Learning Costs - Participation of Counterparts</t>
  </si>
  <si>
    <t>000692</t>
  </si>
  <si>
    <t>1126873</t>
  </si>
  <si>
    <t>Sir Dawda Kairaba Jawara International Conference Center (SDKJ-ICC)</t>
  </si>
  <si>
    <t>Supplier: Sir Dawda Kairaba Jawara International Conference Center |Supplier #: 1126873 |Site: SDKJ-ICC |Transaction #: 000692 |Transaction Line #: 1 |PO #: 10045139 |PO Line #: 1 |Contract #: 00140730 |Project #: 00129730 |Task #:</t>
  </si>
  <si>
    <t>Payables A 11100257000001 11101316 3 N</t>
  </si>
  <si>
    <t>15-05-2023 Purchase Invoices</t>
  </si>
  <si>
    <t xml:space="preserve">5/12/2023 </t>
  </si>
  <si>
    <t>10045139</t>
  </si>
  <si>
    <t>Payables A 11100257000001 11101316 2 Y</t>
  </si>
  <si>
    <t>Lease Expense - Adjustments</t>
  </si>
  <si>
    <t>2023-GMB-EXP-REV-SM01</t>
  </si>
  <si>
    <t>UNDP Project Adjustment</t>
  </si>
  <si>
    <t>Journal Import 11875567:</t>
  </si>
  <si>
    <t>Supplier: UNDP Project Adjustment |Supplier #: UNDP Project Adjustment |Site: PROJ_ADJ |Transaction #: 2023-GMB-EXP-REV-SM01 |Transaction Line #: 3 |PO #:  |PO Line #: 0 |Contract #: 00140730 |Project #: 00129730 |Task #: ACTIVITY</t>
  </si>
  <si>
    <t>Payables A 11875341000001 11875567 Y</t>
  </si>
  <si>
    <t>20-06-2023 Purchase Invoices</t>
  </si>
  <si>
    <t>Maintenance Cost - Transportation Equipment</t>
  </si>
  <si>
    <t>010556-563</t>
  </si>
  <si>
    <t>1969485</t>
  </si>
  <si>
    <t>O.M Touray &amp; Sons Garage</t>
  </si>
  <si>
    <t>Journal Import 14325861:</t>
  </si>
  <si>
    <t>Supplier: O.M Touray &amp; Sons Garage |Supplier #: 1969485 |Site: GMB |Transaction #: 010556-563 |Transaction Line #: 1 |PO #: 10061387 |PO Line #: 1 |Contract #: 00140730 |Project #: 00129730 |Task #: ACTIVITY 5 |Donor: Peacebuildin</t>
  </si>
  <si>
    <t>Payables A 14325563000001 14325861 N</t>
  </si>
  <si>
    <t xml:space="preserve">6/13/2023 </t>
  </si>
  <si>
    <t>10061387</t>
  </si>
  <si>
    <t>Payables A 14325563000001 14325861 2 Y</t>
  </si>
  <si>
    <t>Supplier: O.M Touray &amp; Sons Garage |Supplier #: 1969485 |Site: GMB |Transaction #: 010556-563 |Transaction Line #: 3 |PO #: 10061387 |PO Line #: 1 |Contract #: 00140730 |Project #: 00129730 |Task #: ACTIVITY 5 |Donor: Peacebuildin</t>
  </si>
  <si>
    <t>Medical Exams including Pre-employment - Staff</t>
  </si>
  <si>
    <t>Medical refund</t>
  </si>
  <si>
    <t>Supplier: Justin  HACCIUS[[71407934]] |Supplier #: HCM-71407934 |Site: Gambia |Transaction #: Medical refund |Transaction Line #: 6 |PO #:  |PO Line #: 0 |Contract #: 00140730 |Project #: 00129730 |Task #: QUERY |Donor: Peacebuild</t>
  </si>
  <si>
    <t>14-08-2023 Purchase Invoices</t>
  </si>
  <si>
    <t>Other Media Costs</t>
  </si>
  <si>
    <t>1118998</t>
  </si>
  <si>
    <t>1031691</t>
  </si>
  <si>
    <t>DAMBELL BUSINESS CORPORATION</t>
  </si>
  <si>
    <t>Journal Import 16562845:</t>
  </si>
  <si>
    <t>Supplier: DAMBELL BUSINESS CORPORATION |Supplier #: 1031691 |Site: GMB |Transaction #: 1118998 |Transaction Line #: 1 |PO #: 10094034 |PO Line #: 1 |Contract #: 00140730 |Project #: 00129730 |Task #: Activity 5a |Donor: Peacebuild</t>
  </si>
  <si>
    <t>Payables A 16562631000001 16562845 2 Y</t>
  </si>
  <si>
    <t xml:space="preserve">8/22/2023 </t>
  </si>
  <si>
    <t>10094034</t>
  </si>
  <si>
    <t>38/2022</t>
  </si>
  <si>
    <t>1051894</t>
  </si>
  <si>
    <t>CHEIKH SOW REPORTER</t>
  </si>
  <si>
    <t>Supplier: CHEIKH SOW REPORTER |Supplier #: 1051894 |Site: SEN |Transaction #: 38/2022 |Transaction Line #: 1 |PO #: SEN10-0000030142 |PO Line #: 1 |Contract #: 00140730 |Project #: 00129730 |Task #: ACTIVITY 1 |Donor: Peacebuildin</t>
  </si>
  <si>
    <t>SEN10-0000030142</t>
  </si>
  <si>
    <t>Print Media</t>
  </si>
  <si>
    <t>221207/4352</t>
  </si>
  <si>
    <t>1031783</t>
  </si>
  <si>
    <t>Journal Import 8852472:</t>
  </si>
  <si>
    <t>Supplier: GAMJOBS LIMITED |Supplier #: 1031783 |Site: GMB |Transaction #: 221207/4352 |Transaction Line #: 1 |PO #:  |PO Line #: 0 |Contract #: 00140730 |Project #: 00129730 |Task #: ACTIVITY 5 |Donor: Peacebuilding Fund |</t>
  </si>
  <si>
    <t>Payables A 8852091000002 8852472 Y</t>
  </si>
  <si>
    <t>221207/4353</t>
  </si>
  <si>
    <t>Supplier: GAMJOBS LIMITED |Supplier #: 1031783 |Site: GMB |Transaction #: 221207/4353 |Transaction Line #: 1 |PO #:  |PO Line #: 0 |Contract #: 00140730 |Project #: 00129730 |Task #: ACTIVITY 5 |Donor: Peacebuilding Fund |</t>
  </si>
  <si>
    <t>221216/4363</t>
  </si>
  <si>
    <t>Supplier: GAMJOBS LIMITED |Supplier #: 1031783 |Site: GMB |Transaction #: 221216/4363 |Transaction Line #: 1 |PO #:  |PO Line #: 0 |Contract #: 00140730 |Project #: 00129730 |Task #: ACTIVITY 5 |Donor: Peacebuilding Fund |</t>
  </si>
  <si>
    <t>Printing and Publications</t>
  </si>
  <si>
    <t>2188</t>
  </si>
  <si>
    <t>1031800</t>
  </si>
  <si>
    <t>Supplier: THE LENS PRINTING |Supplier #: 1031800 |Site: Gambia |Transaction #: 2188 |Transaction Line #: 1 |PO #: 10096220 |PO Line #: 1 |Contract #: 00140730 |Project #: 00129730 |Task #: ACTIVITY 5.Q1 |Donor: Peacebuilding Fund</t>
  </si>
  <si>
    <t>30-08-2023 Purchase Invoices</t>
  </si>
  <si>
    <t xml:space="preserve">8/25/2023 </t>
  </si>
  <si>
    <t>10096220</t>
  </si>
  <si>
    <t>3627000877</t>
  </si>
  <si>
    <t>Journal Import 14363505:</t>
  </si>
  <si>
    <t>Supplier: O.M Touray &amp; Sons Garage |Supplier #: 1969485 |Transaction #: 010556-563 |Payment # : 3627000877 |Payment Method : TRF |</t>
  </si>
  <si>
    <t>Payables A 14362557000002 14363505 N</t>
  </si>
  <si>
    <t>02-08-2023 Payments</t>
  </si>
  <si>
    <t>3627001088</t>
  </si>
  <si>
    <t>Journal Import 16611786:</t>
  </si>
  <si>
    <t>Supplier: THE LENS PRINTING |Supplier #: 1031800 |Transaction #: 2188 |Payment # : 3627001088 |Payment Method : TRF |</t>
  </si>
  <si>
    <t>Payables A 16611393000002 16611786 N</t>
  </si>
  <si>
    <t>14-09-2023 Payments</t>
  </si>
  <si>
    <t>3627001087</t>
  </si>
  <si>
    <t>Supplier: DAMBELL BUSINESS CORPORATION |Supplier #: 1031691 |Transaction #: 1118998 |Payment # : 3627001087 |Payment Method : TRF |</t>
  </si>
  <si>
    <t>PREPAYMENT APPLICATIONS</t>
  </si>
  <si>
    <t>ACTIVITY 3.Q1</t>
  </si>
  <si>
    <t>FIN0054301/INV</t>
  </si>
  <si>
    <t>1031775</t>
  </si>
  <si>
    <t>Journal Import 16582590:</t>
  </si>
  <si>
    <t>Supplier Name: THE UNIVERSITY OF THE GAMBIA |Supplier #: 1031775 |Supplier Site: Gambia |Transaction #: FIN0054301/INV |Prepayment Invoice #: 00129730-30000-GMB-11363 |</t>
  </si>
  <si>
    <t>Payables A 16582544000001 16582590 2 N</t>
  </si>
  <si>
    <t>12-08-2023 Purchase Invoices</t>
  </si>
  <si>
    <t>Adjustment</t>
  </si>
  <si>
    <t>Adjustment of account balances or transactions.</t>
  </si>
  <si>
    <t>Spreadsheet</t>
  </si>
  <si>
    <t>Spreadsheet upload.</t>
  </si>
  <si>
    <t>Realized Foreign Exchange Losses</t>
  </si>
  <si>
    <t>Journal Import 15210770:</t>
  </si>
  <si>
    <t>173</t>
  </si>
  <si>
    <t>UNDP Advance Payments reversal-1 Spreadsheet A 300000638334877 15210770 N</t>
  </si>
  <si>
    <t>UNDP Advance Payments reversal-1 Adjustment</t>
  </si>
  <si>
    <t>PREPAYMENT</t>
  </si>
  <si>
    <t>00129730-30000-GMB-11363</t>
  </si>
  <si>
    <t>Journal Import 9794832:</t>
  </si>
  <si>
    <t>Supplier: THE UNIVERSITY OF THE GAMBIA |Supplier #: 1031775 |Transaction #: 00129730-30000-GMB-11363 |Payment # : 173 |Payment Method : Manual |</t>
  </si>
  <si>
    <t>Payables A 9793100000035 9794832 N</t>
  </si>
  <si>
    <t>05-05-2023 Payments</t>
  </si>
  <si>
    <t>3627000519</t>
  </si>
  <si>
    <t>BJL/23/INV/006026</t>
  </si>
  <si>
    <t>1007765</t>
  </si>
  <si>
    <t>Satguru Travel &amp; Tours Services</t>
  </si>
  <si>
    <t>Journal Import 11068946:</t>
  </si>
  <si>
    <t>Supplier: Satguru Travel &amp; Tours Services |Supplier #: 1007765 |Transaction #: BJL/23/INV/006026 |Payment # : 3627000519 |Payment Method : TRF |</t>
  </si>
  <si>
    <t>Payables A 11068655000002 11068946 3 N</t>
  </si>
  <si>
    <t>06-06-2023 Payments</t>
  </si>
  <si>
    <t xml:space="preserve">5/4/2023 </t>
  </si>
  <si>
    <t>10041081</t>
  </si>
  <si>
    <t>3627000560</t>
  </si>
  <si>
    <t>BJL/23/GINV/000433-ISATOU</t>
  </si>
  <si>
    <t>Journal Import 11467751:</t>
  </si>
  <si>
    <t>Supplier: Satguru Travel &amp; Tours Services |Supplier #: 1007765 |Transaction #: BJL/23/GINV/000433-ISATOU |Payment # : 3627000560 |Payment Method : TRF |</t>
  </si>
  <si>
    <t>Payables A 11463712000002 11467751 N</t>
  </si>
  <si>
    <t>13-06-2023 Payments</t>
  </si>
  <si>
    <t xml:space="preserve">4/23/2023 </t>
  </si>
  <si>
    <t>10035679</t>
  </si>
  <si>
    <t>BJL/23/GINV/000433-DAWDA</t>
  </si>
  <si>
    <t>Supplier: Satguru Travel &amp; Tours Services |Supplier #: 1007765 |Transaction #: BJL/23/GINV/000433-DAWDA |Payment # : 3627000560 |Payment Method : TRF |</t>
  </si>
  <si>
    <t>10035680</t>
  </si>
  <si>
    <t>BJL/23/GINV/000433-FATOU</t>
  </si>
  <si>
    <t>Supplier: Satguru Travel &amp; Tours Services |Supplier #: 1007765 |Transaction #: BJL/23/GINV/000433-FATOU |Payment # : 3627000560 |Payment Method : TRF |</t>
  </si>
  <si>
    <t>10035678</t>
  </si>
  <si>
    <t>3627000434</t>
  </si>
  <si>
    <t>Journal Import 10082427:</t>
  </si>
  <si>
    <t>Supplier: ORYX ENERGIES GAMBIA LIMITED |Supplier #: 1031755 |Transaction #: SI23GM01003044 |Payment # : 3627000434 |Payment Method : TRF |</t>
  </si>
  <si>
    <t>Payables A 10082063000001 10082427 N</t>
  </si>
  <si>
    <t>19-05-2023 Payments</t>
  </si>
  <si>
    <t>Activity 3.1.3a</t>
  </si>
  <si>
    <t>3627000555</t>
  </si>
  <si>
    <t>Q2Adv/00129730/NHRC</t>
  </si>
  <si>
    <t>1988440</t>
  </si>
  <si>
    <t>Journal Import 11147787:</t>
  </si>
  <si>
    <t>Supplier: NATIONAL HUMAN RIGHT UNDP PROJECT FUND |Supplier #: 1988440 |Transaction #: Q2Adv/00129730/NHRC |Payment # : 3627000555 |Payment Method : TRF |</t>
  </si>
  <si>
    <t>Payables A 11147272000005 11147787 N</t>
  </si>
  <si>
    <t>07-06-2023 Payments</t>
  </si>
  <si>
    <t>3627000554</t>
  </si>
  <si>
    <t>Supplier: Sir Dawda Kairaba Jawara International Conference Center |Supplier #: 1126873 |Transaction #: 000692 |Payment # : 3627000554 |Payment Method : TRF |</t>
  </si>
  <si>
    <t>8814000836</t>
  </si>
  <si>
    <t>Journal Import 9794876:</t>
  </si>
  <si>
    <t>Supplier: A-MORPHIL SERVICES SARL |Supplier #: 1052069 |Transaction #: FACTURE DEFINITIVE |Payment # : 8814000836 |Payment Method : TRF |</t>
  </si>
  <si>
    <t>Payables A 9793100000040 9794876 N</t>
  </si>
  <si>
    <t>09-05-2023 Payments</t>
  </si>
  <si>
    <t>8814000830</t>
  </si>
  <si>
    <t>Supplier: CHEIKH SOW REPORTER |Supplier #: 1051894 |Transaction #: 38/2022 |Payment # : 8814000830 |Payment Method : TRF |</t>
  </si>
  <si>
    <t>8814000831</t>
  </si>
  <si>
    <t>2212/0829</t>
  </si>
  <si>
    <t>1051920</t>
  </si>
  <si>
    <t>STE LOCATION AUTOMOBILE DU SEN</t>
  </si>
  <si>
    <t>Supplier: STE LOCATION AUTOMOBILE DU SEN |Supplier #: 1051920 |Transaction #: 2212/0829 |Payment # : 8814000831 |Payment Method : TRF |</t>
  </si>
  <si>
    <t>SEN10-0000030149</t>
  </si>
  <si>
    <t>8814000835</t>
  </si>
  <si>
    <t>Supplier: GOOD RADE |Supplier #: 1051946 |Transaction #: 20221219-206771 |Payment # : 8814000835 |Payment Method : TRF |</t>
  </si>
  <si>
    <t>Service Cost - Studies and Research Services</t>
  </si>
  <si>
    <t>Supplier: STE LOCATION AUTOMOBILE DU SEN |Supplier #: 1051920 |Site: SEN |Transaction #: 2212/0829 |Transaction Line #: 1 |PO #: SEN10-0000030149 |PO Line #: 1 |Contract #: 00140730 |Project #: 00129730 |Task #: ACTIVITY 1 |Donor:</t>
  </si>
  <si>
    <t>Services to Projects - General Opex</t>
  </si>
  <si>
    <t>Supplier: GAMJOBS LIMITED |Supplier #: 1031783 |Site: GMB |Transaction #: 221207/4352 |Transaction Line #: 2 |PO #:  |PO Line #: 0 |Contract #: 00140730 |Project #: 00129730 |Task #: ACTIVITY 5 |Donor: Peacebuilding Fund |</t>
  </si>
  <si>
    <t>Supplier: GAMJOBS LIMITED |Supplier #: 1031783 |Site: GMB |Transaction #: 221207/4353 |Transaction Line #: 2 |PO #:  |PO Line #: 0 |Contract #: 00140730 |Project #: 00129730 |Task #: ACTIVITY 5 |Donor: Peacebuilding Fund |</t>
  </si>
  <si>
    <t>Supplier: GAMJOBS LIMITED |Supplier #: 1031783 |Site: GMB |Transaction #: 221216/4363 |Transaction Line #: 2 |PO #:  |PO Line #: 0 |Contract #: 00140730 |Project #: 00129730 |Task #: ACTIVITY 5 |Donor: Peacebuilding Fund |</t>
  </si>
  <si>
    <t>Stakeholder Conf.- TRRC recommendations</t>
  </si>
  <si>
    <t>Journal Import 9794166:</t>
  </si>
  <si>
    <t>Supplier: VISTA BANK GAMBIA LTD |Supplier #: 1031822 |Site: GMB |Transaction #: Stakeholder Conf.- TRRC recommendations |Transaction Line #: 2 |PO #:  |PO Line #: 0 |Contract #: 00140730 |Project #: 00129730 |Task #: ACTIVITY 5 |D</t>
  </si>
  <si>
    <t>Payables A 9793100000009 9794166 Y</t>
  </si>
  <si>
    <t>06-05-2023 Purchase Invoices</t>
  </si>
  <si>
    <t>Human Rights Teacher Training</t>
  </si>
  <si>
    <t>Journal Import 15035288:</t>
  </si>
  <si>
    <t>Supplier: VISTA BANK GAMBIA LTD |Supplier #: 1031822 |Site: GMB |Transaction #: Human Rights Teacher Training |Transaction Line #: 2 |PO #:  |PO Line #: 0 |Contract #: 00140730 |Project #: 00129730 |Task #: ACTIVITY 5 |Donor: Peac</t>
  </si>
  <si>
    <t>Payables A 15035093000001 15035288 Y</t>
  </si>
  <si>
    <t>CAPACITY BUILDING TRAINING</t>
  </si>
  <si>
    <t>Journal Import 15525546:</t>
  </si>
  <si>
    <t>Supplier: VISTA BANK GAMBIA LTD |Supplier #: 1031822 |Site: GMB |Transaction #: CAPACITY BUILDING TRAINING |Transaction Line #: 2 |PO #:  |PO Line #: 0 |Contract #: 00140730 |Project #: 00129730 |Task #: QUERY |Donor: Peacebuildin</t>
  </si>
  <si>
    <t>Payables A 15525415000001 15525546 Y</t>
  </si>
  <si>
    <t>16-08-2023 Purchase Invoices</t>
  </si>
  <si>
    <t>CR/Q2Adv/00129730/NHRC</t>
  </si>
  <si>
    <t>Journal Import 14925612:</t>
  </si>
  <si>
    <t>Supplier: UNDP Project Adjustment |Supplier #: UNDP Project Adjustment |Site: PROJ_ADJ |Transaction #: CR/Q2Adv/00129730/NHRC |Transaction Line #: 3 |PO #:  |PO Line #: 0 |Contract #: 00140730 |Project #: 00129730 |Task #: Activity</t>
  </si>
  <si>
    <t>Payables A 14925004000001 14925612 Y</t>
  </si>
  <si>
    <t>08-08-2023 Purchase Invoices</t>
  </si>
  <si>
    <t>Supplier: Justin  HACCIUS[[71407934]] |Supplier #: HCM-71407934 |Site: Gambia |Transaction #: Medical refund |Transaction Line #: 7 |PO #:  |PO Line #: 0 |Contract #: 00140730 |Project #: 00129730 |Task #: QUERY |Donor: Peacebuild</t>
  </si>
  <si>
    <t>000012</t>
  </si>
  <si>
    <t>UNITED NATIONS DEVELOPMENT PROGRAMME</t>
  </si>
  <si>
    <t>04000</t>
  </si>
  <si>
    <t>TRAC (Lines 1.1.1 and 1.1.2)</t>
  </si>
  <si>
    <t>Supplier: UNDP Project Adjustment |Supplier #: UNDP Project Adjustment |Site: PROJ_ADJ |Transaction #: CR/Q2Adv/00129730/NHRC |Transaction Line #: 2 |PO #:  |PO Line #: 0 |Contract #: 00140730 |Project #: 00129730 |Task #: Activity</t>
  </si>
  <si>
    <t>Travel Cost - Other</t>
  </si>
  <si>
    <t>10307</t>
  </si>
  <si>
    <t>1031762</t>
  </si>
  <si>
    <t>CINDERELLA TRAVEL AND TOURS COMPANY</t>
  </si>
  <si>
    <t>Journal Import 6995992:</t>
  </si>
  <si>
    <t>Supplier: CINDERELLA TRAVEL AND TOURS COMPANY |Supplier #: 1031762 |Site: GMB |Transaction #: 10307 |Transaction Line #: 4 |PO #:  |PO Line #: 0 |Contract #: 00140730 |Project #: 00129730 |Task #: ACTIVITY 5 |Donor: Peacebuilding</t>
  </si>
  <si>
    <t>Payables A 6995011000001 6995992 Y</t>
  </si>
  <si>
    <t>24-03-2023 Purchase Invoices</t>
  </si>
  <si>
    <t>Supplier: CINDERELLA TRAVEL AND TOURS COMPANY |Supplier #: 1031762 |Site: GMB |Transaction #: 10307 |Transaction Line #: 1 |PO #:  |PO Line #: 0 |Contract #: 00140730 |Project #: 00129730 |Task #: ACTIVITY 5 |Donor: Peacebuilding</t>
  </si>
  <si>
    <t>Supplier: VISTA BANK GAMBIA LTD |Supplier #: 1031822 |Site: GMB |Transaction #: Stakeholder Conf.- TRRC recommendations |Transaction Line #: 1 |PO #:  |PO Line #: 0 |Contract #: 00140730 |Project #: 00129730 |Task #: ACTIVITY 5 |D</t>
  </si>
  <si>
    <t>2023-GMB-EXP-DSA-SM03</t>
  </si>
  <si>
    <t>Journal Import 12284088:</t>
  </si>
  <si>
    <t>Supplier: VISTA BANK GAMBIA LTD |Supplier #: 1031822 |Site: GMB |Transaction #: 2023-GMB-EXP-DSA-SM03 |Transaction Line #: 1 |PO #:  |PO Line #: 0 |Contract #: 00140730 |Project #: 00129730 |Task #: ACTIVITY 5 |Donor: Peacebuildin</t>
  </si>
  <si>
    <t>Payables A 12283919000001 12284088 Y</t>
  </si>
  <si>
    <t>22-06-2023 Purchase Invoices</t>
  </si>
  <si>
    <t>BJL/22/GINV/001274</t>
  </si>
  <si>
    <t>Journal Import 13553175:</t>
  </si>
  <si>
    <t>Supplier: Satguru Travel &amp; Tours Services |Supplier #: 1007765 |Site: GMB |Transaction #: BJL/22/GINV/001274 |Transaction Line #: 1 |PO #:  |PO Line #: 0 |Contract #:  |Project #:  |Task #:  |Donor:  |</t>
  </si>
  <si>
    <t>Payables A 13552898000001 13553175 Y</t>
  </si>
  <si>
    <t>Supplier: VISTA BANK GAMBIA LTD |Supplier #: 1031822 |Site: GMB |Transaction #: Human Rights Teacher Training |Transaction Line #: 1 |PO #:  |PO Line #: 0 |Contract #: 00140730 |Project #: 00129730 |Task #: ACTIVITY 5 |Donor: Peac</t>
  </si>
  <si>
    <t>Supplier: VISTA BANK GAMBIA LTD |Supplier #: 1031822 |Site: GMB |Transaction #: CAPACITY BUILDING TRAINING |Transaction Line #: 1 |PO #:  |PO Line #: 0 |Contract #: 00140730 |Project #: 00129730 |Task #: QUERY |Donor: Peacebuildin</t>
  </si>
  <si>
    <t>Supplier: Saikou Kawsu Gassama |Supplier #: 1253236 |Site: GMB |Transaction #: TR00115720 |Transaction Line #: 2 |PO #:  |PO Line #: 0 |Contract #: 00140730 |Project #: 00129730 |Task #: ACTIVITY 5 |Donor: Peacebuilding Fund |</t>
  </si>
  <si>
    <t>Supplier: ISATOU NJAI CHAM |Supplier #: 1252995 |Site: GMB |Transaction #: TR00115331 |Transaction Line #: 1 |PO #:  |PO Line #: 0 |Contract #: 00140730 |Project #: 00129730 |Task #: ACTIVITY 5 |Donor: Peacebuilding Fund |</t>
  </si>
  <si>
    <t>Supplier: Mansour Jobe |Supplier #: 1253711 |Site: Home |Transaction #: TR00115319 |Transaction Line #: 1 |PO #:  |PO Line #: 0 |Contract #: 00140730 |Project #: 00129730 |Task #: ACTIVITY 1 |Donor: Peacebuilding Fund |</t>
  </si>
  <si>
    <t>Supplier: Dawda A. Jallow |Supplier #: 1975147 |Site: Home |Transaction #: TR00132890 |Transaction Line #: 1 |PO #:  |PO Line #: 0 |Contract #: 00140730 |Project #: 00129730 |Task #: ACTIVITY 5 |Donor: Peacebuilding Fund |</t>
  </si>
  <si>
    <t>Supplier: Fatou L. Njie |Supplier #: 1975156 |Site: Home |Transaction #: TR00133124 |Transaction Line #: 2 |PO #:  |PO Line #: 0 |Contract #: 00140730 |Project #: 00129730 |Task #: ACTIVITY 5 |Donor: Peacebuilding Fund |</t>
  </si>
  <si>
    <t>Supplier: Isatou Dabo |Supplier #: 1975479 |Site: Home |Transaction #: TR00133098 |Transaction Line #: 2 |PO #:  |PO Line #: 0 |Contract #: 00140730 |Project #: 00129730 |Task #: ACTIVITY 5 |Donor: Peacebuilding Fund |</t>
  </si>
  <si>
    <t>Supplier: Aisatou Jallow-Sey |Supplier #: 1981221 |Site: Banjul Gambia |Transaction #: TR00137649 |Transaction Line #: 2 |PO #:  |PO Line #: 0 |Contract #: 00140730 |Project #: 00129730 |Task #: ACTIVITY 5 |Donor: Peacebuilding Fu</t>
  </si>
  <si>
    <t>Supplier: Veronic Wright |Supplier #: 1986220 |Site: GMB |Transaction #: TR00144827 |Transaction Line #: 1 |PO #:  |PO Line #: 0 |Contract #: 00140730 |Project #: 00129730 |Task #: ACTIVITY 5 |Donor: Peacebuilding Fund |</t>
  </si>
  <si>
    <t>Travel Tickets - International</t>
  </si>
  <si>
    <t>003091_Saikou Kawsu Gassama</t>
  </si>
  <si>
    <t>1031716</t>
  </si>
  <si>
    <t>FUTURE TRAVEL AGENCY</t>
  </si>
  <si>
    <t>Journal Import 7226336:</t>
  </si>
  <si>
    <t>Supplier: FUTURE TRAVEL AGENCY |Supplier #: 1031716 |Site: GMB |Transaction #: 003091_Saikou Kawsu Gassama |Transaction Line #: 1 |PO #: 10015583 |PO Line #: 1 |Contract #: 00140730 |Project #: 00129730 |Task #: ACTIVITY 5 |Donor:</t>
  </si>
  <si>
    <t>Payables A 7225300000002 7226336 Y</t>
  </si>
  <si>
    <t xml:space="preserve">3/9/2023 </t>
  </si>
  <si>
    <t>10015583</t>
  </si>
  <si>
    <t>003091_Isatou Njai</t>
  </si>
  <si>
    <t>Supplier: FUTURE TRAVEL AGENCY |Supplier #: 1031716 |Site: GMB |Transaction #: 003091_Isatou Njai |Transaction Line #: 1 |PO #: 10015584 |PO Line #: 1 |Contract #: 00140730 |Project #: 00129730 |Task #: ACTIVITY 5 |Donor: Peacebui</t>
  </si>
  <si>
    <t>10015584</t>
  </si>
  <si>
    <t>003091_Mansour Jobe</t>
  </si>
  <si>
    <t>Supplier: FUTURE TRAVEL AGENCY |Supplier #: 1031716 |Site: GMB |Transaction #: 003091_Mansour Jobe |Transaction Line #: 1 |PO #: 10015587 |PO Line #: 1 |Contract #: 00140730 |Project #: 00129730 |Task #: ACTIVITY 1 |Donor: Peacebu</t>
  </si>
  <si>
    <t>10015587</t>
  </si>
  <si>
    <t>Journal Import 11012772:</t>
  </si>
  <si>
    <t>Supplier: Satguru Travel &amp; Tours Services |Supplier #: 1007765 |Site: GMB |Transaction #: BJL/23/INV/006026 |Transaction Line #: 1 |PO #: 10041081 |PO Line #: 1 |Contract #: 00140730 |Project #: 00129730 |Task #: ACTIVITY 5 |Donor</t>
  </si>
  <si>
    <t>Payables A 11012525000001 11012772 2 Y</t>
  </si>
  <si>
    <t>05-05-2023 Purchase Invoices</t>
  </si>
  <si>
    <t>Supplier: Satguru Travel &amp; Tours Services |Supplier #: 1007765 |Site: GMB |Transaction #: BJL/23/GINV/000433-ISATOU |Transaction Line #: 1 |PO #: 10035679 |PO Line #: 1 |Contract #: 00140730 |Project #: 00129730 |Task #: ACTIVITY 5</t>
  </si>
  <si>
    <t>Payables A 11262622000001 11263640 5 Y</t>
  </si>
  <si>
    <t>24-04-2023 Purchase Invoices</t>
  </si>
  <si>
    <t>Supplier: Satguru Travel &amp; Tours Services |Supplier #: 1007765 |Site: GMB |Transaction #: BJL/23/GINV/000433-DAWDA |Transaction Line #: 1 |PO #: 10035680 |PO Line #: 1 |Contract #: 00140730 |Project #: 00129730 |Task #: ACTIVITY 5</t>
  </si>
  <si>
    <t>Supplier: Satguru Travel &amp; Tours Services |Supplier #: 1007765 |Site: GMB |Transaction #: BJL/23/GINV/000433-FATOU |Transaction Line #: 1 |PO #: 10035678 |PO Line #: 1 |Contract #: 00140730 |Project #: 00129730 |Task #: ACTIVITY 5</t>
  </si>
  <si>
    <t>UNV Contribution towards expenses incurred for commencement of services</t>
  </si>
  <si>
    <t>UNV-50% Entry Lumpsum-GMB-Daurer</t>
  </si>
  <si>
    <t>1160348</t>
  </si>
  <si>
    <t>Vanessa Daurer</t>
  </si>
  <si>
    <t>Journal Import 6807183:</t>
  </si>
  <si>
    <t>Supplier: Vanessa Daurer |Supplier #: 1160348 |Site: REMIT |Transaction #: UNV-50% Entry Lumpsum-GMB-Daurer |Transaction Line #: 1 |PO #:  |PO Line #: 0 |Contract #: 00140730 |Project #: 00129730 |Task #: ACTIVITY 5 |Donor: Peaceb</t>
  </si>
  <si>
    <t>Payables A 6806208000001 6807183 Y</t>
  </si>
  <si>
    <t>21-03-2023 Purchase Invoices</t>
  </si>
  <si>
    <t>Journal Import 6762325:</t>
  </si>
  <si>
    <t>Payables A 6761351000001 6762325 Y</t>
  </si>
  <si>
    <t>UNV-Entry Lumpsum-MLI-Daurer</t>
  </si>
  <si>
    <t>Journal Import 6807238:</t>
  </si>
  <si>
    <t>Supplier: Vanessa Daurer |Supplier #: 1160348 |Site: REMIT |Transaction #: UNV-Entry Lumpsum-MLI-Daurer |Transaction Line #: 2 |PO #:  |PO Line #: 0 |Contract #: 00140730 |Project #: 00129730 |Task #: ACTIVITY 5 |Donor: Peacebuild</t>
  </si>
  <si>
    <t>Payables A 6806208000002 6807238 Y</t>
  </si>
  <si>
    <t>22-03-2023 Purchase Invoices</t>
  </si>
  <si>
    <t>33402</t>
  </si>
  <si>
    <t>Gambia - UN Dev Coord</t>
  </si>
  <si>
    <t>2534049</t>
  </si>
  <si>
    <t>Expenditure Business Unit : UNDP-GMB , Project Number : 00129730 , Task Number : QUERY , Transaction Number : 2534049 , Expenditure Category : 75100 - Facilities &amp; Administration , Expenditure Type : 75105 - Facilities and Administration -</t>
  </si>
  <si>
    <t>18-08-2023 Burden Cost</t>
  </si>
  <si>
    <t>Promotional Materials and Distribution</t>
  </si>
  <si>
    <t>2347</t>
  </si>
  <si>
    <t>Journal Import 15505981:</t>
  </si>
  <si>
    <t>Supplier: THE LENS PRINTING |Supplier #: 1031800 |Site: Gambia |Transaction #: 2347 |Transaction Line #: 1 |PO #: 10091609 |PO Line #: 1 |Contract #: 00140730 |Project #: 00129730 |Task #: ACTIVITY 5 |Donor: Peacebuilding Fund |</t>
  </si>
  <si>
    <t>Payables A 15505552000001 15505981 5 Y</t>
  </si>
  <si>
    <t>18-08-2023 Purchase Invoices</t>
  </si>
  <si>
    <t xml:space="preserve">8/16/2023 </t>
  </si>
  <si>
    <t>10091609</t>
  </si>
  <si>
    <t>33401</t>
  </si>
  <si>
    <t>Gambia - Central</t>
  </si>
  <si>
    <t>2534050</t>
  </si>
  <si>
    <t>Expenditure Business Unit : UNDP-GMB , Project Number : 00129730 , Task Number : QUERY , Transaction Number : 2534050 , Expenditure Category : 75100 - Facilities &amp; Administration , Expenditure Type : 75105 - Facilities and Administration -</t>
  </si>
  <si>
    <t>Lease Expense - Vehicles</t>
  </si>
  <si>
    <t>CM FCDV00500</t>
  </si>
  <si>
    <t>2003127</t>
  </si>
  <si>
    <t>CFAO (GMB) LTD</t>
  </si>
  <si>
    <t>Journal Import 19002981:</t>
  </si>
  <si>
    <t>Supplier: CFAO (GMB) LTD |Supplier #: 2003127 |Site: GMB |Transaction #: CM FCDV00500 |Transaction Line #: 1 |PO #: 10095679 |PO Line #: 1 |Contract #: 00140730 |Project #: 00129730 |Task #: ACTIVITY 5.Q1 |Donor: Peacebuilding Fun</t>
  </si>
  <si>
    <t>Payables A 19002270000001 19002981 N</t>
  </si>
  <si>
    <t>16-10-2023 Purchase Invoices</t>
  </si>
  <si>
    <t xml:space="preserve">8/24/2023 </t>
  </si>
  <si>
    <t>10095679</t>
  </si>
  <si>
    <t>Payables A 19002270000001 19002981 Y</t>
  </si>
  <si>
    <t>Service Cost - Training and Education Services</t>
  </si>
  <si>
    <t>00119</t>
  </si>
  <si>
    <t>1964449</t>
  </si>
  <si>
    <t>BAOBAB HOLIDAY RESORT</t>
  </si>
  <si>
    <t>Supplier: BAOBAB HOLIDAY RESORT |Supplier #: 1964449 |Site: GMB |Transaction #: 00119 |Transaction Line #: 1 |PO #: 10090457 |PO Line #: 1 |Contract #: 00140730 |Project #: 00129730 |Task #: ACTIVITY 5 |Donor: Peacebuilding Fund |</t>
  </si>
  <si>
    <t>Payables A 15505552000001 15505981 N</t>
  </si>
  <si>
    <t xml:space="preserve">8/14/2023 </t>
  </si>
  <si>
    <t>10090457</t>
  </si>
  <si>
    <t>Étiquettes de lignes</t>
  </si>
  <si>
    <t>Somme de Net Accounted Amt</t>
  </si>
  <si>
    <t>(vide)</t>
  </si>
  <si>
    <t>Total général</t>
  </si>
  <si>
    <t>ACTIVITIES ID</t>
  </si>
  <si>
    <t>PROGRAMME EXPENDITURES</t>
  </si>
  <si>
    <t>RATIO</t>
  </si>
  <si>
    <t>PROGRAMME EXPENDITURES + GMS</t>
  </si>
  <si>
    <t>Query 1</t>
  </si>
  <si>
    <t>Query 2</t>
  </si>
  <si>
    <t>ACTITIVIES TOTAL</t>
  </si>
  <si>
    <t>GRAND TOTAL</t>
  </si>
  <si>
    <t>this activity is not in the report Work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</si>
</sst>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_(&quot;$&quot;* \(#,##0.00\);_(&quot;$&quot;* &quot;-&quot;??_);_(@_)"/>
    <numFmt numFmtId="165" formatCode="[$-10409]#,##0.00;\(#,##0.00\);&quot;-&quot;"/>
    <numFmt numFmtId="166" formatCode="m/d/yyyy"/>
    <numFmt numFmtId="167" formatCode="mm/dd/yyyy"/>
    <numFmt numFmtId="168" formatCode="\$#,##0.00;\(\$#,##0.00\);\$#,##0.00"/>
    <numFmt numFmtId="169" formatCode="_-* #,##0.00\ _F_C_-;\-* #,##0.00\ _F_C_-;_-* &quot;-&quot;??\ _F_C_-;_-@_-"/>
  </numFmts>
  <fonts count="35">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b/>
      <sz val="16"/>
      <color theme="1"/>
      <name val="Calibri"/>
      <family val="2"/>
      <scheme val="minor"/>
    </font>
    <font>
      <b/>
      <sz val="18"/>
      <color theme="1"/>
      <name val="Calibri"/>
      <family val="2"/>
      <scheme val="minor"/>
    </font>
    <font>
      <sz val="16"/>
      <color theme="1"/>
      <name val="Calibri"/>
      <family val="2"/>
      <scheme val="minor"/>
    </font>
    <font>
      <sz val="11"/>
      <color theme="1"/>
      <name val="Helvetica Neue"/>
    </font>
    <font>
      <sz val="11"/>
      <name val="Helvetica Neue"/>
    </font>
    <font>
      <sz val="11"/>
      <color rgb="FF000000"/>
      <name val="Calibri"/>
      <family val="2"/>
      <scheme val="minor"/>
    </font>
    <font>
      <sz val="11"/>
      <name val="Calibri"/>
      <family val="2"/>
    </font>
    <font>
      <b/>
      <sz val="10"/>
      <color rgb="FF000000"/>
      <name val="Calibri"/>
      <family val="2"/>
    </font>
    <font>
      <b/>
      <sz val="9"/>
      <color rgb="FF000000"/>
      <name val="Calibri"/>
      <family val="2"/>
    </font>
    <font>
      <sz val="9"/>
      <color rgb="FF000000"/>
      <name val="Calibri"/>
      <family val="2"/>
    </font>
    <font>
      <sz val="8"/>
      <color rgb="FF000000"/>
      <name val="Calibri"/>
      <family val="2"/>
    </font>
    <font>
      <b/>
      <sz val="11"/>
      <name val="Calibri"/>
      <family val="2"/>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theme="4"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39997558519241921"/>
        <bgColor indexed="64"/>
      </patternFill>
    </fill>
  </fills>
  <borders count="6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s>
  <cellStyleXfs count="6">
    <xf numFmtId="0" fontId="0" fillId="0" borderId="0"/>
    <xf numFmtId="164" fontId="4" fillId="0" borderId="0" applyFont="0" applyFill="0" applyBorder="0" applyAlignment="0" applyProtection="0"/>
    <xf numFmtId="9" fontId="4" fillId="0" borderId="0" applyFont="0" applyFill="0" applyBorder="0" applyAlignment="0" applyProtection="0"/>
    <xf numFmtId="0" fontId="28" fillId="0" borderId="0"/>
    <xf numFmtId="43" fontId="4" fillId="0" borderId="0" applyFont="0" applyFill="0" applyBorder="0" applyAlignment="0" applyProtection="0"/>
    <xf numFmtId="0" fontId="29" fillId="0" borderId="0"/>
  </cellStyleXfs>
  <cellXfs count="375">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164" fontId="2" fillId="2" borderId="3" xfId="0" applyNumberFormat="1" applyFont="1" applyFill="1" applyBorder="1" applyAlignment="1">
      <alignment wrapText="1"/>
    </xf>
    <xf numFmtId="0" fontId="6" fillId="2" borderId="39" xfId="0" applyFont="1" applyFill="1" applyBorder="1" applyAlignment="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4" fontId="2" fillId="2" borderId="40"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lignment vertical="center" wrapText="1"/>
    </xf>
    <xf numFmtId="0" fontId="7" fillId="2" borderId="12" xfId="0" applyFont="1" applyFill="1" applyBorder="1" applyAlignment="1">
      <alignment vertical="center" wrapText="1"/>
    </xf>
    <xf numFmtId="0" fontId="7" fillId="2" borderId="8" xfId="0" applyFont="1" applyFill="1" applyBorder="1" applyAlignment="1" applyProtection="1">
      <alignment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2" fillId="2" borderId="52" xfId="1" applyFont="1" applyFill="1" applyBorder="1" applyAlignment="1">
      <alignment wrapText="1"/>
    </xf>
    <xf numFmtId="164" fontId="2" fillId="2" borderId="29" xfId="0" applyNumberFormat="1" applyFont="1" applyFill="1" applyBorder="1" applyAlignment="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10" fontId="2" fillId="2" borderId="9" xfId="2" applyNumberFormat="1" applyFont="1" applyFill="1" applyBorder="1" applyAlignment="1" applyProtection="1">
      <alignment wrapText="1"/>
    </xf>
    <xf numFmtId="164" fontId="14"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17"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2" fillId="3" borderId="0" xfId="1" applyFont="1" applyFill="1" applyBorder="1" applyAlignment="1">
      <alignment horizontal="left"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3" fillId="2" borderId="13" xfId="0" applyNumberFormat="1" applyFont="1" applyFill="1" applyBorder="1"/>
    <xf numFmtId="164" fontId="2" fillId="2" borderId="4" xfId="2" applyNumberFormat="1" applyFont="1" applyFill="1" applyBorder="1" applyAlignment="1">
      <alignment vertical="center" wrapText="1"/>
    </xf>
    <xf numFmtId="164" fontId="3" fillId="2" borderId="53" xfId="0" applyNumberFormat="1" applyFont="1" applyFill="1" applyBorder="1"/>
    <xf numFmtId="0" fontId="0" fillId="2" borderId="14" xfId="0" applyFill="1" applyBorder="1"/>
    <xf numFmtId="164" fontId="14" fillId="3" borderId="0" xfId="1" applyFont="1" applyFill="1" applyBorder="1" applyAlignment="1">
      <alignment wrapText="1"/>
    </xf>
    <xf numFmtId="164" fontId="0" fillId="3" borderId="0" xfId="1" applyFont="1" applyFill="1" applyBorder="1" applyAlignment="1">
      <alignment wrapText="1"/>
    </xf>
    <xf numFmtId="164" fontId="2" fillId="3" borderId="3" xfId="1" applyFont="1" applyFill="1" applyBorder="1" applyAlignment="1" applyProtection="1">
      <alignment horizontal="center" vertical="center" wrapText="1"/>
    </xf>
    <xf numFmtId="164" fontId="17" fillId="9" borderId="3" xfId="0" applyNumberFormat="1" applyFont="1" applyFill="1" applyBorder="1" applyAlignment="1">
      <alignment horizontal="center" vertical="center" wrapText="1"/>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4" fontId="1" fillId="0" borderId="3" xfId="1" applyFont="1" applyBorder="1" applyAlignment="1" applyProtection="1">
      <alignment horizontal="center" vertical="center"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wrapText="1"/>
      <protection locked="0"/>
    </xf>
    <xf numFmtId="0" fontId="2" fillId="0" borderId="0" xfId="0" applyFont="1" applyAlignment="1">
      <alignment horizontal="center" vertical="center" wrapText="1"/>
    </xf>
    <xf numFmtId="164" fontId="2" fillId="2" borderId="5" xfId="1"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164" fontId="26" fillId="0" borderId="3" xfId="1" applyFont="1" applyFill="1" applyBorder="1" applyAlignment="1" applyProtection="1">
      <alignment horizontal="center" vertical="center" wrapText="1"/>
      <protection locked="0"/>
    </xf>
    <xf numFmtId="164" fontId="26" fillId="0" borderId="3" xfId="1" applyFont="1" applyBorder="1" applyAlignment="1" applyProtection="1">
      <alignment horizontal="center" vertical="center" wrapText="1"/>
      <protection locked="0"/>
    </xf>
    <xf numFmtId="164" fontId="26" fillId="3" borderId="3" xfId="1" applyFont="1" applyFill="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0" fontId="1" fillId="2" borderId="3" xfId="0" applyFont="1" applyFill="1" applyBorder="1" applyAlignment="1">
      <alignment vertical="center" wrapText="1"/>
    </xf>
    <xf numFmtId="16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4" fontId="1" fillId="0" borderId="0" xfId="1" applyFont="1" applyFill="1" applyBorder="1" applyAlignment="1" applyProtection="1">
      <alignment horizontal="center" vertical="center" wrapText="1"/>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0" borderId="3" xfId="0" applyFont="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164" fontId="1" fillId="0"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0" borderId="2" xfId="0" applyFont="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16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4" fontId="1" fillId="0" borderId="39" xfId="0" applyNumberFormat="1" applyFont="1" applyBorder="1" applyAlignment="1" applyProtection="1">
      <alignment wrapText="1"/>
      <protection locked="0"/>
    </xf>
    <xf numFmtId="164" fontId="1" fillId="3" borderId="39"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Alignment="1">
      <alignment wrapText="1"/>
    </xf>
    <xf numFmtId="164" fontId="1" fillId="2" borderId="39"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Font="1" applyFill="1" applyBorder="1" applyAlignment="1">
      <alignment wrapText="1"/>
    </xf>
    <xf numFmtId="164" fontId="1" fillId="2" borderId="9" xfId="0"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4" fontId="1" fillId="2" borderId="51" xfId="1" applyFont="1" applyFill="1" applyBorder="1" applyAlignment="1" applyProtection="1">
      <alignment wrapText="1"/>
    </xf>
    <xf numFmtId="0" fontId="1" fillId="2" borderId="16" xfId="0" applyFont="1" applyFill="1" applyBorder="1"/>
    <xf numFmtId="164" fontId="1" fillId="2" borderId="3" xfId="1" applyFont="1" applyFill="1" applyBorder="1" applyAlignment="1">
      <alignment vertical="center" wrapText="1"/>
    </xf>
    <xf numFmtId="164" fontId="27" fillId="0" borderId="3" xfId="1" applyFont="1" applyBorder="1" applyAlignment="1" applyProtection="1">
      <alignment horizontal="center" vertical="center" wrapText="1"/>
      <protection locked="0"/>
    </xf>
    <xf numFmtId="0" fontId="29" fillId="0" borderId="0" xfId="3" applyFont="1"/>
    <xf numFmtId="0" fontId="20" fillId="0" borderId="0" xfId="0" applyFont="1" applyAlignment="1">
      <alignment horizontal="left" vertical="top" wrapText="1"/>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8" fillId="0" borderId="55" xfId="0" applyFont="1" applyBorder="1" applyAlignment="1">
      <alignment horizontal="left" wrapText="1"/>
    </xf>
    <xf numFmtId="0" fontId="25" fillId="3" borderId="4" xfId="0" applyFont="1" applyFill="1" applyBorder="1" applyAlignment="1" applyProtection="1">
      <alignment horizontal="left" vertical="top" wrapText="1"/>
      <protection locked="0"/>
    </xf>
    <xf numFmtId="0" fontId="25" fillId="3" borderId="1" xfId="0" applyFont="1" applyFill="1" applyBorder="1" applyAlignment="1" applyProtection="1">
      <alignment horizontal="left" vertical="top" wrapText="1"/>
      <protection locked="0"/>
    </xf>
    <xf numFmtId="0" fontId="25" fillId="3" borderId="2"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3" fillId="3" borderId="4" xfId="0" applyFont="1" applyFill="1" applyBorder="1" applyAlignment="1" applyProtection="1">
      <alignment horizontal="left" vertical="top" wrapText="1"/>
      <protection locked="0"/>
    </xf>
    <xf numFmtId="0" fontId="23" fillId="3" borderId="1" xfId="0" applyFont="1" applyFill="1" applyBorder="1" applyAlignment="1" applyProtection="1">
      <alignment horizontal="left" vertical="top" wrapText="1"/>
      <protection locked="0"/>
    </xf>
    <xf numFmtId="0" fontId="23" fillId="3" borderId="2" xfId="0" applyFont="1" applyFill="1" applyBorder="1" applyAlignment="1" applyProtection="1">
      <alignment horizontal="left" vertical="top" wrapText="1"/>
      <protection locked="0"/>
    </xf>
    <xf numFmtId="49" fontId="24" fillId="3" borderId="4" xfId="0" applyNumberFormat="1" applyFont="1" applyFill="1" applyBorder="1" applyAlignment="1" applyProtection="1">
      <alignment horizontal="left" vertical="top" wrapText="1"/>
      <protection locked="0"/>
    </xf>
    <xf numFmtId="49" fontId="24" fillId="3" borderId="1" xfId="0" applyNumberFormat="1" applyFont="1" applyFill="1" applyBorder="1" applyAlignment="1" applyProtection="1">
      <alignment horizontal="left" vertical="top" wrapText="1"/>
      <protection locked="0"/>
    </xf>
    <xf numFmtId="49" fontId="24" fillId="3" borderId="2" xfId="0" applyNumberFormat="1"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0" fontId="24" fillId="3" borderId="1" xfId="0" applyFont="1" applyFill="1" applyBorder="1" applyAlignment="1" applyProtection="1">
      <alignment horizontal="left" vertical="top" wrapText="1"/>
      <protection locked="0"/>
    </xf>
    <xf numFmtId="0" fontId="24" fillId="3" borderId="2" xfId="0" applyFont="1" applyFill="1" applyBorder="1" applyAlignment="1" applyProtection="1">
      <alignment horizontal="left" vertical="top" wrapText="1"/>
      <protection locked="0"/>
    </xf>
    <xf numFmtId="49" fontId="23" fillId="3" borderId="4" xfId="0" applyNumberFormat="1" applyFont="1" applyFill="1" applyBorder="1" applyAlignment="1" applyProtection="1">
      <alignment horizontal="left" vertical="top" wrapText="1"/>
      <protection locked="0"/>
    </xf>
    <xf numFmtId="49" fontId="23" fillId="3" borderId="1" xfId="0" applyNumberFormat="1" applyFont="1" applyFill="1" applyBorder="1" applyAlignment="1" applyProtection="1">
      <alignment horizontal="left" vertical="top" wrapText="1"/>
      <protection locked="0"/>
    </xf>
    <xf numFmtId="49" fontId="23" fillId="3" borderId="2"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164" fontId="2" fillId="2" borderId="39" xfId="1"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2" fillId="0" borderId="0" xfId="3" applyFont="1" applyAlignment="1">
      <alignment vertical="top" wrapText="1" readingOrder="1"/>
    </xf>
    <xf numFmtId="0" fontId="29" fillId="0" borderId="0" xfId="3" applyFont="1"/>
    <xf numFmtId="0" fontId="32" fillId="0" borderId="62" xfId="3" applyFont="1" applyBorder="1" applyAlignment="1">
      <alignment horizontal="left" vertical="top" wrapText="1" readingOrder="1"/>
    </xf>
    <xf numFmtId="0" fontId="29" fillId="0" borderId="62" xfId="3" applyFont="1" applyBorder="1" applyAlignment="1">
      <alignment vertical="top" wrapText="1"/>
    </xf>
    <xf numFmtId="0" fontId="32" fillId="0" borderId="62" xfId="3" applyFont="1" applyBorder="1" applyAlignment="1">
      <alignment horizontal="center" vertical="top" wrapText="1" readingOrder="1"/>
    </xf>
    <xf numFmtId="0" fontId="31" fillId="0" borderId="0" xfId="3" applyFont="1" applyAlignment="1">
      <alignment vertical="top" wrapText="1" readingOrder="1"/>
    </xf>
    <xf numFmtId="165" fontId="32" fillId="0" borderId="56" xfId="3" applyNumberFormat="1" applyFont="1" applyBorder="1" applyAlignment="1">
      <alignment vertical="top" wrapText="1" readingOrder="1"/>
    </xf>
    <xf numFmtId="0" fontId="29" fillId="0" borderId="57" xfId="3" applyFont="1" applyBorder="1" applyAlignment="1">
      <alignment vertical="top" wrapText="1"/>
    </xf>
    <xf numFmtId="0" fontId="29" fillId="0" borderId="58" xfId="3" applyFont="1" applyBorder="1" applyAlignment="1">
      <alignment vertical="top" wrapText="1"/>
    </xf>
    <xf numFmtId="0" fontId="33" fillId="0" borderId="0" xfId="3" applyFont="1" applyAlignment="1">
      <alignment vertical="top" wrapText="1" readingOrder="1"/>
    </xf>
    <xf numFmtId="165" fontId="32" fillId="0" borderId="59" xfId="3" applyNumberFormat="1" applyFont="1" applyBorder="1" applyAlignment="1">
      <alignment vertical="top" wrapText="1" readingOrder="1"/>
    </xf>
    <xf numFmtId="0" fontId="29" fillId="0" borderId="60" xfId="3" applyFont="1" applyBorder="1" applyAlignment="1">
      <alignment vertical="top" wrapText="1"/>
    </xf>
    <xf numFmtId="165" fontId="32" fillId="0" borderId="0" xfId="3" applyNumberFormat="1" applyFont="1" applyAlignment="1">
      <alignment vertical="top" wrapText="1" readingOrder="1"/>
    </xf>
    <xf numFmtId="165" fontId="32" fillId="0" borderId="64" xfId="3" applyNumberFormat="1" applyFont="1" applyBorder="1" applyAlignment="1">
      <alignment vertical="top" wrapText="1" readingOrder="1"/>
    </xf>
    <xf numFmtId="0" fontId="29" fillId="0" borderId="65" xfId="3" applyFont="1" applyBorder="1" applyAlignment="1">
      <alignment vertical="top" wrapText="1"/>
    </xf>
    <xf numFmtId="0" fontId="29" fillId="0" borderId="66" xfId="3" applyFont="1" applyBorder="1" applyAlignment="1">
      <alignment vertical="top" wrapText="1"/>
    </xf>
    <xf numFmtId="165" fontId="32" fillId="0" borderId="65" xfId="3" applyNumberFormat="1" applyFont="1" applyBorder="1" applyAlignment="1">
      <alignment vertical="top" wrapText="1" readingOrder="1"/>
    </xf>
    <xf numFmtId="0" fontId="32" fillId="0" borderId="59" xfId="3" applyFont="1" applyBorder="1" applyAlignment="1">
      <alignment vertical="top" wrapText="1" readingOrder="1"/>
    </xf>
    <xf numFmtId="165" fontId="32" fillId="0" borderId="61" xfId="3" applyNumberFormat="1" applyFont="1" applyBorder="1" applyAlignment="1">
      <alignment vertical="top" wrapText="1" readingOrder="1"/>
    </xf>
    <xf numFmtId="0" fontId="29" fillId="0" borderId="63" xfId="3" applyFont="1" applyBorder="1" applyAlignment="1">
      <alignment vertical="top" wrapText="1"/>
    </xf>
    <xf numFmtId="165" fontId="32" fillId="0" borderId="62" xfId="3" applyNumberFormat="1" applyFont="1" applyBorder="1" applyAlignment="1">
      <alignment vertical="top" wrapText="1" readingOrder="1"/>
    </xf>
    <xf numFmtId="0" fontId="32" fillId="0" borderId="61" xfId="3" applyFont="1" applyBorder="1" applyAlignment="1">
      <alignment vertical="top" wrapText="1" readingOrder="1"/>
    </xf>
    <xf numFmtId="0" fontId="32" fillId="0" borderId="62" xfId="3" applyFont="1" applyBorder="1" applyAlignment="1">
      <alignment vertical="top" wrapText="1" readingOrder="1"/>
    </xf>
    <xf numFmtId="0" fontId="31" fillId="0" borderId="56" xfId="3" applyFont="1" applyBorder="1" applyAlignment="1">
      <alignment horizontal="center" vertical="top" wrapText="1" readingOrder="1"/>
    </xf>
    <xf numFmtId="0" fontId="30" fillId="0" borderId="0" xfId="3" applyFont="1" applyAlignment="1">
      <alignment horizontal="center" vertical="center" wrapText="1" readingOrder="1"/>
    </xf>
    <xf numFmtId="0" fontId="32" fillId="0" borderId="0" xfId="3" applyFont="1" applyAlignment="1">
      <alignment horizontal="center" vertical="top" wrapText="1" readingOrder="1"/>
    </xf>
    <xf numFmtId="0" fontId="0" fillId="0" borderId="0" xfId="0" applyAlignment="1">
      <alignment vertical="top" wrapText="1"/>
    </xf>
    <xf numFmtId="0" fontId="0" fillId="5" borderId="0" xfId="0" applyFill="1" applyAlignment="1">
      <alignment vertical="top" wrapText="1"/>
    </xf>
    <xf numFmtId="43" fontId="0" fillId="10" borderId="0" xfId="4" applyFont="1" applyFill="1" applyAlignment="1">
      <alignment vertical="top" wrapText="1"/>
    </xf>
    <xf numFmtId="0" fontId="0" fillId="5" borderId="0" xfId="0" applyFill="1"/>
    <xf numFmtId="43" fontId="0" fillId="10" borderId="0" xfId="4" applyFont="1" applyFill="1"/>
    <xf numFmtId="15" fontId="0" fillId="0" borderId="0" xfId="0" applyNumberFormat="1"/>
    <xf numFmtId="43" fontId="0" fillId="0" borderId="0" xfId="4" applyFont="1"/>
    <xf numFmtId="0" fontId="3" fillId="0" borderId="0" xfId="0" applyFont="1"/>
    <xf numFmtId="0" fontId="0" fillId="11" borderId="0" xfId="0" applyFill="1"/>
    <xf numFmtId="15" fontId="0" fillId="11" borderId="0" xfId="0" applyNumberFormat="1" applyFill="1"/>
    <xf numFmtId="43" fontId="0" fillId="11" borderId="0" xfId="4" applyFont="1" applyFill="1"/>
    <xf numFmtId="0" fontId="0" fillId="12" borderId="0" xfId="0" applyFill="1"/>
    <xf numFmtId="43" fontId="0" fillId="12" borderId="0" xfId="4" applyFont="1" applyFill="1"/>
    <xf numFmtId="0" fontId="29" fillId="0" borderId="55" xfId="5" applyBorder="1"/>
    <xf numFmtId="0" fontId="29" fillId="5" borderId="55" xfId="5" applyFill="1" applyBorder="1"/>
    <xf numFmtId="43" fontId="29" fillId="10" borderId="55" xfId="4" applyFont="1" applyFill="1" applyBorder="1"/>
    <xf numFmtId="0" fontId="29" fillId="0" borderId="0" xfId="5"/>
    <xf numFmtId="1" fontId="29" fillId="0" borderId="0" xfId="5" applyNumberFormat="1"/>
    <xf numFmtId="0" fontId="29" fillId="5" borderId="0" xfId="5" applyFill="1"/>
    <xf numFmtId="166" fontId="29" fillId="0" borderId="0" xfId="5" applyNumberFormat="1"/>
    <xf numFmtId="167" fontId="29" fillId="0" borderId="0" xfId="5" applyNumberFormat="1"/>
    <xf numFmtId="43" fontId="29" fillId="10" borderId="0" xfId="4" applyFont="1" applyFill="1"/>
    <xf numFmtId="15" fontId="29" fillId="0" borderId="0" xfId="5" applyNumberFormat="1"/>
    <xf numFmtId="168" fontId="29" fillId="0" borderId="0" xfId="5" applyNumberFormat="1"/>
    <xf numFmtId="0" fontId="34" fillId="0" borderId="0" xfId="5" applyFont="1"/>
    <xf numFmtId="1" fontId="34" fillId="0" borderId="0" xfId="5" applyNumberFormat="1" applyFont="1"/>
    <xf numFmtId="166" fontId="34" fillId="0" borderId="0" xfId="5" applyNumberFormat="1" applyFont="1"/>
    <xf numFmtId="167" fontId="34" fillId="0" borderId="0" xfId="5" applyNumberFormat="1" applyFont="1"/>
    <xf numFmtId="168" fontId="34" fillId="0" borderId="0" xfId="5" applyNumberFormat="1" applyFont="1"/>
    <xf numFmtId="15" fontId="34" fillId="0" borderId="0" xfId="5" applyNumberFormat="1" applyFont="1"/>
    <xf numFmtId="0" fontId="0" fillId="0" borderId="0" xfId="0" applyAlignment="1">
      <alignment horizontal="left"/>
    </xf>
    <xf numFmtId="0" fontId="0" fillId="13" borderId="5" xfId="0" applyFill="1" applyBorder="1" applyAlignment="1">
      <alignment horizontal="left"/>
    </xf>
    <xf numFmtId="49" fontId="0" fillId="13" borderId="4" xfId="4" applyNumberFormat="1" applyFont="1" applyFill="1" applyBorder="1" applyAlignment="1">
      <alignment horizontal="center" vertical="center"/>
    </xf>
    <xf numFmtId="49" fontId="0" fillId="13" borderId="1" xfId="4" applyNumberFormat="1" applyFont="1" applyFill="1" applyBorder="1" applyAlignment="1">
      <alignment horizontal="center" vertical="center"/>
    </xf>
    <xf numFmtId="49" fontId="0" fillId="13" borderId="2" xfId="4" applyNumberFormat="1" applyFont="1" applyFill="1" applyBorder="1" applyAlignment="1">
      <alignment horizontal="center" vertical="center"/>
    </xf>
    <xf numFmtId="49" fontId="0" fillId="13" borderId="3" xfId="4" applyNumberFormat="1" applyFont="1" applyFill="1" applyBorder="1" applyAlignment="1">
      <alignment horizontal="center"/>
    </xf>
    <xf numFmtId="0" fontId="0" fillId="3" borderId="0" xfId="0" applyFill="1"/>
    <xf numFmtId="0" fontId="0" fillId="13" borderId="39" xfId="0" applyFill="1" applyBorder="1" applyAlignment="1">
      <alignment horizontal="left"/>
    </xf>
    <xf numFmtId="43" fontId="0" fillId="13" borderId="3" xfId="4" applyFont="1" applyFill="1" applyBorder="1" applyAlignment="1">
      <alignment vertical="top" wrapText="1"/>
    </xf>
    <xf numFmtId="9" fontId="0" fillId="13" borderId="3" xfId="2" applyFont="1" applyFill="1" applyBorder="1"/>
    <xf numFmtId="0" fontId="0" fillId="13" borderId="3" xfId="0" applyFill="1" applyBorder="1"/>
    <xf numFmtId="43" fontId="0" fillId="13" borderId="3" xfId="4" applyFont="1" applyFill="1" applyBorder="1" applyAlignment="1">
      <alignment horizontal="center" vertical="top" wrapText="1"/>
    </xf>
    <xf numFmtId="9" fontId="0" fillId="3" borderId="0" xfId="2" applyFont="1" applyFill="1"/>
    <xf numFmtId="0" fontId="0" fillId="3" borderId="3" xfId="0" applyFill="1" applyBorder="1"/>
    <xf numFmtId="43" fontId="0" fillId="3" borderId="3" xfId="4" applyFont="1" applyFill="1" applyBorder="1"/>
    <xf numFmtId="169" fontId="0" fillId="3" borderId="3" xfId="2" applyNumberFormat="1" applyFont="1" applyFill="1" applyBorder="1"/>
    <xf numFmtId="169" fontId="0" fillId="3" borderId="3" xfId="0" applyNumberFormat="1" applyFill="1" applyBorder="1"/>
    <xf numFmtId="9" fontId="0" fillId="3" borderId="3" xfId="2" applyFont="1" applyFill="1" applyBorder="1"/>
    <xf numFmtId="0" fontId="3" fillId="3" borderId="3" xfId="0" applyFont="1" applyFill="1" applyBorder="1"/>
    <xf numFmtId="43" fontId="3" fillId="3" borderId="3" xfId="4" applyFont="1" applyFill="1" applyBorder="1"/>
    <xf numFmtId="43" fontId="0" fillId="3" borderId="0" xfId="4" applyFont="1" applyFill="1"/>
    <xf numFmtId="169" fontId="0" fillId="3" borderId="0" xfId="0" applyNumberFormat="1" applyFill="1"/>
    <xf numFmtId="169" fontId="3" fillId="14" borderId="0" xfId="0" applyNumberFormat="1" applyFont="1" applyFill="1"/>
    <xf numFmtId="169" fontId="0" fillId="11" borderId="0" xfId="0" applyNumberFormat="1" applyFill="1"/>
    <xf numFmtId="169" fontId="0" fillId="0" borderId="0" xfId="0" applyNumberFormat="1"/>
    <xf numFmtId="0" fontId="0" fillId="11" borderId="3" xfId="0" applyFill="1" applyBorder="1"/>
    <xf numFmtId="0" fontId="0" fillId="13" borderId="0" xfId="0" applyFill="1"/>
    <xf numFmtId="9" fontId="0" fillId="13" borderId="0" xfId="2" applyFont="1" applyFill="1"/>
  </cellXfs>
  <cellStyles count="6">
    <cellStyle name="Milliers" xfId="4" builtinId="3"/>
    <cellStyle name="Monétaire" xfId="1" builtinId="4"/>
    <cellStyle name="Normal" xfId="0" builtinId="0"/>
    <cellStyle name="Normal 2" xfId="3" xr:uid="{64C0ACB2-943F-4AED-8FF6-2E3B0B3D967F}"/>
    <cellStyle name="Normal 3" xfId="5" xr:uid="{A6E68F0F-9309-46E1-8DEE-9AE3743F1145}"/>
    <cellStyle name="Pourcentage"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675985</xdr:colOff>
      <xdr:row>2</xdr:row>
      <xdr:rowOff>787400</xdr:rowOff>
    </xdr:to>
    <xdr:pic>
      <xdr:nvPicPr>
        <xdr:cNvPr id="2" name="Picture 1">
          <a:extLst>
            <a:ext uri="{FF2B5EF4-FFF2-40B4-BE49-F238E27FC236}">
              <a16:creationId xmlns:a16="http://schemas.microsoft.com/office/drawing/2014/main" id="{C0FF9B1B-E9D0-4848-8D5B-5C91D6F3F061}"/>
            </a:ext>
          </a:extLst>
        </xdr:cNvPr>
        <xdr:cNvPicPr/>
      </xdr:nvPicPr>
      <xdr:blipFill>
        <a:blip xmlns:r="http://schemas.openxmlformats.org/officeDocument/2006/relationships" r:embed="rId1" cstate="print"/>
        <a:stretch>
          <a:fillRect/>
        </a:stretch>
      </xdr:blipFill>
      <xdr:spPr>
        <a:xfrm>
          <a:off x="6591300" y="0"/>
          <a:ext cx="679160" cy="1543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e%20de%20Lorraine%20notes-%20Final%20Inputs%20221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int fin report"/>
      <sheetName val="2021 AAA 30000 "/>
      <sheetName val="2022 AAA 30000"/>
      <sheetName val="SUMMARY"/>
      <sheetName val="Feuil10"/>
      <sheetName val="Feuil5"/>
      <sheetName val="Feuil1"/>
      <sheetName val="PIVOT 2023 AAA"/>
      <sheetName val="Copy past export 2023 AAA 3000"/>
      <sheetName val="2023 AAA 30000"/>
      <sheetName val="UNliq POs 2023"/>
      <sheetName val="UN_PPM_Advance_Balances_Report_"/>
      <sheetName val="2022"/>
      <sheetName val="PIVOT AAA 2022"/>
    </sheetNames>
    <sheetDataSet>
      <sheetData sheetId="0"/>
      <sheetData sheetId="1"/>
      <sheetData sheetId="2"/>
      <sheetData sheetId="3"/>
      <sheetData sheetId="4"/>
      <sheetData sheetId="5"/>
      <sheetData sheetId="6"/>
      <sheetData sheetId="7"/>
      <sheetData sheetId="8">
        <row r="3">
          <cell r="A3" t="str">
            <v>Étiquettes de lignes</v>
          </cell>
        </row>
        <row r="5">
          <cell r="A5" t="str">
            <v>Activity 3.1.3a</v>
          </cell>
        </row>
        <row r="7">
          <cell r="A7" t="str">
            <v>ACTIVITY 5.Q1</v>
          </cell>
          <cell r="B7">
            <v>94890.55</v>
          </cell>
        </row>
        <row r="8">
          <cell r="B8">
            <v>154359.75999999998</v>
          </cell>
        </row>
      </sheetData>
      <sheetData sheetId="9"/>
      <sheetData sheetId="10"/>
      <sheetData sheetId="11"/>
      <sheetData sheetId="12"/>
      <sheetData sheetId="13"/>
      <sheetData sheetId="14"/>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Copie%20de%20Lorraine%20notes-%20Final%20Inputs%202211202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orraine Ngbanda Belade" refreshedDate="45252.784787847224" createdVersion="8" refreshedVersion="8" minRefreshableVersion="3" recordCount="257" xr:uid="{FFF212C2-D086-4C53-99CA-FE0A0A38B80E}">
  <cacheSource type="worksheet">
    <worksheetSource ref="A1:BA1048576" sheet="Copy past export 2023 AAA 3000" r:id="rId2"/>
  </cacheSource>
  <cacheFields count="53">
    <cacheField name="JOURNAL CATEGORY" numFmtId="0">
      <sharedItems containsBlank="1"/>
    </cacheField>
    <cacheField name="JE_CATEGORY_DESCRIPTION" numFmtId="0">
      <sharedItems containsBlank="1"/>
    </cacheField>
    <cacheField name="JOURNAL SOURCE" numFmtId="0">
      <sharedItems containsBlank="1"/>
    </cacheField>
    <cacheField name="JE_SOURCE_DESCRIPTION" numFmtId="0">
      <sharedItems containsBlank="1"/>
    </cacheField>
    <cacheField name="ACCOUNTING_EVENT" numFmtId="0">
      <sharedItems containsBlank="1"/>
    </cacheField>
    <cacheField name="PERIOD DISPLAY ORDER" numFmtId="0">
      <sharedItems containsString="0" containsBlank="1" containsNumber="1" containsInteger="1" minValue="1" maxValue="10"/>
    </cacheField>
    <cacheField name="PERIOD_NAME" numFmtId="0">
      <sharedItems containsBlank="1"/>
    </cacheField>
    <cacheField name="AGENCY" numFmtId="0">
      <sharedItems containsBlank="1"/>
    </cacheField>
    <cacheField name="ACCOUNT" numFmtId="0">
      <sharedItems containsString="0" containsBlank="1" containsNumber="1" containsInteger="1" minValue="63360" maxValue="76135"/>
    </cacheField>
    <cacheField name="ACCOUNT_DESCRIPTION" numFmtId="0">
      <sharedItems containsBlank="1"/>
    </cacheField>
    <cacheField name="COST_CENTER" numFmtId="0">
      <sharedItems containsBlank="1"/>
    </cacheField>
    <cacheField name="COST_CENTER_DESCRIPTION" numFmtId="0">
      <sharedItems containsBlank="1"/>
    </cacheField>
    <cacheField name="OPERATING_UNIT" numFmtId="0">
      <sharedItems containsBlank="1"/>
    </cacheField>
    <cacheField name="OPERATING_UNIT_DESCRIPTION" numFmtId="0">
      <sharedItems containsBlank="1"/>
    </cacheField>
    <cacheField name="DONOR" numFmtId="0">
      <sharedItems containsBlank="1"/>
    </cacheField>
    <cacheField name="DONOR_DESCRIPTION" numFmtId="0">
      <sharedItems containsBlank="1"/>
    </cacheField>
    <cacheField name="FUND" numFmtId="0">
      <sharedItems containsBlank="1"/>
    </cacheField>
    <cacheField name="FUND_DESCRIPTION" numFmtId="0">
      <sharedItems containsBlank="1"/>
    </cacheField>
    <cacheField name="RESPONSIBLE_PARTY" numFmtId="0">
      <sharedItems containsBlank="1"/>
    </cacheField>
    <cacheField name="TASK_NUMBER" numFmtId="0">
      <sharedItems containsBlank="1" count="8">
        <s v="Activity 5a"/>
        <s v="ACTIVITY 5.Q1"/>
        <s v="QUERY 2"/>
        <s v="QUERY 1"/>
        <s v=""/>
        <s v="ACTIVITY 3.Q1"/>
        <s v="Activity 3.1.3a"/>
        <m/>
      </sharedItems>
    </cacheField>
    <cacheField name="NEW ACTIVITY ID" numFmtId="0">
      <sharedItems containsNonDate="0" containsString="0" containsBlank="1" count="1">
        <m/>
      </sharedItems>
    </cacheField>
    <cacheField name="PROJECT" numFmtId="0">
      <sharedItems containsBlank="1"/>
    </cacheField>
    <cacheField name="PROJECT_DESCRIPTION" numFmtId="0">
      <sharedItems containsBlank="1"/>
    </cacheField>
    <cacheField name="TRANSACTION_NUMBER" numFmtId="0">
      <sharedItems containsBlank="1"/>
    </cacheField>
    <cacheField name="TRANSACTION_ENTITY_CODE" numFmtId="0">
      <sharedItems containsBlank="1"/>
    </cacheField>
    <cacheField name="INVOICE_ID" numFmtId="0">
      <sharedItems containsString="0" containsBlank="1" containsNumber="1" containsInteger="1" minValue="360328" maxValue="300001336383721"/>
    </cacheField>
    <cacheField name="INVOICE_TYPE" numFmtId="0">
      <sharedItems containsBlank="1"/>
    </cacheField>
    <cacheField name="INVOICE_AMOUNT" numFmtId="0">
      <sharedItems containsString="0" containsBlank="1" containsNumber="1" minValue="0" maxValue="6882000"/>
    </cacheField>
    <cacheField name="INVOICE_LINE_AMOUNT" numFmtId="0">
      <sharedItems containsString="0" containsBlank="1" containsNumber="1" minValue="-1970.19" maxValue="6882000"/>
    </cacheField>
    <cacheField name="INVOICE_LINE_NUMBER" numFmtId="0">
      <sharedItems containsString="0" containsBlank="1" containsNumber="1" containsInteger="1" minValue="1" maxValue="17"/>
    </cacheField>
    <cacheField name="INVOICE_NUMBER" numFmtId="0">
      <sharedItems containsBlank="1"/>
    </cacheField>
    <cacheField name="SUPPLIER_NUMBER" numFmtId="0">
      <sharedItems containsBlank="1"/>
    </cacheField>
    <cacheField name="SUPPLIER_NAME" numFmtId="0">
      <sharedItems containsBlank="1"/>
    </cacheField>
    <cacheField name="JE_LINE_NUM" numFmtId="0">
      <sharedItems containsString="0" containsBlank="1" containsNumber="1" containsInteger="1" minValue="2" maxValue="14477"/>
    </cacheField>
    <cacheField name="JOURNAL_DESCRIPTION" numFmtId="0">
      <sharedItems containsBlank="1"/>
    </cacheField>
    <cacheField name="LINE_DESCRIPTION" numFmtId="0">
      <sharedItems containsBlank="1"/>
    </cacheField>
    <cacheField name="BATCH_NAME" numFmtId="0">
      <sharedItems containsBlank="1"/>
    </cacheField>
    <cacheField name="JOURNAL_NAME" numFmtId="0">
      <sharedItems containsBlank="1"/>
    </cacheField>
    <cacheField name="JOURNAL_LINE_CREATED_BY_PERSON_NAME" numFmtId="0">
      <sharedItems containsBlank="1"/>
    </cacheField>
    <cacheField name="LEDGER_NAME" numFmtId="0">
      <sharedItems containsBlank="1"/>
    </cacheField>
    <cacheField name="PO HEADER CREATION DATE" numFmtId="0">
      <sharedItems containsBlank="1"/>
    </cacheField>
    <cacheField name="PO_NUMBER" numFmtId="0">
      <sharedItems containsBlank="1"/>
    </cacheField>
    <cacheField name="PO_LINE_NUM" numFmtId="0">
      <sharedItems containsString="0" containsBlank="1" containsNumber="1" containsInteger="1" minValue="0" maxValue="17"/>
    </cacheField>
    <cacheField name="FISCAL YEAR" numFmtId="0">
      <sharedItems containsString="0" containsBlank="1" containsNumber="1" containsInteger="1" minValue="2023" maxValue="2023"/>
    </cacheField>
    <cacheField name="EFFECTIVE_DATE" numFmtId="0">
      <sharedItems containsString="0" containsBlank="1" containsNumber="1" containsInteger="1" minValue="44927" maxValue="45225"/>
    </cacheField>
    <cacheField name="POSTED_DATE" numFmtId="0">
      <sharedItems containsString="0" containsBlank="1" containsNumber="1" containsInteger="1" minValue="44991" maxValue="45239"/>
    </cacheField>
    <cacheField name="TRANSACTION_LINE_NUMBER" numFmtId="0">
      <sharedItems containsBlank="1"/>
    </cacheField>
    <cacheField name="CURRENCY_CODE" numFmtId="0">
      <sharedItems containsBlank="1"/>
    </cacheField>
    <cacheField name="NET_ENTERED_AMOUNT" numFmtId="0">
      <sharedItems containsString="0" containsBlank="1" containsNumber="1" minValue="-2224000" maxValue="6882000"/>
    </cacheField>
    <cacheField name="ACCOUNTED_DR" numFmtId="0">
      <sharedItems containsString="0" containsBlank="1" containsNumber="1" minValue="7.0000000000000007E-2" maxValue="27130.690000000002"/>
    </cacheField>
    <cacheField name="ACCOUNTED_CR" numFmtId="0">
      <sharedItems containsString="0" containsBlank="1" containsNumber="1" minValue="7.0000000000000007E-2" maxValue="3487.6800000000003"/>
    </cacheField>
    <cacheField name="Net Accounted Amt" numFmtId="0">
      <sharedItems containsString="0" containsBlank="1" containsNumber="1" minValue="-3487.6800000000003" maxValue="27130.690000000002"/>
    </cacheField>
    <cacheField name="W_INSERT_DT" numFmtId="0">
      <sharedItems containsString="0" containsBlank="1" containsNumber="1" minValue="45241.425441435182" maxValue="45241.42544143518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7">
  <r>
    <s v="Purchase Invoices"/>
    <s v="Oracle Fusion Payables invoices."/>
    <s v="Payables"/>
    <s v="Oracle Fusion Payables subledger."/>
    <s v="INVOICES"/>
    <n v="10"/>
    <s v="OCT-2023"/>
    <s v="UNDP"/>
    <n v="71305"/>
    <s v="Local Consultants Expenses - Short-Term Technical Contractors"/>
    <s v="33408"/>
    <s v="Gambia - Poverty Reduction"/>
    <s v="GMB"/>
    <s v="Gambia"/>
    <s v="011363"/>
    <s v="Peacebuilding Fund"/>
    <s v="30000"/>
    <s v="Programme Cost Sharing"/>
    <s v="001981-UNDP"/>
    <x v="0"/>
    <x v="0"/>
    <s v="00129730"/>
    <s v="Post-TRRC Project"/>
    <s v="Payment for consultancy"/>
    <s v="AP_INVOICES"/>
    <n v="300001324185397"/>
    <s v="STANDARD"/>
    <n v="1238815"/>
    <n v="60430"/>
    <n v="3"/>
    <s v="Payment for consultancy"/>
    <s v="1031754"/>
    <s v="ROHEY SAMBA JALLOW"/>
    <n v="24"/>
    <s v="Journal Import 18652730:"/>
    <s v="Supplier: ROHEY SAMBA JALLOW |Supplier #: 1031754 |Site: Gambia |Transaction #: Payment for consultancy |Transaction Line #: 3 |PO #: 10114574 |PO Line #: 3 |Contract #: 00140730 |Project #: 00129730 |Task #: Activity 5a |Donor: P"/>
    <s v="Payables A 18651968000001 18652730 N"/>
    <s v="03-10-2023 Purchase Invoices"/>
    <s v="Quantum Service Account"/>
    <s v="UNDP PL USD"/>
    <s v="9/29/2023 "/>
    <s v="10114574"/>
    <n v="3"/>
    <n v="2023"/>
    <n v="45202"/>
    <n v="45219"/>
    <s v="3"/>
    <s v="GMD"/>
    <n v="0"/>
    <m/>
    <n v="9.51"/>
    <n v="-9.51"/>
    <n v="45241.425441435182"/>
  </r>
  <r>
    <s v="Purchase Invoices"/>
    <s v="Oracle Fusion Payables invoices."/>
    <s v="Payables"/>
    <s v="Oracle Fusion Payables subledger."/>
    <s v="INVOICES"/>
    <n v="10"/>
    <s v="OCT-2023"/>
    <s v="UNDP"/>
    <n v="71305"/>
    <s v="Local Consultants Expenses - Short-Term Technical Contractors"/>
    <s v="33408"/>
    <s v="Gambia - Poverty Reduction"/>
    <s v="GMB"/>
    <s v="Gambia"/>
    <s v="011363"/>
    <s v="Peacebuilding Fund"/>
    <s v="30000"/>
    <s v="Programme Cost Sharing"/>
    <s v="001981-UNDP"/>
    <x v="0"/>
    <x v="0"/>
    <s v="00129730"/>
    <s v="Post-TRRC Project"/>
    <s v="Payment for consultancy"/>
    <s v="AP_INVOICES"/>
    <n v="300001324185397"/>
    <s v="STANDARD"/>
    <n v="1238815"/>
    <n v="60430"/>
    <n v="3"/>
    <s v="Payment for consultancy"/>
    <s v="1031754"/>
    <s v="ROHEY SAMBA JALLOW"/>
    <n v="70"/>
    <s v="Journal Import 18652730:"/>
    <s v="Supplier: ROHEY SAMBA JALLOW |Supplier #: 1031754 |Site: Gambia |Transaction #: Payment for consultancy |Transaction Line #: 3 |PO #: 10114574 |PO Line #: 3 |Contract #: 00140730 |Project #: 00129730 |Task #: Activity 5a |Donor: P"/>
    <s v="Payables A 18651968000001 18652730 Y"/>
    <s v="03-10-2023 Purchase Invoices"/>
    <s v="Quantum Service Account"/>
    <s v="UNDP PL USD"/>
    <s v="9/29/2023 "/>
    <s v="10114574"/>
    <n v="3"/>
    <n v="2023"/>
    <n v="45202"/>
    <n v="45219"/>
    <s v="3"/>
    <s v="GMD"/>
    <n v="60430"/>
    <n v="1000"/>
    <m/>
    <n v="1000"/>
    <n v="45241.425441435182"/>
  </r>
  <r>
    <s v="Purchase Invoices"/>
    <s v="Oracle Fusion Payables invoices."/>
    <s v="Payables"/>
    <s v="Oracle Fusion Payables subledger."/>
    <s v="INVOICES"/>
    <n v="10"/>
    <s v="OCT-2023"/>
    <s v="UNDP"/>
    <n v="71305"/>
    <s v="Local Consultants Expenses - Short-Term Technical Contractors"/>
    <s v="33408"/>
    <s v="Gambia - Poverty Reduction"/>
    <s v="GMB"/>
    <s v="Gambia"/>
    <s v="011363"/>
    <s v="Peacebuilding Fund"/>
    <s v="30000"/>
    <s v="Programme Cost Sharing"/>
    <s v="001981-UNDP"/>
    <x v="0"/>
    <x v="0"/>
    <s v="00129730"/>
    <s v="Post-TRRC Project"/>
    <s v="Payment for consultancy"/>
    <s v="AP_INVOICES"/>
    <n v="300001324185397"/>
    <s v="STANDARD"/>
    <n v="1238815"/>
    <n v="90645"/>
    <n v="7"/>
    <s v="Payment for consultancy"/>
    <s v="1031754"/>
    <s v="ROHEY SAMBA JALLOW"/>
    <n v="25"/>
    <s v="Journal Import 18652730:"/>
    <s v="Supplier: ROHEY SAMBA JALLOW |Supplier #: 1031754 |Site: Gambia |Transaction #: Payment for consultancy |Transaction Line #: 7 |PO #: 10114574 |PO Line #: 7 |Contract #: 00140730 |Project #: 00129730 |Task #: Activity 5a |Donor: P"/>
    <s v="Payables A 18651968000001 18652730 N"/>
    <s v="03-10-2023 Purchase Invoices"/>
    <s v="Quantum Service Account"/>
    <s v="UNDP PL USD"/>
    <s v="9/29/2023 "/>
    <s v="10114574"/>
    <n v="7"/>
    <n v="2023"/>
    <n v="45202"/>
    <n v="45219"/>
    <s v="7"/>
    <s v="GMD"/>
    <n v="0"/>
    <m/>
    <n v="14.26"/>
    <n v="-14.26"/>
    <n v="45241.425441435182"/>
  </r>
  <r>
    <s v="Purchase Invoices"/>
    <s v="Oracle Fusion Payables invoices."/>
    <s v="Payables"/>
    <s v="Oracle Fusion Payables subledger."/>
    <s v="INVOICES"/>
    <n v="10"/>
    <s v="OCT-2023"/>
    <s v="UNDP"/>
    <n v="71305"/>
    <s v="Local Consultants Expenses - Short-Term Technical Contractors"/>
    <s v="33408"/>
    <s v="Gambia - Poverty Reduction"/>
    <s v="GMB"/>
    <s v="Gambia"/>
    <s v="011363"/>
    <s v="Peacebuilding Fund"/>
    <s v="30000"/>
    <s v="Programme Cost Sharing"/>
    <s v="001981-UNDP"/>
    <x v="0"/>
    <x v="0"/>
    <s v="00129730"/>
    <s v="Post-TRRC Project"/>
    <s v="Payment for consultancy"/>
    <s v="AP_INVOICES"/>
    <n v="300001324185397"/>
    <s v="STANDARD"/>
    <n v="1238815"/>
    <n v="90645"/>
    <n v="7"/>
    <s v="Payment for consultancy"/>
    <s v="1031754"/>
    <s v="ROHEY SAMBA JALLOW"/>
    <n v="71"/>
    <s v="Journal Import 18652730:"/>
    <s v="Supplier: ROHEY SAMBA JALLOW |Supplier #: 1031754 |Site: Gambia |Transaction #: Payment for consultancy |Transaction Line #: 7 |PO #: 10114574 |PO Line #: 7 |Contract #: 00140730 |Project #: 00129730 |Task #: Activity 5a |Donor: P"/>
    <s v="Payables A 18651968000001 18652730 Y"/>
    <s v="03-10-2023 Purchase Invoices"/>
    <s v="Quantum Service Account"/>
    <s v="UNDP PL USD"/>
    <s v="9/29/2023 "/>
    <s v="10114574"/>
    <n v="7"/>
    <n v="2023"/>
    <n v="45202"/>
    <n v="45219"/>
    <s v="7"/>
    <s v="GMD"/>
    <n v="90645"/>
    <n v="1500"/>
    <m/>
    <n v="1500"/>
    <n v="45241.425441435182"/>
  </r>
  <r>
    <s v="Payments"/>
    <s v="Cash disbursements."/>
    <s v="Payables"/>
    <s v="Oracle Fusion Payables subledger."/>
    <s v="PAYMENTS"/>
    <n v="10"/>
    <s v="OCT-2023"/>
    <s v="UNDP"/>
    <n v="76135"/>
    <s v="Realized Foreign Exchange Gain - AP"/>
    <s v="33408"/>
    <s v="Gambia - Poverty Reduction"/>
    <s v="GMB"/>
    <s v="Gambia"/>
    <s v="011363"/>
    <s v="Peacebuilding Fund"/>
    <s v="30000"/>
    <s v="Programme Cost Sharing"/>
    <s v="001981-UNDP"/>
    <x v="0"/>
    <x v="0"/>
    <s v="00129730"/>
    <s v="Post-TRRC Project"/>
    <s v="3627001270"/>
    <s v="AP_PAYMENTS"/>
    <n v="300001324185397"/>
    <s v="STANDARD"/>
    <n v="1238815"/>
    <n v="60430"/>
    <n v="3"/>
    <s v="Payment for consultancy"/>
    <s v="1031754"/>
    <s v="ROHEY SAMBA JALLOW"/>
    <n v="24"/>
    <s v="Journal Import 19754250:"/>
    <s v="Supplier: ROHEY SAMBA JALLOW |Supplier #: 1031754 |Transaction #: Payment for consultancy |Payment # : 3627001270 |Payment Method : TRF |"/>
    <s v="Payables A 19753939000001 19754250 2 N"/>
    <s v="26-10-2023 Payments"/>
    <s v="Quantum Service Account"/>
    <s v="UNDP PL USD"/>
    <s v="9/29/2023 "/>
    <s v="10114574"/>
    <n v="3"/>
    <n v="2023"/>
    <n v="45225"/>
    <n v="45239"/>
    <s v=""/>
    <s v="GMD"/>
    <n v="0"/>
    <n v="27.68"/>
    <m/>
    <n v="27.68"/>
    <n v="45241.425441435182"/>
  </r>
  <r>
    <s v="Payments"/>
    <s v="Cash disbursements."/>
    <s v="Payables"/>
    <s v="Oracle Fusion Payables subledger."/>
    <s v="PAYMENTS"/>
    <n v="10"/>
    <s v="OCT-2023"/>
    <s v="UNDP"/>
    <n v="76135"/>
    <s v="Realized Foreign Exchange Gain - AP"/>
    <s v="33408"/>
    <s v="Gambia - Poverty Reduction"/>
    <s v="GMB"/>
    <s v="Gambia"/>
    <s v="011363"/>
    <s v="Peacebuilding Fund"/>
    <s v="30000"/>
    <s v="Programme Cost Sharing"/>
    <s v="001981-UNDP"/>
    <x v="0"/>
    <x v="0"/>
    <s v="00129730"/>
    <s v="Post-TRRC Project"/>
    <s v="3627001270"/>
    <s v="AP_PAYMENTS"/>
    <n v="300001324185397"/>
    <s v="STANDARD"/>
    <n v="1238815"/>
    <n v="90645"/>
    <n v="7"/>
    <s v="Payment for consultancy"/>
    <s v="1031754"/>
    <s v="ROHEY SAMBA JALLOW"/>
    <n v="4642"/>
    <s v="Journal Import 18652788:"/>
    <s v="Supplier: ROHEY SAMBA JALLOW |Supplier #: 1031754 |Transaction #: Payment for consultancy |Payment # : 3627001270 |Payment Method : TRF |"/>
    <s v="Payables A 18651968000003 18652788 3 N"/>
    <s v="20-10-2023 Payments"/>
    <s v="Quantum Service Account"/>
    <s v="UNDP PL USD"/>
    <s v="9/29/2023 "/>
    <s v="10114574"/>
    <n v="7"/>
    <n v="2023"/>
    <n v="45219"/>
    <n v="45219"/>
    <s v=""/>
    <s v="GMD"/>
    <n v="0"/>
    <m/>
    <n v="27.68"/>
    <n v="-27.68"/>
    <n v="45241.425441435182"/>
  </r>
  <r>
    <s v="BURDEN_COST"/>
    <s v="Cost of summarized burden expenditure items."/>
    <s v="Project Accounting"/>
    <s v="Accounting generated by Oracle Fusion Projects for cost, revenue and billing offset transactions."/>
    <s v="BURDEN_COST"/>
    <n v="7"/>
    <s v="JUL-2023"/>
    <s v="UNDP"/>
    <n v="75105"/>
    <s v="Facilities and Administration - Implementation"/>
    <s v="33405"/>
    <s v="Gambia - Energy &amp; Envirnmnt"/>
    <s v="GMB"/>
    <s v="Gambia"/>
    <s v="011363"/>
    <s v="Peacebuilding Fund"/>
    <s v="30000"/>
    <s v="Programme Cost Sharing"/>
    <s v="001981-UNDP"/>
    <x v="1"/>
    <x v="0"/>
    <s v="00129730"/>
    <s v="Post-TRRC Project"/>
    <s v="5260905"/>
    <s v="EXPENDITURES"/>
    <m/>
    <m/>
    <m/>
    <m/>
    <m/>
    <m/>
    <s v=""/>
    <s v=""/>
    <n v="461"/>
    <s v="Journal Import 16398892:"/>
    <s v="Expenditure Business Unit : UNDP-GMB , Project Number : 00129730 , Task Number : ACTIVITY 5.Q1 , Transaction Number : 5260905 , Expenditure Category : 75100 - Facilities &amp; Administration , Expenditure Type : 75105 - Facilities and Administr"/>
    <s v="Projects A 16398621000009 16398892 Y"/>
    <s v="01-07-2023 Burden Cost"/>
    <s v="Quantum Service Account"/>
    <s v="UNDP PL USD"/>
    <m/>
    <m/>
    <m/>
    <n v="2023"/>
    <n v="45108"/>
    <n v="45179"/>
    <s v=""/>
    <s v="USD"/>
    <n v="784.06000000000006"/>
    <n v="784.06000000000006"/>
    <m/>
    <n v="784.06000000000006"/>
    <n v="45241.425441435182"/>
  </r>
  <r>
    <s v="BURDEN_COST"/>
    <s v="Cost of summarized burden expenditure items."/>
    <s v="Project Accounting"/>
    <s v="Accounting generated by Oracle Fusion Projects for cost, revenue and billing offset transactions."/>
    <s v="BURDEN_COST"/>
    <n v="4"/>
    <s v="APR-2023"/>
    <s v="UNDP"/>
    <n v="75105"/>
    <s v="Facilities and Administration - Implementation"/>
    <s v="33405"/>
    <s v="Gambia - Energy &amp; Envirnmnt"/>
    <s v="GMB"/>
    <s v="Gambia"/>
    <s v="011363"/>
    <s v="Peacebuilding Fund"/>
    <s v="30000"/>
    <s v="Programme Cost Sharing"/>
    <s v="001981-UNDP"/>
    <x v="1"/>
    <x v="0"/>
    <s v="00129730"/>
    <s v="Post-TRRC Project"/>
    <s v="3168317"/>
    <s v="EXPENDITURES"/>
    <m/>
    <m/>
    <m/>
    <m/>
    <m/>
    <m/>
    <s v=""/>
    <s v=""/>
    <n v="474"/>
    <s v="Journal Import 16045654:"/>
    <s v="Expenditure Business Unit : UNDP-GMB , Project Number : 00129730 , Task Number : ACTIVITY 5.Q1 , Transaction Number : 3168317 , Expenditure Category : 75100 - Facilities &amp; Administration , Expenditure Type : 75105 - Facilities and Administr"/>
    <s v="Projects A 16045634000001 16045654 Y"/>
    <s v="01-04-2023 Burden Cost"/>
    <s v="Quantum Service Account"/>
    <s v="UNDP PL USD"/>
    <m/>
    <m/>
    <m/>
    <n v="2023"/>
    <n v="45017"/>
    <n v="45172"/>
    <s v=""/>
    <s v="USD"/>
    <n v="1013.45"/>
    <n v="1013.45"/>
    <m/>
    <n v="1013.45"/>
    <n v="45241.425441435182"/>
  </r>
  <r>
    <s v="BURDEN_COST"/>
    <s v="Cost of summarized burden expenditure items."/>
    <s v="Project Accounting"/>
    <s v="Accounting generated by Oracle Fusion Projects for cost, revenue and billing offset transactions."/>
    <s v="BURDEN_COST"/>
    <n v="8"/>
    <s v="AUG-2023"/>
    <s v="UNDP"/>
    <n v="75105"/>
    <s v="Facilities and Administration - Implementation"/>
    <s v="33405"/>
    <s v="Gambia - Energy &amp; Envirnmnt"/>
    <s v="GMB"/>
    <s v="Gambia"/>
    <s v="011363"/>
    <s v="Peacebuilding Fund"/>
    <s v="30000"/>
    <s v="Programme Cost Sharing"/>
    <s v="001981-UNDP"/>
    <x v="1"/>
    <x v="0"/>
    <s v="00129730"/>
    <s v="Post-TRRC Project"/>
    <s v="5260904"/>
    <s v="EXPENDITURES"/>
    <m/>
    <m/>
    <m/>
    <m/>
    <m/>
    <m/>
    <s v=""/>
    <s v=""/>
    <n v="507"/>
    <s v="Journal Import 16398892:"/>
    <s v="Expenditure Business Unit : UNDP-GMB , Project Number : 00129730 , Task Number : ACTIVITY 5.Q1 , Transaction Number : 5260904 , Expenditure Category : 75100 - Facilities &amp; Administration , Expenditure Type : 75105 - Facilities and Administr"/>
    <s v="Projects A 16398621000009 16398892 2 Y"/>
    <s v="01-08-2023 Burden Cost"/>
    <s v="Quantum Service Account"/>
    <s v="UNDP PL USD"/>
    <m/>
    <m/>
    <m/>
    <n v="2023"/>
    <n v="45139"/>
    <n v="45179"/>
    <s v=""/>
    <s v="USD"/>
    <n v="773.65"/>
    <n v="773.65"/>
    <m/>
    <n v="773.65"/>
    <n v="45241.425441435182"/>
  </r>
  <r>
    <s v="BURDEN_COST"/>
    <s v="Cost of summarized burden expenditure items."/>
    <s v="Project Accounting"/>
    <s v="Accounting generated by Oracle Fusion Projects for cost, revenue and billing offset transactions."/>
    <s v="BURDEN_COST"/>
    <n v="6"/>
    <s v="JUN-2023"/>
    <s v="UNDP"/>
    <n v="75105"/>
    <s v="Facilities and Administration - Implementation"/>
    <s v="33405"/>
    <s v="Gambia - Energy &amp; Envirnmnt"/>
    <s v="GMB"/>
    <s v="Gambia"/>
    <s v="011363"/>
    <s v="Peacebuilding Fund"/>
    <s v="30000"/>
    <s v="Programme Cost Sharing"/>
    <s v="001981-UNDP"/>
    <x v="1"/>
    <x v="0"/>
    <s v="00129730"/>
    <s v="Post-TRRC Project"/>
    <s v="3168318"/>
    <s v="EXPENDITURES"/>
    <m/>
    <m/>
    <m/>
    <m/>
    <m/>
    <m/>
    <s v=""/>
    <s v=""/>
    <n v="537"/>
    <s v="Journal Import 16045654:"/>
    <s v="Expenditure Business Unit : UNDP-GMB , Project Number : 00129730 , Task Number : ACTIVITY 5.Q1 , Transaction Number : 3168318 , Expenditure Category : 75100 - Facilities &amp; Administration , Expenditure Type : 75105 - Facilities and Administr"/>
    <s v="Projects A 16045634000001 16045654 4 Y"/>
    <s v="01-06-2023 Burden Cost"/>
    <s v="Quantum Service Account"/>
    <s v="UNDP PL USD"/>
    <m/>
    <m/>
    <m/>
    <n v="2023"/>
    <n v="45078"/>
    <n v="45172"/>
    <s v=""/>
    <s v="USD"/>
    <n v="781.52"/>
    <n v="781.52"/>
    <m/>
    <n v="781.52"/>
    <n v="45241.425441435182"/>
  </r>
  <r>
    <s v="BURDEN_COST"/>
    <s v="Cost of summarized burden expenditure items."/>
    <s v="Project Accounting"/>
    <s v="Accounting generated by Oracle Fusion Projects for cost, revenue and billing offset transactions."/>
    <s v="BURDEN_COST"/>
    <n v="5"/>
    <s v="MAY-2023"/>
    <s v="UNDP"/>
    <n v="75105"/>
    <s v="Facilities and Administration - Implementation"/>
    <s v="33405"/>
    <s v="Gambia - Energy &amp; Envirnmnt"/>
    <s v="GMB"/>
    <s v="Gambia"/>
    <s v="011363"/>
    <s v="Peacebuilding Fund"/>
    <s v="30000"/>
    <s v="Programme Cost Sharing"/>
    <s v="001981-UNDP"/>
    <x v="1"/>
    <x v="0"/>
    <s v="00129730"/>
    <s v="Post-TRRC Project"/>
    <s v="3662372"/>
    <s v="EXPENDITURES"/>
    <m/>
    <m/>
    <m/>
    <m/>
    <m/>
    <m/>
    <s v=""/>
    <s v=""/>
    <n v="1009"/>
    <s v="Journal Import 16155744:"/>
    <s v="Expenditure Business Unit : UNDP-GMB , Project Number : 00129730 , Task Number : ACTIVITY 5.Q1 , Transaction Number : 3662372 , Expenditure Category : 75100 - Facilities &amp; Administration , Expenditure Type : 75105 - Facilities and Administr"/>
    <s v="Projects A 16155731000001 16155744 Y"/>
    <s v="01-05-2023 Burden Cost"/>
    <s v="Quantum Service Account"/>
    <s v="UNDP PL USD"/>
    <m/>
    <m/>
    <m/>
    <n v="2023"/>
    <n v="45047"/>
    <n v="45174"/>
    <s v=""/>
    <s v="USD"/>
    <n v="763.67"/>
    <n v="763.67"/>
    <m/>
    <n v="763.67"/>
    <n v="45241.425441435182"/>
  </r>
  <r>
    <s v="LABOR_COST"/>
    <s v="Cost of services performed by workers for wages."/>
    <s v="Project Accounting"/>
    <s v="Accounting generated by Oracle Fusion Projects for cost, revenue and billing offset transactions."/>
    <s v="LABOR_COST"/>
    <n v="7"/>
    <s v="JUL-2023"/>
    <s v="UNDP"/>
    <n v="71405"/>
    <s v="Service Contract Holders Cost"/>
    <s v="33405"/>
    <s v="Gambia - Energy &amp; Envirnmnt"/>
    <s v="GMB"/>
    <s v="Gambia"/>
    <s v="011363"/>
    <s v="Peacebuilding Fund"/>
    <s v="30000"/>
    <s v="Programme Cost Sharing"/>
    <s v="001981-UNDP"/>
    <x v="1"/>
    <x v="0"/>
    <s v="00129730"/>
    <s v="Post-TRRC Project"/>
    <s v="4681162"/>
    <s v="EXPENDITURES"/>
    <m/>
    <m/>
    <m/>
    <m/>
    <m/>
    <m/>
    <s v=""/>
    <s v=""/>
    <n v="414"/>
    <s v="Journal Import 16341616:"/>
    <s v="Expenditure Business Unit : UNDP-GMB , Project Number : 00129730 , Task Number : ACTIVITY 5.Q1 , Transaction Number : 4681162 , Expenditure Category : 71400 - Contractual Services - Individ , Expenditure Type : 71405 - Personnel Services Ag"/>
    <s v="Projects A 16331472000061 16341616 Y"/>
    <s v="01-07-2023 Labor Cost"/>
    <s v="Quantum Service Account"/>
    <s v="UNDP PL USD"/>
    <m/>
    <m/>
    <m/>
    <n v="2023"/>
    <n v="45108"/>
    <n v="45177"/>
    <s v=""/>
    <s v="USD"/>
    <n v="11200.9"/>
    <n v="11200.9"/>
    <m/>
    <n v="11200.9"/>
    <n v="45241.425441435182"/>
  </r>
  <r>
    <s v="LABOR_COST"/>
    <s v="Cost of services performed by workers for wages."/>
    <s v="Project Accounting"/>
    <s v="Accounting generated by Oracle Fusion Projects for cost, revenue and billing offset transactions."/>
    <s v="LABOR_COST"/>
    <n v="8"/>
    <s v="AUG-2023"/>
    <s v="UNDP"/>
    <n v="71405"/>
    <s v="Service Contract Holders Cost"/>
    <s v="33405"/>
    <s v="Gambia - Energy &amp; Envirnmnt"/>
    <s v="GMB"/>
    <s v="Gambia"/>
    <s v="011363"/>
    <s v="Peacebuilding Fund"/>
    <s v="30000"/>
    <s v="Programme Cost Sharing"/>
    <s v="001981-UNDP"/>
    <x v="1"/>
    <x v="0"/>
    <s v="00129730"/>
    <s v="Post-TRRC Project"/>
    <s v="4681350"/>
    <s v="EXPENDITURES"/>
    <m/>
    <m/>
    <m/>
    <m/>
    <m/>
    <m/>
    <s v=""/>
    <s v=""/>
    <n v="1376"/>
    <s v="Journal Import 16341616:"/>
    <s v="Expenditure Business Unit : UNDP-GMB , Project Number : 00129730 , Task Number : ACTIVITY 5.Q1 , Transaction Number : 4681350 , Expenditure Category : 71400 - Contractual Services - Individ , Expenditure Type : 71405 - Personnel Services Ag"/>
    <s v="Projects A 16331472000061 16341616 6 Y"/>
    <s v="01-08-2023 Labor Cost"/>
    <s v="Quantum Service Account"/>
    <s v="UNDP PL USD"/>
    <m/>
    <m/>
    <m/>
    <n v="2023"/>
    <n v="45139"/>
    <n v="45177"/>
    <s v=""/>
    <s v="USD"/>
    <n v="11052.11"/>
    <n v="11052.11"/>
    <m/>
    <n v="11052.11"/>
    <n v="45241.425441435182"/>
  </r>
  <r>
    <s v="LABOR_COST"/>
    <s v="Cost of services performed by workers for wages."/>
    <s v="Project Accounting"/>
    <s v="Accounting generated by Oracle Fusion Projects for cost, revenue and billing offset transactions."/>
    <s v="LABOR_COST"/>
    <n v="4"/>
    <s v="APR-2023"/>
    <s v="UNDP"/>
    <n v="71405"/>
    <s v="Service Contract Holders Cost"/>
    <s v="33405"/>
    <s v="Gambia - Energy &amp; Envirnmnt"/>
    <s v="GMB"/>
    <s v="Gambia"/>
    <s v="011363"/>
    <s v="Peacebuilding Fund"/>
    <s v="30000"/>
    <s v="Programme Cost Sharing"/>
    <s v="001981-UNDP"/>
    <x v="1"/>
    <x v="0"/>
    <s v="00129730"/>
    <s v="Post-TRRC Project"/>
    <s v="3027501"/>
    <s v="EXPENDITURES"/>
    <m/>
    <m/>
    <m/>
    <m/>
    <m/>
    <m/>
    <s v=""/>
    <s v=""/>
    <n v="2455"/>
    <s v="Journal Import 16010710:"/>
    <s v="Expenditure Business Unit : UNDP-GMB , Project Number : 00129730 , Task Number : ACTIVITY 5.Q1 , Transaction Number : 3027501 , Expenditure Category : 71400 - Contractual Services - Individ , Expenditure Type : 71405 - Personnel Services Ag"/>
    <s v="Projects A 16010576000029 16010710 Y"/>
    <s v="01-04-2023 Labor Cost"/>
    <s v="Quantum Service Account"/>
    <s v="UNDP PL USD"/>
    <m/>
    <m/>
    <m/>
    <n v="2023"/>
    <n v="45017"/>
    <n v="45171"/>
    <s v=""/>
    <s v="USD"/>
    <n v="14477.800000000001"/>
    <n v="14477.800000000001"/>
    <m/>
    <n v="14477.800000000001"/>
    <n v="45241.425441435182"/>
  </r>
  <r>
    <s v="LABOR_COST"/>
    <s v="Cost of services performed by workers for wages."/>
    <s v="Project Accounting"/>
    <s v="Accounting generated by Oracle Fusion Projects for cost, revenue and billing offset transactions."/>
    <s v="LABOR_COST"/>
    <n v="6"/>
    <s v="JUN-2023"/>
    <s v="UNDP"/>
    <n v="71405"/>
    <s v="Service Contract Holders Cost"/>
    <s v="33405"/>
    <s v="Gambia - Energy &amp; Envirnmnt"/>
    <s v="GMB"/>
    <s v="Gambia"/>
    <s v="011363"/>
    <s v="Peacebuilding Fund"/>
    <s v="30000"/>
    <s v="Programme Cost Sharing"/>
    <s v="001981-UNDP"/>
    <x v="1"/>
    <x v="0"/>
    <s v="00129730"/>
    <s v="Post-TRRC Project"/>
    <s v="2929122"/>
    <s v="EXPENDITURES"/>
    <m/>
    <m/>
    <m/>
    <m/>
    <m/>
    <m/>
    <s v=""/>
    <s v=""/>
    <n v="3134"/>
    <s v="Journal Import 16010621:"/>
    <s v="Expenditure Business Unit : UNDP-GMB , Project Number : 00129730 , Task Number : ACTIVITY 5.Q1 , Transaction Number : 2929122 , Expenditure Category : 71400 - Contractual Services - Individ , Expenditure Type : 71405 - Personnel Services Ag"/>
    <s v="Projects A 16010576000002 16010621 Y"/>
    <s v="01-06-2023 Labor Cost"/>
    <s v="Quantum Service Account"/>
    <s v="UNDP PL USD"/>
    <m/>
    <m/>
    <m/>
    <n v="2023"/>
    <n v="45078"/>
    <n v="45171"/>
    <s v=""/>
    <s v="USD"/>
    <n v="11164.61"/>
    <n v="11164.61"/>
    <m/>
    <n v="11164.61"/>
    <n v="45241.425441435182"/>
  </r>
  <r>
    <s v="LABOR_COST"/>
    <s v="Cost of services performed by workers for wages."/>
    <s v="Project Accounting"/>
    <s v="Accounting generated by Oracle Fusion Projects for cost, revenue and billing offset transactions."/>
    <s v="LABOR_COST"/>
    <n v="5"/>
    <s v="MAY-2023"/>
    <s v="UNDP"/>
    <n v="71405"/>
    <s v="Service Contract Holders Cost"/>
    <s v="33405"/>
    <s v="Gambia - Energy &amp; Envirnmnt"/>
    <s v="GMB"/>
    <s v="Gambia"/>
    <s v="011363"/>
    <s v="Peacebuilding Fund"/>
    <s v="30000"/>
    <s v="Programme Cost Sharing"/>
    <s v="001981-UNDP"/>
    <x v="1"/>
    <x v="0"/>
    <s v="00129730"/>
    <s v="Post-TRRC Project"/>
    <s v="3419141"/>
    <s v="EXPENDITURES"/>
    <m/>
    <m/>
    <m/>
    <m/>
    <m/>
    <m/>
    <s v=""/>
    <s v=""/>
    <n v="3277"/>
    <s v="Journal Import 16099729:"/>
    <s v="Expenditure Business Unit : UNDP-GMB , Project Number : 00129730 , Task Number : ACTIVITY 5.Q1 , Transaction Number : 3419141 , Expenditure Category : 71400 - Contractual Services - Individ , Expenditure Type : 71405 - Personnel Services Ag"/>
    <s v="Projects A 16099658000004 16099729 Y"/>
    <s v="01-05-2023 Labor Cost"/>
    <s v="Quantum Service Account"/>
    <s v="UNDP PL USD"/>
    <m/>
    <m/>
    <m/>
    <n v="2023"/>
    <n v="45047"/>
    <n v="45173"/>
    <s v=""/>
    <s v="USD"/>
    <n v="10909.61"/>
    <n v="10909.61"/>
    <m/>
    <n v="10909.61"/>
    <n v="45241.425441435182"/>
  </r>
  <r>
    <s v="Purchase Invoices"/>
    <s v="Oracle Fusion Payables invoices."/>
    <s v="Payables"/>
    <s v="Oracle Fusion Payables subledger."/>
    <s v="INVOICES"/>
    <n v="9"/>
    <s v="SEP-2023"/>
    <s v="UNDP"/>
    <n v="74510"/>
    <s v="Bank Charges"/>
    <s v="33404"/>
    <s v="Gambia - Dem. Governance"/>
    <s v="GMB"/>
    <s v="Gambia"/>
    <s v="011363"/>
    <s v="Peacebuilding Fund"/>
    <s v="30000"/>
    <s v="Programme Cost Sharing"/>
    <s v="001981-UNDP"/>
    <x v="0"/>
    <x v="0"/>
    <s v="00129730"/>
    <s v="Post-TRRC Project"/>
    <s v="Cash transfer service 23-27/09/2023"/>
    <s v="AP_INVOICES"/>
    <n v="300001295319962"/>
    <s v="STANDARD"/>
    <n v="0"/>
    <n v="0"/>
    <n v="1"/>
    <s v="Cash transfer service 23-27/09/2023"/>
    <s v="1031822"/>
    <s v="VISTA BANK GAMBIA LTD"/>
    <n v="9"/>
    <s v="Journal Import 17857353:"/>
    <s v="Supplier: VISTA BANK GAMBIA LTD |Supplier #: 1031822 |Site: GMB |Transaction #: Cash transfer service 23-27/09/2023 |Transaction Line #: 1 |PO #:  |PO Line #: 0 |Contract #: 00140730 |Project #: 00129730 |Task #: Activity 5a |Dono"/>
    <s v="Payables A 17856520000001 17857353 3 Y"/>
    <s v="04-09-2023 Purchase Invoices"/>
    <s v="Quantum Service Account"/>
    <s v="UNDP PL USD"/>
    <s v=" "/>
    <m/>
    <n v="0"/>
    <n v="2023"/>
    <n v="45173"/>
    <n v="45205"/>
    <s v="1"/>
    <s v="GMD"/>
    <n v="10000"/>
    <n v="164.42000000000002"/>
    <m/>
    <n v="164.42000000000002"/>
    <n v="45241.425441435182"/>
  </r>
  <r>
    <s v="Purchase Invoices"/>
    <s v="Oracle Fusion Payables invoices."/>
    <s v="Payables"/>
    <s v="Oracle Fusion Payables subledger."/>
    <s v="INVOICES"/>
    <n v="9"/>
    <s v="SEP-2023"/>
    <s v="UNDP"/>
    <n v="74510"/>
    <s v="Bank Charges"/>
    <s v="33404"/>
    <s v="Gambia - Dem. Governance"/>
    <s v="GMB"/>
    <s v="Gambia"/>
    <s v="011363"/>
    <s v="Peacebuilding Fund"/>
    <s v="30000"/>
    <s v="Programme Cost Sharing"/>
    <s v="001981-UNDP"/>
    <x v="0"/>
    <x v="0"/>
    <s v="00129730"/>
    <s v="Post-TRRC Project"/>
    <s v="Cash transfer service 23-27/09/2023"/>
    <s v="AP_INVOICES"/>
    <n v="300001295319962"/>
    <s v="STANDARD"/>
    <n v="0"/>
    <n v="0"/>
    <n v="1"/>
    <s v="Cash transfer service 23-27/09/2023"/>
    <s v="1031822"/>
    <s v="VISTA BANK GAMBIA LTD"/>
    <n v="10"/>
    <s v="Journal Import 17857353:"/>
    <s v="Supplier: VISTA BANK GAMBIA LTD |Supplier #: 1031822 |Site: GMB |Transaction #: Cash transfer service 23-27/09/2023 |Transaction Line #: 1 |PO #:  |PO Line #: 0 |Contract #: 00140730 |Project #: 00129730 |Task #: Activity 5a |Dono"/>
    <s v="Payables A 17856520000001 17857353 3 Y"/>
    <s v="04-09-2023 Purchase Invoices"/>
    <s v="Quantum Service Account"/>
    <s v="UNDP PL USD"/>
    <s v=" "/>
    <m/>
    <n v="0"/>
    <n v="2023"/>
    <n v="45173"/>
    <n v="45205"/>
    <s v="1"/>
    <s v="GMD"/>
    <n v="-10000"/>
    <m/>
    <n v="164.42000000000002"/>
    <n v="-164.42000000000002"/>
    <n v="45241.425441435182"/>
  </r>
  <r>
    <s v="Purchase Invoices"/>
    <s v="Oracle Fusion Payables invoices."/>
    <s v="Payables"/>
    <s v="Oracle Fusion Payables subledger."/>
    <s v="INVOICES"/>
    <n v="3"/>
    <s v="MAR-2023"/>
    <s v="UNDP"/>
    <n v="72311"/>
    <s v="Consumables - Fuel, Petroleum and Other Oils"/>
    <s v="33404"/>
    <s v="Gambia - Dem. Governance"/>
    <s v="GMB"/>
    <s v="Gambia"/>
    <s v="011363"/>
    <s v="Peacebuilding Fund"/>
    <s v="30000"/>
    <s v="Programme Cost Sharing"/>
    <s v="001981-UNDP"/>
    <x v="0"/>
    <x v="0"/>
    <s v="00129730"/>
    <s v="Post-TRRC Project"/>
    <s v="SI23GM01003044"/>
    <s v="AP_INVOICES"/>
    <n v="300000982417484"/>
    <s v="STANDARD"/>
    <n v="122020"/>
    <n v="122020"/>
    <n v="1"/>
    <s v="SI23GM01003044"/>
    <s v="1031755"/>
    <s v="ORYX ENERGIES GAMBIA LIMITED"/>
    <n v="15"/>
    <s v="Journal Import 10014030:"/>
    <s v="Supplier: ORYX ENERGIES GAMBIA LIMITED |Supplier #: 1031755 |Site: GMB |Transaction #: SI23GM01003044 |Transaction Line #: 1 |PO #: 10016140 |PO Line #: 1 |Contract #: 00140730 |Project #: 00129730 |Task #: ACTIVITY 5 |Donor: Peac"/>
    <s v="Payables A 10013820000001 10014030 4 Y"/>
    <s v="14-03-2023 Purchase Invoices"/>
    <s v="Quantum Service Account"/>
    <s v="UNDP PL USD"/>
    <s v="3/10/2023 "/>
    <s v="10016140"/>
    <n v="1"/>
    <n v="2023"/>
    <n v="44999"/>
    <n v="45064"/>
    <s v="1"/>
    <s v="GMD"/>
    <n v="122020"/>
    <n v="2000"/>
    <m/>
    <n v="2000"/>
    <n v="45241.425441435182"/>
  </r>
  <r>
    <s v="Purchase Invoices"/>
    <s v="Oracle Fusion Payables invoices."/>
    <s v="Payables"/>
    <s v="Oracle Fusion Payables subledger."/>
    <s v="INVOICES"/>
    <n v="3"/>
    <s v="MAR-2023"/>
    <s v="UNDP"/>
    <n v="71615"/>
    <s v="Daily Subsistence Allowance - International"/>
    <s v="33404"/>
    <s v="Gambia - Dem. Governance"/>
    <s v="GMB"/>
    <s v="Gambia"/>
    <s v="011363"/>
    <s v="Peacebuilding Fund"/>
    <s v="30000"/>
    <s v="Programme Cost Sharing"/>
    <s v="001981-UNDP"/>
    <x v="0"/>
    <x v="0"/>
    <s v="00129730"/>
    <s v="Post-TRRC Project"/>
    <s v="TR00115720"/>
    <s v="AP_INVOICES"/>
    <n v="300000810911042"/>
    <s v="STANDARD"/>
    <n v="2050.4"/>
    <n v="1862.4"/>
    <n v="1"/>
    <s v="TR00115720"/>
    <s v="1253236"/>
    <s v="Saikou Kawsu Gassama"/>
    <n v="962"/>
    <s v="Journal Import 6155581:"/>
    <s v="Supplier: Saikou Kawsu Gassama |Supplier #: 1253236 |Site: GMB |Transaction #: TR00115720 |Transaction Line #: 1 |PO #:  |PO Line #: 0 |Contract #: 00140730 |Project #: 00129730 |Task #: ACTIVITY 5 |Donor: Peacebuilding Fund |"/>
    <s v="Payables A 6155182000001 6155581 Y"/>
    <s v="09-03-2023 Purchase Invoices"/>
    <s v="Quantum Service Account"/>
    <s v="UNDP PL USD"/>
    <s v=" "/>
    <m/>
    <n v="0"/>
    <n v="2023"/>
    <n v="44994"/>
    <n v="44994"/>
    <s v="1"/>
    <s v="USD"/>
    <n v="1862.4"/>
    <n v="1862.4"/>
    <m/>
    <n v="1862.4"/>
    <n v="45241.425441435182"/>
  </r>
  <r>
    <s v="Purchase Invoices"/>
    <s v="Oracle Fusion Payables invoices."/>
    <s v="Payables"/>
    <s v="Oracle Fusion Payables subledger."/>
    <s v="INVOICES"/>
    <n v="3"/>
    <s v="MAR-2023"/>
    <s v="UNDP"/>
    <n v="71615"/>
    <s v="Daily Subsistence Allowance - International"/>
    <s v="33404"/>
    <s v="Gambia - Dem. Governance"/>
    <s v="GMB"/>
    <s v="Gambia"/>
    <s v="011363"/>
    <s v="Peacebuilding Fund"/>
    <s v="30000"/>
    <s v="Programme Cost Sharing"/>
    <s v="001981-UNDP"/>
    <x v="0"/>
    <x v="0"/>
    <s v="00129730"/>
    <s v="Post-TRRC Project"/>
    <s v="TR00115331"/>
    <s v="AP_INVOICES"/>
    <n v="300000810923938"/>
    <s v="STANDARD"/>
    <n v="2050.4"/>
    <n v="1862.4"/>
    <n v="2"/>
    <s v="TR00115331"/>
    <s v="1252995"/>
    <s v="ISATOU NJAI CHAM"/>
    <n v="963"/>
    <s v="Journal Import 6155581:"/>
    <s v="Supplier: ISATOU NJAI CHAM |Supplier #: 1252995 |Site: GMB |Transaction #: TR00115331 |Transaction Line #: 2 |PO #:  |PO Line #: 0 |Contract #: 00140730 |Project #: 00129730 |Task #: ACTIVITY 5 |Donor: Peacebuilding Fund |"/>
    <s v="Payables A 6155182000001 6155581 Y"/>
    <s v="09-03-2023 Purchase Invoices"/>
    <s v="Quantum Service Account"/>
    <s v="UNDP PL USD"/>
    <s v=" "/>
    <m/>
    <n v="0"/>
    <n v="2023"/>
    <n v="44994"/>
    <n v="44994"/>
    <s v="2"/>
    <s v="USD"/>
    <n v="1862.4"/>
    <n v="1862.4"/>
    <m/>
    <n v="1862.4"/>
    <n v="45241.425441435182"/>
  </r>
  <r>
    <s v="Purchase Invoices"/>
    <s v="Oracle Fusion Payables invoices."/>
    <s v="Payables"/>
    <s v="Oracle Fusion Payables subledger."/>
    <s v="INVOICES"/>
    <n v="3"/>
    <s v="MAR-2023"/>
    <s v="UNDP"/>
    <n v="71615"/>
    <s v="Daily Subsistence Allowance - International"/>
    <s v="33404"/>
    <s v="Gambia - Dem. Governance"/>
    <s v="GMB"/>
    <s v="Gambia"/>
    <s v="011363"/>
    <s v="Peacebuilding Fund"/>
    <s v="30000"/>
    <s v="Programme Cost Sharing"/>
    <s v="001981-UNDP"/>
    <x v="2"/>
    <x v="0"/>
    <s v="00129730"/>
    <s v="Post-TRRC Project"/>
    <s v="TR00115319"/>
    <s v="AP_INVOICES"/>
    <n v="300000810930992"/>
    <s v="STANDARD"/>
    <n v="2050.4"/>
    <n v="1862.4"/>
    <n v="2"/>
    <s v="TR00115319"/>
    <s v="1253711"/>
    <s v="Mansour Jobe"/>
    <n v="964"/>
    <s v="Journal Import 6155581:"/>
    <s v="Supplier: Mansour Jobe |Supplier #: 1253711 |Site: Home |Transaction #: TR00115319 |Transaction Line #: 2 |PO #:  |PO Line #: 0 |Contract #: 00140730 |Project #: 00129730 |Task #: ACTIVITY 1 |Donor: Peacebuilding Fund |"/>
    <s v="Payables A 6155182000001 6155581 Y"/>
    <s v="09-03-2023 Purchase Invoices"/>
    <s v="Quantum Service Account"/>
    <s v="UNDP PL USD"/>
    <s v=" "/>
    <m/>
    <n v="0"/>
    <n v="2023"/>
    <n v="44994"/>
    <n v="44994"/>
    <s v="2"/>
    <s v="USD"/>
    <n v="1862.4"/>
    <n v="1862.4"/>
    <m/>
    <n v="1862.4"/>
    <n v="45241.425441435182"/>
  </r>
  <r>
    <s v="Purchase Invoices"/>
    <s v="Oracle Fusion Payables invoices."/>
    <s v="Payables"/>
    <s v="Oracle Fusion Payables subledger."/>
    <s v="INVOICES"/>
    <n v="4"/>
    <s v="APR-2023"/>
    <s v="UNDP"/>
    <n v="71615"/>
    <s v="Daily Subsistence Allowance - International"/>
    <s v="33404"/>
    <s v="Gambia - Dem. Governance"/>
    <s v="GMB"/>
    <s v="Gambia"/>
    <s v="011363"/>
    <s v="Peacebuilding Fund"/>
    <s v="30000"/>
    <s v="Programme Cost Sharing"/>
    <s v="001981-UNDP"/>
    <x v="0"/>
    <x v="0"/>
    <s v="00129730"/>
    <s v="Post-TRRC Project"/>
    <s v="TC00113283s_1"/>
    <s v="AP_INVOICES"/>
    <n v="300000916593844"/>
    <s v="STANDARD"/>
    <n v="994.6"/>
    <n v="994.6"/>
    <n v="1"/>
    <s v="TC00113283s_1"/>
    <s v="1253236"/>
    <s v="Saikou Kawsu Gassama"/>
    <n v="98"/>
    <s v="Journal Import 8459642:"/>
    <s v="Supplier: Saikou Kawsu Gassama |Supplier #: 1253236 |Site: GMB |Transaction #: TC00113283s_1 |Transaction Line #: 1 |PO #:  |PO Line #: 0 |Contract #: 00140730 |Project #: 00129730 |Task #: ACTIVITY 5 |Donor: Peacebuilding Fund |"/>
    <s v="Payables A 8459538000001 8459642 Y"/>
    <s v="17-04-2023 Purchase Invoices"/>
    <s v="Dhanunjay Vura"/>
    <s v="UNDP PL USD"/>
    <s v=" "/>
    <m/>
    <n v="0"/>
    <n v="2023"/>
    <n v="45033"/>
    <n v="45035"/>
    <s v="1"/>
    <s v="USD"/>
    <n v="994.6"/>
    <n v="994.6"/>
    <m/>
    <n v="994.6"/>
    <n v="45241.425441435182"/>
  </r>
  <r>
    <s v="Purchase Invoices"/>
    <s v="Oracle Fusion Payables invoices."/>
    <s v="Payables"/>
    <s v="Oracle Fusion Payables subledger."/>
    <s v="INVOICES"/>
    <n v="4"/>
    <s v="APR-2023"/>
    <s v="UNDP"/>
    <n v="71615"/>
    <s v="Daily Subsistence Allowance - International"/>
    <s v="33404"/>
    <s v="Gambia - Dem. Governance"/>
    <s v="GMB"/>
    <s v="Gambia"/>
    <s v="011363"/>
    <s v="Peacebuilding Fund"/>
    <s v="30000"/>
    <s v="Programme Cost Sharing"/>
    <s v="001981-UNDP"/>
    <x v="0"/>
    <x v="0"/>
    <s v="00129730"/>
    <s v="Post-TRRC Project"/>
    <s v="TR00132890"/>
    <s v="AP_INVOICES"/>
    <n v="300000929291042"/>
    <s v="STANDARD"/>
    <n v="2927.2000000000003"/>
    <n v="343.2"/>
    <n v="5"/>
    <s v="TR00132890"/>
    <s v="1975147"/>
    <s v="Dawda A. Jallow"/>
    <n v="10"/>
    <s v="Journal Import 8667099:"/>
    <s v="Supplier: Dawda A. Jallow |Supplier #: 1975147 |Site: Home |Transaction #: TR00132890 |Transaction Line #: 5 |PO #:  |PO Line #: 0 |Contract #: 00140730 |Project #: 00129730 |Task #: ACTIVITY 5 |Donor: Peacebuilding Fund |"/>
    <s v="Payables A 8666144000001 8667099 3 Y"/>
    <s v="23-04-2023 Purchase Invoices"/>
    <s v="Quantum Service Account"/>
    <s v="UNDP PL USD"/>
    <s v=" "/>
    <m/>
    <n v="0"/>
    <n v="2023"/>
    <n v="45039"/>
    <n v="45039"/>
    <s v="5"/>
    <s v="USD"/>
    <n v="343.2"/>
    <n v="343.2"/>
    <m/>
    <n v="343.2"/>
    <n v="45241.425441435182"/>
  </r>
  <r>
    <s v="Purchase Invoices"/>
    <s v="Oracle Fusion Payables invoices."/>
    <s v="Payables"/>
    <s v="Oracle Fusion Payables subledger."/>
    <s v="INVOICES"/>
    <n v="4"/>
    <s v="APR-2023"/>
    <s v="UNDP"/>
    <n v="71615"/>
    <s v="Daily Subsistence Allowance - International"/>
    <s v="33404"/>
    <s v="Gambia - Dem. Governance"/>
    <s v="GMB"/>
    <s v="Gambia"/>
    <s v="011363"/>
    <s v="Peacebuilding Fund"/>
    <s v="30000"/>
    <s v="Programme Cost Sharing"/>
    <s v="001981-UNDP"/>
    <x v="0"/>
    <x v="0"/>
    <s v="00129730"/>
    <s v="Post-TRRC Project"/>
    <s v="TR00132890"/>
    <s v="AP_INVOICES"/>
    <n v="300000929291042"/>
    <s v="STANDARD"/>
    <n v="2927.2000000000003"/>
    <n v="400"/>
    <n v="2"/>
    <s v="TR00132890"/>
    <s v="1975147"/>
    <s v="Dawda A. Jallow"/>
    <n v="11"/>
    <s v="Journal Import 8667099:"/>
    <s v="Supplier: Dawda A. Jallow |Supplier #: 1975147 |Site: Home |Transaction #: TR00132890 |Transaction Line #: 2 |PO #:  |PO Line #: 0 |Contract #: 00140730 |Project #: 00129730 |Task #: ACTIVITY 5 |Donor: Peacebuilding Fund |"/>
    <s v="Payables A 8666144000001 8667099 3 Y"/>
    <s v="23-04-2023 Purchase Invoices"/>
    <s v="Quantum Service Account"/>
    <s v="UNDP PL USD"/>
    <s v=" "/>
    <m/>
    <n v="0"/>
    <n v="2023"/>
    <n v="45039"/>
    <n v="45039"/>
    <s v="2"/>
    <s v="USD"/>
    <n v="400"/>
    <n v="400"/>
    <m/>
    <n v="400"/>
    <n v="45241.425441435182"/>
  </r>
  <r>
    <s v="Purchase Invoices"/>
    <s v="Oracle Fusion Payables invoices."/>
    <s v="Payables"/>
    <s v="Oracle Fusion Payables subledger."/>
    <s v="INVOICES"/>
    <n v="4"/>
    <s v="APR-2023"/>
    <s v="UNDP"/>
    <n v="71615"/>
    <s v="Daily Subsistence Allowance - International"/>
    <s v="33404"/>
    <s v="Gambia - Dem. Governance"/>
    <s v="GMB"/>
    <s v="Gambia"/>
    <s v="011363"/>
    <s v="Peacebuilding Fund"/>
    <s v="30000"/>
    <s v="Programme Cost Sharing"/>
    <s v="001981-UNDP"/>
    <x v="0"/>
    <x v="0"/>
    <s v="00129730"/>
    <s v="Post-TRRC Project"/>
    <s v="TR00132890"/>
    <s v="AP_INVOICES"/>
    <n v="300000929291042"/>
    <s v="STANDARD"/>
    <n v="2927.2000000000003"/>
    <n v="684.80000000000007"/>
    <n v="4"/>
    <s v="TR00132890"/>
    <s v="1975147"/>
    <s v="Dawda A. Jallow"/>
    <n v="12"/>
    <s v="Journal Import 8667099:"/>
    <s v="Supplier: Dawda A. Jallow |Supplier #: 1975147 |Site: Home |Transaction #: TR00132890 |Transaction Line #: 4 |PO #:  |PO Line #: 0 |Contract #: 00140730 |Project #: 00129730 |Task #: ACTIVITY 5 |Donor: Peacebuilding Fund |"/>
    <s v="Payables A 8666144000001 8667099 3 Y"/>
    <s v="23-04-2023 Purchase Invoices"/>
    <s v="Quantum Service Account"/>
    <s v="UNDP PL USD"/>
    <s v=" "/>
    <m/>
    <n v="0"/>
    <n v="2023"/>
    <n v="45039"/>
    <n v="45039"/>
    <s v="4"/>
    <s v="USD"/>
    <n v="684.80000000000007"/>
    <n v="684.80000000000007"/>
    <m/>
    <n v="684.80000000000007"/>
    <n v="45241.425441435182"/>
  </r>
  <r>
    <s v="Purchase Invoices"/>
    <s v="Oracle Fusion Payables invoices."/>
    <s v="Payables"/>
    <s v="Oracle Fusion Payables subledger."/>
    <s v="INVOICES"/>
    <n v="4"/>
    <s v="APR-2023"/>
    <s v="UNDP"/>
    <n v="71615"/>
    <s v="Daily Subsistence Allowance - International"/>
    <s v="33404"/>
    <s v="Gambia - Dem. Governance"/>
    <s v="GMB"/>
    <s v="Gambia"/>
    <s v="011363"/>
    <s v="Peacebuilding Fund"/>
    <s v="30000"/>
    <s v="Programme Cost Sharing"/>
    <s v="001981-UNDP"/>
    <x v="0"/>
    <x v="0"/>
    <s v="00129730"/>
    <s v="Post-TRRC Project"/>
    <s v="TR00132890"/>
    <s v="AP_INVOICES"/>
    <n v="300000929291042"/>
    <s v="STANDARD"/>
    <n v="2927.2000000000003"/>
    <n v="967.2"/>
    <n v="3"/>
    <s v="TR00132890"/>
    <s v="1975147"/>
    <s v="Dawda A. Jallow"/>
    <n v="13"/>
    <s v="Journal Import 8667099:"/>
    <s v="Supplier: Dawda A. Jallow |Supplier #: 1975147 |Site: Home |Transaction #: TR00132890 |Transaction Line #: 3 |PO #:  |PO Line #: 0 |Contract #: 00140730 |Project #: 00129730 |Task #: ACTIVITY 5 |Donor: Peacebuilding Fund |"/>
    <s v="Payables A 8666144000001 8667099 3 Y"/>
    <s v="23-04-2023 Purchase Invoices"/>
    <s v="Quantum Service Account"/>
    <s v="UNDP PL USD"/>
    <s v=" "/>
    <m/>
    <n v="0"/>
    <n v="2023"/>
    <n v="45039"/>
    <n v="45039"/>
    <s v="3"/>
    <s v="USD"/>
    <n v="967.2"/>
    <n v="967.2"/>
    <m/>
    <n v="967.2"/>
    <n v="45241.425441435182"/>
  </r>
  <r>
    <s v="Purchase Invoices"/>
    <s v="Oracle Fusion Payables invoices."/>
    <s v="Payables"/>
    <s v="Oracle Fusion Payables subledger."/>
    <s v="INVOICES"/>
    <n v="4"/>
    <s v="APR-2023"/>
    <s v="UNDP"/>
    <n v="71615"/>
    <s v="Daily Subsistence Allowance - International"/>
    <s v="33404"/>
    <s v="Gambia - Dem. Governance"/>
    <s v="GMB"/>
    <s v="Gambia"/>
    <s v="011363"/>
    <s v="Peacebuilding Fund"/>
    <s v="30000"/>
    <s v="Programme Cost Sharing"/>
    <s v="001981-UNDP"/>
    <x v="0"/>
    <x v="0"/>
    <s v="00129730"/>
    <s v="Post-TRRC Project"/>
    <s v="TR00133124"/>
    <s v="AP_INVOICES"/>
    <n v="300000929395095"/>
    <s v="STANDARD"/>
    <n v="3669.6"/>
    <n v="343.2"/>
    <n v="4"/>
    <s v="TR00133124"/>
    <s v="1975156"/>
    <s v="Fatou L. Njie"/>
    <n v="15"/>
    <s v="Journal Import 8712233:"/>
    <s v="Supplier: Fatou L. Njie |Supplier #: 1975156 |Site: Home |Transaction #: TR00133124 |Transaction Line #: 4 |PO #:  |PO Line #: 0 |Contract #: 00140730 |Project #: 00129730 |Task #: ACTIVITY 5 |Donor: Peacebuilding Fund |"/>
    <s v="Payables A 8712085000001 8712233 Y"/>
    <s v="23-04-2023 Purchase Invoices"/>
    <s v="Quantum Service Account"/>
    <s v="UNDP PL USD"/>
    <s v=" "/>
    <m/>
    <n v="0"/>
    <n v="2023"/>
    <n v="45039"/>
    <n v="45040"/>
    <s v="4"/>
    <s v="USD"/>
    <n v="343.2"/>
    <n v="343.2"/>
    <m/>
    <n v="343.2"/>
    <n v="45241.425441435182"/>
  </r>
  <r>
    <s v="Purchase Invoices"/>
    <s v="Oracle Fusion Payables invoices."/>
    <s v="Payables"/>
    <s v="Oracle Fusion Payables subledger."/>
    <s v="INVOICES"/>
    <n v="4"/>
    <s v="APR-2023"/>
    <s v="UNDP"/>
    <n v="71615"/>
    <s v="Daily Subsistence Allowance - International"/>
    <s v="33404"/>
    <s v="Gambia - Dem. Governance"/>
    <s v="GMB"/>
    <s v="Gambia"/>
    <s v="011363"/>
    <s v="Peacebuilding Fund"/>
    <s v="30000"/>
    <s v="Programme Cost Sharing"/>
    <s v="001981-UNDP"/>
    <x v="0"/>
    <x v="0"/>
    <s v="00129730"/>
    <s v="Post-TRRC Project"/>
    <s v="TR00133124"/>
    <s v="AP_INVOICES"/>
    <n v="300000929395095"/>
    <s v="STANDARD"/>
    <n v="3669.6"/>
    <n v="800"/>
    <n v="5"/>
    <s v="TR00133124"/>
    <s v="1975156"/>
    <s v="Fatou L. Njie"/>
    <n v="17"/>
    <s v="Journal Import 8712233:"/>
    <s v="Supplier: Fatou L. Njie |Supplier #: 1975156 |Site: Home |Transaction #: TR00133124 |Transaction Line #: 5 |PO #:  |PO Line #: 0 |Contract #: 00140730 |Project #: 00129730 |Task #: ACTIVITY 5 |Donor: Peacebuilding Fund |"/>
    <s v="Payables A 8712085000001 8712233 Y"/>
    <s v="23-04-2023 Purchase Invoices"/>
    <s v="Quantum Service Account"/>
    <s v="UNDP PL USD"/>
    <s v=" "/>
    <m/>
    <n v="0"/>
    <n v="2023"/>
    <n v="45039"/>
    <n v="45040"/>
    <s v="5"/>
    <s v="USD"/>
    <n v="800"/>
    <n v="800"/>
    <m/>
    <n v="800"/>
    <n v="45241.425441435182"/>
  </r>
  <r>
    <s v="Purchase Invoices"/>
    <s v="Oracle Fusion Payables invoices."/>
    <s v="Payables"/>
    <s v="Oracle Fusion Payables subledger."/>
    <s v="INVOICES"/>
    <n v="4"/>
    <s v="APR-2023"/>
    <s v="UNDP"/>
    <n v="71615"/>
    <s v="Daily Subsistence Allowance - International"/>
    <s v="33404"/>
    <s v="Gambia - Dem. Governance"/>
    <s v="GMB"/>
    <s v="Gambia"/>
    <s v="011363"/>
    <s v="Peacebuilding Fund"/>
    <s v="30000"/>
    <s v="Programme Cost Sharing"/>
    <s v="001981-UNDP"/>
    <x v="0"/>
    <x v="0"/>
    <s v="00129730"/>
    <s v="Post-TRRC Project"/>
    <s v="TR00133124"/>
    <s v="AP_INVOICES"/>
    <n v="300000929395095"/>
    <s v="STANDARD"/>
    <n v="3669.6"/>
    <n v="967.2"/>
    <n v="1"/>
    <s v="TR00133124"/>
    <s v="1975156"/>
    <s v="Fatou L. Njie"/>
    <n v="19"/>
    <s v="Journal Import 8712233:"/>
    <s v="Supplier: Fatou L. Njie |Supplier #: 1975156 |Site: Home |Transaction #: TR00133124 |Transaction Line #: 1 |PO #:  |PO Line #: 0 |Contract #: 00140730 |Project #: 00129730 |Task #: ACTIVITY 5 |Donor: Peacebuilding Fund |"/>
    <s v="Payables A 8712085000001 8712233 Y"/>
    <s v="23-04-2023 Purchase Invoices"/>
    <s v="Quantum Service Account"/>
    <s v="UNDP PL USD"/>
    <s v=" "/>
    <m/>
    <n v="0"/>
    <n v="2023"/>
    <n v="45039"/>
    <n v="45040"/>
    <s v="1"/>
    <s v="USD"/>
    <n v="967.2"/>
    <n v="967.2"/>
    <m/>
    <n v="967.2"/>
    <n v="45241.425441435182"/>
  </r>
  <r>
    <s v="Purchase Invoices"/>
    <s v="Oracle Fusion Payables invoices."/>
    <s v="Payables"/>
    <s v="Oracle Fusion Payables subledger."/>
    <s v="INVOICES"/>
    <n v="4"/>
    <s v="APR-2023"/>
    <s v="UNDP"/>
    <n v="71615"/>
    <s v="Daily Subsistence Allowance - International"/>
    <s v="33404"/>
    <s v="Gambia - Dem. Governance"/>
    <s v="GMB"/>
    <s v="Gambia"/>
    <s v="011363"/>
    <s v="Peacebuilding Fund"/>
    <s v="30000"/>
    <s v="Programme Cost Sharing"/>
    <s v="001981-UNDP"/>
    <x v="0"/>
    <x v="0"/>
    <s v="00129730"/>
    <s v="Post-TRRC Project"/>
    <s v="TR00133124"/>
    <s v="AP_INVOICES"/>
    <n v="300000929395095"/>
    <s v="STANDARD"/>
    <n v="3669.6"/>
    <n v="1027.2"/>
    <n v="3"/>
    <s v="TR00133124"/>
    <s v="1975156"/>
    <s v="Fatou L. Njie"/>
    <n v="20"/>
    <s v="Journal Import 8712233:"/>
    <s v="Supplier: Fatou L. Njie |Supplier #: 1975156 |Site: Home |Transaction #: TR00133124 |Transaction Line #: 3 |PO #:  |PO Line #: 0 |Contract #: 00140730 |Project #: 00129730 |Task #: ACTIVITY 5 |Donor: Peacebuilding Fund |"/>
    <s v="Payables A 8712085000001 8712233 Y"/>
    <s v="23-04-2023 Purchase Invoices"/>
    <s v="Quantum Service Account"/>
    <s v="UNDP PL USD"/>
    <s v=" "/>
    <m/>
    <n v="0"/>
    <n v="2023"/>
    <n v="45039"/>
    <n v="45040"/>
    <s v="3"/>
    <s v="USD"/>
    <n v="1027.2"/>
    <n v="1027.2"/>
    <m/>
    <n v="1027.2"/>
    <n v="45241.425441435182"/>
  </r>
  <r>
    <s v="Purchase Invoices"/>
    <s v="Oracle Fusion Payables invoices."/>
    <s v="Payables"/>
    <s v="Oracle Fusion Payables subledger."/>
    <s v="INVOICES"/>
    <n v="4"/>
    <s v="APR-2023"/>
    <s v="UNDP"/>
    <n v="71615"/>
    <s v="Daily Subsistence Allowance - International"/>
    <s v="33404"/>
    <s v="Gambia - Dem. Governance"/>
    <s v="GMB"/>
    <s v="Gambia"/>
    <s v="011363"/>
    <s v="Peacebuilding Fund"/>
    <s v="30000"/>
    <s v="Programme Cost Sharing"/>
    <s v="001981-UNDP"/>
    <x v="0"/>
    <x v="0"/>
    <s v="00129730"/>
    <s v="Post-TRRC Project"/>
    <s v="TR00133098"/>
    <s v="AP_INVOICES"/>
    <n v="300000929425003"/>
    <s v="STANDARD"/>
    <n v="2548.4"/>
    <n v="343.2"/>
    <n v="4"/>
    <s v="TR00133098"/>
    <s v="1975479"/>
    <s v="Isatou Dabo"/>
    <n v="14"/>
    <s v="Journal Import 8712233:"/>
    <s v="Supplier: Isatou Dabo |Supplier #: 1975479 |Site: Home |Transaction #: TR00133098 |Transaction Line #: 4 |PO #:  |PO Line #: 0 |Contract #: 00140730 |Project #: 00129730 |Task #: ACTIVITY 5 |Donor: Peacebuilding Fund |"/>
    <s v="Payables A 8712085000001 8712233 Y"/>
    <s v="23-04-2023 Purchase Invoices"/>
    <s v="Quantum Service Account"/>
    <s v="UNDP PL USD"/>
    <s v=" "/>
    <m/>
    <n v="0"/>
    <n v="2023"/>
    <n v="45039"/>
    <n v="45040"/>
    <s v="4"/>
    <s v="USD"/>
    <n v="343.2"/>
    <n v="343.2"/>
    <m/>
    <n v="343.2"/>
    <n v="45241.425441435182"/>
  </r>
  <r>
    <s v="Purchase Invoices"/>
    <s v="Oracle Fusion Payables invoices."/>
    <s v="Payables"/>
    <s v="Oracle Fusion Payables subledger."/>
    <s v="INVOICES"/>
    <n v="4"/>
    <s v="APR-2023"/>
    <s v="UNDP"/>
    <n v="71615"/>
    <s v="Daily Subsistence Allowance - International"/>
    <s v="33404"/>
    <s v="Gambia - Dem. Governance"/>
    <s v="GMB"/>
    <s v="Gambia"/>
    <s v="011363"/>
    <s v="Peacebuilding Fund"/>
    <s v="30000"/>
    <s v="Programme Cost Sharing"/>
    <s v="001981-UNDP"/>
    <x v="0"/>
    <x v="0"/>
    <s v="00129730"/>
    <s v="Post-TRRC Project"/>
    <s v="TR00133098"/>
    <s v="AP_INVOICES"/>
    <n v="300000929425003"/>
    <s v="STANDARD"/>
    <n v="2548.4"/>
    <n v="800"/>
    <n v="1"/>
    <s v="TR00133098"/>
    <s v="1975479"/>
    <s v="Isatou Dabo"/>
    <n v="16"/>
    <s v="Journal Import 8712233:"/>
    <s v="Supplier: Isatou Dabo |Supplier #: 1975479 |Site: Home |Transaction #: TR00133098 |Transaction Line #: 1 |PO #:  |PO Line #: 0 |Contract #: 00140730 |Project #: 00129730 |Task #: ACTIVITY 5 |Donor: Peacebuilding Fund |"/>
    <s v="Payables A 8712085000001 8712233 Y"/>
    <s v="23-04-2023 Purchase Invoices"/>
    <s v="Quantum Service Account"/>
    <s v="UNDP PL USD"/>
    <s v=" "/>
    <m/>
    <n v="0"/>
    <n v="2023"/>
    <n v="45039"/>
    <n v="45040"/>
    <s v="1"/>
    <s v="USD"/>
    <n v="800"/>
    <n v="800"/>
    <m/>
    <n v="800"/>
    <n v="45241.425441435182"/>
  </r>
  <r>
    <s v="Purchase Invoices"/>
    <s v="Oracle Fusion Payables invoices."/>
    <s v="Payables"/>
    <s v="Oracle Fusion Payables subledger."/>
    <s v="INVOICES"/>
    <n v="4"/>
    <s v="APR-2023"/>
    <s v="UNDP"/>
    <n v="71615"/>
    <s v="Daily Subsistence Allowance - International"/>
    <s v="33404"/>
    <s v="Gambia - Dem. Governance"/>
    <s v="GMB"/>
    <s v="Gambia"/>
    <s v="011363"/>
    <s v="Peacebuilding Fund"/>
    <s v="30000"/>
    <s v="Programme Cost Sharing"/>
    <s v="001981-UNDP"/>
    <x v="0"/>
    <x v="0"/>
    <s v="00129730"/>
    <s v="Post-TRRC Project"/>
    <s v="TR00133098"/>
    <s v="AP_INVOICES"/>
    <n v="300000929425003"/>
    <s v="STANDARD"/>
    <n v="2548.4"/>
    <n v="967.2"/>
    <n v="3"/>
    <s v="TR00133098"/>
    <s v="1975479"/>
    <s v="Isatou Dabo"/>
    <n v="18"/>
    <s v="Journal Import 8712233:"/>
    <s v="Supplier: Isatou Dabo |Supplier #: 1975479 |Site: Home |Transaction #: TR00133098 |Transaction Line #: 3 |PO #:  |PO Line #: 0 |Contract #: 00140730 |Project #: 00129730 |Task #: ACTIVITY 5 |Donor: Peacebuilding Fund |"/>
    <s v="Payables A 8712085000001 8712233 Y"/>
    <s v="23-04-2023 Purchase Invoices"/>
    <s v="Quantum Service Account"/>
    <s v="UNDP PL USD"/>
    <s v=" "/>
    <m/>
    <n v="0"/>
    <n v="2023"/>
    <n v="45039"/>
    <n v="45040"/>
    <s v="3"/>
    <s v="USD"/>
    <n v="967.2"/>
    <n v="967.2"/>
    <m/>
    <n v="967.2"/>
    <n v="45241.425441435182"/>
  </r>
  <r>
    <s v="Purchase Invoices"/>
    <s v="Oracle Fusion Payables invoices."/>
    <s v="Payables"/>
    <s v="Oracle Fusion Payables subledger."/>
    <s v="INVOICES"/>
    <n v="4"/>
    <s v="APR-2023"/>
    <s v="UNDP"/>
    <n v="71615"/>
    <s v="Daily Subsistence Allowance - International"/>
    <s v="33404"/>
    <s v="Gambia - Dem. Governance"/>
    <s v="GMB"/>
    <s v="Gambia"/>
    <s v="011363"/>
    <s v="Peacebuilding Fund"/>
    <s v="30000"/>
    <s v="Programme Cost Sharing"/>
    <s v="001981-UNDP"/>
    <x v="2"/>
    <x v="0"/>
    <s v="00129730"/>
    <s v="Post-TRRC Project"/>
    <s v="TC00113281s_1"/>
    <s v="AP_INVOICES"/>
    <n v="300000936055472"/>
    <s v="STANDARD"/>
    <n v="994.6"/>
    <n v="994.6"/>
    <n v="1"/>
    <s v="TC00113281s_1"/>
    <s v="1253711"/>
    <s v="Mansour Jobe"/>
    <n v="575"/>
    <s v="Journal Import 8852355:"/>
    <s v="Supplier: Mansour Jobe |Supplier #: 1253711 |Site: Home |Transaction #: TC00113281s_1 |Transaction Line #: 1 |PO #:  |PO Line #: 0 |Contract #: 00140730 |Project #: 00129730 |Task #: ACTIVITY 1 |Donor: Peacebuilding Fund |"/>
    <s v="Payables A 8852091000001 8852355 Y"/>
    <s v="26-04-2023 Purchase Invoices"/>
    <s v="Quantum Service Account"/>
    <s v="UNDP PL USD"/>
    <s v=" "/>
    <m/>
    <n v="0"/>
    <n v="2023"/>
    <n v="45042"/>
    <n v="45042"/>
    <s v="1"/>
    <s v="USD"/>
    <n v="994.6"/>
    <n v="994.6"/>
    <m/>
    <n v="994.6"/>
    <n v="45241.425441435182"/>
  </r>
  <r>
    <s v="Purchase Invoices"/>
    <s v="Oracle Fusion Payables invoices."/>
    <s v="Payables"/>
    <s v="Oracle Fusion Payables subledger."/>
    <s v="INVOICES"/>
    <n v="4"/>
    <s v="APR-2023"/>
    <s v="UNDP"/>
    <n v="71615"/>
    <s v="Daily Subsistence Allowance - International"/>
    <s v="33404"/>
    <s v="Gambia - Dem. Governance"/>
    <s v="GMB"/>
    <s v="Gambia"/>
    <s v="011363"/>
    <s v="Peacebuilding Fund"/>
    <s v="30000"/>
    <s v="Programme Cost Sharing"/>
    <s v="001981-UNDP"/>
    <x v="0"/>
    <x v="0"/>
    <s v="00129730"/>
    <s v="Post-TRRC Project"/>
    <s v="TC00113270s_0"/>
    <s v="AP_INVOICES"/>
    <n v="300000936333120"/>
    <s v="STANDARD"/>
    <n v="994.6"/>
    <n v="994.6"/>
    <n v="1"/>
    <s v="TC00113270s_0"/>
    <s v="1252995"/>
    <s v="ISATOU NJAI CHAM"/>
    <n v="274"/>
    <s v="Journal Import 8893443:"/>
    <s v="Supplier: ISATOU NJAI CHAM |Supplier #: 1252995 |Site: Gambia |Transaction #: TC00113270s_0 |Transaction Line #: 1 |PO #:  |PO Line #: 0 |Contract #: 00140730 |Project #: 00129730 |Task #: ACTIVITY 5 |Donor: Peacebuilding Fund |"/>
    <s v="Payables A 8893249000001 8893443 2 Y"/>
    <s v="26-04-2023 Purchase Invoices"/>
    <s v="Quantum Service Account"/>
    <s v="UNDP PL USD"/>
    <s v=" "/>
    <m/>
    <n v="0"/>
    <n v="2023"/>
    <n v="45042"/>
    <n v="45043"/>
    <s v="1"/>
    <s v="USD"/>
    <n v="994.6"/>
    <n v="994.6"/>
    <m/>
    <n v="994.6"/>
    <n v="45241.425441435182"/>
  </r>
  <r>
    <s v="Purchase Invoices"/>
    <s v="Oracle Fusion Payables invoices."/>
    <s v="Payables"/>
    <s v="Oracle Fusion Payables subledger."/>
    <s v="INVOICES"/>
    <n v="4"/>
    <s v="APR-2023"/>
    <s v="UNDP"/>
    <n v="71615"/>
    <s v="Daily Subsistence Allowance - International"/>
    <s v="33404"/>
    <s v="Gambia - Dem. Governance"/>
    <s v="GMB"/>
    <s v="Gambia"/>
    <s v="011363"/>
    <s v="Peacebuilding Fund"/>
    <s v="30000"/>
    <s v="Programme Cost Sharing"/>
    <s v="001981-UNDP"/>
    <x v="0"/>
    <x v="0"/>
    <s v="00129730"/>
    <s v="Post-TRRC Project"/>
    <s v="TR00132635"/>
    <s v="AP_INVOICES"/>
    <n v="300000936456262"/>
    <s v="STANDARD"/>
    <n v="816"/>
    <n v="816"/>
    <n v="1"/>
    <s v="TR00132635"/>
    <s v="HCM-71334102"/>
    <s v="NDEY NGONEH JENG[[71334102]]"/>
    <n v="273"/>
    <s v="Journal Import 8893443:"/>
    <s v="Supplier: NDEY NGONEH JENG[[71334102]] |Supplier #: HCM-71334102 |Site: Primary |Transaction #: TR00132635 |Transaction Line #: 1 |PO #:  |PO Line #: 0 |Contract #: 00140730 |Project #: 00129730 |Task #: ACTIVITY 5 |Donor: Peacebu"/>
    <s v="Payables A 8893249000001 8893443 2 Y"/>
    <s v="26-04-2023 Purchase Invoices"/>
    <s v="Quantum Service Account"/>
    <s v="UNDP PL USD"/>
    <s v=" "/>
    <m/>
    <n v="0"/>
    <n v="2023"/>
    <n v="45042"/>
    <n v="45043"/>
    <s v="1"/>
    <s v="USD"/>
    <n v="816"/>
    <n v="816"/>
    <m/>
    <n v="816"/>
    <n v="45241.425441435182"/>
  </r>
  <r>
    <s v="Purchase Invoices"/>
    <s v="Oracle Fusion Payables invoices."/>
    <s v="Payables"/>
    <s v="Oracle Fusion Payables subledger."/>
    <s v="INVOICES"/>
    <n v="5"/>
    <s v="MAY-2023"/>
    <s v="UNDP"/>
    <n v="71615"/>
    <s v="Daily Subsistence Allowance - International"/>
    <s v="33404"/>
    <s v="Gambia - Dem. Governance"/>
    <s v="GMB"/>
    <s v="Gambia"/>
    <s v="011363"/>
    <s v="Peacebuilding Fund"/>
    <s v="30000"/>
    <s v="Programme Cost Sharing"/>
    <s v="001981-UNDP"/>
    <x v="0"/>
    <x v="0"/>
    <s v="00129730"/>
    <s v="Post-TRRC Project"/>
    <s v="TR00135436"/>
    <s v="AP_INVOICES"/>
    <n v="300000952314780"/>
    <s v="STANDARD"/>
    <n v="0"/>
    <n v="0"/>
    <n v="1"/>
    <s v="TR00135436"/>
    <s v="HCM-71406565"/>
    <s v="Maimuna  MANNEH[[71406565]]"/>
    <n v="999"/>
    <s v="Journal Import 9793758:"/>
    <s v="Supplier: Maimuna  MANNEH[[71406565]] |Supplier #: HCM-71406565 |Site: Primary |Transaction #: TR00135436 |Transaction Line #: 1 |PO #:  |PO Line #: 0 |Contract #: 00140730 |Project #: 00129730 |Task #: ACTIVITY 5 |Donor: Peacebui"/>
    <s v="Payables A 9793100000002 9793758 Y"/>
    <s v="04-05-2023 Purchase Invoices"/>
    <s v="Quantum Service Account"/>
    <s v="UNDP PL USD"/>
    <s v=" "/>
    <m/>
    <n v="0"/>
    <n v="2023"/>
    <n v="45050"/>
    <n v="45061"/>
    <s v="1"/>
    <s v="USD"/>
    <n v="1020"/>
    <n v="1020"/>
    <m/>
    <n v="1020"/>
    <n v="45241.425441435182"/>
  </r>
  <r>
    <s v="Purchase Invoices"/>
    <s v="Oracle Fusion Payables invoices."/>
    <s v="Payables"/>
    <s v="Oracle Fusion Payables subledger."/>
    <s v="INVOICES"/>
    <n v="5"/>
    <s v="MAY-2023"/>
    <s v="UNDP"/>
    <n v="71615"/>
    <s v="Daily Subsistence Allowance - International"/>
    <s v="33404"/>
    <s v="Gambia - Dem. Governance"/>
    <s v="GMB"/>
    <s v="Gambia"/>
    <s v="011363"/>
    <s v="Peacebuilding Fund"/>
    <s v="30000"/>
    <s v="Programme Cost Sharing"/>
    <s v="001981-UNDP"/>
    <x v="0"/>
    <x v="0"/>
    <s v="00129730"/>
    <s v="Post-TRRC Project"/>
    <s v="TR00135436"/>
    <s v="AP_INVOICES"/>
    <n v="300000952314780"/>
    <s v="STANDARD"/>
    <n v="0"/>
    <n v="0"/>
    <n v="1"/>
    <s v="TR00135436"/>
    <s v="HCM-71406565"/>
    <s v="Maimuna  MANNEH[[71406565]]"/>
    <n v="1000"/>
    <s v="Journal Import 9793758:"/>
    <s v="Supplier: Maimuna  MANNEH[[71406565]] |Supplier #: HCM-71406565 |Site: Primary |Transaction #: TR00135436 |Transaction Line #: 1 |PO #:  |PO Line #: 0 |Contract #: 00140730 |Project #: 00129730 |Task #: ACTIVITY 5 |Donor: Peacebui"/>
    <s v="Payables A 9793100000002 9793758 Y"/>
    <s v="04-05-2023 Purchase Invoices"/>
    <s v="Quantum Service Account"/>
    <s v="UNDP PL USD"/>
    <s v=" "/>
    <m/>
    <n v="0"/>
    <n v="2023"/>
    <n v="45050"/>
    <n v="45061"/>
    <s v="1"/>
    <s v="USD"/>
    <n v="-1020"/>
    <m/>
    <n v="1020"/>
    <n v="-1020"/>
    <n v="45241.425441435182"/>
  </r>
  <r>
    <s v="Purchase Invoices"/>
    <s v="Oracle Fusion Payables invoices."/>
    <s v="Payables"/>
    <s v="Oracle Fusion Payables subledger."/>
    <s v="INVOICES"/>
    <n v="5"/>
    <s v="MAY-2023"/>
    <s v="UNDP"/>
    <n v="71615"/>
    <s v="Daily Subsistence Allowance - International"/>
    <s v="33404"/>
    <s v="Gambia - Dem. Governance"/>
    <s v="GMB"/>
    <s v="Gambia"/>
    <s v="011363"/>
    <s v="Peacebuilding Fund"/>
    <s v="30000"/>
    <s v="Programme Cost Sharing"/>
    <s v="001981-UNDP"/>
    <x v="0"/>
    <x v="0"/>
    <s v="00129730"/>
    <s v="Post-TRRC Project"/>
    <s v="TR00137649"/>
    <s v="AP_INVOICES"/>
    <n v="300000952533732"/>
    <s v="STANDARD"/>
    <n v="1037.5999999999999"/>
    <n v="849.6"/>
    <n v="1"/>
    <s v="TR00137649"/>
    <s v="1981221"/>
    <s v="Aisatou Jallow-Sey"/>
    <n v="1224"/>
    <s v="Journal Import 9793855:"/>
    <s v="Supplier: Aisatou Jallow-Sey |Supplier #: 1981221 |Site: Banjul Gambia |Transaction #: TR00137649 |Transaction Line #: 1 |PO #:  |PO Line #: 0 |Contract #: 00140730 |Project #: 00129730 |Task #: ACTIVITY 5 |Donor: Peacebuilding Fu"/>
    <s v="Payables A 9793100000004 9793855 Y"/>
    <s v="04-05-2023 Purchase Invoices"/>
    <s v="Quantum Service Account"/>
    <s v="UNDP PL USD"/>
    <s v=" "/>
    <m/>
    <n v="0"/>
    <n v="2023"/>
    <n v="45050"/>
    <n v="45061"/>
    <s v="1"/>
    <s v="USD"/>
    <n v="849.6"/>
    <n v="849.6"/>
    <m/>
    <n v="849.6"/>
    <n v="45241.425441435182"/>
  </r>
  <r>
    <s v="Purchase Invoices"/>
    <s v="Oracle Fusion Payables invoices."/>
    <s v="Payables"/>
    <s v="Oracle Fusion Payables subledger."/>
    <s v="INVOICES"/>
    <n v="5"/>
    <s v="MAY-2023"/>
    <s v="UNDP"/>
    <n v="71615"/>
    <s v="Daily Subsistence Allowance - International"/>
    <s v="33404"/>
    <s v="Gambia - Dem. Governance"/>
    <s v="GMB"/>
    <s v="Gambia"/>
    <s v="011363"/>
    <s v="Peacebuilding Fund"/>
    <s v="30000"/>
    <s v="Programme Cost Sharing"/>
    <s v="001981-UNDP"/>
    <x v="0"/>
    <x v="0"/>
    <s v="00129730"/>
    <s v="Post-TRRC Project"/>
    <s v="TR00135436_1"/>
    <s v="AP_INVOICES"/>
    <n v="300000966213355"/>
    <s v="STANDARD"/>
    <n v="1020"/>
    <n v="1020"/>
    <n v="1"/>
    <s v="TR00135436_1"/>
    <s v="HCM-71406565"/>
    <s v="Maimuna  MANNEH[[71406565]]"/>
    <n v="1444"/>
    <s v="Journal Import 9794440:"/>
    <s v="Supplier: Maimuna  MANNEH[[71406565]] |Supplier #: HCM-71406565 |Site: Primary |Transaction #: TR00135436_1 |Transaction Line #: 1 |PO #:  |PO Line #: 0 |Contract #: 00140730 |Project #: 00129730 |Task #: ACTIVITY 5 |Donor: Peaceb"/>
    <s v="Payables A 9793100000022 9794440 Y"/>
    <s v="11-05-2023 Purchase Invoices"/>
    <s v="Quantum Service Account"/>
    <s v="UNDP PL USD"/>
    <s v=" "/>
    <m/>
    <n v="0"/>
    <n v="2023"/>
    <n v="45057"/>
    <n v="45061"/>
    <s v="1"/>
    <s v="USD"/>
    <n v="1020"/>
    <n v="1020"/>
    <m/>
    <n v="1020"/>
    <n v="45241.425441435182"/>
  </r>
  <r>
    <s v="Purchase Invoices"/>
    <s v="Oracle Fusion Payables invoices."/>
    <s v="Payables"/>
    <s v="Oracle Fusion Payables subledger."/>
    <s v="INVOICES"/>
    <n v="5"/>
    <s v="MAY-2023"/>
    <s v="UNDP"/>
    <n v="71615"/>
    <s v="Daily Subsistence Allowance - International"/>
    <s v="33404"/>
    <s v="Gambia - Dem. Governance"/>
    <s v="GMB"/>
    <s v="Gambia"/>
    <s v="011363"/>
    <s v="Peacebuilding Fund"/>
    <s v="30000"/>
    <s v="Programme Cost Sharing"/>
    <s v="001981-UNDP"/>
    <x v="0"/>
    <x v="0"/>
    <s v="00129730"/>
    <s v="Post-TRRC Project"/>
    <s v="TR00144827"/>
    <s v="AP_INVOICES"/>
    <n v="300000982309055"/>
    <s v="STANDARD"/>
    <n v="1037.5999999999999"/>
    <n v="849.6"/>
    <n v="2"/>
    <s v="TR00144827"/>
    <s v="1986220"/>
    <s v="Veronic Wright"/>
    <n v="3"/>
    <s v="Journal Import 13940585:"/>
    <s v="Supplier: Veronic Wright |Supplier #: 1986220 |Site: GMB |Transaction #: TR00144827 |Transaction Line #: 2 |PO #:  |PO Line #: 0 |Contract #: 00140730 |Project #: 00129730 |Task #: ACTIVITY 5 |Donor: Peacebuilding Fund |"/>
    <s v="Payables A 13940442000001 13940585 4 Y"/>
    <s v="18-05-2023 Purchase Invoices"/>
    <s v="Quantum Service Account"/>
    <s v="UNDP PL USD"/>
    <s v=" "/>
    <m/>
    <n v="0"/>
    <n v="2023"/>
    <n v="45064"/>
    <n v="45132"/>
    <s v="2"/>
    <s v="USD"/>
    <n v="849.6"/>
    <n v="849.6"/>
    <m/>
    <n v="849.6"/>
    <n v="45241.425441435182"/>
  </r>
  <r>
    <s v="Purchase Invoices"/>
    <s v="Oracle Fusion Payables invoices."/>
    <s v="Payables"/>
    <s v="Oracle Fusion Payables subledger."/>
    <s v="INVOICES"/>
    <n v="5"/>
    <s v="MAY-2023"/>
    <s v="UNDP"/>
    <n v="71615"/>
    <s v="Daily Subsistence Allowance - International"/>
    <s v="33404"/>
    <s v="Gambia - Dem. Governance"/>
    <s v="GMB"/>
    <s v="Gambia"/>
    <s v="011363"/>
    <s v="Peacebuilding Fund"/>
    <s v="30000"/>
    <s v="Programme Cost Sharing"/>
    <s v="001981-UNDP"/>
    <x v="0"/>
    <x v="0"/>
    <s v="00129730"/>
    <s v="Post-TRRC Project"/>
    <s v="TR00126411"/>
    <s v="AP_INVOICES"/>
    <n v="300000996644344"/>
    <s v="STANDARD"/>
    <n v="572.80000000000007"/>
    <n v="572.80000000000007"/>
    <n v="1"/>
    <s v="TR00126411"/>
    <s v="HCM-71327622"/>
    <s v="SHELLA NGUM NGWA[[71327622]]"/>
    <n v="1243"/>
    <s v="Journal Import 11221658:"/>
    <s v="Supplier: SHELLA NGUM NGWA[[71327622]] |Supplier #: HCM-71327622 |Site: Gambia |Transaction #: TR00126411 |Transaction Line #: 1 |PO #:  |PO Line #: 0 |Contract #: 00140730 |Project #: 00129730 |Task #: ACTIVITY 5 |Donor: Peacebui"/>
    <s v="Payables A 11221617000006 11221658 Y"/>
    <s v="24-05-2023 Purchase Invoices"/>
    <s v="Dhanunjay Vura"/>
    <s v="UNDP PL USD"/>
    <s v=" "/>
    <m/>
    <n v="0"/>
    <n v="2023"/>
    <n v="45070"/>
    <n v="45085"/>
    <s v="1"/>
    <s v="USD"/>
    <n v="572.80000000000007"/>
    <n v="572.80000000000007"/>
    <m/>
    <n v="572.80000000000007"/>
    <n v="45241.425441435182"/>
  </r>
  <r>
    <s v="Purchase Invoices"/>
    <s v="Oracle Fusion Payables invoices."/>
    <s v="Payables"/>
    <s v="Oracle Fusion Payables subledger."/>
    <s v="INVOICES"/>
    <n v="5"/>
    <s v="MAY-2023"/>
    <s v="UNDP"/>
    <n v="71615"/>
    <s v="Daily Subsistence Allowance - International"/>
    <s v="33404"/>
    <s v="Gambia - Dem. Governance"/>
    <s v="GMB"/>
    <s v="Gambia"/>
    <s v="011363"/>
    <s v="Peacebuilding Fund"/>
    <s v="30000"/>
    <s v="Programme Cost Sharing"/>
    <s v="001981-UNDP"/>
    <x v="0"/>
    <x v="0"/>
    <s v="00129730"/>
    <s v="Post-TRRC Project"/>
    <s v="TR00148323"/>
    <s v="AP_INVOICES"/>
    <n v="300000996676466"/>
    <s v="STANDARD"/>
    <n v="1290"/>
    <n v="1290"/>
    <n v="1"/>
    <s v="TR00148323"/>
    <s v="1972131"/>
    <s v="Judith Akot Brenda Oder"/>
    <n v="64"/>
    <s v="Journal Import 10442464:"/>
    <s v="Supplier: Judith Akot Brenda Oder |Supplier #: 1972131 |Site: Gambia |Transaction #: TR00148323 |Transaction Line #: 1 |PO #:  |PO Line #: 0 |Contract #: 00140730 |Project #: 00129730 |Task #: ACTIVITY 5 |Donor: Peacebuilding Fund"/>
    <s v="Payables A 10441441000001 10442464 Y"/>
    <s v="24-05-2023 Purchase Invoices"/>
    <s v="Quantum Service Account"/>
    <s v="UNDP PL USD"/>
    <s v=" "/>
    <m/>
    <n v="0"/>
    <n v="2023"/>
    <n v="45070"/>
    <n v="45072"/>
    <s v="1"/>
    <s v="USD"/>
    <n v="1290"/>
    <n v="1290"/>
    <m/>
    <n v="1290"/>
    <n v="45241.425441435182"/>
  </r>
  <r>
    <s v="Purchase Invoices"/>
    <s v="Oracle Fusion Payables invoices."/>
    <s v="Payables"/>
    <s v="Oracle Fusion Payables subledger."/>
    <s v="INVOICES"/>
    <n v="6"/>
    <s v="JUN-2023"/>
    <s v="UNDP"/>
    <n v="71615"/>
    <s v="Daily Subsistence Allowance - International"/>
    <s v="33404"/>
    <s v="Gambia - Dem. Governance"/>
    <s v="GMB"/>
    <s v="Gambia"/>
    <s v="011363"/>
    <s v="Peacebuilding Fund"/>
    <s v="30000"/>
    <s v="Programme Cost Sharing"/>
    <s v="001981-UNDP"/>
    <x v="0"/>
    <x v="0"/>
    <s v="00129730"/>
    <s v="Post-TRRC Project"/>
    <s v="TC00126379s_0"/>
    <s v="AP_INVOICES"/>
    <n v="300001026258219"/>
    <s v="STANDARD"/>
    <n v="484"/>
    <n v="484"/>
    <n v="1"/>
    <s v="TC00126379s_0"/>
    <s v="HCM-71334102"/>
    <s v="NDEY NGONEH JENG[[71334102]]"/>
    <n v="99"/>
    <s v="Journal Import 11263640:"/>
    <s v="Supplier: NDEY NGONEH JENG[[71334102]] |Supplier #: HCM-71334102 |Site: Primary |Transaction #: TC00126379s_0 |Transaction Line #: 1 |PO #:  |PO Line #: 0 |Contract #: 00140730 |Project #: 00129730 |Task #: ACTIVITY 5 |Donor: Peac"/>
    <s v="Payables A 11262622000001 11263640 Y"/>
    <s v="06-06-2023 Purchase Invoices"/>
    <s v="Quantum Service Account"/>
    <s v="UNDP PL USD"/>
    <s v=" "/>
    <m/>
    <n v="0"/>
    <n v="2023"/>
    <n v="45083"/>
    <n v="45086"/>
    <s v="1"/>
    <s v="USD"/>
    <n v="484"/>
    <n v="484"/>
    <m/>
    <n v="484"/>
    <n v="45241.425441435182"/>
  </r>
  <r>
    <s v="Purchase Invoices"/>
    <s v="Oracle Fusion Payables invoices."/>
    <s v="Payables"/>
    <s v="Oracle Fusion Payables subledger."/>
    <s v="INVOICES"/>
    <n v="6"/>
    <s v="JUN-2023"/>
    <s v="UNDP"/>
    <n v="71615"/>
    <s v="Daily Subsistence Allowance - International"/>
    <s v="33404"/>
    <s v="Gambia - Dem. Governance"/>
    <s v="GMB"/>
    <s v="Gambia"/>
    <s v="011363"/>
    <s v="Peacebuilding Fund"/>
    <s v="30000"/>
    <s v="Programme Cost Sharing"/>
    <s v="001981-UNDP"/>
    <x v="0"/>
    <x v="0"/>
    <s v="00129730"/>
    <s v="Post-TRRC Project"/>
    <s v="TC00126371s_0"/>
    <s v="AP_INVOICES"/>
    <n v="300001026258280"/>
    <s v="STANDARD"/>
    <n v="207.4"/>
    <n v="207.4"/>
    <n v="1"/>
    <s v="TC00126371s_0"/>
    <s v="1981221"/>
    <s v="Aisatou Jallow-Sey"/>
    <n v="97"/>
    <s v="Journal Import 11263640:"/>
    <s v="Supplier: Aisatou Jallow-Sey |Supplier #: 1981221 |Site: Gambia |Transaction #: TC00126371s_0 |Transaction Line #: 1 |PO #:  |PO Line #: 0 |Contract #: 00140730 |Project #: 00129730 |Task #: ACTIVITY 5 |Donor: Peacebuilding Fund |"/>
    <s v="Payables A 11262622000001 11263640 Y"/>
    <s v="06-06-2023 Purchase Invoices"/>
    <s v="Quantum Service Account"/>
    <s v="UNDP PL USD"/>
    <s v=" "/>
    <m/>
    <n v="0"/>
    <n v="2023"/>
    <n v="45083"/>
    <n v="45086"/>
    <s v="1"/>
    <s v="USD"/>
    <n v="207.4"/>
    <n v="207.4"/>
    <m/>
    <n v="207.4"/>
    <n v="45241.425441435182"/>
  </r>
  <r>
    <s v="Purchase Invoices"/>
    <s v="Oracle Fusion Payables invoices."/>
    <s v="Payables"/>
    <s v="Oracle Fusion Payables subledger."/>
    <s v="INVOICES"/>
    <n v="6"/>
    <s v="JUN-2023"/>
    <s v="UNDP"/>
    <n v="71615"/>
    <s v="Daily Subsistence Allowance - International"/>
    <s v="33404"/>
    <s v="Gambia - Dem. Governance"/>
    <s v="GMB"/>
    <s v="Gambia"/>
    <s v="011363"/>
    <s v="Peacebuilding Fund"/>
    <s v="30000"/>
    <s v="Programme Cost Sharing"/>
    <s v="001981-UNDP"/>
    <x v="0"/>
    <x v="0"/>
    <s v="00129730"/>
    <s v="Post-TRRC Project"/>
    <s v="TC00126374s_0"/>
    <s v="AP_INVOICES"/>
    <n v="300001026266269"/>
    <s v="STANDARD"/>
    <n v="212.20000000000002"/>
    <n v="212.20000000000002"/>
    <n v="1"/>
    <s v="TC00126374s_0"/>
    <s v="1986220"/>
    <s v="Veronic Wright"/>
    <n v="98"/>
    <s v="Journal Import 11263640:"/>
    <s v="Supplier: Veronic Wright |Supplier #: 1986220 |Site: GMB |Transaction #: TC00126374s_0 |Transaction Line #: 1 |PO #:  |PO Line #: 0 |Contract #: 00140730 |Project #: 00129730 |Task #: ACTIVITY 5 |Donor: Peacebuilding Fund |"/>
    <s v="Payables A 11262622000001 11263640 Y"/>
    <s v="06-06-2023 Purchase Invoices"/>
    <s v="Quantum Service Account"/>
    <s v="UNDP PL USD"/>
    <s v=" "/>
    <m/>
    <n v="0"/>
    <n v="2023"/>
    <n v="45083"/>
    <n v="45086"/>
    <s v="1"/>
    <s v="USD"/>
    <n v="212.20000000000002"/>
    <n v="212.20000000000002"/>
    <m/>
    <n v="212.20000000000002"/>
    <n v="45241.425441435182"/>
  </r>
  <r>
    <s v="Purchase Invoices"/>
    <s v="Oracle Fusion Payables invoices."/>
    <s v="Payables"/>
    <s v="Oracle Fusion Payables subledger."/>
    <s v="INVOICES"/>
    <n v="6"/>
    <s v="JUN-2023"/>
    <s v="UNDP"/>
    <n v="71615"/>
    <s v="Daily Subsistence Allowance - International"/>
    <s v="33404"/>
    <s v="Gambia - Dem. Governance"/>
    <s v="GMB"/>
    <s v="Gambia"/>
    <s v="011363"/>
    <s v="Peacebuilding Fund"/>
    <s v="30000"/>
    <s v="Programme Cost Sharing"/>
    <s v="001981-UNDP"/>
    <x v="0"/>
    <x v="0"/>
    <s v="00129730"/>
    <s v="Post-TRRC Project"/>
    <s v="TC00126383s_0"/>
    <s v="AP_INVOICES"/>
    <n v="300001026338994"/>
    <s v="STANDARD"/>
    <n v="528.6"/>
    <n v="528.6"/>
    <n v="1"/>
    <s v="TC00126383s_0"/>
    <s v="1975479"/>
    <s v="Isatou Dabo"/>
    <n v="632"/>
    <s v="Journal Import 11101316:"/>
    <s v="Supplier: Isatou Dabo |Supplier #: 1975479 |Site: Home |Transaction #: TC00126383s_0 |Transaction Line #: 1 |PO #:  |PO Line #: 0 |Contract #: 00140730 |Project #: 00129730 |Task #: ACTIVITY 5 |Donor: Peacebuilding Fund |"/>
    <s v="Payables A 11100257000001 11101316 Y"/>
    <s v="06-06-2023 Purchase Invoices"/>
    <s v="Quantum Service Account"/>
    <s v="UNDP PL USD"/>
    <s v=" "/>
    <m/>
    <n v="0"/>
    <n v="2023"/>
    <n v="45083"/>
    <n v="45083"/>
    <s v="1"/>
    <s v="USD"/>
    <n v="528.6"/>
    <n v="528.6"/>
    <m/>
    <n v="528.6"/>
    <n v="45241.425441435182"/>
  </r>
  <r>
    <s v="Purchase Invoices"/>
    <s v="Oracle Fusion Payables invoices."/>
    <s v="Payables"/>
    <s v="Oracle Fusion Payables subledger."/>
    <s v="INVOICES"/>
    <n v="7"/>
    <s v="JUL-2023"/>
    <s v="UNDP"/>
    <n v="71615"/>
    <s v="Daily Subsistence Allowance - International"/>
    <s v="33404"/>
    <s v="Gambia - Dem. Governance"/>
    <s v="GMB"/>
    <s v="Gambia"/>
    <s v="011363"/>
    <s v="Peacebuilding Fund"/>
    <s v="30000"/>
    <s v="Programme Cost Sharing"/>
    <s v="001981-UNDP"/>
    <x v="0"/>
    <x v="0"/>
    <s v="00129730"/>
    <s v="Post-TRRC Project"/>
    <s v="TR00165542"/>
    <s v="AP_INVOICES"/>
    <n v="300001092350066"/>
    <s v="STANDARD"/>
    <n v="259.2"/>
    <n v="259.2"/>
    <n v="1"/>
    <s v="TR00165542"/>
    <s v="HCM-71355060"/>
    <s v="Cherno JOW[[71355060]]"/>
    <n v="1088"/>
    <s v="Journal Import 12830164:"/>
    <s v="Supplier: Cherno JOW[[71355060]] |Supplier #: HCM-71355060 |Site: GMB |Transaction #: TR00165542 |Transaction Line #: 1 |PO #:  |PO Line #: 0 |Contract #: 00140730 |Project #: 00129730 |Task #: ACTIVITY 5 |Donor: Peacebuilding Fun"/>
    <s v="Payables A 12829846000001 12830164 2 Y"/>
    <s v="05-07-2023 Purchase Invoices"/>
    <s v="Quantum Service Account"/>
    <s v="UNDP PL USD"/>
    <s v=" "/>
    <m/>
    <n v="0"/>
    <n v="2023"/>
    <n v="45112"/>
    <n v="45112"/>
    <s v="1"/>
    <s v="USD"/>
    <n v="259.2"/>
    <n v="259.2"/>
    <m/>
    <n v="259.2"/>
    <n v="45241.425441435182"/>
  </r>
  <r>
    <s v="Purchase Invoices"/>
    <s v="Oracle Fusion Payables invoices."/>
    <s v="Payables"/>
    <s v="Oracle Fusion Payables subledger."/>
    <s v="INVOICES"/>
    <n v="7"/>
    <s v="JUL-2023"/>
    <s v="UNDP"/>
    <n v="71615"/>
    <s v="Daily Subsistence Allowance - International"/>
    <s v="33404"/>
    <s v="Gambia - Dem. Governance"/>
    <s v="GMB"/>
    <s v="Gambia"/>
    <s v="011363"/>
    <s v="Peacebuilding Fund"/>
    <s v="30000"/>
    <s v="Programme Cost Sharing"/>
    <s v="001981-UNDP"/>
    <x v="0"/>
    <x v="0"/>
    <s v="00129730"/>
    <s v="Post-TRRC Project"/>
    <s v="TR00166503"/>
    <s v="AP_INVOICES"/>
    <n v="300001097745231"/>
    <s v="STANDARD"/>
    <n v="259.2"/>
    <n v="259.2"/>
    <n v="1"/>
    <s v="TR00166503"/>
    <s v="HCM-71407934"/>
    <s v="Justin  HACCIUS[[71407934]]"/>
    <n v="406"/>
    <s v="Journal Import 12980199:"/>
    <s v="Supplier: Justin  HACCIUS[[71407934]] |Supplier #: HCM-71407934 |Site: Primary |Transaction #: TR00166503 |Transaction Line #: 1 |PO #:  |PO Line #: 0 |Contract #: 00140730 |Project #: 00129730 |Task #: ACTIVITY 5 |Donor: Peacebui"/>
    <s v="Payables A 12978834000001 12980199 2 Y"/>
    <s v="07-07-2023 Purchase Invoices"/>
    <s v="Quantum Service Account"/>
    <s v="UNDP PL USD"/>
    <s v=" "/>
    <m/>
    <n v="0"/>
    <n v="2023"/>
    <n v="45114"/>
    <n v="45114"/>
    <s v="1"/>
    <s v="USD"/>
    <n v="259.2"/>
    <n v="259.2"/>
    <m/>
    <n v="259.2"/>
    <n v="45241.425441435182"/>
  </r>
  <r>
    <s v="Purchase Invoices"/>
    <s v="Oracle Fusion Payables invoices."/>
    <s v="Payables"/>
    <s v="Oracle Fusion Payables subledger."/>
    <s v="INVOICES"/>
    <n v="7"/>
    <s v="JUL-2023"/>
    <s v="UNDP"/>
    <n v="71615"/>
    <s v="Daily Subsistence Allowance - International"/>
    <s v="33404"/>
    <s v="Gambia - Dem. Governance"/>
    <s v="GMB"/>
    <s v="Gambia"/>
    <s v="011363"/>
    <s v="Peacebuilding Fund"/>
    <s v="30000"/>
    <s v="Programme Cost Sharing"/>
    <s v="001981-UNDP"/>
    <x v="0"/>
    <x v="0"/>
    <s v="00129730"/>
    <s v="Post-TRRC Project"/>
    <s v="TR00163283"/>
    <s v="AP_INVOICES"/>
    <n v="300001097817352"/>
    <s v="STANDARD"/>
    <n v="255.20000000000002"/>
    <n v="255.20000000000002"/>
    <n v="1"/>
    <s v="TR00163283"/>
    <s v="HCM-71409599"/>
    <s v="Huimin JIAN[[71409599]]"/>
    <n v="872"/>
    <s v="Journal Import 12967876:"/>
    <s v="Supplier: Huimin JIAN[[71409599]] |Supplier #: HCM-71409599 |Site: Primary |Transaction #: TR00163283 |Transaction Line #: 1 |PO #:  |PO Line #: 0 |Contract #: 00140730 |Project #: 00129730 |Task #: ACTIVITY 5 |Donor: Peacebuildin"/>
    <s v="Payables A 12967649000001 12967876 Y"/>
    <s v="07-07-2023 Purchase Invoices"/>
    <s v="Quantum Service Account"/>
    <s v="UNDP PL USD"/>
    <s v=" "/>
    <m/>
    <n v="0"/>
    <n v="2023"/>
    <n v="45114"/>
    <n v="45114"/>
    <s v="1"/>
    <s v="USD"/>
    <n v="255.20000000000002"/>
    <n v="255.20000000000002"/>
    <m/>
    <n v="255.20000000000002"/>
    <n v="45241.425441435182"/>
  </r>
  <r>
    <s v="Purchase Invoices"/>
    <s v="Oracle Fusion Payables invoices."/>
    <s v="Payables"/>
    <s v="Oracle Fusion Payables subledger."/>
    <s v="INVOICES"/>
    <n v="7"/>
    <s v="JUL-2023"/>
    <s v="UNDP"/>
    <n v="71615"/>
    <s v="Daily Subsistence Allowance - International"/>
    <s v="33404"/>
    <s v="Gambia - Dem. Governance"/>
    <s v="GMB"/>
    <s v="Gambia"/>
    <s v="011363"/>
    <s v="Peacebuilding Fund"/>
    <s v="30000"/>
    <s v="Programme Cost Sharing"/>
    <s v="001981-UNDP"/>
    <x v="0"/>
    <x v="0"/>
    <s v="00129730"/>
    <s v="Post-TRRC Project"/>
    <s v="TR00163266"/>
    <s v="AP_INVOICES"/>
    <n v="300001126841424"/>
    <s v="STANDARD"/>
    <n v="255.20000000000002"/>
    <n v="255.20000000000002"/>
    <n v="1"/>
    <s v="TR00163266"/>
    <s v="HCM-71410661"/>
    <s v="Fatou JALLOW[[71410661]]"/>
    <n v="616"/>
    <s v="Journal Import 13713275:"/>
    <s v="Supplier: Fatou JALLOW[[71410661]] |Supplier #: HCM-71410661 |Site: Primary |Transaction #: TR00163266 |Transaction Line #: 1 |PO #:  |PO Line #: 0 |Contract #: 00140730 |Project #: 00129730 |Task #: ACTIVITY 5 |Donor: Peacebuildi"/>
    <s v="Payables A 13712113000001 13713275 2 Y"/>
    <s v="20-07-2023 Purchase Invoices"/>
    <s v="Quantum Service Account"/>
    <s v="UNDP PL USD"/>
    <s v=" "/>
    <m/>
    <n v="0"/>
    <n v="2023"/>
    <n v="45127"/>
    <n v="45128"/>
    <s v="1"/>
    <s v="USD"/>
    <n v="255.20000000000002"/>
    <n v="255.20000000000002"/>
    <m/>
    <n v="255.20000000000002"/>
    <n v="45241.425441435182"/>
  </r>
  <r>
    <s v="Purchase Invoices"/>
    <s v="Oracle Fusion Payables invoices."/>
    <s v="Payables"/>
    <s v="Oracle Fusion Payables subledger."/>
    <s v="INVOICES"/>
    <n v="8"/>
    <s v="AUG-2023"/>
    <s v="UNDP"/>
    <n v="71615"/>
    <s v="Daily Subsistence Allowance - International"/>
    <s v="33404"/>
    <s v="Gambia - Dem. Governance"/>
    <s v="GMB"/>
    <s v="Gambia"/>
    <s v="011363"/>
    <s v="Peacebuilding Fund"/>
    <s v="30000"/>
    <s v="Programme Cost Sharing"/>
    <s v="001981-UNDP"/>
    <x v="0"/>
    <x v="0"/>
    <s v="00129730"/>
    <s v="Post-TRRC Project"/>
    <s v="TC00138557s_0"/>
    <s v="AP_INVOICES"/>
    <n v="300001183109929"/>
    <s v="STANDARD"/>
    <n v="64.8"/>
    <n v="64.8"/>
    <n v="1"/>
    <s v="TC00138557s_0"/>
    <s v="HCM-71355060"/>
    <s v="Cherno JOW[[71355060]]"/>
    <n v="30"/>
    <s v="Journal Import 15356687:"/>
    <s v="Supplier: Cherno JOW[[71355060]] |Supplier #: HCM-71355060 |Site: GMB |Transaction #: TC00138557s_0 |Transaction Line #: 1 |PO #:  |PO Line #: 0 |Contract #: 00140730 |Project #: 00129730 |Task #: ACTIVITY 5 |Donor: Peacebuilding"/>
    <s v="Payables A 15356566000001 15356687 Y"/>
    <s v="15-08-2023 Purchase Invoices"/>
    <s v="Quantum Service Account"/>
    <s v="UNDP PL USD"/>
    <s v=" "/>
    <m/>
    <n v="0"/>
    <n v="2023"/>
    <n v="45153"/>
    <n v="45160"/>
    <s v="1"/>
    <s v="USD"/>
    <n v="64.8"/>
    <n v="64.8"/>
    <m/>
    <n v="64.8"/>
    <n v="45241.425441435182"/>
  </r>
  <r>
    <s v="Purchase Invoices"/>
    <s v="Oracle Fusion Payables invoices."/>
    <s v="Payables"/>
    <s v="Oracle Fusion Payables subledger."/>
    <s v="INVOICES"/>
    <n v="8"/>
    <s v="AUG-2023"/>
    <s v="UNDP"/>
    <n v="71620"/>
    <s v="Daily Subsistence Allowance - Local"/>
    <s v="33404"/>
    <s v="Gambia - Dem. Governance"/>
    <s v="GMB"/>
    <s v="Gambia"/>
    <s v="011363"/>
    <s v="Peacebuilding Fund"/>
    <s v="30000"/>
    <s v="Programme Cost Sharing"/>
    <s v="001981-UNDP"/>
    <x v="0"/>
    <x v="0"/>
    <s v="00129730"/>
    <s v="Post-TRRC Project"/>
    <s v="TR00185889"/>
    <s v="AP_INVOICES"/>
    <n v="300001197927754"/>
    <s v="STANDARD"/>
    <n v="8896"/>
    <n v="8896"/>
    <n v="1"/>
    <s v="TR00185889"/>
    <s v="HCM-71331984"/>
    <s v="Sutay Sima[[71331984]]"/>
    <n v="126"/>
    <s v="Journal Import 15747841:"/>
    <s v="Supplier: Sutay Sima[[71331984]] |Supplier #: HCM-71331984 |Site: Primary |Transaction #: TR00185889 |Transaction Line #: 1 |PO #:  |PO Line #: 0 |Contract #: 00140730 |Project #: 00129730 |Task #: Activity 5 |Donor: Peacebuilding"/>
    <s v="Payables A 15746817000001 15747841 Y"/>
    <s v="22-08-2023 Purchase Invoices"/>
    <s v="Quantum Service Account"/>
    <s v="UNDP PL USD"/>
    <s v=" "/>
    <m/>
    <n v="0"/>
    <n v="2023"/>
    <n v="45160"/>
    <n v="45166"/>
    <s v="1"/>
    <s v="GMD"/>
    <n v="8896"/>
    <n v="147.41"/>
    <m/>
    <n v="147.41"/>
    <n v="45241.425441435182"/>
  </r>
  <r>
    <s v="Purchase Invoices"/>
    <s v="Oracle Fusion Payables invoices."/>
    <s v="Payables"/>
    <s v="Oracle Fusion Payables subledger."/>
    <s v="INVOICES"/>
    <n v="8"/>
    <s v="AUG-2023"/>
    <s v="UNDP"/>
    <n v="71620"/>
    <s v="Daily Subsistence Allowance - Local"/>
    <s v="33404"/>
    <s v="Gambia - Dem. Governance"/>
    <s v="GMB"/>
    <s v="Gambia"/>
    <s v="011363"/>
    <s v="Peacebuilding Fund"/>
    <s v="30000"/>
    <s v="Programme Cost Sharing"/>
    <s v="001981-UNDP"/>
    <x v="0"/>
    <x v="0"/>
    <s v="00129730"/>
    <s v="Post-TRRC Project"/>
    <s v="TR00186302"/>
    <s v="AP_INVOICES"/>
    <n v="300001198027639"/>
    <s v="STANDARD"/>
    <n v="11120"/>
    <n v="11120"/>
    <n v="1"/>
    <s v="TR00186302"/>
    <s v="HCM-71410661"/>
    <s v="Fatou JALLOW[[71410661]]"/>
    <n v="465"/>
    <s v="Journal Import 15533814:"/>
    <s v="Supplier: Fatou JALLOW[[71410661]] |Supplier #: HCM-71410661 |Site: Gambia |Transaction #: TR00186302 |Transaction Line #: 1 |PO #:  |PO Line #: 0 |Contract #: 00140730 |Project #: 00129730 |Task #: QUERY |Donor: Peacebuilding Fun"/>
    <s v="Payables A 15533612000001 15533814 Y"/>
    <s v="23-08-2023 Purchase Invoices"/>
    <s v="Quantum Service Account"/>
    <s v="UNDP PL USD"/>
    <s v=" "/>
    <m/>
    <n v="0"/>
    <n v="2023"/>
    <n v="45161"/>
    <n v="45162"/>
    <s v="1"/>
    <s v="GMD"/>
    <n v="11120"/>
    <n v="184.26"/>
    <m/>
    <n v="184.26"/>
    <n v="45241.425441435182"/>
  </r>
  <r>
    <s v="Purchase Invoices"/>
    <s v="Oracle Fusion Payables invoices."/>
    <s v="Payables"/>
    <s v="Oracle Fusion Payables subledger."/>
    <s v="INVOICES"/>
    <n v="8"/>
    <s v="AUG-2023"/>
    <s v="UNDP"/>
    <n v="71620"/>
    <s v="Daily Subsistence Allowance - Local"/>
    <s v="33404"/>
    <s v="Gambia - Dem. Governance"/>
    <s v="GMB"/>
    <s v="Gambia"/>
    <s v="011363"/>
    <s v="Peacebuilding Fund"/>
    <s v="30000"/>
    <s v="Programme Cost Sharing"/>
    <s v="001981-UNDP"/>
    <x v="0"/>
    <x v="0"/>
    <s v="00129730"/>
    <s v="Post-TRRC Project"/>
    <s v="TR00186294"/>
    <s v="AP_INVOICES"/>
    <n v="300001198186826"/>
    <s v="STANDARD"/>
    <n v="11120"/>
    <n v="11120"/>
    <n v="1"/>
    <s v="TR00186294"/>
    <s v="HCM-71406565"/>
    <s v="Maimuna  MANNEH[[71406565]]"/>
    <n v="464"/>
    <s v="Journal Import 15533814:"/>
    <s v="Supplier: Maimuna  MANNEH[[71406565]] |Supplier #: HCM-71406565 |Site: Primary |Transaction #: TR00186294 |Transaction Line #: 1 |PO #:  |PO Line #: 0 |Contract #: 00140730 |Project #: 00129730 |Task #: QUERY |Donor: Peacebuilding"/>
    <s v="Payables A 15533612000001 15533814 Y"/>
    <s v="23-08-2023 Purchase Invoices"/>
    <s v="Quantum Service Account"/>
    <s v="UNDP PL USD"/>
    <s v=" "/>
    <m/>
    <n v="0"/>
    <n v="2023"/>
    <n v="45161"/>
    <n v="45162"/>
    <s v="1"/>
    <s v="GMD"/>
    <n v="11120"/>
    <n v="184.26"/>
    <m/>
    <n v="184.26"/>
    <n v="45241.425441435182"/>
  </r>
  <r>
    <s v="Purchase Invoices"/>
    <s v="Oracle Fusion Payables invoices."/>
    <s v="Payables"/>
    <s v="Oracle Fusion Payables subledger."/>
    <s v="INVOICES"/>
    <n v="3"/>
    <s v="MAR-2023"/>
    <s v="UNDP"/>
    <n v="71620"/>
    <s v="Daily Subsistence Allowance - Local"/>
    <s v="33404"/>
    <s v="Gambia - Dem. Governance"/>
    <s v="GMB"/>
    <s v="Gambia"/>
    <s v="011363"/>
    <s v="Peacebuilding Fund"/>
    <s v="30000"/>
    <s v="Programme Cost Sharing"/>
    <s v="001981-UNDP"/>
    <x v="2"/>
    <x v="0"/>
    <s v="00129730"/>
    <s v="Post-TRRC Project"/>
    <s v="0000944949"/>
    <s v="AP_INVOICES"/>
    <n v="300000802381894"/>
    <s v="STANDARD"/>
    <n v="144"/>
    <n v="144"/>
    <n v="1"/>
    <s v="0000944949"/>
    <s v="1065648"/>
    <s v="Nana-Jo NDow"/>
    <n v="1097"/>
    <s v="Journal Import 5987523:"/>
    <s v="Supplier: Nana-Jo NDow |Supplier #: 1065648 |Site: USA |Transaction #: 0000944949 |Transaction Line #: 1 |PO #:  |PO Line #: 0 |Contract #: 00140730 |Project #: 00129730 |Task #: ACTIVITY 1 |Donor: Peacebuilding Fund |"/>
    <s v="Payables A 5987385000001 5987523 Y"/>
    <s v="06-03-2023 Purchase Invoices"/>
    <s v="Quantum Service Account"/>
    <s v="UNDP PL USD"/>
    <s v=" "/>
    <m/>
    <n v="0"/>
    <n v="2023"/>
    <n v="44991"/>
    <n v="44991"/>
    <s v="1"/>
    <s v="USD"/>
    <n v="144"/>
    <n v="144"/>
    <m/>
    <n v="144"/>
    <n v="45241.425441435182"/>
  </r>
  <r>
    <s v="BURDEN_COST"/>
    <s v="Cost of summarized burden expenditure items."/>
    <s v="Project Accounting"/>
    <s v="Accounting generated by Oracle Fusion Projects for cost, revenue and billing offset transactions."/>
    <s v="BURDEN_COST"/>
    <n v="5"/>
    <s v="MAY-2023"/>
    <s v="UNDP"/>
    <n v="75105"/>
    <s v="Facilities and Administration - Implementation"/>
    <s v="33404"/>
    <s v="Gambia - Dem. Governance"/>
    <s v="GMB"/>
    <s v="Gambia"/>
    <s v="011363"/>
    <s v="Peacebuilding Fund"/>
    <s v="30000"/>
    <s v="Programme Cost Sharing"/>
    <s v="001981-UNDP"/>
    <x v="0"/>
    <x v="0"/>
    <s v="00129730"/>
    <s v="Post-TRRC Project"/>
    <s v="963831"/>
    <s v="EXPENDITURES"/>
    <m/>
    <m/>
    <m/>
    <m/>
    <m/>
    <m/>
    <s v=""/>
    <s v=""/>
    <n v="4"/>
    <s v="Journal Import 9887982:"/>
    <s v="Expenditure Business Unit : UNDP-GMB , Project Number : 00129730 , Task Number : ACTIVITY 5 , Transaction Number : 963831 , Expenditure Category : 75100 - Facilities &amp; Administration , Expenditure Type : 75105 - Facilities and Administratio"/>
    <s v="Projects A 9887919000004 9887982 Y"/>
    <s v="06-05-2023 Burden Cost"/>
    <s v="Quantum Service Account"/>
    <s v="UNDP PL USD"/>
    <m/>
    <m/>
    <m/>
    <n v="2023"/>
    <n v="45052"/>
    <n v="45062"/>
    <s v=""/>
    <s v="GMD"/>
    <n v="29815.05"/>
    <n v="498.25"/>
    <m/>
    <n v="498.25"/>
    <n v="45241.425441435182"/>
  </r>
  <r>
    <s v="BURDEN_COST"/>
    <s v="Cost of summarized burden expenditure items."/>
    <s v="Project Accounting"/>
    <s v="Accounting generated by Oracle Fusion Projects for cost, revenue and billing offset transactions."/>
    <s v="BURDEN_COST"/>
    <n v="6"/>
    <s v="JUN-2023"/>
    <s v="UNDP"/>
    <n v="75105"/>
    <s v="Facilities and Administration - Implementation"/>
    <s v="33404"/>
    <s v="Gambia - Dem. Governance"/>
    <s v="GMB"/>
    <s v="Gambia"/>
    <s v="011363"/>
    <s v="Peacebuilding Fund"/>
    <s v="30000"/>
    <s v="Programme Cost Sharing"/>
    <s v="001981-UNDP"/>
    <x v="0"/>
    <x v="0"/>
    <s v="00129730"/>
    <s v="Post-TRRC Project"/>
    <s v="1899225"/>
    <s v="EXPENDITURES"/>
    <m/>
    <m/>
    <m/>
    <m/>
    <m/>
    <m/>
    <s v=""/>
    <s v=""/>
    <n v="5"/>
    <s v="Journal Import 14371392:"/>
    <s v="Expenditure Business Unit : UNDP-GMB , Project Number : 00129730 , Task Number : ACTIVITY 5 , Transaction Number : 1899225 , Expenditure Category : 75100 - Facilities &amp; Administration , Expenditure Type : 75105 - Facilities and Administrati"/>
    <s v="Projects A 14371350000001 14371392 6 Y"/>
    <s v="20-06-2023 Burden Cost"/>
    <s v="Quantum Service Account"/>
    <s v="UNDP PL USD"/>
    <m/>
    <m/>
    <m/>
    <n v="2023"/>
    <n v="45097"/>
    <n v="45140"/>
    <s v=""/>
    <s v="GMD"/>
    <n v="497"/>
    <n v="8.39"/>
    <m/>
    <n v="8.39"/>
    <n v="45241.425441435182"/>
  </r>
  <r>
    <s v="BURDEN_COST"/>
    <s v="Cost of summarized burden expenditure items."/>
    <s v="Project Accounting"/>
    <s v="Accounting generated by Oracle Fusion Projects for cost, revenue and billing offset transactions."/>
    <s v="BURDEN_COST"/>
    <n v="8"/>
    <s v="AUG-2023"/>
    <s v="UNDP"/>
    <n v="75105"/>
    <s v="Facilities and Administration - Implementation"/>
    <s v="33404"/>
    <s v="Gambia - Dem. Governance"/>
    <s v="GMB"/>
    <s v="Gambia"/>
    <s v="011363"/>
    <s v="Peacebuilding Fund"/>
    <s v="30000"/>
    <s v="Programme Cost Sharing"/>
    <s v="001981-UNDP"/>
    <x v="0"/>
    <x v="0"/>
    <s v="00129730"/>
    <s v="Post-TRRC Project"/>
    <s v="6959332"/>
    <s v="EXPENDITURES"/>
    <m/>
    <m/>
    <m/>
    <m/>
    <m/>
    <m/>
    <s v=""/>
    <s v=""/>
    <n v="6"/>
    <s v="Journal Import 16631103:"/>
    <s v="Expenditure Business Unit : UNDP-GMB , Project Number : 00129730 , Task Number : Activity 5a , Transaction Number : 6959332 , Expenditure Category : 75100 - Facilities &amp; Administration , Expenditure Type : 75105 - Facilities and Administrat"/>
    <s v="Projects A 16631032000001 16631103 Y"/>
    <s v="23-08-2023 Burden Cost"/>
    <s v="Quantum Service Account"/>
    <s v="UNDP PL USD"/>
    <m/>
    <m/>
    <m/>
    <n v="2023"/>
    <n v="45161"/>
    <n v="45183"/>
    <s v=""/>
    <s v="GMD"/>
    <n v="1715"/>
    <n v="28.42"/>
    <m/>
    <n v="28.42"/>
    <n v="45241.425441435182"/>
  </r>
  <r>
    <s v="BURDEN_COST"/>
    <s v="Cost of summarized burden expenditure items."/>
    <s v="Project Accounting"/>
    <s v="Accounting generated by Oracle Fusion Projects for cost, revenue and billing offset transactions."/>
    <s v="BURDEN_COST"/>
    <n v="4"/>
    <s v="APR-2023"/>
    <s v="UNDP"/>
    <n v="75105"/>
    <s v="Facilities and Administration - Implementation"/>
    <s v="33404"/>
    <s v="Gambia - Dem. Governance"/>
    <s v="GMB"/>
    <s v="Gambia"/>
    <s v="011363"/>
    <s v="Peacebuilding Fund"/>
    <s v="30000"/>
    <s v="Programme Cost Sharing"/>
    <s v="001981-UNDP"/>
    <x v="0"/>
    <x v="0"/>
    <s v="00129730"/>
    <s v="Post-TRRC Project"/>
    <s v="1342695"/>
    <s v="EXPENDITURES"/>
    <m/>
    <m/>
    <m/>
    <m/>
    <m/>
    <m/>
    <s v=""/>
    <s v=""/>
    <n v="7"/>
    <s v="Journal Import 11329744:"/>
    <s v="Expenditure Business Unit : UNDP-GMB , Project Number : 00129730 , Task Number : ACTIVITY 5 , Transaction Number : 1342695 , Expenditure Category : 75100 - Facilities &amp; Administration , Expenditure Type : 75105 - Facilities and Administrati"/>
    <s v="Projects A 11329684000001 11329744 5 Y"/>
    <s v="24-04-2023 Burden Cost"/>
    <s v="Quantum Service Account"/>
    <s v="UNDP PL USD"/>
    <m/>
    <m/>
    <m/>
    <n v="2023"/>
    <n v="45040"/>
    <n v="45088"/>
    <s v=""/>
    <s v="GMD"/>
    <n v="55020"/>
    <n v="888.85"/>
    <m/>
    <n v="888.85"/>
    <n v="45241.425441435182"/>
  </r>
  <r>
    <s v="BURDEN_COST"/>
    <s v="Cost of summarized burden expenditure items."/>
    <s v="Project Accounting"/>
    <s v="Accounting generated by Oracle Fusion Projects for cost, revenue and billing offset transactions."/>
    <s v="BURDEN_COST"/>
    <n v="5"/>
    <s v="MAY-2023"/>
    <s v="UNDP"/>
    <n v="75105"/>
    <s v="Facilities and Administration - Implementation"/>
    <s v="33404"/>
    <s v="Gambia - Dem. Governance"/>
    <s v="GMB"/>
    <s v="Gambia"/>
    <s v="011363"/>
    <s v="Peacebuilding Fund"/>
    <s v="30000"/>
    <s v="Programme Cost Sharing"/>
    <s v="001981-UNDP"/>
    <x v="0"/>
    <x v="0"/>
    <s v="00129730"/>
    <s v="Post-TRRC Project"/>
    <s v="1283656"/>
    <s v="EXPENDITURES"/>
    <m/>
    <m/>
    <m/>
    <m/>
    <m/>
    <m/>
    <s v=""/>
    <s v=""/>
    <n v="9"/>
    <s v="Journal Import 11158603:"/>
    <s v="Expenditure Business Unit : UNDP-GMB , Project Number : 00129730 , Task Number : ACTIVITY 5 , Transaction Number : 1283656 , Expenditure Category : 75100 - Facilities &amp; Administration , Expenditure Type : 75105 - Facilities and Administrati"/>
    <s v="Projects A 11158557000001 11158603 2 Y"/>
    <s v="15-05-2023 Burden Cost"/>
    <s v="Quantum Service Account"/>
    <s v="UNDP PL USD"/>
    <m/>
    <m/>
    <m/>
    <n v="2023"/>
    <n v="45061"/>
    <n v="45084"/>
    <s v=""/>
    <s v="GMD"/>
    <n v="113645"/>
    <n v="1899.15"/>
    <m/>
    <n v="1899.15"/>
    <n v="45241.425441435182"/>
  </r>
  <r>
    <s v="BURDEN_COST"/>
    <s v="Cost of summarized burden expenditure items."/>
    <s v="Project Accounting"/>
    <s v="Accounting generated by Oracle Fusion Projects for cost, revenue and billing offset transactions."/>
    <s v="BURDEN_COST"/>
    <n v="5"/>
    <s v="MAY-2023"/>
    <s v="UNDP"/>
    <n v="75105"/>
    <s v="Facilities and Administration - Implementation"/>
    <s v="33404"/>
    <s v="Gambia - Dem. Governance"/>
    <s v="GMB"/>
    <s v="Gambia"/>
    <s v="011363"/>
    <s v="Peacebuilding Fund"/>
    <s v="30000"/>
    <s v="Programme Cost Sharing"/>
    <s v="001981-UNDP"/>
    <x v="0"/>
    <x v="0"/>
    <s v="00129730"/>
    <s v="Post-TRRC Project"/>
    <s v="1256633"/>
    <s v="EXPENDITURES"/>
    <m/>
    <m/>
    <m/>
    <m/>
    <m/>
    <m/>
    <s v=""/>
    <s v=""/>
    <n v="10"/>
    <s v="Journal Import 11088431:"/>
    <s v="Expenditure Business Unit : UNDP-GMB , Project Number : 00129730 , Task Number : ACTIVITY 5 , Transaction Number : 1256633 , Expenditure Category : 75100 - Facilities &amp; Administration , Expenditure Type : 75105 - Facilities and Administrati"/>
    <s v="Projects A 11088259000001 11088431 2 Y"/>
    <s v="05-05-2023 Burden Cost"/>
    <s v="Quantum Service Account"/>
    <s v="UNDP PL USD"/>
    <m/>
    <m/>
    <m/>
    <n v="2023"/>
    <n v="45051"/>
    <n v="45083"/>
    <s v=""/>
    <s v="GMD"/>
    <n v="7140"/>
    <n v="119.32000000000001"/>
    <m/>
    <n v="119.32000000000001"/>
    <n v="45241.425441435182"/>
  </r>
  <r>
    <s v="BURDEN_COST"/>
    <s v="Cost of summarized burden expenditure items."/>
    <s v="Project Accounting"/>
    <s v="Accounting generated by Oracle Fusion Projects for cost, revenue and billing offset transactions."/>
    <s v="BURDEN_COST"/>
    <n v="3"/>
    <s v="MAR-2023"/>
    <s v="UNDP"/>
    <n v="75105"/>
    <s v="Facilities and Administration - Implementation"/>
    <s v="33404"/>
    <s v="Gambia - Dem. Governance"/>
    <s v="GMB"/>
    <s v="Gambia"/>
    <s v="011363"/>
    <s v="Peacebuilding Fund"/>
    <s v="30000"/>
    <s v="Programme Cost Sharing"/>
    <s v="001981-UNDP"/>
    <x v="0"/>
    <x v="0"/>
    <s v="00129730"/>
    <s v="Post-TRRC Project"/>
    <s v="1000252"/>
    <s v="EXPENDITURES"/>
    <m/>
    <m/>
    <m/>
    <m/>
    <m/>
    <m/>
    <s v=""/>
    <s v=""/>
    <n v="11"/>
    <s v="Journal Import 10054085:"/>
    <s v="Expenditure Business Unit : UNDP-GMB , Project Number : 00129730 , Task Number : ACTIVITY 5 , Transaction Number : 1000252 , Expenditure Category : 75100 - Facilities &amp; Administration , Expenditure Type : 75105 - Facilities and Administrati"/>
    <s v="Projects A 10054045000001 10054085 2 Y"/>
    <s v="14-03-2023 Burden Cost"/>
    <s v="Quantum Service Account"/>
    <s v="UNDP PL USD"/>
    <m/>
    <m/>
    <m/>
    <n v="2023"/>
    <n v="44999"/>
    <n v="45065"/>
    <s v=""/>
    <s v="GMD"/>
    <n v="8541.4"/>
    <n v="140"/>
    <m/>
    <n v="140"/>
    <n v="45241.425441435182"/>
  </r>
  <r>
    <s v="BURDEN_COST"/>
    <s v="Cost of summarized burden expenditure items."/>
    <s v="Project Accounting"/>
    <s v="Accounting generated by Oracle Fusion Projects for cost, revenue and billing offset transactions."/>
    <s v="BURDEN_COST"/>
    <n v="3"/>
    <s v="MAR-2023"/>
    <s v="UNDP"/>
    <n v="75105"/>
    <s v="Facilities and Administration - Implementation"/>
    <s v="33404"/>
    <s v="Gambia - Dem. Governance"/>
    <s v="GMB"/>
    <s v="Gambia"/>
    <s v="011363"/>
    <s v="Peacebuilding Fund"/>
    <s v="30000"/>
    <s v="Programme Cost Sharing"/>
    <s v="001981-UNDP"/>
    <x v="2"/>
    <x v="0"/>
    <s v="00129730"/>
    <s v="Post-TRRC Project"/>
    <s v="587651"/>
    <s v="EXPENDITURES"/>
    <m/>
    <m/>
    <m/>
    <m/>
    <m/>
    <m/>
    <s v=""/>
    <s v=""/>
    <n v="16"/>
    <s v="Journal Import 7293792:"/>
    <s v="Expenditure Business Unit : UNDP-GMB , Project Number : 00129730 , Task Number : ACTIVITY 1 , Transaction Number : 587651 , Expenditure Category : 75100 - Facilities &amp; Administration , Expenditure Type : 75105 - Facilities and Administratio"/>
    <s v="Projects A 7293563000001 7293792 Y"/>
    <s v="09-03-2023 Burden Cost"/>
    <s v="Quantum Service Account"/>
    <s v="UNDP PL USD"/>
    <m/>
    <m/>
    <m/>
    <n v="2023"/>
    <n v="44994"/>
    <n v="45015"/>
    <s v=""/>
    <s v="GMD"/>
    <n v="4266.5"/>
    <n v="69.930000000000007"/>
    <m/>
    <n v="69.930000000000007"/>
    <n v="45241.425441435182"/>
  </r>
  <r>
    <s v="BURDEN_COST"/>
    <s v="Cost of summarized burden expenditure items."/>
    <s v="Project Accounting"/>
    <s v="Accounting generated by Oracle Fusion Projects for cost, revenue and billing offset transactions."/>
    <s v="BURDEN_COST"/>
    <n v="3"/>
    <s v="MAR-2023"/>
    <s v="UNDP"/>
    <n v="75105"/>
    <s v="Facilities and Administration - Implementation"/>
    <s v="33404"/>
    <s v="Gambia - Dem. Governance"/>
    <s v="GMB"/>
    <s v="Gambia"/>
    <s v="011363"/>
    <s v="Peacebuilding Fund"/>
    <s v="30000"/>
    <s v="Programme Cost Sharing"/>
    <s v="001981-UNDP"/>
    <x v="0"/>
    <x v="0"/>
    <s v="00129730"/>
    <s v="Post-TRRC Project"/>
    <s v="587660"/>
    <s v="EXPENDITURES"/>
    <m/>
    <m/>
    <m/>
    <m/>
    <m/>
    <m/>
    <s v=""/>
    <s v=""/>
    <n v="17"/>
    <s v="Journal Import 7293792:"/>
    <s v="Expenditure Business Unit : UNDP-GMB , Project Number : 00129730 , Task Number : ACTIVITY 5 , Transaction Number : 587660 , Expenditure Category : 75100 - Facilities &amp; Administration , Expenditure Type : 75105 - Facilities and Administratio"/>
    <s v="Projects A 7293563000001 7293792 Y"/>
    <s v="09-03-2023 Burden Cost"/>
    <s v="Quantum Service Account"/>
    <s v="UNDP PL USD"/>
    <m/>
    <m/>
    <m/>
    <n v="2023"/>
    <n v="44994"/>
    <n v="45015"/>
    <s v=""/>
    <s v="GMD"/>
    <n v="8533"/>
    <n v="139.86000000000001"/>
    <m/>
    <n v="139.86000000000001"/>
    <n v="45241.425441435182"/>
  </r>
  <r>
    <s v="BURDEN_COST"/>
    <s v="Cost of summarized burden expenditure items."/>
    <s v="Project Accounting"/>
    <s v="Accounting generated by Oracle Fusion Projects for cost, revenue and billing offset transactions."/>
    <s v="BURDEN_COST"/>
    <n v="8"/>
    <s v="AUG-2023"/>
    <s v="UNDP"/>
    <n v="75105"/>
    <s v="Facilities and Administration - Implementation"/>
    <s v="33404"/>
    <s v="Gambia - Dem. Governance"/>
    <s v="GMB"/>
    <s v="Gambia"/>
    <s v="011363"/>
    <s v="Peacebuilding Fund"/>
    <s v="30000"/>
    <s v="Programme Cost Sharing"/>
    <s v="001981-UNDP"/>
    <x v="1"/>
    <x v="0"/>
    <s v="00129730"/>
    <s v="Post-TRRC Project"/>
    <s v="6959333"/>
    <s v="EXPENDITURES"/>
    <m/>
    <m/>
    <m/>
    <m/>
    <m/>
    <m/>
    <s v=""/>
    <s v=""/>
    <n v="22"/>
    <s v="Journal Import 16631103:"/>
    <s v="Expenditure Business Unit : UNDP-GMB , Project Number : 00129730 , Task Number : ACTIVITY 5.Q1 , Transaction Number : 6959333 , Expenditure Category : 75100 - Facilities &amp; Administration , Expenditure Type : 75105 - Facilities and Administr"/>
    <s v="Projects A 16631032000001 16631103 Y"/>
    <s v="30-08-2023 Burden Cost"/>
    <s v="Quantum Service Account"/>
    <s v="UNDP PL USD"/>
    <m/>
    <m/>
    <m/>
    <n v="2023"/>
    <n v="45168"/>
    <n v="45183"/>
    <s v=""/>
    <s v="GMD"/>
    <n v="12257"/>
    <n v="203.1"/>
    <m/>
    <n v="203.1"/>
    <n v="45241.425441435182"/>
  </r>
  <r>
    <s v="BURDEN_COST"/>
    <s v="Cost of summarized burden expenditure items."/>
    <s v="Project Accounting"/>
    <s v="Accounting generated by Oracle Fusion Projects for cost, revenue and billing offset transactions."/>
    <s v="BURDEN_COST"/>
    <n v="8"/>
    <s v="AUG-2023"/>
    <s v="UNDP"/>
    <n v="75105"/>
    <s v="Facilities and Administration - Implementation"/>
    <s v="33404"/>
    <s v="Gambia - Dem. Governance"/>
    <s v="GMB"/>
    <s v="Gambia"/>
    <s v="011363"/>
    <s v="Peacebuilding Fund"/>
    <s v="30000"/>
    <s v="Programme Cost Sharing"/>
    <s v="001981-UNDP"/>
    <x v="0"/>
    <x v="0"/>
    <s v="00129730"/>
    <s v="Post-TRRC Project"/>
    <s v="2534051"/>
    <s v="EXPENDITURES"/>
    <m/>
    <m/>
    <m/>
    <m/>
    <m/>
    <m/>
    <s v=""/>
    <s v=""/>
    <n v="37"/>
    <s v="Journal Import 15541950:"/>
    <s v="Expenditure Business Unit : UNDP-GMB , Project Number : 00129730 , Task Number : QUERY , Transaction Number : 2534051 , Expenditure Category : 75100 - Facilities &amp; Administration , Expenditure Type : 75105 - Facilities and Administration -"/>
    <s v="Projects A 15541743000001 15541950 3 Y"/>
    <s v="16-08-2023 Burden Cost"/>
    <s v="Quantum Service Account"/>
    <s v="UNDP PL USD"/>
    <m/>
    <m/>
    <m/>
    <n v="2023"/>
    <n v="45154"/>
    <n v="45162"/>
    <s v=""/>
    <s v="GMD"/>
    <n v="39605.230000000003"/>
    <n v="656.26"/>
    <m/>
    <n v="656.26"/>
    <n v="45241.425441435182"/>
  </r>
  <r>
    <s v="BURDEN_COST"/>
    <s v="Cost of summarized burden expenditure items."/>
    <s v="Project Accounting"/>
    <s v="Accounting generated by Oracle Fusion Projects for cost, revenue and billing offset transactions."/>
    <s v="BURDEN_COST"/>
    <n v="8"/>
    <s v="AUG-2023"/>
    <s v="UNDP"/>
    <n v="75105"/>
    <s v="Facilities and Administration - Implementation"/>
    <s v="33404"/>
    <s v="Gambia - Dem. Governance"/>
    <s v="GMB"/>
    <s v="Gambia"/>
    <s v="011363"/>
    <s v="Peacebuilding Fund"/>
    <s v="30000"/>
    <s v="Programme Cost Sharing"/>
    <s v="001981-UNDP"/>
    <x v="0"/>
    <x v="0"/>
    <s v="00129730"/>
    <s v="Post-TRRC Project"/>
    <s v="2705563"/>
    <s v="EXPENDITURES"/>
    <m/>
    <m/>
    <m/>
    <m/>
    <m/>
    <m/>
    <s v=""/>
    <s v=""/>
    <n v="48"/>
    <s v="Journal Import 15774034:"/>
    <s v="Expenditure Business Unit : UNDP-GMB , Project Number : 00129730 , Task Number : Activity 5 , Transaction Number : 2705563 , Expenditure Category : 75100 - Facilities &amp; Administration , Expenditure Type : 75105 - Facilities and Administrati"/>
    <s v="Projects A 15773859000001 15774034 3 Y"/>
    <s v="22-08-2023 Burden Cost"/>
    <s v="Quantum Service Account"/>
    <s v="UNDP PL USD"/>
    <m/>
    <m/>
    <m/>
    <n v="2023"/>
    <n v="45160"/>
    <n v="45167"/>
    <s v=""/>
    <s v="GMD"/>
    <n v="622.72"/>
    <n v="10.32"/>
    <m/>
    <n v="10.32"/>
    <n v="45241.425441435182"/>
  </r>
  <r>
    <s v="BURDEN_COST"/>
    <s v="Cost of summarized burden expenditure items."/>
    <s v="Project Accounting"/>
    <s v="Accounting generated by Oracle Fusion Projects for cost, revenue and billing offset transactions."/>
    <s v="BURDEN_COST"/>
    <n v="6"/>
    <s v="JUN-2023"/>
    <s v="UNDP"/>
    <n v="75105"/>
    <s v="Facilities and Administration - Implementation"/>
    <s v="33404"/>
    <s v="Gambia - Dem. Governance"/>
    <s v="GMB"/>
    <s v="Gambia"/>
    <s v="011363"/>
    <s v="Peacebuilding Fund"/>
    <s v="30000"/>
    <s v="Programme Cost Sharing"/>
    <s v="001981-UNDP"/>
    <x v="0"/>
    <x v="0"/>
    <s v="00129730"/>
    <s v="Post-TRRC Project"/>
    <s v="1541470"/>
    <s v="EXPENDITURES"/>
    <m/>
    <m/>
    <m/>
    <m/>
    <m/>
    <m/>
    <s v=""/>
    <s v=""/>
    <n v="67"/>
    <s v="Journal Import 12361285:"/>
    <s v="Expenditure Business Unit : UNDP-GMB , Project Number : 00129730 , Task Number : ACTIVITY 5 , Transaction Number : 1541470 , Expenditure Category : 75100 - Facilities &amp; Administration , Expenditure Type : 75105 - Facilities and Administrati"/>
    <s v="Projects A 12361247000001 12361285 2 Y"/>
    <s v="22-06-2023 Burden Cost"/>
    <s v="Quantum Service Account"/>
    <s v="UNDP PL USD"/>
    <m/>
    <m/>
    <m/>
    <n v="2023"/>
    <n v="45099"/>
    <n v="45104"/>
    <s v=""/>
    <s v="GMD"/>
    <n v="3158.4"/>
    <n v="53.32"/>
    <m/>
    <n v="53.32"/>
    <n v="45241.425441435182"/>
  </r>
  <r>
    <s v="BURDEN_COST"/>
    <s v="Cost of summarized burden expenditure items."/>
    <s v="Project Accounting"/>
    <s v="Accounting generated by Oracle Fusion Projects for cost, revenue and billing offset transactions."/>
    <s v="BURDEN_COST"/>
    <n v="8"/>
    <s v="AUG-2023"/>
    <s v="UNDP"/>
    <n v="75105"/>
    <s v="Facilities and Administration - Implementation"/>
    <s v="33404"/>
    <s v="Gambia - Dem. Governance"/>
    <s v="GMB"/>
    <s v="Gambia"/>
    <s v="011363"/>
    <s v="Peacebuilding Fund"/>
    <s v="30000"/>
    <s v="Programme Cost Sharing"/>
    <s v="001981-UNDP"/>
    <x v="0"/>
    <x v="0"/>
    <s v="00129730"/>
    <s v="Post-TRRC Project"/>
    <s v="2283756"/>
    <s v="EXPENDITURES"/>
    <m/>
    <m/>
    <m/>
    <m/>
    <m/>
    <m/>
    <s v=""/>
    <s v=""/>
    <n v="362"/>
    <s v="Journal Import 15085707:"/>
    <s v="Expenditure Business Unit : UNDP-GMB , Project Number : 00129730 , Task Number : ACTIVITY 5 , Transaction Number : 2283756 , Expenditure Category : 75100 - Facilities &amp; Administration , Expenditure Type : 75105 - Facilities and Administrati"/>
    <s v="Projects A 15085676000001 15085707 2 Y"/>
    <s v="15-08-2023 Burden Cost"/>
    <s v="Quantum Service Account"/>
    <s v="UNDP PL USD"/>
    <m/>
    <m/>
    <m/>
    <n v="2023"/>
    <n v="45153"/>
    <n v="45154"/>
    <s v=""/>
    <s v="GMD"/>
    <n v="12022.78"/>
    <n v="199.22"/>
    <m/>
    <n v="199.22"/>
    <n v="45241.425441435182"/>
  </r>
  <r>
    <s v="BURDEN_COST"/>
    <s v="Cost of summarized burden expenditure items."/>
    <s v="Project Accounting"/>
    <s v="Accounting generated by Oracle Fusion Projects for cost, revenue and billing offset transactions."/>
    <s v="BURDEN_COST"/>
    <n v="3"/>
    <s v="MAR-2023"/>
    <s v="UNDP"/>
    <n v="75105"/>
    <s v="Facilities and Administration - Implementation"/>
    <s v="33404"/>
    <s v="Gambia - Dem. Governance"/>
    <s v="GMB"/>
    <s v="Gambia"/>
    <s v="011363"/>
    <s v="Peacebuilding Fund"/>
    <s v="30000"/>
    <s v="Programme Cost Sharing"/>
    <s v="001981-UNDP"/>
    <x v="0"/>
    <x v="0"/>
    <s v="00129730"/>
    <s v="Post-TRRC Project"/>
    <s v="557840"/>
    <s v="EXPENDITURES"/>
    <m/>
    <m/>
    <m/>
    <m/>
    <m/>
    <m/>
    <s v=""/>
    <s v=""/>
    <n v="371"/>
    <s v="Journal Import 7047279:"/>
    <s v="Expenditure Business Unit : UNDP-GMB , Project Number : 00129730 , Task Number : ACTIVITY 5 , Transaction Number : 557840 , Expenditure Category : 75100 - Facilities &amp; Administration , Expenditure Type : 75105 - Facilities and Administratio"/>
    <s v="Projects A 7046995000001 7047279 2 Y"/>
    <s v="24-03-2023 Burden Cost"/>
    <s v="Quantum Service Account"/>
    <s v="UNDP PL USD"/>
    <m/>
    <m/>
    <m/>
    <n v="2023"/>
    <n v="45009"/>
    <n v="45011"/>
    <s v=""/>
    <s v="GMD"/>
    <n v="6484.09"/>
    <n v="106.11"/>
    <m/>
    <n v="106.11"/>
    <n v="45241.425441435182"/>
  </r>
  <r>
    <s v="BURDEN_COST"/>
    <s v="Cost of summarized burden expenditure items."/>
    <s v="Project Accounting"/>
    <s v="Accounting generated by Oracle Fusion Projects for cost, revenue and billing offset transactions."/>
    <s v="BURDEN_COST"/>
    <n v="4"/>
    <s v="APR-2023"/>
    <s v="UNDP"/>
    <n v="75105"/>
    <s v="Facilities and Administration - Implementation"/>
    <s v="33404"/>
    <s v="Gambia - Dem. Governance"/>
    <s v="GMB"/>
    <s v="Gambia"/>
    <s v="011363"/>
    <s v="Peacebuilding Fund"/>
    <s v="30000"/>
    <s v="Programme Cost Sharing"/>
    <s v="001981-UNDP"/>
    <x v="0"/>
    <x v="0"/>
    <s v="00129730"/>
    <s v="Post-TRRC Project"/>
    <s v="820219"/>
    <s v="EXPENDITURES"/>
    <m/>
    <m/>
    <m/>
    <m/>
    <m/>
    <m/>
    <s v=""/>
    <s v=""/>
    <n v="395"/>
    <s v="Journal Import 8904517:"/>
    <s v="Expenditure Business Unit : UNDP-GMB , Project Number : 00129730 , Task Number : ACTIVITY 5 , Transaction Number : 820219 , Expenditure Category : 75100 - Facilities &amp; Administration , Expenditure Type : 75105 - Facilities and Administratio"/>
    <s v="Projects A 8902042000001 8904517 3 Y"/>
    <s v="26-04-2023 Burden Cost"/>
    <s v="Quantum Service Account"/>
    <s v="UNDP PL USD"/>
    <m/>
    <m/>
    <m/>
    <n v="2023"/>
    <n v="45042"/>
    <n v="45043"/>
    <s v=""/>
    <s v="GMD"/>
    <n v="1049.0999999999999"/>
    <n v="16.95"/>
    <m/>
    <n v="16.95"/>
    <n v="45241.425441435182"/>
  </r>
  <r>
    <s v="BURDEN_COST"/>
    <s v="Cost of summarized burden expenditure items."/>
    <s v="Project Accounting"/>
    <s v="Accounting generated by Oracle Fusion Projects for cost, revenue and billing offset transactions."/>
    <s v="BURDEN_COST"/>
    <n v="8"/>
    <s v="AUG-2023"/>
    <s v="UNDP"/>
    <n v="75105"/>
    <s v="Facilities and Administration - Implementation"/>
    <s v="33404"/>
    <s v="Gambia - Dem. Governance"/>
    <s v="GMB"/>
    <s v="Gambia"/>
    <s v="011363"/>
    <s v="Peacebuilding Fund"/>
    <s v="30000"/>
    <s v="Programme Cost Sharing"/>
    <s v="001981-UNDP"/>
    <x v="0"/>
    <x v="0"/>
    <s v="00129730"/>
    <s v="Post-TRRC Project"/>
    <s v="2534052"/>
    <s v="EXPENDITURES"/>
    <m/>
    <m/>
    <m/>
    <m/>
    <m/>
    <m/>
    <s v=""/>
    <s v=""/>
    <n v="541"/>
    <s v="Journal Import 15541950:"/>
    <s v="Expenditure Business Unit : UNDP-GMB , Project Number : 00129730 , Task Number : QUERY , Transaction Number : 2534052 , Expenditure Category : 75100 - Facilities &amp; Administration , Expenditure Type : 75105 - Facilities and Administration -"/>
    <s v="Projects A 15541743000001 15541950 3 Y"/>
    <s v="23-08-2023 Burden Cost"/>
    <s v="Quantum Service Account"/>
    <s v="UNDP PL USD"/>
    <m/>
    <m/>
    <m/>
    <n v="2023"/>
    <n v="45161"/>
    <n v="45162"/>
    <s v=""/>
    <s v="GMD"/>
    <n v="1556.8"/>
    <n v="25.8"/>
    <m/>
    <n v="25.8"/>
    <n v="45241.425441435182"/>
  </r>
  <r>
    <s v="BURDEN_COST"/>
    <s v="Cost of summarized burden expenditure items."/>
    <s v="Project Accounting"/>
    <s v="Accounting generated by Oracle Fusion Projects for cost, revenue and billing offset transactions."/>
    <s v="BURDEN_COST"/>
    <n v="5"/>
    <s v="MAY-2023"/>
    <s v="UNDP"/>
    <n v="75105"/>
    <s v="Facilities and Administration - Implementation"/>
    <s v="33404"/>
    <s v="Gambia - Dem. Governance"/>
    <s v="GMB"/>
    <s v="Gambia"/>
    <s v="011363"/>
    <s v="Peacebuilding Fund"/>
    <s v="30000"/>
    <s v="Programme Cost Sharing"/>
    <s v="001981-UNDP"/>
    <x v="0"/>
    <x v="0"/>
    <s v="00129730"/>
    <s v="Post-TRRC Project"/>
    <s v="1824437"/>
    <s v="EXPENDITURES"/>
    <m/>
    <m/>
    <m/>
    <m/>
    <m/>
    <m/>
    <s v=""/>
    <s v=""/>
    <n v="2"/>
    <s v="Journal Import 13976845:"/>
    <s v="Expenditure Business Unit : UNDP-GMB , Project Number : 00129730 , Task Number : ACTIVITY 5 , Transaction Number : 1824437 , Expenditure Category : 75100 - Facilities &amp; Administration , Expenditure Type : 75105 - Facilities and Administrati"/>
    <s v="Projects A 13976812000001 13976845 3 Y"/>
    <s v="18-05-2023 Burden Cost"/>
    <s v="Quantum Service Account"/>
    <s v="UNDP PL USD"/>
    <m/>
    <m/>
    <m/>
    <n v="2023"/>
    <n v="45064"/>
    <n v="45132"/>
    <s v=""/>
    <s v="USD"/>
    <n v="72.63"/>
    <n v="72.63"/>
    <m/>
    <n v="72.63"/>
    <n v="45241.425441435182"/>
  </r>
  <r>
    <s v="BURDEN_COST"/>
    <s v="Cost of summarized burden expenditure items."/>
    <s v="Project Accounting"/>
    <s v="Accounting generated by Oracle Fusion Projects for cost, revenue and billing offset transactions."/>
    <s v="BURDEN_COST"/>
    <n v="3"/>
    <s v="MAR-2023"/>
    <s v="UNDP"/>
    <n v="75105"/>
    <s v="Facilities and Administration - Implementation"/>
    <s v="33404"/>
    <s v="Gambia - Dem. Governance"/>
    <s v="GMB"/>
    <s v="Gambia"/>
    <s v="011363"/>
    <s v="Peacebuilding Fund"/>
    <s v="30000"/>
    <s v="Programme Cost Sharing"/>
    <s v="001981-UNDP"/>
    <x v="0"/>
    <x v="0"/>
    <s v="00129730"/>
    <s v="Post-TRRC Project"/>
    <s v="3168315"/>
    <s v="EXPENDITURES"/>
    <m/>
    <m/>
    <m/>
    <m/>
    <m/>
    <m/>
    <s v=""/>
    <s v=""/>
    <n v="2"/>
    <s v="Journal Import 16045654:"/>
    <s v="Expenditure Business Unit : UNDP-GMB , Project Number : 00129730 , Task Number : Activity 5a , Transaction Number : 3168315 , Expenditure Category : 75100 - Facilities &amp; Administration , Expenditure Type : 75105 - Facilities and Administrat"/>
    <s v="Projects A 16045634000001 16045654 2 Y"/>
    <s v="10-03-2023 Burden Cost"/>
    <s v="Quantum Service Account"/>
    <s v="UNDP PL USD"/>
    <m/>
    <m/>
    <m/>
    <n v="2023"/>
    <n v="44995"/>
    <n v="45172"/>
    <s v=""/>
    <s v="USD"/>
    <n v="207.66"/>
    <n v="207.66"/>
    <m/>
    <n v="207.66"/>
    <n v="45241.425441435182"/>
  </r>
  <r>
    <s v="BURDEN_COST"/>
    <s v="Cost of summarized burden expenditure items."/>
    <s v="Project Accounting"/>
    <s v="Accounting generated by Oracle Fusion Projects for cost, revenue and billing offset transactions."/>
    <s v="BURDEN_COST"/>
    <n v="5"/>
    <s v="MAY-2023"/>
    <s v="UNDP"/>
    <n v="75105"/>
    <s v="Facilities and Administration - Implementation"/>
    <s v="33404"/>
    <s v="Gambia - Dem. Governance"/>
    <s v="GMB"/>
    <s v="Gambia"/>
    <s v="011363"/>
    <s v="Peacebuilding Fund"/>
    <s v="30000"/>
    <s v="Programme Cost Sharing"/>
    <s v="001981-UNDP"/>
    <x v="0"/>
    <x v="0"/>
    <s v="00129730"/>
    <s v="Post-TRRC Project"/>
    <s v="3168316"/>
    <s v="EXPENDITURES"/>
    <m/>
    <m/>
    <m/>
    <m/>
    <m/>
    <m/>
    <s v=""/>
    <s v=""/>
    <n v="2"/>
    <s v="Journal Import 16045654:"/>
    <s v="Expenditure Business Unit : UNDP-GMB , Project Number : 00129730 , Task Number : Activity 5a , Transaction Number : 3168316 , Expenditure Category : 75100 - Facilities &amp; Administration , Expenditure Type : 75105 - Facilities and Administrat"/>
    <s v="Projects A 16045634000001 16045654 7 Y"/>
    <s v="21-05-2023 Burden Cost"/>
    <s v="Quantum Service Account"/>
    <s v="UNDP PL USD"/>
    <m/>
    <m/>
    <m/>
    <n v="2023"/>
    <n v="45067"/>
    <n v="45172"/>
    <s v=""/>
    <s v="USD"/>
    <n v="112.9"/>
    <n v="112.9"/>
    <m/>
    <n v="112.9"/>
    <n v="45241.425441435182"/>
  </r>
  <r>
    <s v="BURDEN_COST"/>
    <s v="Cost of summarized burden expenditure items."/>
    <s v="Project Accounting"/>
    <s v="Accounting generated by Oracle Fusion Projects for cost, revenue and billing offset transactions."/>
    <s v="BURDEN_COST"/>
    <n v="5"/>
    <s v="MAY-2023"/>
    <s v="UNDP"/>
    <n v="75105"/>
    <s v="Facilities and Administration - Implementation"/>
    <s v="33404"/>
    <s v="Gambia - Dem. Governance"/>
    <s v="GMB"/>
    <s v="Gambia"/>
    <s v="011363"/>
    <s v="Peacebuilding Fund"/>
    <s v="30000"/>
    <s v="Programme Cost Sharing"/>
    <s v="001981-UNDP"/>
    <x v="0"/>
    <x v="0"/>
    <s v="00129730"/>
    <s v="Post-TRRC Project"/>
    <s v="5260903"/>
    <s v="EXPENDITURES"/>
    <m/>
    <m/>
    <m/>
    <m/>
    <m/>
    <m/>
    <s v=""/>
    <s v=""/>
    <n v="2"/>
    <s v="Journal Import 16398892:"/>
    <s v="Expenditure Business Unit : UNDP-GMB , Project Number : 00129730 , Task Number : Activity 5a , Transaction Number : 5260903 , Expenditure Category : 75100 - Facilities &amp; Administration , Expenditure Type : 75105 - Facilities and Administrat"/>
    <s v="Projects A 16398621000009 16398892 5 Y"/>
    <s v="21-05-2023 Burden Cost"/>
    <s v="Quantum Service Account"/>
    <s v="UNDP PL USD"/>
    <m/>
    <m/>
    <m/>
    <n v="2023"/>
    <n v="45067"/>
    <n v="45179"/>
    <s v=""/>
    <s v="USD"/>
    <n v="-160.13"/>
    <m/>
    <n v="160.13"/>
    <n v="-160.13"/>
    <n v="45241.425441435182"/>
  </r>
  <r>
    <s v="BURDEN_COST"/>
    <s v="Cost of summarized burden expenditure items."/>
    <s v="Project Accounting"/>
    <s v="Accounting generated by Oracle Fusion Projects for cost, revenue and billing offset transactions."/>
    <s v="BURDEN_COST"/>
    <n v="4"/>
    <s v="APR-2023"/>
    <s v="UNDP"/>
    <n v="75105"/>
    <s v="Facilities and Administration - Implementation"/>
    <s v="33404"/>
    <s v="Gambia - Dem. Governance"/>
    <s v="GMB"/>
    <s v="Gambia"/>
    <s v="011363"/>
    <s v="Peacebuilding Fund"/>
    <s v="30000"/>
    <s v="Programme Cost Sharing"/>
    <s v="001981-UNDP"/>
    <x v="0"/>
    <x v="0"/>
    <s v="00129730"/>
    <s v="Post-TRRC Project"/>
    <s v="794838"/>
    <s v="EXPENDITURES"/>
    <m/>
    <m/>
    <m/>
    <m/>
    <m/>
    <m/>
    <s v=""/>
    <s v=""/>
    <n v="8"/>
    <s v="Journal Import 8691404:"/>
    <s v="Expenditure Business Unit : UNDP-GMB , Project Number : 00129730 , Task Number : ACTIVITY 5 , Transaction Number : 794838 , Expenditure Category : 75100 - Facilities &amp; Administration , Expenditure Type : 75105 - Facilities and Administratio"/>
    <s v="Projects A 8690893000001 8691404 Y"/>
    <s v="23-04-2023 Burden Cost"/>
    <s v="Quantum Service Account"/>
    <s v="UNDP PL USD"/>
    <m/>
    <m/>
    <m/>
    <n v="2023"/>
    <n v="45039"/>
    <n v="45040"/>
    <s v=""/>
    <s v="USD"/>
    <n v="204.9"/>
    <n v="204.9"/>
    <m/>
    <n v="204.9"/>
    <n v="45241.425441435182"/>
  </r>
  <r>
    <s v="BURDEN_COST"/>
    <s v="Cost of summarized burden expenditure items."/>
    <s v="Project Accounting"/>
    <s v="Accounting generated by Oracle Fusion Projects for cost, revenue and billing offset transactions."/>
    <s v="BURDEN_COST"/>
    <n v="4"/>
    <s v="APR-2023"/>
    <s v="UNDP"/>
    <n v="75105"/>
    <s v="Facilities and Administration - Implementation"/>
    <s v="33404"/>
    <s v="Gambia - Dem. Governance"/>
    <s v="GMB"/>
    <s v="Gambia"/>
    <s v="011363"/>
    <s v="Peacebuilding Fund"/>
    <s v="30000"/>
    <s v="Programme Cost Sharing"/>
    <s v="001981-UNDP"/>
    <x v="0"/>
    <x v="0"/>
    <s v="00129730"/>
    <s v="Post-TRRC Project"/>
    <s v="801060"/>
    <s v="EXPENDITURES"/>
    <m/>
    <m/>
    <m/>
    <m/>
    <m/>
    <m/>
    <s v=""/>
    <s v=""/>
    <n v="16"/>
    <s v="Journal Import 8778004:"/>
    <s v="Expenditure Business Unit : UNDP-GMB , Project Number : 00129730 , Task Number : ACTIVITY 5 , Transaction Number : 801060 , Expenditure Category : 75100 - Facilities &amp; Administration , Expenditure Type : 75105 - Facilities and Administratio"/>
    <s v="Projects A 8777987000001 8778004 2 Y"/>
    <s v="23-04-2023 Burden Cost"/>
    <s v="Quantum Service Account"/>
    <s v="UNDP PL USD"/>
    <m/>
    <m/>
    <m/>
    <n v="2023"/>
    <n v="45039"/>
    <n v="45041"/>
    <s v=""/>
    <s v="USD"/>
    <n v="435.24"/>
    <n v="435.24"/>
    <m/>
    <n v="435.24"/>
    <n v="45241.425441435182"/>
  </r>
  <r>
    <s v="BURDEN_COST"/>
    <s v="Cost of summarized burden expenditure items."/>
    <s v="Project Accounting"/>
    <s v="Accounting generated by Oracle Fusion Projects for cost, revenue and billing offset transactions."/>
    <s v="BURDEN_COST"/>
    <n v="3"/>
    <s v="MAR-2023"/>
    <s v="UNDP"/>
    <n v="75105"/>
    <s v="Facilities and Administration - Implementation"/>
    <s v="33404"/>
    <s v="Gambia - Dem. Governance"/>
    <s v="GMB"/>
    <s v="Gambia"/>
    <s v="011363"/>
    <s v="Peacebuilding Fund"/>
    <s v="30000"/>
    <s v="Programme Cost Sharing"/>
    <s v="001981-UNDP"/>
    <x v="1"/>
    <x v="0"/>
    <s v="00129730"/>
    <s v="Post-TRRC Project"/>
    <s v="3938029"/>
    <s v="EXPENDITURES"/>
    <m/>
    <m/>
    <m/>
    <m/>
    <m/>
    <m/>
    <s v=""/>
    <s v=""/>
    <n v="35"/>
    <s v="Journal Import 16214012:"/>
    <s v="Expenditure Business Unit : UNDP-GMB , Project Number : 00129730 , Task Number : ACTIVITY 5.Q1 , Transaction Number : 3938029 , Expenditure Category : 75100 - Facilities &amp; Administration , Expenditure Type : 75105 - Facilities and Administr"/>
    <s v="Projects A 16213922000001 16214012 7 Y"/>
    <s v="01-03-2023 Burden Cost"/>
    <s v="Quantum Service Account"/>
    <s v="UNDP PL USD"/>
    <m/>
    <m/>
    <m/>
    <n v="2023"/>
    <n v="44986"/>
    <n v="45175"/>
    <s v=""/>
    <s v="USD"/>
    <n v="137.76"/>
    <n v="137.76"/>
    <m/>
    <n v="137.76"/>
    <n v="45241.425441435182"/>
  </r>
  <r>
    <s v="BURDEN_COST"/>
    <s v="Cost of summarized burden expenditure items."/>
    <s v="Project Accounting"/>
    <s v="Accounting generated by Oracle Fusion Projects for cost, revenue and billing offset transactions."/>
    <s v="BURDEN_COST"/>
    <n v="8"/>
    <s v="AUG-2023"/>
    <s v="UNDP"/>
    <n v="75105"/>
    <s v="Facilities and Administration - Implementation"/>
    <s v="33404"/>
    <s v="Gambia - Dem. Governance"/>
    <s v="GMB"/>
    <s v="Gambia"/>
    <s v="011363"/>
    <s v="Peacebuilding Fund"/>
    <s v="30000"/>
    <s v="Programme Cost Sharing"/>
    <s v="014929-GMB-National Human Rights Comm"/>
    <x v="3"/>
    <x v="0"/>
    <s v="00129730"/>
    <s v="Post-TRRC Project"/>
    <s v="2223007"/>
    <s v="EXPENDITURES"/>
    <m/>
    <m/>
    <m/>
    <m/>
    <m/>
    <m/>
    <s v=""/>
    <s v=""/>
    <n v="44"/>
    <s v="Journal Import 14965884:"/>
    <s v="Expenditure Business Unit : UNDP-GMB , Project Number : 00129730 , Task Number : Activity 1.3.1 , Transaction Number : 2223007 , Expenditure Category : 75100 - Facilities &amp; Administration , Expenditure Type : 75105 - Facilities and Administ"/>
    <s v="Projects A 14965699000001 14965884 3 Y"/>
    <s v="08-08-2023 Burden Cost"/>
    <s v="Quantum Service Account"/>
    <s v="UNDP PL USD"/>
    <m/>
    <m/>
    <m/>
    <n v="2023"/>
    <n v="45146"/>
    <n v="45152"/>
    <s v=""/>
    <s v="USD"/>
    <n v="2.21"/>
    <n v="2.21"/>
    <m/>
    <n v="2.21"/>
    <n v="45241.425441435182"/>
  </r>
  <r>
    <s v="BURDEN_COST"/>
    <s v="Cost of summarized burden expenditure items."/>
    <s v="Project Accounting"/>
    <s v="Accounting generated by Oracle Fusion Projects for cost, revenue and billing offset transactions."/>
    <s v="BURDEN_COST"/>
    <n v="8"/>
    <s v="AUG-2023"/>
    <s v="UNDP"/>
    <n v="75105"/>
    <s v="Facilities and Administration - Implementation"/>
    <s v="33404"/>
    <s v="Gambia - Dem. Governance"/>
    <s v="GMB"/>
    <s v="Gambia"/>
    <s v="011363"/>
    <s v="Peacebuilding Fund"/>
    <s v="30000"/>
    <s v="Programme Cost Sharing"/>
    <s v="001981-UNDP"/>
    <x v="0"/>
    <x v="0"/>
    <s v="00129730"/>
    <s v="Post-TRRC Project"/>
    <s v="2454596"/>
    <s v="EXPENDITURES"/>
    <m/>
    <m/>
    <m/>
    <m/>
    <m/>
    <m/>
    <s v=""/>
    <s v=""/>
    <n v="45"/>
    <s v="Journal Import 15399175:"/>
    <s v="Expenditure Business Unit : UNDP-GMB , Project Number : 00129730 , Task Number : ACTIVITY 5 , Transaction Number : 2454596 , Expenditure Category : 75100 - Facilities &amp; Administration , Expenditure Type : 75105 - Facilities and Administrati"/>
    <s v="Projects A 15399154000001 15399175 2 Y"/>
    <s v="15-08-2023 Burden Cost"/>
    <s v="Quantum Service Account"/>
    <s v="UNDP PL USD"/>
    <m/>
    <m/>
    <m/>
    <n v="2023"/>
    <n v="45153"/>
    <n v="45160"/>
    <s v=""/>
    <s v="USD"/>
    <n v="4.54"/>
    <n v="4.54"/>
    <m/>
    <n v="4.54"/>
    <n v="45241.425441435182"/>
  </r>
  <r>
    <s v="BURDEN_COST"/>
    <s v="Cost of summarized burden expenditure items."/>
    <s v="Project Accounting"/>
    <s v="Accounting generated by Oracle Fusion Projects for cost, revenue and billing offset transactions."/>
    <s v="BURDEN_COST"/>
    <n v="6"/>
    <s v="JUN-2023"/>
    <s v="UNDP"/>
    <n v="75105"/>
    <s v="Facilities and Administration - Implementation"/>
    <s v="33404"/>
    <s v="Gambia - Dem. Governance"/>
    <s v="GMB"/>
    <s v="Gambia"/>
    <s v="011363"/>
    <s v="Peacebuilding Fund"/>
    <s v="30000"/>
    <s v="Programme Cost Sharing"/>
    <s v="001981-UNDP"/>
    <x v="0"/>
    <x v="0"/>
    <s v="00129730"/>
    <s v="Post-TRRC Project"/>
    <s v="1342699"/>
    <s v="EXPENDITURES"/>
    <m/>
    <m/>
    <m/>
    <m/>
    <m/>
    <m/>
    <s v=""/>
    <s v=""/>
    <n v="46"/>
    <s v="Journal Import 11329744:"/>
    <s v="Expenditure Business Unit : UNDP-GMB , Project Number : 00129730 , Task Number : ACTIVITY 5 , Transaction Number : 1342699 , Expenditure Category : 75100 - Facilities &amp; Administration , Expenditure Type : 75105 - Facilities and Administrati"/>
    <s v="Projects A 11329684000001 11329744 2 Y"/>
    <s v="06-06-2023 Burden Cost"/>
    <s v="Quantum Service Account"/>
    <s v="UNDP PL USD"/>
    <m/>
    <m/>
    <m/>
    <n v="2023"/>
    <n v="45083"/>
    <n v="45088"/>
    <s v=""/>
    <s v="USD"/>
    <n v="63.25"/>
    <n v="63.25"/>
    <m/>
    <n v="63.25"/>
    <n v="45241.425441435182"/>
  </r>
  <r>
    <s v="BURDEN_COST"/>
    <s v="Cost of summarized burden expenditure items."/>
    <s v="Project Accounting"/>
    <s v="Accounting generated by Oracle Fusion Projects for cost, revenue and billing offset transactions."/>
    <s v="BURDEN_COST"/>
    <n v="5"/>
    <s v="MAY-2023"/>
    <s v="UNDP"/>
    <n v="75105"/>
    <s v="Facilities and Administration - Implementation"/>
    <s v="33404"/>
    <s v="Gambia - Dem. Governance"/>
    <s v="GMB"/>
    <s v="Gambia"/>
    <s v="011363"/>
    <s v="Peacebuilding Fund"/>
    <s v="30000"/>
    <s v="Programme Cost Sharing"/>
    <s v="001981-UNDP"/>
    <x v="0"/>
    <x v="0"/>
    <s v="00129730"/>
    <s v="Post-TRRC Project"/>
    <s v="1133300"/>
    <s v="EXPENDITURES"/>
    <m/>
    <m/>
    <m/>
    <m/>
    <m/>
    <m/>
    <s v=""/>
    <s v=""/>
    <n v="53"/>
    <s v="Journal Import 10648664:"/>
    <s v="Expenditure Business Unit : UNDP-GMB , Project Number : 00129730 , Task Number : ACTIVITY 5 , Transaction Number : 1133300 , Expenditure Category : 75100 - Facilities &amp; Administration , Expenditure Type : 75105 - Facilities and Administrati"/>
    <s v="Projects A 10648626000001 10648664 3 Y"/>
    <s v="24-05-2023 Burden Cost"/>
    <s v="Quantum Service Account"/>
    <s v="UNDP PL USD"/>
    <m/>
    <m/>
    <m/>
    <n v="2023"/>
    <n v="45070"/>
    <n v="45076"/>
    <s v=""/>
    <s v="USD"/>
    <n v="40.1"/>
    <n v="40.1"/>
    <m/>
    <n v="40.1"/>
    <n v="45241.425441435182"/>
  </r>
  <r>
    <s v="BURDEN_COST"/>
    <s v="Cost of summarized burden expenditure items."/>
    <s v="Project Accounting"/>
    <s v="Accounting generated by Oracle Fusion Projects for cost, revenue and billing offset transactions."/>
    <s v="BURDEN_COST"/>
    <n v="8"/>
    <s v="AUG-2023"/>
    <s v="UNDP"/>
    <n v="75105"/>
    <s v="Facilities and Administration - Implementation"/>
    <s v="33404"/>
    <s v="Gambia - Dem. Governance"/>
    <s v="GMB"/>
    <s v="Gambia"/>
    <s v="011363"/>
    <s v="Peacebuilding Fund"/>
    <s v="30000"/>
    <s v="Programme Cost Sharing"/>
    <s v="001981-UNDP"/>
    <x v="0"/>
    <x v="0"/>
    <s v="00129730"/>
    <s v="Post-TRRC Project"/>
    <s v="2534053"/>
    <s v="EXPENDITURES"/>
    <m/>
    <m/>
    <m/>
    <m/>
    <m/>
    <m/>
    <s v=""/>
    <s v=""/>
    <n v="70"/>
    <s v="Journal Import 15541950:"/>
    <s v="Expenditure Business Unit : UNDP-GMB , Project Number : 00129730 , Task Number : QUERY , Transaction Number : 2534053 , Expenditure Category : 75100 - Facilities &amp; Administration , Expenditure Type : 75105 - Facilities and Administration -"/>
    <s v="Projects A 15541743000001 15541950 3 Y"/>
    <s v="14-08-2023 Burden Cost"/>
    <s v="Quantum Service Account"/>
    <s v="UNDP PL USD"/>
    <m/>
    <m/>
    <m/>
    <n v="2023"/>
    <n v="45152"/>
    <n v="45162"/>
    <s v=""/>
    <s v="USD"/>
    <n v="80.61"/>
    <n v="80.61"/>
    <m/>
    <n v="80.61"/>
    <n v="45241.425441435182"/>
  </r>
  <r>
    <s v="BURDEN_COST"/>
    <s v="Cost of summarized burden expenditure items."/>
    <s v="Project Accounting"/>
    <s v="Accounting generated by Oracle Fusion Projects for cost, revenue and billing offset transactions."/>
    <s v="BURDEN_COST"/>
    <n v="4"/>
    <s v="APR-2023"/>
    <s v="UNDP"/>
    <n v="75105"/>
    <s v="Facilities and Administration - Implementation"/>
    <s v="33404"/>
    <s v="Gambia - Dem. Governance"/>
    <s v="GMB"/>
    <s v="Gambia"/>
    <s v="011363"/>
    <s v="Peacebuilding Fund"/>
    <s v="30000"/>
    <s v="Programme Cost Sharing"/>
    <s v="001981-UNDP"/>
    <x v="0"/>
    <x v="0"/>
    <s v="00129730"/>
    <s v="Post-TRRC Project"/>
    <s v="779304"/>
    <s v="EXPENDITURES"/>
    <m/>
    <m/>
    <m/>
    <m/>
    <m/>
    <m/>
    <s v=""/>
    <s v=""/>
    <n v="70"/>
    <s v="Journal Import 8498159:"/>
    <s v="Expenditure Business Unit : UNDP-GMB , Project Number : 00129730 , Task Number : ACTIVITY 5 , Transaction Number : 779304 , Expenditure Category : 75100 - Facilities &amp; Administration , Expenditure Type : 75105 - Facilities and Administratio"/>
    <s v="Projects A 8498114000001 8498159 Y"/>
    <s v="17-04-2023 Burden Cost"/>
    <s v="Quantum Service Account"/>
    <s v="UNDP PL USD"/>
    <m/>
    <m/>
    <m/>
    <n v="2023"/>
    <n v="45033"/>
    <n v="45036"/>
    <s v=""/>
    <s v="USD"/>
    <n v="69.62"/>
    <n v="69.62"/>
    <m/>
    <n v="69.62"/>
    <n v="45241.425441435182"/>
  </r>
  <r>
    <s v="BURDEN_COST"/>
    <s v="Cost of summarized burden expenditure items."/>
    <s v="Project Accounting"/>
    <s v="Accounting generated by Oracle Fusion Projects for cost, revenue and billing offset transactions."/>
    <s v="BURDEN_COST"/>
    <n v="5"/>
    <s v="MAY-2023"/>
    <s v="UNDP"/>
    <n v="75105"/>
    <s v="Facilities and Administration - Implementation"/>
    <s v="33404"/>
    <s v="Gambia - Dem. Governance"/>
    <s v="GMB"/>
    <s v="Gambia"/>
    <s v="011363"/>
    <s v="Peacebuilding Fund"/>
    <s v="30000"/>
    <s v="Programme Cost Sharing"/>
    <s v="001981-UNDP"/>
    <x v="0"/>
    <x v="0"/>
    <s v="00129730"/>
    <s v="Post-TRRC Project"/>
    <s v="963832"/>
    <s v="EXPENDITURES"/>
    <m/>
    <m/>
    <m/>
    <m/>
    <m/>
    <m/>
    <s v=""/>
    <s v=""/>
    <n v="127"/>
    <s v="Journal Import 9887982:"/>
    <s v="Expenditure Business Unit : UNDP-GMB , Project Number : 00129730 , Task Number : ACTIVITY 5 , Transaction Number : 963832 , Expenditure Category : 75100 - Facilities &amp; Administration , Expenditure Type : 75105 - Facilities and Administratio"/>
    <s v="Projects A 9887919000004 9887982 Y"/>
    <s v="11-05-2023 Burden Cost"/>
    <s v="Quantum Service Account"/>
    <s v="UNDP PL USD"/>
    <m/>
    <m/>
    <m/>
    <n v="2023"/>
    <n v="45057"/>
    <n v="45062"/>
    <s v=""/>
    <s v="USD"/>
    <n v="144.03"/>
    <n v="144.03"/>
    <m/>
    <n v="144.03"/>
    <n v="45241.425441435182"/>
  </r>
  <r>
    <s v="BURDEN_COST"/>
    <s v="Cost of summarized burden expenditure items."/>
    <s v="Project Accounting"/>
    <s v="Accounting generated by Oracle Fusion Projects for cost, revenue and billing offset transactions."/>
    <s v="BURDEN_COST"/>
    <n v="7"/>
    <s v="JUL-2023"/>
    <s v="UNDP"/>
    <n v="75105"/>
    <s v="Facilities and Administration - Implementation"/>
    <s v="33404"/>
    <s v="Gambia - Dem. Governance"/>
    <s v="GMB"/>
    <s v="Gambia"/>
    <s v="011363"/>
    <s v="Peacebuilding Fund"/>
    <s v="30000"/>
    <s v="Programme Cost Sharing"/>
    <s v="001981-UNDP"/>
    <x v="0"/>
    <x v="0"/>
    <s v="00129730"/>
    <s v="Post-TRRC Project"/>
    <s v="1812742"/>
    <s v="EXPENDITURES"/>
    <m/>
    <m/>
    <m/>
    <m/>
    <m/>
    <m/>
    <s v=""/>
    <s v=""/>
    <n v="133"/>
    <s v="Journal Import 13809735:"/>
    <s v="Expenditure Business Unit : UNDP-GMB , Project Number : 00129730 , Task Number : ACTIVITY 5 , Transaction Number : 1812742 , Expenditure Category : 75100 - Facilities &amp; Administration , Expenditure Type : 75105 - Facilities and Administrati"/>
    <s v="Projects A 13809604000001 13809735 Y"/>
    <s v="20-07-2023 Burden Cost"/>
    <s v="Quantum Service Account"/>
    <s v="UNDP PL USD"/>
    <m/>
    <m/>
    <m/>
    <n v="2023"/>
    <n v="45127"/>
    <n v="45130"/>
    <s v=""/>
    <s v="USD"/>
    <n v="17.86"/>
    <n v="17.86"/>
    <m/>
    <n v="17.86"/>
    <n v="45241.425441435182"/>
  </r>
  <r>
    <s v="BURDEN_COST"/>
    <s v="Cost of summarized burden expenditure items."/>
    <s v="Project Accounting"/>
    <s v="Accounting generated by Oracle Fusion Projects for cost, revenue and billing offset transactions."/>
    <s v="BURDEN_COST"/>
    <n v="5"/>
    <s v="MAY-2023"/>
    <s v="UNDP"/>
    <n v="75105"/>
    <s v="Facilities and Administration - Implementation"/>
    <s v="33404"/>
    <s v="Gambia - Dem. Governance"/>
    <s v="GMB"/>
    <s v="Gambia"/>
    <s v="011363"/>
    <s v="Peacebuilding Fund"/>
    <s v="30000"/>
    <s v="Programme Cost Sharing"/>
    <s v="001981-UNDP"/>
    <x v="0"/>
    <x v="0"/>
    <s v="00129730"/>
    <s v="Post-TRRC Project"/>
    <s v="1100167"/>
    <s v="EXPENDITURES"/>
    <m/>
    <m/>
    <m/>
    <m/>
    <m/>
    <m/>
    <s v=""/>
    <s v=""/>
    <n v="138"/>
    <s v="Journal Import 10451726:"/>
    <s v="Expenditure Business Unit : UNDP-GMB , Project Number : 00129730 , Task Number : ACTIVITY 5 , Transaction Number : 1100167 , Expenditure Category : 75100 - Facilities &amp; Administration , Expenditure Type : 75105 - Facilities and Administrati"/>
    <s v="Projects A 10451624000003 10451726 2 Y"/>
    <s v="24-05-2023 Burden Cost"/>
    <s v="Quantum Service Account"/>
    <s v="UNDP PL USD"/>
    <m/>
    <m/>
    <m/>
    <n v="2023"/>
    <n v="45070"/>
    <n v="45072"/>
    <s v=""/>
    <s v="USD"/>
    <n v="90.3"/>
    <n v="90.3"/>
    <m/>
    <n v="90.3"/>
    <n v="45241.425441435182"/>
  </r>
  <r>
    <s v="BURDEN_COST"/>
    <s v="Cost of summarized burden expenditure items."/>
    <s v="Project Accounting"/>
    <s v="Accounting generated by Oracle Fusion Projects for cost, revenue and billing offset transactions."/>
    <s v="BURDEN_COST"/>
    <n v="4"/>
    <s v="APR-2023"/>
    <s v="UNDP"/>
    <n v="75105"/>
    <s v="Facilities and Administration - Implementation"/>
    <s v="33404"/>
    <s v="Gambia - Dem. Governance"/>
    <s v="GMB"/>
    <s v="Gambia"/>
    <s v="011363"/>
    <s v="Peacebuilding Fund"/>
    <s v="30000"/>
    <s v="Programme Cost Sharing"/>
    <s v="001981-UNDP"/>
    <x v="0"/>
    <x v="0"/>
    <s v="00129730"/>
    <s v="Post-TRRC Project"/>
    <s v="830313"/>
    <s v="EXPENDITURES"/>
    <m/>
    <m/>
    <m/>
    <m/>
    <m/>
    <m/>
    <s v=""/>
    <s v=""/>
    <n v="147"/>
    <s v="Journal Import 9027607:"/>
    <s v="Expenditure Business Unit : UNDP-GMB , Project Number : 00129730 , Task Number : ACTIVITY 5 , Transaction Number : 830313 , Expenditure Category : 75100 - Facilities &amp; Administration , Expenditure Type : 75105 - Facilities and Administratio"/>
    <s v="Projects A 9027454000001 9027607 3 Y"/>
    <s v="26-04-2023 Burden Cost"/>
    <s v="Quantum Service Account"/>
    <s v="UNDP PL USD"/>
    <m/>
    <m/>
    <m/>
    <n v="2023"/>
    <n v="45042"/>
    <n v="45047"/>
    <s v=""/>
    <s v="USD"/>
    <n v="126.74000000000001"/>
    <n v="126.74000000000001"/>
    <m/>
    <n v="126.74000000000001"/>
    <n v="45241.425441435182"/>
  </r>
  <r>
    <s v="BURDEN_COST"/>
    <s v="Cost of summarized burden expenditure items."/>
    <s v="Project Accounting"/>
    <s v="Accounting generated by Oracle Fusion Projects for cost, revenue and billing offset transactions."/>
    <s v="BURDEN_COST"/>
    <n v="6"/>
    <s v="JUN-2023"/>
    <s v="UNDP"/>
    <n v="75105"/>
    <s v="Facilities and Administration - Implementation"/>
    <s v="33404"/>
    <s v="Gambia - Dem. Governance"/>
    <s v="GMB"/>
    <s v="Gambia"/>
    <s v="011363"/>
    <s v="Peacebuilding Fund"/>
    <s v="30000"/>
    <s v="Programme Cost Sharing"/>
    <s v="001981-UNDP"/>
    <x v="0"/>
    <x v="0"/>
    <s v="00129730"/>
    <s v="Post-TRRC Project"/>
    <s v="1492470"/>
    <s v="EXPENDITURES"/>
    <m/>
    <m/>
    <m/>
    <m/>
    <m/>
    <m/>
    <s v=""/>
    <s v=""/>
    <n v="181"/>
    <s v="Journal Import 11908503:"/>
    <s v="Expenditure Business Unit : UNDP-GMB , Project Number : 00129730 , Task Number : ACTIVITY 5 , Transaction Number : 1492470 , Expenditure Category : 75100 - Facilities &amp; Administration , Expenditure Type : 75105 - Facilities and Administrati"/>
    <s v="Projects A 11908419000002 11908503 Y"/>
    <s v="20-06-2023 Burden Cost"/>
    <s v="Quantum Service Account"/>
    <s v="UNDP PL USD"/>
    <m/>
    <m/>
    <m/>
    <n v="2023"/>
    <n v="45097"/>
    <n v="45098"/>
    <s v=""/>
    <s v="USD"/>
    <n v="914.07"/>
    <n v="914.07"/>
    <m/>
    <n v="914.07"/>
    <n v="45241.425441435182"/>
  </r>
  <r>
    <s v="BURDEN_COST"/>
    <s v="Cost of summarized burden expenditure items."/>
    <s v="Project Accounting"/>
    <s v="Accounting generated by Oracle Fusion Projects for cost, revenue and billing offset transactions."/>
    <s v="BURDEN_COST"/>
    <n v="3"/>
    <s v="MAR-2023"/>
    <s v="UNDP"/>
    <n v="75105"/>
    <s v="Facilities and Administration - Implementation"/>
    <s v="33404"/>
    <s v="Gambia - Dem. Governance"/>
    <s v="GMB"/>
    <s v="Gambia"/>
    <s v="011363"/>
    <s v="Peacebuilding Fund"/>
    <s v="30000"/>
    <s v="Programme Cost Sharing"/>
    <s v="001981-UNDP"/>
    <x v="2"/>
    <x v="0"/>
    <s v="00129730"/>
    <s v="Post-TRRC Project"/>
    <s v="450967"/>
    <s v="EXPENDITURES"/>
    <m/>
    <m/>
    <m/>
    <m/>
    <m/>
    <m/>
    <s v=""/>
    <s v=""/>
    <n v="193"/>
    <s v="Journal Import 6154594:"/>
    <s v="Expenditure Business Unit : UNDP-GMB , Project Number : 00129730 , Task Number : ACTIVITY 1 , Transaction Number : 450967 , Expenditure Category : 75100 - Facilities &amp; Administration , Expenditure Type : 75105 - Facilities and Administratio"/>
    <s v="Projects A 6154558000002 6154594 2 Y"/>
    <s v="06-03-2023 Burden Cost"/>
    <s v="Quantum Service Account"/>
    <s v="UNDP PL USD"/>
    <m/>
    <m/>
    <m/>
    <n v="2023"/>
    <n v="44991"/>
    <n v="44994"/>
    <s v=""/>
    <s v="USD"/>
    <n v="10.08"/>
    <n v="10.08"/>
    <m/>
    <n v="10.08"/>
    <n v="45241.425441435182"/>
  </r>
  <r>
    <s v="BURDEN_COST"/>
    <s v="Cost of summarized burden expenditure items."/>
    <s v="Project Accounting"/>
    <s v="Accounting generated by Oracle Fusion Projects for cost, revenue and billing offset transactions."/>
    <s v="BURDEN_COST"/>
    <n v="7"/>
    <s v="JUL-2023"/>
    <s v="UNDP"/>
    <n v="75105"/>
    <s v="Facilities and Administration - Implementation"/>
    <s v="33404"/>
    <s v="Gambia - Dem. Governance"/>
    <s v="GMB"/>
    <s v="Gambia"/>
    <s v="011363"/>
    <s v="Peacebuilding Fund"/>
    <s v="30000"/>
    <s v="Programme Cost Sharing"/>
    <s v="001981-UNDP"/>
    <x v="0"/>
    <x v="0"/>
    <s v="00129730"/>
    <s v="Post-TRRC Project"/>
    <s v="1643663"/>
    <s v="EXPENDITURES"/>
    <m/>
    <m/>
    <m/>
    <m/>
    <m/>
    <m/>
    <s v=""/>
    <s v=""/>
    <n v="216"/>
    <s v="Journal Import 13039019:"/>
    <s v="Expenditure Business Unit : UNDP-GMB , Project Number : 00129730 , Task Number : ACTIVITY 5 , Transaction Number : 1643663 , Expenditure Category : 75100 - Facilities &amp; Administration , Expenditure Type : 75105 - Facilities and Administrati"/>
    <s v="Projects A 13038628000001 13039019 2 Y"/>
    <s v="07-07-2023 Burden Cost"/>
    <s v="Quantum Service Account"/>
    <s v="UNDP PL USD"/>
    <m/>
    <m/>
    <m/>
    <n v="2023"/>
    <n v="45114"/>
    <n v="45116"/>
    <s v=""/>
    <s v="USD"/>
    <n v="17.86"/>
    <n v="17.86"/>
    <m/>
    <n v="17.86"/>
    <n v="45241.425441435182"/>
  </r>
  <r>
    <s v="BURDEN_COST"/>
    <s v="Cost of summarized burden expenditure items."/>
    <s v="Project Accounting"/>
    <s v="Accounting generated by Oracle Fusion Projects for cost, revenue and billing offset transactions."/>
    <s v="BURDEN_COST"/>
    <n v="7"/>
    <s v="JUL-2023"/>
    <s v="UNDP"/>
    <n v="75105"/>
    <s v="Facilities and Administration - Implementation"/>
    <s v="33404"/>
    <s v="Gambia - Dem. Governance"/>
    <s v="GMB"/>
    <s v="Gambia"/>
    <s v="011363"/>
    <s v="Peacebuilding Fund"/>
    <s v="30000"/>
    <s v="Programme Cost Sharing"/>
    <s v="001981-UNDP"/>
    <x v="0"/>
    <x v="0"/>
    <s v="00129730"/>
    <s v="Post-TRRC Project"/>
    <s v="1643667"/>
    <s v="EXPENDITURES"/>
    <m/>
    <m/>
    <m/>
    <m/>
    <m/>
    <m/>
    <s v=""/>
    <s v=""/>
    <n v="217"/>
    <s v="Journal Import 13039019:"/>
    <s v="Expenditure Business Unit : UNDP-GMB , Project Number : 00129730 , Task Number : ACTIVITY 5 , Transaction Number : 1643667 , Expenditure Category : 75100 - Facilities &amp; Administration , Expenditure Type : 75105 - Facilities and Administrati"/>
    <s v="Projects A 13038628000001 13039019 2 Y"/>
    <s v="07-07-2023 Burden Cost"/>
    <s v="Quantum Service Account"/>
    <s v="UNDP PL USD"/>
    <m/>
    <m/>
    <m/>
    <n v="2023"/>
    <n v="45114"/>
    <n v="45116"/>
    <s v=""/>
    <s v="USD"/>
    <n v="18.14"/>
    <n v="18.14"/>
    <m/>
    <n v="18.14"/>
    <n v="45241.425441435182"/>
  </r>
  <r>
    <s v="BURDEN_COST"/>
    <s v="Cost of summarized burden expenditure items."/>
    <s v="Project Accounting"/>
    <s v="Accounting generated by Oracle Fusion Projects for cost, revenue and billing offset transactions."/>
    <s v="BURDEN_COST"/>
    <n v="7"/>
    <s v="JUL-2023"/>
    <s v="UNDP"/>
    <n v="75105"/>
    <s v="Facilities and Administration - Implementation"/>
    <s v="33404"/>
    <s v="Gambia - Dem. Governance"/>
    <s v="GMB"/>
    <s v="Gambia"/>
    <s v="011363"/>
    <s v="Peacebuilding Fund"/>
    <s v="30000"/>
    <s v="Programme Cost Sharing"/>
    <s v="001981-UNDP"/>
    <x v="0"/>
    <x v="0"/>
    <s v="00129730"/>
    <s v="Post-TRRC Project"/>
    <s v="1616102"/>
    <s v="EXPENDITURES"/>
    <m/>
    <m/>
    <m/>
    <m/>
    <m/>
    <m/>
    <s v=""/>
    <s v=""/>
    <n v="388"/>
    <s v="Journal Import 12899275:"/>
    <s v="Expenditure Business Unit : UNDP-GMB , Project Number : 00129730 , Task Number : ACTIVITY 5 , Transaction Number : 1616102 , Expenditure Category : 75100 - Facilities &amp; Administration , Expenditure Type : 75105 - Facilities and Administrati"/>
    <s v="Projects A 12899226000001 12899275 Y"/>
    <s v="05-07-2023 Burden Cost"/>
    <s v="Quantum Service Account"/>
    <s v="UNDP PL USD"/>
    <m/>
    <m/>
    <m/>
    <n v="2023"/>
    <n v="45112"/>
    <n v="45113"/>
    <s v=""/>
    <s v="USD"/>
    <n v="18.14"/>
    <n v="18.14"/>
    <m/>
    <n v="18.14"/>
    <n v="45241.425441435182"/>
  </r>
  <r>
    <s v="BURDEN_COST"/>
    <s v="Cost of summarized burden expenditure items."/>
    <s v="Project Accounting"/>
    <s v="Accounting generated by Oracle Fusion Projects for cost, revenue and billing offset transactions."/>
    <s v="BURDEN_COST"/>
    <n v="4"/>
    <s v="APR-2023"/>
    <s v="UNDP"/>
    <n v="75105"/>
    <s v="Facilities and Administration - Implementation"/>
    <s v="33404"/>
    <s v="Gambia - Dem. Governance"/>
    <s v="GMB"/>
    <s v="Gambia"/>
    <s v="011363"/>
    <s v="Peacebuilding Fund"/>
    <s v="30000"/>
    <s v="Programme Cost Sharing"/>
    <s v="001981-UNDP"/>
    <x v="2"/>
    <x v="0"/>
    <s v="00129730"/>
    <s v="Post-TRRC Project"/>
    <s v="820217"/>
    <s v="EXPENDITURES"/>
    <m/>
    <m/>
    <m/>
    <m/>
    <m/>
    <m/>
    <s v=""/>
    <s v=""/>
    <n v="394"/>
    <s v="Journal Import 8904517:"/>
    <s v="Expenditure Business Unit : UNDP-GMB , Project Number : 00129730 , Task Number : ACTIVITY 1 , Transaction Number : 820217 , Expenditure Category : 75100 - Facilities &amp; Administration , Expenditure Type : 75105 - Facilities and Administratio"/>
    <s v="Projects A 8902042000001 8904517 3 Y"/>
    <s v="26-04-2023 Burden Cost"/>
    <s v="Quantum Service Account"/>
    <s v="UNDP PL USD"/>
    <m/>
    <m/>
    <m/>
    <n v="2023"/>
    <n v="45042"/>
    <n v="45043"/>
    <s v=""/>
    <s v="USD"/>
    <n v="69.62"/>
    <n v="69.62"/>
    <m/>
    <n v="69.62"/>
    <n v="45241.425441435182"/>
  </r>
  <r>
    <s v="BURDEN_COST"/>
    <s v="Cost of summarized burden expenditure items."/>
    <s v="Project Accounting"/>
    <s v="Accounting generated by Oracle Fusion Projects for cost, revenue and billing offset transactions."/>
    <s v="BURDEN_COST"/>
    <n v="6"/>
    <s v="JUN-2023"/>
    <s v="UNDP"/>
    <n v="75105"/>
    <s v="Facilities and Administration - Implementation"/>
    <s v="33404"/>
    <s v="Gambia - Dem. Governance"/>
    <s v="GMB"/>
    <s v="Gambia"/>
    <s v="011363"/>
    <s v="Peacebuilding Fund"/>
    <s v="30000"/>
    <s v="Programme Cost Sharing"/>
    <s v="001981-UNDP"/>
    <x v="0"/>
    <x v="0"/>
    <s v="00129730"/>
    <s v="Post-TRRC Project"/>
    <s v="1283650"/>
    <s v="EXPENDITURES"/>
    <m/>
    <m/>
    <m/>
    <m/>
    <m/>
    <m/>
    <s v=""/>
    <s v=""/>
    <n v="409"/>
    <s v="Journal Import 11158603:"/>
    <s v="Expenditure Business Unit : UNDP-GMB , Project Number : 00129730 , Task Number : ACTIVITY 5 , Transaction Number : 1283650 , Expenditure Category : 75100 - Facilities &amp; Administration , Expenditure Type : 75105 - Facilities and Administrati"/>
    <s v="Projects A 11158557000001 11158603 5 Y"/>
    <s v="06-06-2023 Burden Cost"/>
    <s v="Quantum Service Account"/>
    <s v="UNDP PL USD"/>
    <m/>
    <m/>
    <m/>
    <n v="2023"/>
    <n v="45083"/>
    <n v="45084"/>
    <s v=""/>
    <s v="USD"/>
    <n v="37"/>
    <n v="37"/>
    <m/>
    <n v="37"/>
    <n v="45241.425441435182"/>
  </r>
  <r>
    <s v="BURDEN_COST"/>
    <s v="Cost of summarized burden expenditure items."/>
    <s v="Project Accounting"/>
    <s v="Accounting generated by Oracle Fusion Projects for cost, revenue and billing offset transactions."/>
    <s v="BURDEN_COST"/>
    <n v="1"/>
    <s v="JAN-2023"/>
    <s v="UNDP"/>
    <n v="75105"/>
    <s v="Facilities and Administration - Implementation"/>
    <s v="33404"/>
    <s v="Gambia - Dem. Governance"/>
    <s v="GMB"/>
    <s v="Gambia"/>
    <s v="011363"/>
    <s v="Peacebuilding Fund"/>
    <s v="30000"/>
    <s v="Programme Cost Sharing"/>
    <s v="001981-UNDP"/>
    <x v="0"/>
    <x v="0"/>
    <s v="00129730"/>
    <s v="Post-TRRC Project"/>
    <s v="667125"/>
    <s v="EXPENDITURES"/>
    <m/>
    <m/>
    <m/>
    <m/>
    <m/>
    <m/>
    <s v=""/>
    <s v=""/>
    <n v="453"/>
    <s v="Journal Import 7731525:"/>
    <s v="Expenditure Business Unit : UNDP-GMB , Project Number : 00129730 , Task Number : ACTIVITY 5 , Transaction Number : 667125 , Expenditure Category : 75100 - Facilities &amp; Administration , Expenditure Type : 75105 - Facilities and Administratio"/>
    <s v="Projects A 7731493000001 7731525 Y"/>
    <s v="01-01-2023 Burden Cost"/>
    <s v="Quantum Service Account"/>
    <s v="UNDP PL USD"/>
    <m/>
    <m/>
    <m/>
    <n v="2023"/>
    <n v="44927"/>
    <n v="45023"/>
    <s v=""/>
    <s v="USD"/>
    <n v="138.93"/>
    <n v="138.93"/>
    <m/>
    <n v="138.93"/>
    <n v="45241.425441435182"/>
  </r>
  <r>
    <s v="BURDEN_COST"/>
    <s v="Cost of summarized burden expenditure items."/>
    <s v="Project Accounting"/>
    <s v="Accounting generated by Oracle Fusion Projects for cost, revenue and billing offset transactions."/>
    <s v="BURDEN_COST"/>
    <n v="7"/>
    <s v="JUL-2023"/>
    <s v="UNDP"/>
    <n v="75105"/>
    <s v="Facilities and Administration - Implementation"/>
    <s v="33404"/>
    <s v="Gambia - Dem. Governance"/>
    <s v="GMB"/>
    <s v="Gambia"/>
    <s v="011363"/>
    <s v="Peacebuilding Fund"/>
    <s v="30000"/>
    <s v="Programme Cost Sharing"/>
    <s v="001981-UNDP"/>
    <x v="0"/>
    <x v="0"/>
    <s v="00129730"/>
    <s v="Post-TRRC Project"/>
    <s v="5260902"/>
    <s v="EXPENDITURES"/>
    <m/>
    <m/>
    <m/>
    <m/>
    <m/>
    <m/>
    <s v=""/>
    <s v=""/>
    <n v="456"/>
    <s v="Journal Import 16398892:"/>
    <s v="Expenditure Business Unit : UNDP-GMB , Project Number : 00129730 , Task Number : Activity 5a , Transaction Number : 5260902 , Expenditure Category : 75100 - Facilities &amp; Administration , Expenditure Type : 75105 - Facilities and Administrat"/>
    <s v="Projects A 16398621000009 16398892 Y"/>
    <s v="01-07-2023 Burden Cost"/>
    <s v="Quantum Service Account"/>
    <s v="UNDP PL USD"/>
    <m/>
    <m/>
    <m/>
    <n v="2023"/>
    <n v="45108"/>
    <n v="45179"/>
    <s v=""/>
    <s v="USD"/>
    <n v="102.66"/>
    <n v="102.66"/>
    <m/>
    <n v="102.66"/>
    <n v="45241.425441435182"/>
  </r>
  <r>
    <s v="BURDEN_COST"/>
    <s v="Cost of summarized burden expenditure items."/>
    <s v="Project Accounting"/>
    <s v="Accounting generated by Oracle Fusion Projects for cost, revenue and billing offset transactions."/>
    <s v="BURDEN_COST"/>
    <n v="7"/>
    <s v="JUL-2023"/>
    <s v="UNDP"/>
    <n v="75105"/>
    <s v="Facilities and Administration - Implementation"/>
    <s v="33404"/>
    <s v="Gambia - Dem. Governance"/>
    <s v="GMB"/>
    <s v="Gambia"/>
    <s v="011363"/>
    <s v="Peacebuilding Fund"/>
    <s v="30000"/>
    <s v="Programme Cost Sharing"/>
    <s v="001981-UNDP"/>
    <x v="0"/>
    <x v="0"/>
    <s v="00129730"/>
    <s v="Post-TRRC Project"/>
    <s v="5260901"/>
    <s v="EXPENDITURES"/>
    <m/>
    <m/>
    <m/>
    <m/>
    <m/>
    <m/>
    <s v=""/>
    <s v=""/>
    <n v="457"/>
    <s v="Journal Import 16398892:"/>
    <s v="Expenditure Business Unit : UNDP-GMB , Project Number : 00129730 , Task Number : Activity 5a , Transaction Number : 5260901 , Expenditure Category : 75100 - Facilities &amp; Administration , Expenditure Type : 75105 - Facilities and Administrat"/>
    <s v="Projects A 16398621000009 16398892 Y"/>
    <s v="01-07-2023 Burden Cost"/>
    <s v="Quantum Service Account"/>
    <s v="UNDP PL USD"/>
    <m/>
    <m/>
    <m/>
    <n v="2023"/>
    <n v="45108"/>
    <n v="45179"/>
    <s v=""/>
    <s v="USD"/>
    <n v="109.79"/>
    <n v="109.79"/>
    <m/>
    <n v="109.79"/>
    <n v="45241.425441435182"/>
  </r>
  <r>
    <s v="BURDEN_COST"/>
    <s v="Cost of summarized burden expenditure items."/>
    <s v="Project Accounting"/>
    <s v="Accounting generated by Oracle Fusion Projects for cost, revenue and billing offset transactions."/>
    <s v="BURDEN_COST"/>
    <n v="4"/>
    <s v="APR-2023"/>
    <s v="UNDP"/>
    <n v="75105"/>
    <s v="Facilities and Administration - Implementation"/>
    <s v="33404"/>
    <s v="Gambia - Dem. Governance"/>
    <s v="GMB"/>
    <s v="Gambia"/>
    <s v="011363"/>
    <s v="Peacebuilding Fund"/>
    <s v="30000"/>
    <s v="Programme Cost Sharing"/>
    <s v="001981-UNDP"/>
    <x v="0"/>
    <x v="0"/>
    <s v="00129730"/>
    <s v="Post-TRRC Project"/>
    <s v="3168313"/>
    <s v="EXPENDITURES"/>
    <m/>
    <m/>
    <m/>
    <m/>
    <m/>
    <m/>
    <s v=""/>
    <s v=""/>
    <n v="471"/>
    <s v="Journal Import 16045654:"/>
    <s v="Expenditure Business Unit : UNDP-GMB , Project Number : 00129730 , Task Number : Activity 5a , Transaction Number : 3168313 , Expenditure Category : 75100 - Facilities &amp; Administration , Expenditure Type : 75105 - Facilities and Administrat"/>
    <s v="Projects A 16045634000001 16045654 Y"/>
    <s v="01-04-2023 Burden Cost"/>
    <s v="Quantum Service Account"/>
    <s v="UNDP PL USD"/>
    <m/>
    <m/>
    <m/>
    <n v="2023"/>
    <n v="45017"/>
    <n v="45172"/>
    <s v=""/>
    <s v="USD"/>
    <n v="238.14000000000001"/>
    <n v="238.14000000000001"/>
    <m/>
    <n v="238.14000000000001"/>
    <n v="45241.425441435182"/>
  </r>
  <r>
    <s v="BURDEN_COST"/>
    <s v="Cost of summarized burden expenditure items."/>
    <s v="Project Accounting"/>
    <s v="Accounting generated by Oracle Fusion Projects for cost, revenue and billing offset transactions."/>
    <s v="BURDEN_COST"/>
    <n v="10"/>
    <s v="OCT-2023"/>
    <s v="UNDP"/>
    <n v="75105"/>
    <s v="Facilities and Administration - Implementation"/>
    <s v="33404"/>
    <s v="Gambia - Dem. Governance"/>
    <s v="GMB"/>
    <s v="Gambia"/>
    <s v="011363"/>
    <s v="Peacebuilding Fund"/>
    <s v="30000"/>
    <s v="Programme Cost Sharing"/>
    <s v="001981-UNDP"/>
    <x v="0"/>
    <x v="0"/>
    <s v="00129730"/>
    <s v="Post-TRRC Project"/>
    <s v="21537213"/>
    <s v="EXPENDITURES"/>
    <m/>
    <m/>
    <m/>
    <m/>
    <m/>
    <m/>
    <s v=""/>
    <s v=""/>
    <n v="475"/>
    <s v="Journal Import 19541583:"/>
    <s v="Expenditure Business Unit : UNDP-GMB , Project Number : 00129730 , Task Number : Activity 5a , Transaction Number : 21537213 , Expenditure Category : 75100 - Facilities &amp; Administration , Expenditure Type : 75105 - Facilities and Administra"/>
    <s v="Projects A 19541301000003 19541583 2 Y"/>
    <s v="01-10-2023 Burden Cost"/>
    <s v="Quantum Service Account"/>
    <s v="UNDP PL USD"/>
    <m/>
    <m/>
    <m/>
    <n v="2023"/>
    <n v="45200"/>
    <n v="45235"/>
    <s v=""/>
    <s v="USD"/>
    <n v="234.64000000000001"/>
    <n v="234.64000000000001"/>
    <m/>
    <n v="234.64000000000001"/>
    <n v="45241.425441435182"/>
  </r>
  <r>
    <s v="BURDEN_COST"/>
    <s v="Cost of summarized burden expenditure items."/>
    <s v="Project Accounting"/>
    <s v="Accounting generated by Oracle Fusion Projects for cost, revenue and billing offset transactions."/>
    <s v="BURDEN_COST"/>
    <n v="10"/>
    <s v="OCT-2023"/>
    <s v="UNDP"/>
    <n v="75105"/>
    <s v="Facilities and Administration - Implementation"/>
    <s v="33404"/>
    <s v="Gambia - Dem. Governance"/>
    <s v="GMB"/>
    <s v="Gambia"/>
    <s v="011363"/>
    <s v="Peacebuilding Fund"/>
    <s v="30000"/>
    <s v="Programme Cost Sharing"/>
    <s v="001981-UNDP"/>
    <x v="1"/>
    <x v="0"/>
    <s v="00129730"/>
    <s v="Post-TRRC Project"/>
    <s v="21537217"/>
    <s v="EXPENDITURES"/>
    <m/>
    <m/>
    <m/>
    <m/>
    <m/>
    <m/>
    <s v=""/>
    <s v=""/>
    <n v="476"/>
    <s v="Journal Import 19541583:"/>
    <s v="Expenditure Business Unit : UNDP-GMB , Project Number : 00129730 , Task Number : ACTIVITY 5.Q1 , Transaction Number : 21537217 , Expenditure Category : 75100 - Facilities &amp; Administration , Expenditure Type : 75105 - Facilities and Administ"/>
    <s v="Projects A 19541301000003 19541583 2 Y"/>
    <s v="01-10-2023 Burden Cost"/>
    <s v="Quantum Service Account"/>
    <s v="UNDP PL USD"/>
    <m/>
    <m/>
    <m/>
    <n v="2023"/>
    <n v="45200"/>
    <n v="45235"/>
    <s v=""/>
    <s v="USD"/>
    <n v="773.65"/>
    <n v="773.65"/>
    <m/>
    <n v="773.65"/>
    <n v="45241.425441435182"/>
  </r>
  <r>
    <s v="BURDEN_COST"/>
    <s v="Cost of summarized burden expenditure items."/>
    <s v="Project Accounting"/>
    <s v="Accounting generated by Oracle Fusion Projects for cost, revenue and billing offset transactions."/>
    <s v="BURDEN_COST"/>
    <n v="3"/>
    <s v="MAR-2023"/>
    <s v="UNDP"/>
    <n v="75105"/>
    <s v="Facilities and Administration - Implementation"/>
    <s v="33404"/>
    <s v="Gambia - Dem. Governance"/>
    <s v="GMB"/>
    <s v="Gambia"/>
    <s v="011363"/>
    <s v="Peacebuilding Fund"/>
    <s v="30000"/>
    <s v="Programme Cost Sharing"/>
    <s v="001981-UNDP"/>
    <x v="2"/>
    <x v="0"/>
    <s v="00129730"/>
    <s v="Post-TRRC Project"/>
    <s v="467503"/>
    <s v="EXPENDITURES"/>
    <m/>
    <m/>
    <m/>
    <m/>
    <m/>
    <m/>
    <s v=""/>
    <s v=""/>
    <n v="499"/>
    <s v="Journal Import 6213351:"/>
    <s v="Expenditure Business Unit : UNDP-GMB , Project Number : 00129730 , Task Number : ACTIVITY 1 , Transaction Number : 467503 , Expenditure Category : 75100 - Facilities &amp; Administration , Expenditure Type : 75105 - Facilities and Administratio"/>
    <s v="Projects A 6212900000001 6213351 Y"/>
    <s v="09-03-2023 Burden Cost"/>
    <s v="Quantum Service Account"/>
    <s v="UNDP PL USD"/>
    <m/>
    <m/>
    <m/>
    <n v="2023"/>
    <n v="44994"/>
    <n v="44995"/>
    <s v=""/>
    <s v="USD"/>
    <n v="143.53"/>
    <n v="143.53"/>
    <m/>
    <n v="143.53"/>
    <n v="45241.425441435182"/>
  </r>
  <r>
    <s v="BURDEN_COST"/>
    <s v="Cost of summarized burden expenditure items."/>
    <s v="Project Accounting"/>
    <s v="Accounting generated by Oracle Fusion Projects for cost, revenue and billing offset transactions."/>
    <s v="BURDEN_COST"/>
    <n v="3"/>
    <s v="MAR-2023"/>
    <s v="UNDP"/>
    <n v="75105"/>
    <s v="Facilities and Administration - Implementation"/>
    <s v="33404"/>
    <s v="Gambia - Dem. Governance"/>
    <s v="GMB"/>
    <s v="Gambia"/>
    <s v="011363"/>
    <s v="Peacebuilding Fund"/>
    <s v="30000"/>
    <s v="Programme Cost Sharing"/>
    <s v="001981-UNDP"/>
    <x v="0"/>
    <x v="0"/>
    <s v="00129730"/>
    <s v="Post-TRRC Project"/>
    <s v="467505"/>
    <s v="EXPENDITURES"/>
    <m/>
    <m/>
    <m/>
    <m/>
    <m/>
    <m/>
    <s v=""/>
    <s v=""/>
    <n v="500"/>
    <s v="Journal Import 6213351:"/>
    <s v="Expenditure Business Unit : UNDP-GMB , Project Number : 00129730 , Task Number : ACTIVITY 5 , Transaction Number : 467505 , Expenditure Category : 75100 - Facilities &amp; Administration , Expenditure Type : 75105 - Facilities and Administratio"/>
    <s v="Projects A 6212900000001 6213351 Y"/>
    <s v="09-03-2023 Burden Cost"/>
    <s v="Quantum Service Account"/>
    <s v="UNDP PL USD"/>
    <m/>
    <m/>
    <m/>
    <n v="2023"/>
    <n v="44994"/>
    <n v="44995"/>
    <s v=""/>
    <s v="USD"/>
    <n v="287.06"/>
    <n v="287.06"/>
    <m/>
    <n v="287.06"/>
    <n v="45241.425441435182"/>
  </r>
  <r>
    <s v="BURDEN_COST"/>
    <s v="Cost of summarized burden expenditure items."/>
    <s v="Project Accounting"/>
    <s v="Accounting generated by Oracle Fusion Projects for cost, revenue and billing offset transactions."/>
    <s v="BURDEN_COST"/>
    <n v="8"/>
    <s v="AUG-2023"/>
    <s v="UNDP"/>
    <n v="75105"/>
    <s v="Facilities and Administration - Implementation"/>
    <s v="33404"/>
    <s v="Gambia - Dem. Governance"/>
    <s v="GMB"/>
    <s v="Gambia"/>
    <s v="011363"/>
    <s v="Peacebuilding Fund"/>
    <s v="30000"/>
    <s v="Programme Cost Sharing"/>
    <s v="001981-UNDP"/>
    <x v="0"/>
    <x v="0"/>
    <s v="00129730"/>
    <s v="Post-TRRC Project"/>
    <s v="5260900"/>
    <s v="EXPENDITURES"/>
    <m/>
    <m/>
    <m/>
    <m/>
    <m/>
    <m/>
    <s v=""/>
    <s v=""/>
    <n v="501"/>
    <s v="Journal Import 16398892:"/>
    <s v="Expenditure Business Unit : UNDP-GMB , Project Number : 00129730 , Task Number : Activity 5a , Transaction Number : 5260900 , Expenditure Category : 75100 - Facilities &amp; Administration , Expenditure Type : 75105 - Facilities and Administrat"/>
    <s v="Projects A 16398621000009 16398892 2 Y"/>
    <s v="01-08-2023 Burden Cost"/>
    <s v="Quantum Service Account"/>
    <s v="UNDP PL USD"/>
    <m/>
    <m/>
    <m/>
    <n v="2023"/>
    <n v="45139"/>
    <n v="45179"/>
    <s v=""/>
    <s v="USD"/>
    <n v="237.65"/>
    <n v="237.65"/>
    <m/>
    <n v="237.65"/>
    <n v="45241.425441435182"/>
  </r>
  <r>
    <s v="BURDEN_COST"/>
    <s v="Cost of summarized burden expenditure items."/>
    <s v="Project Accounting"/>
    <s v="Accounting generated by Oracle Fusion Projects for cost, revenue and billing offset transactions."/>
    <s v="BURDEN_COST"/>
    <n v="6"/>
    <s v="JUN-2023"/>
    <s v="UNDP"/>
    <n v="75105"/>
    <s v="Facilities and Administration - Implementation"/>
    <s v="33404"/>
    <s v="Gambia - Dem. Governance"/>
    <s v="GMB"/>
    <s v="Gambia"/>
    <s v="011363"/>
    <s v="Peacebuilding Fund"/>
    <s v="30000"/>
    <s v="Programme Cost Sharing"/>
    <s v="001981-UNDP"/>
    <x v="0"/>
    <x v="0"/>
    <s v="00129730"/>
    <s v="Post-TRRC Project"/>
    <s v="3168314"/>
    <s v="EXPENDITURES"/>
    <m/>
    <m/>
    <m/>
    <m/>
    <m/>
    <m/>
    <s v=""/>
    <s v=""/>
    <n v="533"/>
    <s v="Journal Import 16045654:"/>
    <s v="Expenditure Business Unit : UNDP-GMB , Project Number : 00129730 , Task Number : Activity 5a , Transaction Number : 3168314 , Expenditure Category : 75100 - Facilities &amp; Administration , Expenditure Type : 75105 - Facilities and Administrat"/>
    <s v="Projects A 16045634000001 16045654 4 Y"/>
    <s v="01-06-2023 Burden Cost"/>
    <s v="Quantum Service Account"/>
    <s v="UNDP PL USD"/>
    <m/>
    <m/>
    <m/>
    <n v="2023"/>
    <n v="45078"/>
    <n v="45172"/>
    <s v=""/>
    <s v="USD"/>
    <n v="218.59"/>
    <n v="218.59"/>
    <m/>
    <n v="218.59"/>
    <n v="45241.425441435182"/>
  </r>
  <r>
    <s v="BURDEN_COST"/>
    <s v="Cost of summarized burden expenditure items."/>
    <s v="Project Accounting"/>
    <s v="Accounting generated by Oracle Fusion Projects for cost, revenue and billing offset transactions."/>
    <s v="BURDEN_COST"/>
    <n v="9"/>
    <s v="SEP-2023"/>
    <s v="UNDP"/>
    <n v="75105"/>
    <s v="Facilities and Administration - Implementation"/>
    <s v="33404"/>
    <s v="Gambia - Dem. Governance"/>
    <s v="GMB"/>
    <s v="Gambia"/>
    <s v="011363"/>
    <s v="Peacebuilding Fund"/>
    <s v="30000"/>
    <s v="Programme Cost Sharing"/>
    <s v="001981-UNDP"/>
    <x v="0"/>
    <x v="0"/>
    <s v="00129730"/>
    <s v="Post-TRRC Project"/>
    <s v="9680551"/>
    <s v="EXPENDITURES"/>
    <m/>
    <m/>
    <m/>
    <m/>
    <m/>
    <m/>
    <s v=""/>
    <s v=""/>
    <n v="583"/>
    <s v="Journal Import 17681488:"/>
    <s v="Expenditure Business Unit : UNDP-GMB , Project Number : 00129730 , Task Number : Activity 5a , Transaction Number : 9680551 , Expenditure Category : 75100 - Facilities &amp; Administration , Expenditure Type : 75105 - Facilities and Administrat"/>
    <s v="Projects A 17681368000003 17681488 Y"/>
    <s v="01-09-2023 Burden Cost"/>
    <s v="Quantum Service Account"/>
    <s v="UNDP PL USD"/>
    <m/>
    <m/>
    <m/>
    <n v="2023"/>
    <n v="45170"/>
    <n v="45202"/>
    <s v=""/>
    <s v="USD"/>
    <n v="250.41"/>
    <n v="250.41"/>
    <m/>
    <n v="250.41"/>
    <n v="45241.425441435182"/>
  </r>
  <r>
    <s v="BURDEN_COST"/>
    <s v="Cost of summarized burden expenditure items."/>
    <s v="Project Accounting"/>
    <s v="Accounting generated by Oracle Fusion Projects for cost, revenue and billing offset transactions."/>
    <s v="BURDEN_COST"/>
    <n v="9"/>
    <s v="SEP-2023"/>
    <s v="UNDP"/>
    <n v="75105"/>
    <s v="Facilities and Administration - Implementation"/>
    <s v="33404"/>
    <s v="Gambia - Dem. Governance"/>
    <s v="GMB"/>
    <s v="Gambia"/>
    <s v="011363"/>
    <s v="Peacebuilding Fund"/>
    <s v="30000"/>
    <s v="Programme Cost Sharing"/>
    <s v="001981-UNDP"/>
    <x v="1"/>
    <x v="0"/>
    <s v="00129730"/>
    <s v="Post-TRRC Project"/>
    <s v="9680553"/>
    <s v="EXPENDITURES"/>
    <m/>
    <m/>
    <m/>
    <m/>
    <m/>
    <m/>
    <s v=""/>
    <s v=""/>
    <n v="584"/>
    <s v="Journal Import 17681488:"/>
    <s v="Expenditure Business Unit : UNDP-GMB , Project Number : 00129730 , Task Number : ACTIVITY 5.Q1 , Transaction Number : 9680553 , Expenditure Category : 75100 - Facilities &amp; Administration , Expenditure Type : 75105 - Facilities and Administr"/>
    <s v="Projects A 17681368000003 17681488 Y"/>
    <s v="01-09-2023 Burden Cost"/>
    <s v="Quantum Service Account"/>
    <s v="UNDP PL USD"/>
    <m/>
    <m/>
    <m/>
    <n v="2023"/>
    <n v="45170"/>
    <n v="45202"/>
    <s v=""/>
    <s v="USD"/>
    <n v="778.53"/>
    <n v="778.53"/>
    <m/>
    <n v="778.53"/>
    <n v="45241.425441435182"/>
  </r>
  <r>
    <s v="BURDEN_COST"/>
    <s v="Cost of summarized burden expenditure items."/>
    <s v="Project Accounting"/>
    <s v="Accounting generated by Oracle Fusion Projects for cost, revenue and billing offset transactions."/>
    <s v="BURDEN_COST"/>
    <n v="2"/>
    <s v="FEB-2023"/>
    <s v="UNDP"/>
    <n v="75105"/>
    <s v="Facilities and Administration - Implementation"/>
    <s v="33404"/>
    <s v="Gambia - Dem. Governance"/>
    <s v="GMB"/>
    <s v="Gambia"/>
    <s v="011363"/>
    <s v="Peacebuilding Fund"/>
    <s v="30000"/>
    <s v="Programme Cost Sharing"/>
    <s v="001981-UNDP"/>
    <x v="0"/>
    <x v="0"/>
    <s v="00129730"/>
    <s v="Post-TRRC Project"/>
    <s v="1693221"/>
    <s v="EXPENDITURES"/>
    <m/>
    <m/>
    <m/>
    <m/>
    <m/>
    <m/>
    <s v=""/>
    <s v=""/>
    <n v="815"/>
    <s v="Journal Import 13131391:"/>
    <s v="Expenditure Business Unit : UNDP-GMB , Project Number : 00129730 , Task Number : ACTIVITY 5 , Transaction Number : 1693221 , Expenditure Category : 75100 - Facilities &amp; Administration , Expenditure Type : 75105 - Facilities and Administrati"/>
    <s v="Projects A 13131149000002 13131391 Y"/>
    <s v="01-02-2023 Burden Cost"/>
    <s v="Quantum Service Account"/>
    <s v="UNDP PL USD"/>
    <m/>
    <m/>
    <m/>
    <n v="2023"/>
    <n v="44958"/>
    <n v="45118"/>
    <s v=""/>
    <s v="USD"/>
    <n v="136.62"/>
    <n v="136.62"/>
    <m/>
    <n v="136.62"/>
    <n v="45241.425441435182"/>
  </r>
  <r>
    <s v="BURDEN_COST"/>
    <s v="Cost of summarized burden expenditure items."/>
    <s v="Project Accounting"/>
    <s v="Accounting generated by Oracle Fusion Projects for cost, revenue and billing offset transactions."/>
    <s v="BURDEN_COST"/>
    <n v="5"/>
    <s v="MAY-2023"/>
    <s v="UNDP"/>
    <n v="75105"/>
    <s v="Facilities and Administration - Implementation"/>
    <s v="33404"/>
    <s v="Gambia - Dem. Governance"/>
    <s v="GMB"/>
    <s v="Gambia"/>
    <s v="011363"/>
    <s v="Peacebuilding Fund"/>
    <s v="30000"/>
    <s v="Programme Cost Sharing"/>
    <s v="001981-UNDP"/>
    <x v="0"/>
    <x v="0"/>
    <s v="00129730"/>
    <s v="Post-TRRC Project"/>
    <s v="3662371"/>
    <s v="EXPENDITURES"/>
    <m/>
    <m/>
    <m/>
    <m/>
    <m/>
    <m/>
    <s v=""/>
    <s v=""/>
    <n v="1006"/>
    <s v="Journal Import 16155744:"/>
    <s v="Expenditure Business Unit : UNDP-GMB , Project Number : 00129730 , Task Number : Activity 5a , Transaction Number : 3662371 , Expenditure Category : 75100 - Facilities &amp; Administration , Expenditure Type : 75105 - Facilities and Administrat"/>
    <s v="Projects A 16155731000001 16155744 Y"/>
    <s v="01-05-2023 Burden Cost"/>
    <s v="Quantum Service Account"/>
    <s v="UNDP PL USD"/>
    <m/>
    <m/>
    <m/>
    <n v="2023"/>
    <n v="45047"/>
    <n v="45174"/>
    <s v=""/>
    <s v="USD"/>
    <n v="330.25"/>
    <n v="330.25"/>
    <m/>
    <n v="330.25"/>
    <n v="45241.425441435182"/>
  </r>
  <r>
    <s v="BURDEN_COST"/>
    <s v="Cost of summarized burden expenditure items."/>
    <s v="Project Accounting"/>
    <s v="Accounting generated by Oracle Fusion Projects for cost, revenue and billing offset transactions."/>
    <s v="BURDEN_COST"/>
    <n v="9"/>
    <s v="SEP-2023"/>
    <s v="UNDP"/>
    <n v="75105"/>
    <s v="Facilities and Administration - Implementation"/>
    <s v="33404"/>
    <s v="Gambia - Dem. Governance"/>
    <s v="GMB"/>
    <s v="Gambia"/>
    <s v="011363"/>
    <s v="Peacebuilding Fund"/>
    <s v="30000"/>
    <s v="Programme Cost Sharing"/>
    <s v="001981-UNDP"/>
    <x v="1"/>
    <x v="0"/>
    <s v="00129730"/>
    <s v="Post-TRRC Project"/>
    <s v="9062183"/>
    <s v="EXPENDITURES"/>
    <m/>
    <m/>
    <m/>
    <m/>
    <m/>
    <m/>
    <s v=""/>
    <s v=""/>
    <n v="1173"/>
    <s v="Journal Import 17524429:"/>
    <s v="Expenditure Business Unit : UNDP-GMB , Project Number : 00129730 , Task Number : ACTIVITY 5.Q1 , Transaction Number : 9062183 , Expenditure Category : 75100 - Facilities &amp; Administration , Expenditure Type : 75105 - Facilities and Administr"/>
    <s v="Projects A 17524167000001 17524429 7 Y"/>
    <s v="30-09-2023 Burden Cost"/>
    <s v="Quantum Service Account"/>
    <s v="UNDP PL USD"/>
    <m/>
    <m/>
    <m/>
    <n v="2023"/>
    <n v="45199"/>
    <n v="45199"/>
    <s v=""/>
    <s v="USD"/>
    <n v="46.2"/>
    <n v="46.2"/>
    <m/>
    <n v="46.2"/>
    <n v="45241.425441435182"/>
  </r>
  <r>
    <s v="BURDEN_COST"/>
    <s v="Cost of summarized burden expenditure items."/>
    <s v="Project Accounting"/>
    <s v="Accounting generated by Oracle Fusion Projects for cost, revenue and billing offset transactions."/>
    <s v="BURDEN_COST"/>
    <n v="9"/>
    <s v="SEP-2023"/>
    <s v="UNDP"/>
    <n v="75105"/>
    <s v="Facilities and Administration - Implementation"/>
    <s v="33404"/>
    <s v="Gambia - Dem. Governance"/>
    <s v="GMB"/>
    <s v="Gambia"/>
    <s v="011363"/>
    <s v="Peacebuilding Fund"/>
    <s v="30000"/>
    <s v="Programme Cost Sharing"/>
    <s v="001981-UNDP"/>
    <x v="1"/>
    <x v="0"/>
    <s v="00129730"/>
    <s v="Post-TRRC Project"/>
    <s v="9062188"/>
    <s v="EXPENDITURES"/>
    <m/>
    <m/>
    <m/>
    <m/>
    <m/>
    <m/>
    <s v=""/>
    <s v=""/>
    <n v="1174"/>
    <s v="Journal Import 17524429:"/>
    <s v="Expenditure Business Unit : UNDP-GMB , Project Number : 00129730 , Task Number : ACTIVITY 5.Q1 , Transaction Number : 9062188 , Expenditure Category : 75100 - Facilities &amp; Administration , Expenditure Type : 75105 - Facilities and Administr"/>
    <s v="Projects A 17524167000001 17524429 7 Y"/>
    <s v="30-09-2023 Burden Cost"/>
    <s v="Quantum Service Account"/>
    <s v="UNDP PL USD"/>
    <m/>
    <m/>
    <m/>
    <n v="2023"/>
    <n v="45199"/>
    <n v="45199"/>
    <s v=""/>
    <s v="USD"/>
    <n v="65.66"/>
    <n v="65.66"/>
    <m/>
    <n v="65.66"/>
    <n v="45241.425441435182"/>
  </r>
  <r>
    <s v="BURDEN_COST"/>
    <s v="Cost of summarized burden expenditure items."/>
    <s v="Project Accounting"/>
    <s v="Accounting generated by Oracle Fusion Projects for cost, revenue and billing offset transactions."/>
    <s v="BURDEN_COST"/>
    <n v="1"/>
    <s v="JAN-2023"/>
    <s v="UNDP"/>
    <n v="75105"/>
    <s v="Facilities and Administration - Implementation"/>
    <s v="33404"/>
    <s v="Gambia - Dem. Governance"/>
    <s v="GMB"/>
    <s v="Gambia"/>
    <s v="011363"/>
    <s v="Peacebuilding Fund"/>
    <s v="30000"/>
    <s v="Programme Cost Sharing"/>
    <s v="001981-UNDP"/>
    <x v="2"/>
    <x v="0"/>
    <s v="00129730"/>
    <s v="Post-TRRC Project"/>
    <s v="960677"/>
    <s v="EXPENDITURES"/>
    <m/>
    <m/>
    <m/>
    <m/>
    <m/>
    <m/>
    <s v=""/>
    <s v=""/>
    <n v="25"/>
    <s v="Journal Import 9887963:"/>
    <s v="Expenditure Business Unit : UNDP-SEN , Project Number : 00129730 , Task Number : ACTIVITY 1 , Transaction Number : 960677 , Expenditure Category : 75100 - Facilities &amp; Administration , Expenditure Type : 75105 - Facilities and Administratio"/>
    <s v="Projects A 9887919000001 9887963 3 Y"/>
    <s v="01-01-2023 Burden Cost"/>
    <s v="Quantum Service Account"/>
    <s v="UNDP PL USD"/>
    <m/>
    <m/>
    <m/>
    <n v="2023"/>
    <n v="44927"/>
    <n v="45062"/>
    <s v=""/>
    <s v="XOF"/>
    <n v="751061"/>
    <n v="1247.46"/>
    <m/>
    <n v="1247.46"/>
    <n v="45241.425441435182"/>
  </r>
  <r>
    <s v="Addition"/>
    <s v="Addition transactions."/>
    <s v="Assets"/>
    <s v="Oracle Fusion Assets subledger."/>
    <s v="ADDITIONS"/>
    <n v="6"/>
    <s v="JUN-2023"/>
    <s v="UNDP"/>
    <n v="72410"/>
    <s v="Information and Communications Technology (ICT) Equipment"/>
    <s v="33404"/>
    <s v="Gambia - Dem. Governance"/>
    <s v="GMB"/>
    <s v="Gambia"/>
    <s v="011363"/>
    <s v="Peacebuilding Fund"/>
    <s v="30000"/>
    <s v="Programme Cost Sharing"/>
    <s v=""/>
    <x v="4"/>
    <x v="0"/>
    <s v="00129730"/>
    <s v="Post-TRRC Project"/>
    <s v="272109"/>
    <s v="TRANSACTIONS"/>
    <m/>
    <m/>
    <m/>
    <m/>
    <m/>
    <m/>
    <s v=""/>
    <s v=""/>
    <n v="56"/>
    <s v="Journal Import 13624770:"/>
    <s v="Asset #: 102011 | Asset Category: Communications &amp; IT Equipment. | Asset Type: EXPENSED | Asset Location: UNDP-GMB | Project: 00129730 |Task: ACTIVITY 5"/>
    <s v="Assets A 13624765000001 13624770 N"/>
    <s v="21-06-2023 Addition"/>
    <s v="Jaya Babu BOBBA"/>
    <s v="UNDP PL USD"/>
    <m/>
    <m/>
    <m/>
    <n v="2023"/>
    <n v="45098"/>
    <n v="45126"/>
    <s v=""/>
    <s v="USD"/>
    <n v="91.13"/>
    <n v="91.13"/>
    <m/>
    <n v="91.13"/>
    <n v="45241.425441435182"/>
  </r>
  <r>
    <s v="Addition"/>
    <s v="Addition transactions."/>
    <s v="Assets"/>
    <s v="Oracle Fusion Assets subledger."/>
    <s v="ADDITIONS"/>
    <n v="6"/>
    <s v="JUN-2023"/>
    <s v="UNDP"/>
    <n v="72410"/>
    <s v="Information and Communications Technology (ICT) Equipment"/>
    <s v="33404"/>
    <s v="Gambia - Dem. Governance"/>
    <s v="GMB"/>
    <s v="Gambia"/>
    <s v="011363"/>
    <s v="Peacebuilding Fund"/>
    <s v="30000"/>
    <s v="Programme Cost Sharing"/>
    <s v=""/>
    <x v="4"/>
    <x v="0"/>
    <s v="00129730"/>
    <s v="Post-TRRC Project"/>
    <s v="272105"/>
    <s v="TRANSACTIONS"/>
    <m/>
    <m/>
    <m/>
    <m/>
    <m/>
    <m/>
    <s v=""/>
    <s v=""/>
    <n v="57"/>
    <s v="Journal Import 13624770:"/>
    <s v="Asset #: 102010 | Asset Category: Communications &amp; IT Equipment. | Asset Type: EXPENSED | Asset Location: UNDP-GMB | Project: 00129730 |Task: ACTIVITY 5"/>
    <s v="Assets A 13624765000001 13624770 N"/>
    <s v="21-06-2023 Addition"/>
    <s v="Jaya Babu BOBBA"/>
    <s v="UNDP PL USD"/>
    <m/>
    <m/>
    <m/>
    <n v="2023"/>
    <n v="45098"/>
    <n v="45126"/>
    <s v=""/>
    <s v="USD"/>
    <n v="91.16"/>
    <n v="91.16"/>
    <m/>
    <n v="91.16"/>
    <n v="45241.425441435182"/>
  </r>
  <r>
    <s v="Addition"/>
    <s v="Addition transactions."/>
    <s v="Assets"/>
    <s v="Oracle Fusion Assets subledger."/>
    <s v="ADDITIONS"/>
    <n v="6"/>
    <s v="JUN-2023"/>
    <s v="UNDP"/>
    <n v="72410"/>
    <s v="Information and Communications Technology (ICT) Equipment"/>
    <s v="33404"/>
    <s v="Gambia - Dem. Governance"/>
    <s v="GMB"/>
    <s v="Gambia"/>
    <s v="011363"/>
    <s v="Peacebuilding Fund"/>
    <s v="30000"/>
    <s v="Programme Cost Sharing"/>
    <s v=""/>
    <x v="4"/>
    <x v="0"/>
    <s v="00129730"/>
    <s v="Post-TRRC Project"/>
    <s v="272101"/>
    <s v="TRANSACTIONS"/>
    <m/>
    <m/>
    <m/>
    <m/>
    <m/>
    <m/>
    <s v=""/>
    <s v=""/>
    <n v="58"/>
    <s v="Journal Import 13624770:"/>
    <s v="Asset #: 102009 | Asset Category: Communications &amp; IT Equipment. | Asset Type: EXPENSED | Asset Location: UNDP-GMB | Project: 00129730 |Task: ACTIVITY 5"/>
    <s v="Assets A 13624765000001 13624770 N"/>
    <s v="21-06-2023 Addition"/>
    <s v="Jaya Babu BOBBA"/>
    <s v="UNDP PL USD"/>
    <m/>
    <m/>
    <m/>
    <n v="2023"/>
    <n v="45098"/>
    <n v="45126"/>
    <s v=""/>
    <s v="USD"/>
    <n v="91.16"/>
    <n v="91.16"/>
    <m/>
    <n v="91.16"/>
    <n v="45241.425441435182"/>
  </r>
  <r>
    <s v="Addition"/>
    <s v="Addition transactions."/>
    <s v="Assets"/>
    <s v="Oracle Fusion Assets subledger."/>
    <s v="ADDITIONS"/>
    <n v="6"/>
    <s v="JUN-2023"/>
    <s v="UNDP"/>
    <n v="72410"/>
    <s v="Information and Communications Technology (ICT) Equipment"/>
    <s v="33404"/>
    <s v="Gambia - Dem. Governance"/>
    <s v="GMB"/>
    <s v="Gambia"/>
    <s v="011363"/>
    <s v="Peacebuilding Fund"/>
    <s v="30000"/>
    <s v="Programme Cost Sharing"/>
    <s v=""/>
    <x v="4"/>
    <x v="0"/>
    <s v="00129730"/>
    <s v="Post-TRRC Project"/>
    <s v="272097"/>
    <s v="TRANSACTIONS"/>
    <m/>
    <m/>
    <m/>
    <m/>
    <m/>
    <m/>
    <s v=""/>
    <s v=""/>
    <n v="59"/>
    <s v="Journal Import 13624770:"/>
    <s v="Asset #: 102008 | Asset Category: Communications &amp; IT Equipment. | Asset Type: EXPENSED | Asset Location: UNDP-GMB | Project: 00129730 |Task: ACTIVITY 5"/>
    <s v="Assets A 13624765000001 13624770 N"/>
    <s v="21-06-2023 Addition"/>
    <s v="Jaya Babu BOBBA"/>
    <s v="UNDP PL USD"/>
    <m/>
    <m/>
    <m/>
    <n v="2023"/>
    <n v="45098"/>
    <n v="45126"/>
    <s v=""/>
    <s v="USD"/>
    <n v="91.16"/>
    <n v="91.16"/>
    <m/>
    <n v="91.16"/>
    <n v="45241.425441435182"/>
  </r>
  <r>
    <s v="Addition"/>
    <s v="Addition transactions."/>
    <s v="Assets"/>
    <s v="Oracle Fusion Assets subledger."/>
    <s v="ADDITIONS"/>
    <n v="6"/>
    <s v="JUN-2023"/>
    <s v="UNDP"/>
    <n v="72410"/>
    <s v="Information and Communications Technology (ICT) Equipment"/>
    <s v="33404"/>
    <s v="Gambia - Dem. Governance"/>
    <s v="GMB"/>
    <s v="Gambia"/>
    <s v="011363"/>
    <s v="Peacebuilding Fund"/>
    <s v="30000"/>
    <s v="Programme Cost Sharing"/>
    <s v=""/>
    <x v="4"/>
    <x v="0"/>
    <s v="00129730"/>
    <s v="Post-TRRC Project"/>
    <s v="272089"/>
    <s v="TRANSACTIONS"/>
    <m/>
    <m/>
    <m/>
    <m/>
    <m/>
    <m/>
    <s v=""/>
    <s v=""/>
    <n v="60"/>
    <s v="Journal Import 13624770:"/>
    <s v="Asset #: 102006 | Asset Category: Communications &amp; IT Equipment. | Asset Type: EXPENSED | Asset Location: UNDP-GMB | Project: 00129730 |Task: ACTIVITY 5"/>
    <s v="Assets A 13624765000001 13624770 N"/>
    <s v="21-06-2023 Addition"/>
    <s v="Jaya Babu BOBBA"/>
    <s v="UNDP PL USD"/>
    <m/>
    <m/>
    <m/>
    <n v="2023"/>
    <n v="45098"/>
    <n v="45126"/>
    <s v=""/>
    <s v="USD"/>
    <n v="91.16"/>
    <n v="91.16"/>
    <m/>
    <n v="91.16"/>
    <n v="45241.425441435182"/>
  </r>
  <r>
    <s v="Addition"/>
    <s v="Addition transactions."/>
    <s v="Assets"/>
    <s v="Oracle Fusion Assets subledger."/>
    <s v="ADDITIONS"/>
    <n v="6"/>
    <s v="JUN-2023"/>
    <s v="UNDP"/>
    <n v="72410"/>
    <s v="Information and Communications Technology (ICT) Equipment"/>
    <s v="33404"/>
    <s v="Gambia - Dem. Governance"/>
    <s v="GMB"/>
    <s v="Gambia"/>
    <s v="011363"/>
    <s v="Peacebuilding Fund"/>
    <s v="30000"/>
    <s v="Programme Cost Sharing"/>
    <s v=""/>
    <x v="4"/>
    <x v="0"/>
    <s v="00129730"/>
    <s v="Post-TRRC Project"/>
    <s v="272093"/>
    <s v="TRANSACTIONS"/>
    <m/>
    <m/>
    <m/>
    <m/>
    <m/>
    <m/>
    <s v=""/>
    <s v=""/>
    <n v="61"/>
    <s v="Journal Import 13624770:"/>
    <s v="Asset #: 102007 | Asset Category: Communications &amp; IT Equipment. | Asset Type: EXPENSED | Asset Location: UNDP-GMB | Project: 00129730 |Task: ACTIVITY 5"/>
    <s v="Assets A 13624765000001 13624770 N"/>
    <s v="21-06-2023 Addition"/>
    <s v="Jaya Babu BOBBA"/>
    <s v="UNDP PL USD"/>
    <m/>
    <m/>
    <m/>
    <n v="2023"/>
    <n v="45098"/>
    <n v="45126"/>
    <s v=""/>
    <s v="USD"/>
    <n v="91.16"/>
    <n v="91.16"/>
    <m/>
    <n v="91.16"/>
    <n v="45241.425441435182"/>
  </r>
  <r>
    <s v="Purchase Invoices"/>
    <s v="Oracle Fusion Payables invoices."/>
    <s v="Payables"/>
    <s v="Oracle Fusion Payables subledger."/>
    <s v="INVOICES"/>
    <n v="3"/>
    <s v="MAR-2023"/>
    <s v="UNDP"/>
    <n v="72410"/>
    <s v="Information and Communications Technology (ICT) Equipment"/>
    <s v="33404"/>
    <s v="Gambia - Dem. Governance"/>
    <s v="GMB"/>
    <s v="Gambia"/>
    <s v="011363"/>
    <s v="Peacebuilding Fund"/>
    <s v="30000"/>
    <s v="Programme Cost Sharing"/>
    <s v="001981-UNDP"/>
    <x v="1"/>
    <x v="0"/>
    <s v="00129730"/>
    <s v="Post-TRRC Project"/>
    <s v="138601"/>
    <s v="AP_INVOICES"/>
    <n v="300001200154198"/>
    <s v="STANDARD"/>
    <n v="0"/>
    <n v="0"/>
    <n v="2"/>
    <s v="138601"/>
    <s v="1107076"/>
    <s v="DANOFFICE IT APS"/>
    <n v="242"/>
    <s v="Journal Import 15936055:"/>
    <s v="Supplier: DANOFFICE IT APS |Supplier #: 1107076 |Site: Gambia |Transaction #: 138601 |Transaction Line #: 2 |PO #: GMB10-0000009070 |PO Line #: 2 |Contract #: 00140730 |Project #: 00129730 |Task #: ACTIVITY 5.Q1 |Donor: Peacebuild"/>
    <s v="Payables A 15935774000001 15936055 3 Y"/>
    <s v="01-03-2023 Purchase Invoices"/>
    <s v="Quantum Service Account"/>
    <s v="UNDP PL USD"/>
    <s v="2/14/2023 "/>
    <s v="GMB10-0000009070"/>
    <n v="2"/>
    <n v="2023"/>
    <n v="44986"/>
    <n v="45170"/>
    <s v="2"/>
    <s v="USD"/>
    <n v="660"/>
    <n v="660"/>
    <m/>
    <n v="660"/>
    <n v="45241.425441435182"/>
  </r>
  <r>
    <s v="Purchase Invoices"/>
    <s v="Oracle Fusion Payables invoices."/>
    <s v="Payables"/>
    <s v="Oracle Fusion Payables subledger."/>
    <s v="INVOICES"/>
    <n v="3"/>
    <s v="MAR-2023"/>
    <s v="UNDP"/>
    <n v="72410"/>
    <s v="Information and Communications Technology (ICT) Equipment"/>
    <s v="33404"/>
    <s v="Gambia - Dem. Governance"/>
    <s v="GMB"/>
    <s v="Gambia"/>
    <s v="011363"/>
    <s v="Peacebuilding Fund"/>
    <s v="30000"/>
    <s v="Programme Cost Sharing"/>
    <s v="001981-UNDP"/>
    <x v="1"/>
    <x v="0"/>
    <s v="00129730"/>
    <s v="Post-TRRC Project"/>
    <s v="138601"/>
    <s v="AP_INVOICES"/>
    <n v="300001200154198"/>
    <s v="STANDARD"/>
    <n v="0"/>
    <n v="0"/>
    <n v="2"/>
    <s v="138601"/>
    <s v="1107076"/>
    <s v="DANOFFICE IT APS"/>
    <n v="244"/>
    <s v="Journal Import 15936055:"/>
    <s v="Supplier: DANOFFICE IT APS |Supplier #: 1107076 |Site: Gambia |Transaction #: 138601 |Transaction Line #: 2 |PO #: GMB10-0000009070 |PO Line #: 2 |Contract #: 00140730 |Project #: 00129730 |Task #: ACTIVITY 5.Q1 |Donor: Peacebuild"/>
    <s v="Payables A 15935774000001 15936055 3 Y"/>
    <s v="01-03-2023 Purchase Invoices"/>
    <s v="Quantum Service Account"/>
    <s v="UNDP PL USD"/>
    <s v="2/14/2023 "/>
    <s v="GMB10-0000009070"/>
    <n v="2"/>
    <n v="2023"/>
    <n v="44986"/>
    <n v="45170"/>
    <s v="2"/>
    <s v="USD"/>
    <n v="-660"/>
    <m/>
    <n v="660"/>
    <n v="-660"/>
    <n v="45241.425441435182"/>
  </r>
  <r>
    <s v="Purchase Invoices"/>
    <s v="Oracle Fusion Payables invoices."/>
    <s v="Payables"/>
    <s v="Oracle Fusion Payables subledger."/>
    <s v="INVOICES"/>
    <n v="3"/>
    <s v="MAR-2023"/>
    <s v="UNDP"/>
    <n v="72410"/>
    <s v="Information and Communications Technology (ICT) Equipment"/>
    <s v="33404"/>
    <s v="Gambia - Dem. Governance"/>
    <s v="GMB"/>
    <s v="Gambia"/>
    <s v="011363"/>
    <s v="Peacebuilding Fund"/>
    <s v="30000"/>
    <s v="Programme Cost Sharing"/>
    <s v="001981-UNDP"/>
    <x v="1"/>
    <x v="0"/>
    <s v="00129730"/>
    <s v="Post-TRRC Project"/>
    <s v="138601"/>
    <s v="AP_INVOICES"/>
    <n v="300001200154198"/>
    <s v="STANDARD"/>
    <n v="0"/>
    <n v="0"/>
    <n v="17"/>
    <s v="138601"/>
    <s v="1107076"/>
    <s v="DANOFFICE IT APS"/>
    <n v="243"/>
    <s v="Journal Import 15936055:"/>
    <s v="Supplier: DANOFFICE IT APS |Supplier #: 1107076 |Site: Gambia |Transaction #: 138601 |Transaction Line #: 17 |PO #: GMB10-0000009070 |PO Line #: 17 |Contract #: 00140730 |Project #: 00129730 |Task #: ACTIVITY 5.Q1 |Donor: Peacebui"/>
    <s v="Payables A 15935774000001 15936055 3 Y"/>
    <s v="01-03-2023 Purchase Invoices"/>
    <s v="Quantum Service Account"/>
    <s v="UNDP PL USD"/>
    <s v="2/14/2023 "/>
    <s v="GMB10-0000009070"/>
    <n v="17"/>
    <n v="2023"/>
    <n v="44986"/>
    <n v="45170"/>
    <s v="17"/>
    <s v="USD"/>
    <n v="938"/>
    <n v="938"/>
    <m/>
    <n v="938"/>
    <n v="45241.425441435182"/>
  </r>
  <r>
    <s v="Purchase Invoices"/>
    <s v="Oracle Fusion Payables invoices."/>
    <s v="Payables"/>
    <s v="Oracle Fusion Payables subledger."/>
    <s v="INVOICES"/>
    <n v="3"/>
    <s v="MAR-2023"/>
    <s v="UNDP"/>
    <n v="72410"/>
    <s v="Information and Communications Technology (ICT) Equipment"/>
    <s v="33404"/>
    <s v="Gambia - Dem. Governance"/>
    <s v="GMB"/>
    <s v="Gambia"/>
    <s v="011363"/>
    <s v="Peacebuilding Fund"/>
    <s v="30000"/>
    <s v="Programme Cost Sharing"/>
    <s v="001981-UNDP"/>
    <x v="1"/>
    <x v="0"/>
    <s v="00129730"/>
    <s v="Post-TRRC Project"/>
    <s v="138601"/>
    <s v="AP_INVOICES"/>
    <n v="300001200154198"/>
    <s v="STANDARD"/>
    <n v="0"/>
    <n v="0"/>
    <n v="17"/>
    <s v="138601"/>
    <s v="1107076"/>
    <s v="DANOFFICE IT APS"/>
    <n v="245"/>
    <s v="Journal Import 15936055:"/>
    <s v="Supplier: DANOFFICE IT APS |Supplier #: 1107076 |Site: Gambia |Transaction #: 138601 |Transaction Line #: 17 |PO #: GMB10-0000009070 |PO Line #: 17 |Contract #: 00140730 |Project #: 00129730 |Task #: ACTIVITY 5.Q1 |Donor: Peacebui"/>
    <s v="Payables A 15935774000001 15936055 3 Y"/>
    <s v="01-03-2023 Purchase Invoices"/>
    <s v="Quantum Service Account"/>
    <s v="UNDP PL USD"/>
    <s v="2/14/2023 "/>
    <s v="GMB10-0000009070"/>
    <n v="17"/>
    <n v="2023"/>
    <n v="44986"/>
    <n v="45170"/>
    <s v="17"/>
    <s v="USD"/>
    <n v="-938"/>
    <m/>
    <n v="938"/>
    <n v="-938"/>
    <n v="45241.425441435182"/>
  </r>
  <r>
    <s v="Purchase Invoices"/>
    <s v="Oracle Fusion Payables invoices."/>
    <s v="Payables"/>
    <s v="Oracle Fusion Payables subledger."/>
    <s v="INVOICES"/>
    <n v="3"/>
    <s v="MAR-2023"/>
    <s v="UNDP"/>
    <n v="72410"/>
    <s v="Information and Communications Technology (ICT) Equipment"/>
    <s v="33404"/>
    <s v="Gambia - Dem. Governance"/>
    <s v="GMB"/>
    <s v="Gambia"/>
    <s v="011363"/>
    <s v="Peacebuilding Fund"/>
    <s v="30000"/>
    <s v="Programme Cost Sharing"/>
    <s v="001981-UNDP"/>
    <x v="1"/>
    <x v="0"/>
    <s v="00129730"/>
    <s v="Post-TRRC Project"/>
    <s v="138601_"/>
    <s v="AP_INVOICES"/>
    <n v="300001226389499"/>
    <s v="STANDARD"/>
    <n v="61329"/>
    <n v="938"/>
    <n v="17"/>
    <s v="138601_"/>
    <s v="1107076"/>
    <s v="DANOFFICE IT APS"/>
    <n v="141"/>
    <s v="Journal Import 16157005:"/>
    <s v="Supplier: DANOFFICE IT APS |Supplier #: 1107076 |Site: Gambia |Transaction #: 138601_ |Transaction Line #: 17 |PO #: GMB10-0000009070 |PO Line #: 17 |Contract #: 00140730 |Project #: 00129730 |Task #: ACTIVITY 5.Q1 |Donor: Peacebu"/>
    <s v="Payables A 16156175000001 16157005 4 Y"/>
    <s v="01-03-2023 Purchase Invoices"/>
    <s v="Quantum Service Account"/>
    <s v="UNDP PL USD"/>
    <s v="2/14/2023 "/>
    <s v="GMB10-0000009070"/>
    <n v="17"/>
    <n v="2023"/>
    <n v="44986"/>
    <n v="45174"/>
    <s v="17"/>
    <s v="USD"/>
    <n v="938"/>
    <n v="938"/>
    <m/>
    <n v="938"/>
    <n v="45241.425441435182"/>
  </r>
  <r>
    <s v="Purchase Invoices"/>
    <s v="Oracle Fusion Payables invoices."/>
    <s v="Payables"/>
    <s v="Oracle Fusion Payables subledger."/>
    <s v="INVOICES"/>
    <n v="3"/>
    <s v="MAR-2023"/>
    <s v="UNDP"/>
    <n v="72410"/>
    <s v="Information and Communications Technology (ICT) Equipment"/>
    <s v="33404"/>
    <s v="Gambia - Dem. Governance"/>
    <s v="GMB"/>
    <s v="Gambia"/>
    <s v="011363"/>
    <s v="Peacebuilding Fund"/>
    <s v="30000"/>
    <s v="Programme Cost Sharing"/>
    <s v="001981-UNDP"/>
    <x v="1"/>
    <x v="0"/>
    <s v="00129730"/>
    <s v="Post-TRRC Project"/>
    <s v="138601_"/>
    <s v="AP_INVOICES"/>
    <n v="300001226389499"/>
    <s v="STANDARD"/>
    <n v="61329"/>
    <n v="1430"/>
    <n v="2"/>
    <s v="138601_"/>
    <s v="1107076"/>
    <s v="DANOFFICE IT APS"/>
    <n v="140"/>
    <s v="Journal Import 16157005:"/>
    <s v="Supplier: DANOFFICE IT APS |Supplier #: 1107076 |Site: Gambia |Transaction #: 138601_ |Transaction Line #: 2 |PO #: GMB10-0000009070 |PO Line #: 2 |Contract #: 00140730 |Project #: 00129730 |Task #: ACTIVITY 5.Q1 |Donor: Peacebuil"/>
    <s v="Payables A 16156175000001 16157005 4 Y"/>
    <s v="01-03-2023 Purchase Invoices"/>
    <s v="Quantum Service Account"/>
    <s v="UNDP PL USD"/>
    <s v="2/14/2023 "/>
    <s v="GMB10-0000009070"/>
    <n v="2"/>
    <n v="2023"/>
    <n v="44986"/>
    <n v="45174"/>
    <s v="2"/>
    <s v="USD"/>
    <n v="660"/>
    <n v="660"/>
    <m/>
    <n v="660"/>
    <n v="45241.425441435182"/>
  </r>
  <r>
    <s v="Purchase Invoices"/>
    <s v="Oracle Fusion Payables invoices."/>
    <s v="Payables"/>
    <s v="Oracle Fusion Payables subledger."/>
    <s v="INVOICES"/>
    <n v="3"/>
    <s v="MAR-2023"/>
    <s v="UNDP"/>
    <n v="72815"/>
    <s v="Information and Communications Technology (ICT) Supplies"/>
    <s v="33404"/>
    <s v="Gambia - Dem. Governance"/>
    <s v="GMB"/>
    <s v="Gambia"/>
    <s v="011363"/>
    <s v="Peacebuilding Fund"/>
    <s v="30000"/>
    <s v="Programme Cost Sharing"/>
    <s v="001981-UNDP"/>
    <x v="1"/>
    <x v="0"/>
    <s v="00129730"/>
    <s v="Post-TRRC Project"/>
    <s v="138601"/>
    <s v="AP_INVOICES"/>
    <n v="300001200154198"/>
    <s v="STANDARD"/>
    <n v="0"/>
    <n v="0"/>
    <n v="3"/>
    <s v="138601"/>
    <s v="1107076"/>
    <s v="DANOFFICE IT APS"/>
    <n v="328"/>
    <s v="Journal Import 15936055:"/>
    <s v="Supplier: DANOFFICE IT APS |Supplier #: 1107076 |Site: Gambia |Transaction #: 138601 |Transaction Line #: 3 |PO #: GMB10-0000009070 |PO Line #: 3 |Contract #: 00140730 |Project #: 00129730 |Task #: ACTIVITY 5.Q1 |Donor: Peacebuild"/>
    <s v="Payables A 15935774000001 15936055 3 Y"/>
    <s v="01-03-2023 Purchase Invoices"/>
    <s v="Quantum Service Account"/>
    <s v="UNDP PL USD"/>
    <s v="2/14/2023 "/>
    <s v="GMB10-0000009070"/>
    <n v="3"/>
    <n v="2023"/>
    <n v="44986"/>
    <n v="45170"/>
    <s v="3"/>
    <s v="USD"/>
    <n v="900"/>
    <n v="900"/>
    <m/>
    <n v="900"/>
    <n v="45241.425441435182"/>
  </r>
  <r>
    <s v="Purchase Invoices"/>
    <s v="Oracle Fusion Payables invoices."/>
    <s v="Payables"/>
    <s v="Oracle Fusion Payables subledger."/>
    <s v="INVOICES"/>
    <n v="3"/>
    <s v="MAR-2023"/>
    <s v="UNDP"/>
    <n v="72815"/>
    <s v="Information and Communications Technology (ICT) Supplies"/>
    <s v="33404"/>
    <s v="Gambia - Dem. Governance"/>
    <s v="GMB"/>
    <s v="Gambia"/>
    <s v="011363"/>
    <s v="Peacebuilding Fund"/>
    <s v="30000"/>
    <s v="Programme Cost Sharing"/>
    <s v="001981-UNDP"/>
    <x v="1"/>
    <x v="0"/>
    <s v="00129730"/>
    <s v="Post-TRRC Project"/>
    <s v="138601"/>
    <s v="AP_INVOICES"/>
    <n v="300001200154198"/>
    <s v="STANDARD"/>
    <n v="0"/>
    <n v="0"/>
    <n v="3"/>
    <s v="138601"/>
    <s v="1107076"/>
    <s v="DANOFFICE IT APS"/>
    <n v="332"/>
    <s v="Journal Import 15936055:"/>
    <s v="Supplier: DANOFFICE IT APS |Supplier #: 1107076 |Site: Gambia |Transaction #: 138601 |Transaction Line #: 3 |PO #: GMB10-0000009070 |PO Line #: 3 |Contract #: 00140730 |Project #: 00129730 |Task #: ACTIVITY 5.Q1 |Donor: Peacebuild"/>
    <s v="Payables A 15935774000001 15936055 3 Y"/>
    <s v="01-03-2023 Purchase Invoices"/>
    <s v="Quantum Service Account"/>
    <s v="UNDP PL USD"/>
    <s v="2/14/2023 "/>
    <s v="GMB10-0000009070"/>
    <n v="3"/>
    <n v="2023"/>
    <n v="44986"/>
    <n v="45170"/>
    <s v="3"/>
    <s v="USD"/>
    <n v="-900"/>
    <m/>
    <n v="900"/>
    <n v="-900"/>
    <n v="45241.425441435182"/>
  </r>
  <r>
    <s v="Purchase Invoices"/>
    <s v="Oracle Fusion Payables invoices."/>
    <s v="Payables"/>
    <s v="Oracle Fusion Payables subledger."/>
    <s v="INVOICES"/>
    <n v="3"/>
    <s v="MAR-2023"/>
    <s v="UNDP"/>
    <n v="72815"/>
    <s v="Information and Communications Technology (ICT) Supplies"/>
    <s v="33404"/>
    <s v="Gambia - Dem. Governance"/>
    <s v="GMB"/>
    <s v="Gambia"/>
    <s v="011363"/>
    <s v="Peacebuilding Fund"/>
    <s v="30000"/>
    <s v="Programme Cost Sharing"/>
    <s v="001981-UNDP"/>
    <x v="1"/>
    <x v="0"/>
    <s v="00129730"/>
    <s v="Post-TRRC Project"/>
    <s v="138601"/>
    <s v="AP_INVOICES"/>
    <n v="300001200154198"/>
    <s v="STANDARD"/>
    <n v="0"/>
    <n v="0"/>
    <n v="4"/>
    <s v="138601"/>
    <s v="1107076"/>
    <s v="DANOFFICE IT APS"/>
    <n v="329"/>
    <s v="Journal Import 15936055:"/>
    <s v="Supplier: DANOFFICE IT APS |Supplier #: 1107076 |Site: Gambia |Transaction #: 138601 |Transaction Line #: 4 |PO #: GMB10-0000009070 |PO Line #: 4 |Contract #: 00140730 |Project #: 00129730 |Task #: ACTIVITY 5.Q1 |Donor: Peacebuild"/>
    <s v="Payables A 15935774000001 15936055 3 Y"/>
    <s v="01-03-2023 Purchase Invoices"/>
    <s v="Quantum Service Account"/>
    <s v="UNDP PL USD"/>
    <s v="2/14/2023 "/>
    <s v="GMB10-0000009070"/>
    <n v="4"/>
    <n v="2023"/>
    <n v="44986"/>
    <n v="45170"/>
    <s v="4"/>
    <s v="USD"/>
    <n v="930"/>
    <n v="930"/>
    <m/>
    <n v="930"/>
    <n v="45241.425441435182"/>
  </r>
  <r>
    <s v="Purchase Invoices"/>
    <s v="Oracle Fusion Payables invoices."/>
    <s v="Payables"/>
    <s v="Oracle Fusion Payables subledger."/>
    <s v="INVOICES"/>
    <n v="3"/>
    <s v="MAR-2023"/>
    <s v="UNDP"/>
    <n v="72815"/>
    <s v="Information and Communications Technology (ICT) Supplies"/>
    <s v="33404"/>
    <s v="Gambia - Dem. Governance"/>
    <s v="GMB"/>
    <s v="Gambia"/>
    <s v="011363"/>
    <s v="Peacebuilding Fund"/>
    <s v="30000"/>
    <s v="Programme Cost Sharing"/>
    <s v="001981-UNDP"/>
    <x v="1"/>
    <x v="0"/>
    <s v="00129730"/>
    <s v="Post-TRRC Project"/>
    <s v="138601"/>
    <s v="AP_INVOICES"/>
    <n v="300001200154198"/>
    <s v="STANDARD"/>
    <n v="0"/>
    <n v="0"/>
    <n v="4"/>
    <s v="138601"/>
    <s v="1107076"/>
    <s v="DANOFFICE IT APS"/>
    <n v="333"/>
    <s v="Journal Import 15936055:"/>
    <s v="Supplier: DANOFFICE IT APS |Supplier #: 1107076 |Site: Gambia |Transaction #: 138601 |Transaction Line #: 4 |PO #: GMB10-0000009070 |PO Line #: 4 |Contract #: 00140730 |Project #: 00129730 |Task #: ACTIVITY 5.Q1 |Donor: Peacebuild"/>
    <s v="Payables A 15935774000001 15936055 3 Y"/>
    <s v="01-03-2023 Purchase Invoices"/>
    <s v="Quantum Service Account"/>
    <s v="UNDP PL USD"/>
    <s v="2/14/2023 "/>
    <s v="GMB10-0000009070"/>
    <n v="4"/>
    <n v="2023"/>
    <n v="44986"/>
    <n v="45170"/>
    <s v="4"/>
    <s v="USD"/>
    <n v="-930"/>
    <m/>
    <n v="930"/>
    <n v="-930"/>
    <n v="45241.425441435182"/>
  </r>
  <r>
    <s v="Purchase Invoices"/>
    <s v="Oracle Fusion Payables invoices."/>
    <s v="Payables"/>
    <s v="Oracle Fusion Payables subledger."/>
    <s v="INVOICES"/>
    <n v="3"/>
    <s v="MAR-2023"/>
    <s v="UNDP"/>
    <n v="72815"/>
    <s v="Information and Communications Technology (ICT) Supplies"/>
    <s v="33404"/>
    <s v="Gambia - Dem. Governance"/>
    <s v="GMB"/>
    <s v="Gambia"/>
    <s v="011363"/>
    <s v="Peacebuilding Fund"/>
    <s v="30000"/>
    <s v="Programme Cost Sharing"/>
    <s v="001981-UNDP"/>
    <x v="1"/>
    <x v="0"/>
    <s v="00129730"/>
    <s v="Post-TRRC Project"/>
    <s v="138601"/>
    <s v="AP_INVOICES"/>
    <n v="300001200154198"/>
    <s v="STANDARD"/>
    <n v="0"/>
    <n v="0"/>
    <n v="5"/>
    <s v="138601"/>
    <s v="1107076"/>
    <s v="DANOFFICE IT APS"/>
    <n v="326"/>
    <s v="Journal Import 15936055:"/>
    <s v="Supplier: DANOFFICE IT APS |Supplier #: 1107076 |Site: Gambia |Transaction #: 138601 |Transaction Line #: 5 |PO #: GMB10-0000009070 |PO Line #: 5 |Contract #: 00140730 |Project #: 00129730 |Task #: ACTIVITY 5.Q1 |Donor: Peacebuild"/>
    <s v="Payables A 15935774000001 15936055 3 Y"/>
    <s v="01-03-2023 Purchase Invoices"/>
    <s v="Quantum Service Account"/>
    <s v="UNDP PL USD"/>
    <s v="2/14/2023 "/>
    <s v="GMB10-0000009070"/>
    <n v="5"/>
    <n v="2023"/>
    <n v="44986"/>
    <n v="45170"/>
    <s v="5"/>
    <s v="USD"/>
    <n v="60"/>
    <n v="60"/>
    <m/>
    <n v="60"/>
    <n v="45241.425441435182"/>
  </r>
  <r>
    <s v="Purchase Invoices"/>
    <s v="Oracle Fusion Payables invoices."/>
    <s v="Payables"/>
    <s v="Oracle Fusion Payables subledger."/>
    <s v="INVOICES"/>
    <n v="3"/>
    <s v="MAR-2023"/>
    <s v="UNDP"/>
    <n v="72815"/>
    <s v="Information and Communications Technology (ICT) Supplies"/>
    <s v="33404"/>
    <s v="Gambia - Dem. Governance"/>
    <s v="GMB"/>
    <s v="Gambia"/>
    <s v="011363"/>
    <s v="Peacebuilding Fund"/>
    <s v="30000"/>
    <s v="Programme Cost Sharing"/>
    <s v="001981-UNDP"/>
    <x v="1"/>
    <x v="0"/>
    <s v="00129730"/>
    <s v="Post-TRRC Project"/>
    <s v="138601"/>
    <s v="AP_INVOICES"/>
    <n v="300001200154198"/>
    <s v="STANDARD"/>
    <n v="0"/>
    <n v="0"/>
    <n v="5"/>
    <s v="138601"/>
    <s v="1107076"/>
    <s v="DANOFFICE IT APS"/>
    <n v="330"/>
    <s v="Journal Import 15936055:"/>
    <s v="Supplier: DANOFFICE IT APS |Supplier #: 1107076 |Site: Gambia |Transaction #: 138601 |Transaction Line #: 5 |PO #: GMB10-0000009070 |PO Line #: 5 |Contract #: 00140730 |Project #: 00129730 |Task #: ACTIVITY 5.Q1 |Donor: Peacebuild"/>
    <s v="Payables A 15935774000001 15936055 3 Y"/>
    <s v="01-03-2023 Purchase Invoices"/>
    <s v="Quantum Service Account"/>
    <s v="UNDP PL USD"/>
    <s v="2/14/2023 "/>
    <s v="GMB10-0000009070"/>
    <n v="5"/>
    <n v="2023"/>
    <n v="44986"/>
    <n v="45170"/>
    <s v="5"/>
    <s v="USD"/>
    <n v="-60"/>
    <m/>
    <n v="60"/>
    <n v="-60"/>
    <n v="45241.425441435182"/>
  </r>
  <r>
    <s v="Purchase Invoices"/>
    <s v="Oracle Fusion Payables invoices."/>
    <s v="Payables"/>
    <s v="Oracle Fusion Payables subledger."/>
    <s v="INVOICES"/>
    <n v="3"/>
    <s v="MAR-2023"/>
    <s v="UNDP"/>
    <n v="72815"/>
    <s v="Information and Communications Technology (ICT) Supplies"/>
    <s v="33404"/>
    <s v="Gambia - Dem. Governance"/>
    <s v="GMB"/>
    <s v="Gambia"/>
    <s v="011363"/>
    <s v="Peacebuilding Fund"/>
    <s v="30000"/>
    <s v="Programme Cost Sharing"/>
    <s v="001981-UNDP"/>
    <x v="1"/>
    <x v="0"/>
    <s v="00129730"/>
    <s v="Post-TRRC Project"/>
    <s v="138601"/>
    <s v="AP_INVOICES"/>
    <n v="300001200154198"/>
    <s v="STANDARD"/>
    <n v="0"/>
    <n v="0"/>
    <n v="6"/>
    <s v="138601"/>
    <s v="1107076"/>
    <s v="DANOFFICE IT APS"/>
    <n v="327"/>
    <s v="Journal Import 15936055:"/>
    <s v="Supplier: DANOFFICE IT APS |Supplier #: 1107076 |Site: Gambia |Transaction #: 138601 |Transaction Line #: 6 |PO #: GMB10-0000009070 |PO Line #: 6 |Contract #: 00140730 |Project #: 00129730 |Task #: ACTIVITY 5.Q1 |Donor: Peacebuild"/>
    <s v="Payables A 15935774000001 15936055 3 Y"/>
    <s v="01-03-2023 Purchase Invoices"/>
    <s v="Quantum Service Account"/>
    <s v="UNDP PL USD"/>
    <s v="2/14/2023 "/>
    <s v="GMB10-0000009070"/>
    <n v="6"/>
    <n v="2023"/>
    <n v="44986"/>
    <n v="45170"/>
    <s v="6"/>
    <s v="USD"/>
    <n v="78"/>
    <n v="78"/>
    <m/>
    <n v="78"/>
    <n v="45241.425441435182"/>
  </r>
  <r>
    <s v="Purchase Invoices"/>
    <s v="Oracle Fusion Payables invoices."/>
    <s v="Payables"/>
    <s v="Oracle Fusion Payables subledger."/>
    <s v="INVOICES"/>
    <n v="3"/>
    <s v="MAR-2023"/>
    <s v="UNDP"/>
    <n v="72815"/>
    <s v="Information and Communications Technology (ICT) Supplies"/>
    <s v="33404"/>
    <s v="Gambia - Dem. Governance"/>
    <s v="GMB"/>
    <s v="Gambia"/>
    <s v="011363"/>
    <s v="Peacebuilding Fund"/>
    <s v="30000"/>
    <s v="Programme Cost Sharing"/>
    <s v="001981-UNDP"/>
    <x v="1"/>
    <x v="0"/>
    <s v="00129730"/>
    <s v="Post-TRRC Project"/>
    <s v="138601"/>
    <s v="AP_INVOICES"/>
    <n v="300001200154198"/>
    <s v="STANDARD"/>
    <n v="0"/>
    <n v="0"/>
    <n v="6"/>
    <s v="138601"/>
    <s v="1107076"/>
    <s v="DANOFFICE IT APS"/>
    <n v="331"/>
    <s v="Journal Import 15936055:"/>
    <s v="Supplier: DANOFFICE IT APS |Supplier #: 1107076 |Site: Gambia |Transaction #: 138601 |Transaction Line #: 6 |PO #: GMB10-0000009070 |PO Line #: 6 |Contract #: 00140730 |Project #: 00129730 |Task #: ACTIVITY 5.Q1 |Donor: Peacebuild"/>
    <s v="Payables A 15935774000001 15936055 3 Y"/>
    <s v="01-03-2023 Purchase Invoices"/>
    <s v="Quantum Service Account"/>
    <s v="UNDP PL USD"/>
    <s v="2/14/2023 "/>
    <s v="GMB10-0000009070"/>
    <n v="6"/>
    <n v="2023"/>
    <n v="44986"/>
    <n v="45170"/>
    <s v="6"/>
    <s v="USD"/>
    <n v="-78"/>
    <m/>
    <n v="78"/>
    <n v="-78"/>
    <n v="45241.425441435182"/>
  </r>
  <r>
    <s v="Purchase Invoices"/>
    <s v="Oracle Fusion Payables invoices."/>
    <s v="Payables"/>
    <s v="Oracle Fusion Payables subledger."/>
    <s v="INVOICES"/>
    <n v="3"/>
    <s v="MAR-2023"/>
    <s v="UNDP"/>
    <n v="72815"/>
    <s v="Information and Communications Technology (ICT) Supplies"/>
    <s v="33404"/>
    <s v="Gambia - Dem. Governance"/>
    <s v="GMB"/>
    <s v="Gambia"/>
    <s v="011363"/>
    <s v="Peacebuilding Fund"/>
    <s v="30000"/>
    <s v="Programme Cost Sharing"/>
    <s v="001981-UNDP"/>
    <x v="1"/>
    <x v="0"/>
    <s v="00129730"/>
    <s v="Post-TRRC Project"/>
    <s v="138601_"/>
    <s v="AP_INVOICES"/>
    <n v="300001226389499"/>
    <s v="STANDARD"/>
    <n v="61329"/>
    <n v="70"/>
    <n v="5"/>
    <s v="138601_"/>
    <s v="1107076"/>
    <s v="DANOFFICE IT APS"/>
    <n v="201"/>
    <s v="Journal Import 16157005:"/>
    <s v="Supplier: DANOFFICE IT APS |Supplier #: 1107076 |Site: Gambia |Transaction #: 138601_ |Transaction Line #: 5 |PO #: GMB10-0000009070 |PO Line #: 5 |Contract #: 00140730 |Project #: 00129730 |Task #: ACTIVITY 5.Q1 |Donor: Peacebuil"/>
    <s v="Payables A 16156175000001 16157005 4 Y"/>
    <s v="01-03-2023 Purchase Invoices"/>
    <s v="Quantum Service Account"/>
    <s v="UNDP PL USD"/>
    <s v="2/14/2023 "/>
    <s v="GMB10-0000009070"/>
    <n v="5"/>
    <n v="2023"/>
    <n v="44986"/>
    <n v="45174"/>
    <s v="5"/>
    <s v="USD"/>
    <n v="60"/>
    <n v="60"/>
    <m/>
    <n v="60"/>
    <n v="45241.425441435182"/>
  </r>
  <r>
    <s v="Purchase Invoices"/>
    <s v="Oracle Fusion Payables invoices."/>
    <s v="Payables"/>
    <s v="Oracle Fusion Payables subledger."/>
    <s v="INVOICES"/>
    <n v="3"/>
    <s v="MAR-2023"/>
    <s v="UNDP"/>
    <n v="72815"/>
    <s v="Information and Communications Technology (ICT) Supplies"/>
    <s v="33404"/>
    <s v="Gambia - Dem. Governance"/>
    <s v="GMB"/>
    <s v="Gambia"/>
    <s v="011363"/>
    <s v="Peacebuilding Fund"/>
    <s v="30000"/>
    <s v="Programme Cost Sharing"/>
    <s v="001981-UNDP"/>
    <x v="1"/>
    <x v="0"/>
    <s v="00129730"/>
    <s v="Post-TRRC Project"/>
    <s v="138601_"/>
    <s v="AP_INVOICES"/>
    <n v="300001226389499"/>
    <s v="STANDARD"/>
    <n v="61329"/>
    <n v="91"/>
    <n v="6"/>
    <s v="138601_"/>
    <s v="1107076"/>
    <s v="DANOFFICE IT APS"/>
    <n v="202"/>
    <s v="Journal Import 16157005:"/>
    <s v="Supplier: DANOFFICE IT APS |Supplier #: 1107076 |Site: Gambia |Transaction #: 138601_ |Transaction Line #: 6 |PO #: GMB10-0000009070 |PO Line #: 6 |Contract #: 00140730 |Project #: 00129730 |Task #: ACTIVITY 5.Q1 |Donor: Peacebuil"/>
    <s v="Payables A 16156175000001 16157005 4 Y"/>
    <s v="01-03-2023 Purchase Invoices"/>
    <s v="Quantum Service Account"/>
    <s v="UNDP PL USD"/>
    <s v="2/14/2023 "/>
    <s v="GMB10-0000009070"/>
    <n v="6"/>
    <n v="2023"/>
    <n v="44986"/>
    <n v="45174"/>
    <s v="6"/>
    <s v="USD"/>
    <n v="78"/>
    <n v="78"/>
    <m/>
    <n v="78"/>
    <n v="45241.425441435182"/>
  </r>
  <r>
    <s v="Purchase Invoices"/>
    <s v="Oracle Fusion Payables invoices."/>
    <s v="Payables"/>
    <s v="Oracle Fusion Payables subledger."/>
    <s v="INVOICES"/>
    <n v="3"/>
    <s v="MAR-2023"/>
    <s v="UNDP"/>
    <n v="72815"/>
    <s v="Information and Communications Technology (ICT) Supplies"/>
    <s v="33404"/>
    <s v="Gambia - Dem. Governance"/>
    <s v="GMB"/>
    <s v="Gambia"/>
    <s v="011363"/>
    <s v="Peacebuilding Fund"/>
    <s v="30000"/>
    <s v="Programme Cost Sharing"/>
    <s v="001981-UNDP"/>
    <x v="1"/>
    <x v="0"/>
    <s v="00129730"/>
    <s v="Post-TRRC Project"/>
    <s v="138601_"/>
    <s v="AP_INVOICES"/>
    <n v="300001226389499"/>
    <s v="STANDARD"/>
    <n v="61329"/>
    <n v="1050"/>
    <n v="3"/>
    <s v="138601_"/>
    <s v="1107076"/>
    <s v="DANOFFICE IT APS"/>
    <n v="203"/>
    <s v="Journal Import 16157005:"/>
    <s v="Supplier: DANOFFICE IT APS |Supplier #: 1107076 |Site: Gambia |Transaction #: 138601_ |Transaction Line #: 3 |PO #: GMB10-0000009070 |PO Line #: 3 |Contract #: 00140730 |Project #: 00129730 |Task #: ACTIVITY 5.Q1 |Donor: Peacebuil"/>
    <s v="Payables A 16156175000001 16157005 4 Y"/>
    <s v="01-03-2023 Purchase Invoices"/>
    <s v="Quantum Service Account"/>
    <s v="UNDP PL USD"/>
    <s v="2/14/2023 "/>
    <s v="GMB10-0000009070"/>
    <n v="3"/>
    <n v="2023"/>
    <n v="44986"/>
    <n v="45174"/>
    <s v="3"/>
    <s v="USD"/>
    <n v="900"/>
    <n v="900"/>
    <m/>
    <n v="900"/>
    <n v="45241.425441435182"/>
  </r>
  <r>
    <s v="Purchase Invoices"/>
    <s v="Oracle Fusion Payables invoices."/>
    <s v="Payables"/>
    <s v="Oracle Fusion Payables subledger."/>
    <s v="INVOICES"/>
    <n v="3"/>
    <s v="MAR-2023"/>
    <s v="UNDP"/>
    <n v="72815"/>
    <s v="Information and Communications Technology (ICT) Supplies"/>
    <s v="33404"/>
    <s v="Gambia - Dem. Governance"/>
    <s v="GMB"/>
    <s v="Gambia"/>
    <s v="011363"/>
    <s v="Peacebuilding Fund"/>
    <s v="30000"/>
    <s v="Programme Cost Sharing"/>
    <s v="001981-UNDP"/>
    <x v="1"/>
    <x v="0"/>
    <s v="00129730"/>
    <s v="Post-TRRC Project"/>
    <s v="138601_"/>
    <s v="AP_INVOICES"/>
    <n v="300001226389499"/>
    <s v="STANDARD"/>
    <n v="61329"/>
    <n v="1085"/>
    <n v="4"/>
    <s v="138601_"/>
    <s v="1107076"/>
    <s v="DANOFFICE IT APS"/>
    <n v="204"/>
    <s v="Journal Import 16157005:"/>
    <s v="Supplier: DANOFFICE IT APS |Supplier #: 1107076 |Site: Gambia |Transaction #: 138601_ |Transaction Line #: 4 |PO #: GMB10-0000009070 |PO Line #: 4 |Contract #: 00140730 |Project #: 00129730 |Task #: ACTIVITY 5.Q1 |Donor: Peacebuil"/>
    <s v="Payables A 16156175000001 16157005 4 Y"/>
    <s v="01-03-2023 Purchase Invoices"/>
    <s v="Quantum Service Account"/>
    <s v="UNDP PL USD"/>
    <s v="2/14/2023 "/>
    <s v="GMB10-0000009070"/>
    <n v="4"/>
    <n v="2023"/>
    <n v="44986"/>
    <n v="45174"/>
    <s v="4"/>
    <s v="USD"/>
    <n v="930"/>
    <n v="930"/>
    <m/>
    <n v="930"/>
    <n v="45241.425441435182"/>
  </r>
  <r>
    <s v="LABOR_COST"/>
    <s v="Cost of services performed by workers for wages."/>
    <s v="Project Accounting"/>
    <s v="Accounting generated by Oracle Fusion Projects for cost, revenue and billing offset transactions."/>
    <s v="LABOR_COST"/>
    <n v="9"/>
    <s v="SEP-2023"/>
    <s v="UNDP"/>
    <n v="71465"/>
    <s v="Labour Cost - International Personnel Services Agreement"/>
    <s v="33404"/>
    <s v="Gambia - Dem. Governance"/>
    <s v="GMB"/>
    <s v="Gambia"/>
    <s v="011363"/>
    <s v="Peacebuilding Fund"/>
    <s v="30000"/>
    <s v="Programme Cost Sharing"/>
    <s v="001981-UNDP"/>
    <x v="1"/>
    <x v="0"/>
    <s v="00129730"/>
    <s v="Post-TRRC Project"/>
    <s v="9636809"/>
    <s v="EXPENDITURES"/>
    <m/>
    <m/>
    <m/>
    <m/>
    <m/>
    <m/>
    <s v=""/>
    <s v=""/>
    <n v="3103"/>
    <s v="Journal Import 17649221:"/>
    <s v="Expenditure Business Unit : UNDP-GMB , Project Number : 00129730 , Task Number : ACTIVITY 5.Q1 , Transaction Number : 9636809 , Expenditure Category : 71400 - Contractual Services - Individ , Expenditure Type : 71465 - Labour Cost - Interna"/>
    <s v="Projects A 17648391000013 17649221 Y"/>
    <s v="01-09-2023 Labor Cost"/>
    <s v="Quantum Service Account"/>
    <s v="UNDP PL USD"/>
    <m/>
    <m/>
    <m/>
    <n v="2023"/>
    <n v="45170"/>
    <n v="45202"/>
    <s v=""/>
    <s v="USD"/>
    <n v="11121.79"/>
    <n v="11121.79"/>
    <m/>
    <n v="11121.79"/>
    <n v="45241.425441435182"/>
  </r>
  <r>
    <s v="LABOR_COST"/>
    <s v="Cost of services performed by workers for wages."/>
    <s v="Project Accounting"/>
    <s v="Accounting generated by Oracle Fusion Projects for cost, revenue and billing offset transactions."/>
    <s v="LABOR_COST"/>
    <n v="10"/>
    <s v="OCT-2023"/>
    <s v="UNDP"/>
    <n v="71465"/>
    <s v="Labour Cost - International Personnel Services Agreement"/>
    <s v="33404"/>
    <s v="Gambia - Dem. Governance"/>
    <s v="GMB"/>
    <s v="Gambia"/>
    <s v="011363"/>
    <s v="Peacebuilding Fund"/>
    <s v="30000"/>
    <s v="Programme Cost Sharing"/>
    <s v="001981-UNDP"/>
    <x v="1"/>
    <x v="0"/>
    <s v="00129730"/>
    <s v="Post-TRRC Project"/>
    <s v="21492831"/>
    <s v="EXPENDITURES"/>
    <m/>
    <m/>
    <m/>
    <m/>
    <m/>
    <m/>
    <s v=""/>
    <s v=""/>
    <n v="3221"/>
    <s v="Journal Import 19521652:"/>
    <s v="Expenditure Business Unit : UNDP-GMB , Project Number : 00129730 , Task Number : ACTIVITY 5.Q1 , Transaction Number : 21492831 , Expenditure Category : 71400 - Contractual Services - Individ , Expenditure Type : 71465 - Labour Cost - Intern"/>
    <s v="Projects A 19521101000024 19521652 2 Y"/>
    <s v="01-10-2023 Labor Cost"/>
    <s v="Quantum Service Account"/>
    <s v="UNDP PL USD"/>
    <m/>
    <m/>
    <m/>
    <n v="2023"/>
    <n v="45200"/>
    <n v="45235"/>
    <s v=""/>
    <s v="USD"/>
    <n v="11052.11"/>
    <n v="11052.11"/>
    <m/>
    <n v="11052.11"/>
    <n v="45241.425441435182"/>
  </r>
  <r>
    <s v="LABOR_COST"/>
    <s v="Cost of services performed by workers for wages."/>
    <s v="Project Accounting"/>
    <s v="Accounting generated by Oracle Fusion Projects for cost, revenue and billing offset transactions."/>
    <s v="LABOR_COST"/>
    <n v="7"/>
    <s v="JUL-2023"/>
    <s v="UNDP"/>
    <n v="71475"/>
    <s v="Labour Cost - National Personnel Services Agreement"/>
    <s v="33404"/>
    <s v="Gambia - Dem. Governance"/>
    <s v="GMB"/>
    <s v="Gambia"/>
    <s v="011363"/>
    <s v="Peacebuilding Fund"/>
    <s v="30000"/>
    <s v="Programme Cost Sharing"/>
    <s v="001981-UNDP"/>
    <x v="0"/>
    <x v="0"/>
    <s v="00129730"/>
    <s v="Post-TRRC Project"/>
    <s v="4475201"/>
    <s v="EXPENDITURES"/>
    <m/>
    <m/>
    <m/>
    <m/>
    <m/>
    <m/>
    <s v=""/>
    <s v=""/>
    <n v="939"/>
    <s v="Journal Import 16331975:"/>
    <s v="Expenditure Business Unit : UNDP-GMB , Project Number : 00129730 , Task Number : Activity 5a , Transaction Number : 4475201 , Expenditure Category : 71400 - Contractual Services - Individ , Expenditure Type : 71475 - Labour Cost - National"/>
    <s v="Projects A 16331472000005 16331975 Y"/>
    <s v="01-07-2023 Labor Cost"/>
    <s v="Quantum Service Account"/>
    <s v="UNDP PL USD"/>
    <m/>
    <m/>
    <m/>
    <n v="2023"/>
    <n v="45108"/>
    <n v="45177"/>
    <s v=""/>
    <s v="USD"/>
    <n v="156.45000000000002"/>
    <n v="156.45000000000002"/>
    <m/>
    <n v="156.45000000000002"/>
    <n v="45241.425441435182"/>
  </r>
  <r>
    <s v="LABOR_COST"/>
    <s v="Cost of services performed by workers for wages."/>
    <s v="Project Accounting"/>
    <s v="Accounting generated by Oracle Fusion Projects for cost, revenue and billing offset transactions."/>
    <s v="LABOR_COST"/>
    <n v="7"/>
    <s v="JUL-2023"/>
    <s v="UNDP"/>
    <n v="71475"/>
    <s v="Labour Cost - National Personnel Services Agreement"/>
    <s v="33404"/>
    <s v="Gambia - Dem. Governance"/>
    <s v="GMB"/>
    <s v="Gambia"/>
    <s v="011363"/>
    <s v="Peacebuilding Fund"/>
    <s v="30000"/>
    <s v="Programme Cost Sharing"/>
    <s v="001981-UNDP"/>
    <x v="0"/>
    <x v="0"/>
    <s v="00129730"/>
    <s v="Post-TRRC Project"/>
    <s v="4475193"/>
    <s v="EXPENDITURES"/>
    <m/>
    <m/>
    <m/>
    <m/>
    <m/>
    <m/>
    <s v=""/>
    <s v=""/>
    <n v="940"/>
    <s v="Journal Import 16331975:"/>
    <s v="Expenditure Business Unit : UNDP-GMB , Project Number : 00129730 , Task Number : Activity 5a , Transaction Number : 4475193 , Expenditure Category : 71400 - Contractual Services - Individ , Expenditure Type : 71475 - Labour Cost - National"/>
    <s v="Projects A 16331472000005 16331975 Y"/>
    <s v="01-07-2023 Labor Cost"/>
    <s v="Quantum Service Account"/>
    <s v="UNDP PL USD"/>
    <m/>
    <m/>
    <m/>
    <n v="2023"/>
    <n v="45108"/>
    <n v="45177"/>
    <s v=""/>
    <s v="USD"/>
    <n v="1310.1000000000001"/>
    <n v="1310.1000000000001"/>
    <m/>
    <n v="1310.1000000000001"/>
    <n v="45241.425441435182"/>
  </r>
  <r>
    <s v="LABOR_COST"/>
    <s v="Cost of services performed by workers for wages."/>
    <s v="Project Accounting"/>
    <s v="Accounting generated by Oracle Fusion Projects for cost, revenue and billing offset transactions."/>
    <s v="LABOR_COST"/>
    <n v="1"/>
    <s v="JAN-2023"/>
    <s v="UNDP"/>
    <n v="71475"/>
    <s v="Labour Cost - National Personnel Services Agreement"/>
    <s v="33404"/>
    <s v="Gambia - Dem. Governance"/>
    <s v="GMB"/>
    <s v="Gambia"/>
    <s v="011363"/>
    <s v="Peacebuilding Fund"/>
    <s v="30000"/>
    <s v="Programme Cost Sharing"/>
    <s v="001981-UNDP"/>
    <x v="0"/>
    <x v="0"/>
    <s v="00129730"/>
    <s v="Post-TRRC Project"/>
    <s v="648683"/>
    <s v="EXPENDITURES"/>
    <m/>
    <m/>
    <m/>
    <m/>
    <m/>
    <m/>
    <s v=""/>
    <s v=""/>
    <n v="1468"/>
    <s v="Journal Import 7676553:"/>
    <s v="Expenditure Business Unit : UNDP-GMB , Project Number : 00129730 , Task Number : ACTIVITY 5 , Transaction Number : 648683 , Expenditure Category : 71400 - Contractual Services - Individ , Expenditure Type : 71475 - Labour Cost - National Pe"/>
    <s v="Projects A 7676477000003 7676553 Y"/>
    <s v="01-01-2023 Labor Cost"/>
    <s v="Quantum Service Account"/>
    <s v="UNDP PL USD"/>
    <m/>
    <m/>
    <m/>
    <n v="2023"/>
    <n v="44927"/>
    <n v="45022"/>
    <s v=""/>
    <s v="USD"/>
    <n v="390.2"/>
    <n v="390.2"/>
    <m/>
    <n v="390.2"/>
    <n v="45241.425441435182"/>
  </r>
  <r>
    <s v="LABOR_COST"/>
    <s v="Cost of services performed by workers for wages."/>
    <s v="Project Accounting"/>
    <s v="Accounting generated by Oracle Fusion Projects for cost, revenue and billing offset transactions."/>
    <s v="LABOR_COST"/>
    <n v="8"/>
    <s v="AUG-2023"/>
    <s v="UNDP"/>
    <n v="71475"/>
    <s v="Labour Cost - National Personnel Services Agreement"/>
    <s v="33404"/>
    <s v="Gambia - Dem. Governance"/>
    <s v="GMB"/>
    <s v="Gambia"/>
    <s v="011363"/>
    <s v="Peacebuilding Fund"/>
    <s v="30000"/>
    <s v="Programme Cost Sharing"/>
    <s v="001981-UNDP"/>
    <x v="0"/>
    <x v="0"/>
    <s v="00129730"/>
    <s v="Post-TRRC Project"/>
    <s v="4680179"/>
    <s v="EXPENDITURES"/>
    <m/>
    <m/>
    <m/>
    <m/>
    <m/>
    <m/>
    <s v=""/>
    <s v=""/>
    <n v="1736"/>
    <s v="Journal Import 16341612:"/>
    <s v="Expenditure Business Unit : UNDP-GMB , Project Number : 00129730 , Task Number : Activity 5a , Transaction Number : 4680179 , Expenditure Category : 71400 - Contractual Services - Individ , Expenditure Type : 71475 - Labour Cost - National"/>
    <s v="Projects A 16331472000059 16341612 Y"/>
    <s v="01-08-2023 Labor Cost"/>
    <s v="Quantum Service Account"/>
    <s v="UNDP PL USD"/>
    <m/>
    <m/>
    <m/>
    <n v="2023"/>
    <n v="45139"/>
    <n v="45177"/>
    <s v=""/>
    <s v="USD"/>
    <n v="318.86"/>
    <n v="318.86"/>
    <m/>
    <n v="318.86"/>
    <n v="45241.425441435182"/>
  </r>
  <r>
    <s v="LABOR_COST"/>
    <s v="Cost of services performed by workers for wages."/>
    <s v="Project Accounting"/>
    <s v="Accounting generated by Oracle Fusion Projects for cost, revenue and billing offset transactions."/>
    <s v="LABOR_COST"/>
    <n v="8"/>
    <s v="AUG-2023"/>
    <s v="UNDP"/>
    <n v="71475"/>
    <s v="Labour Cost - National Personnel Services Agreement"/>
    <s v="33404"/>
    <s v="Gambia - Dem. Governance"/>
    <s v="GMB"/>
    <s v="Gambia"/>
    <s v="011363"/>
    <s v="Peacebuilding Fund"/>
    <s v="30000"/>
    <s v="Programme Cost Sharing"/>
    <s v="001981-UNDP"/>
    <x v="0"/>
    <x v="0"/>
    <s v="00129730"/>
    <s v="Post-TRRC Project"/>
    <s v="4680156"/>
    <s v="EXPENDITURES"/>
    <m/>
    <m/>
    <m/>
    <m/>
    <m/>
    <m/>
    <s v=""/>
    <s v=""/>
    <n v="1737"/>
    <s v="Journal Import 16341612:"/>
    <s v="Expenditure Business Unit : UNDP-GMB , Project Number : 00129730 , Task Number : Activity 5a , Transaction Number : 4680156 , Expenditure Category : 71400 - Contractual Services - Individ , Expenditure Type : 71475 - Labour Cost - National"/>
    <s v="Projects A 16331472000059 16341612 Y"/>
    <s v="01-08-2023 Labor Cost"/>
    <s v="Quantum Service Account"/>
    <s v="UNDP PL USD"/>
    <m/>
    <m/>
    <m/>
    <n v="2023"/>
    <n v="45139"/>
    <n v="45177"/>
    <s v=""/>
    <s v="USD"/>
    <n v="1380.29"/>
    <n v="1380.29"/>
    <m/>
    <n v="1380.29"/>
    <n v="45241.425441435182"/>
  </r>
  <r>
    <s v="LABOR_COST"/>
    <s v="Cost of services performed by workers for wages."/>
    <s v="Project Accounting"/>
    <s v="Accounting generated by Oracle Fusion Projects for cost, revenue and billing offset transactions."/>
    <s v="LABOR_COST"/>
    <n v="4"/>
    <s v="APR-2023"/>
    <s v="UNDP"/>
    <n v="71475"/>
    <s v="Labour Cost - National Personnel Services Agreement"/>
    <s v="33404"/>
    <s v="Gambia - Dem. Governance"/>
    <s v="GMB"/>
    <s v="Gambia"/>
    <s v="011363"/>
    <s v="Peacebuilding Fund"/>
    <s v="30000"/>
    <s v="Programme Cost Sharing"/>
    <s v="001981-UNDP"/>
    <x v="0"/>
    <x v="0"/>
    <s v="00129730"/>
    <s v="Post-TRRC Project"/>
    <s v="3027436"/>
    <s v="EXPENDITURES"/>
    <m/>
    <m/>
    <m/>
    <m/>
    <m/>
    <m/>
    <s v=""/>
    <s v=""/>
    <n v="2491"/>
    <s v="Journal Import 16010710:"/>
    <s v="Expenditure Business Unit : UNDP-GMB , Project Number : 00129730 , Task Number : Activity 5a , Transaction Number : 3027436 , Expenditure Category : 71400 - Contractual Services - Individ , Expenditure Type : 71475 - Labour Cost - National"/>
    <s v="Projects A 16010576000029 16010710 Y"/>
    <s v="01-04-2023 Labor Cost"/>
    <s v="Quantum Service Account"/>
    <s v="UNDP PL USD"/>
    <m/>
    <m/>
    <m/>
    <n v="2023"/>
    <n v="45017"/>
    <n v="45171"/>
    <s v=""/>
    <s v="USD"/>
    <n v="314.10000000000002"/>
    <n v="314.10000000000002"/>
    <m/>
    <n v="314.10000000000002"/>
    <n v="45241.425441435182"/>
  </r>
  <r>
    <s v="LABOR_COST"/>
    <s v="Cost of services performed by workers for wages."/>
    <s v="Project Accounting"/>
    <s v="Accounting generated by Oracle Fusion Projects for cost, revenue and billing offset transactions."/>
    <s v="LABOR_COST"/>
    <n v="3"/>
    <s v="MAR-2023"/>
    <s v="UNDP"/>
    <n v="71475"/>
    <s v="Labour Cost - National Personnel Services Agreement"/>
    <s v="33404"/>
    <s v="Gambia - Dem. Governance"/>
    <s v="GMB"/>
    <s v="Gambia"/>
    <s v="011363"/>
    <s v="Peacebuilding Fund"/>
    <s v="30000"/>
    <s v="Programme Cost Sharing"/>
    <s v="001981-UNDP"/>
    <x v="0"/>
    <x v="0"/>
    <s v="00129730"/>
    <s v="Post-TRRC Project"/>
    <s v="2855041"/>
    <s v="EXPENDITURES"/>
    <m/>
    <m/>
    <m/>
    <m/>
    <m/>
    <m/>
    <s v=""/>
    <s v=""/>
    <n v="2895"/>
    <s v="Journal Import 15945488:"/>
    <s v="Expenditure Business Unit : UNDP-GMB , Project Number : 00129730 , Task Number : Activity 5a , Transaction Number : 2855041 , Expenditure Category : 71400 - Contractual Services - Individ , Expenditure Type : 71475 - Labour Cost - National"/>
    <s v="Projects A 15945018000023 15945488 Y"/>
    <s v="01-03-2023 Labor Cost"/>
    <s v="Quantum Service Account"/>
    <s v="UNDP PL USD"/>
    <m/>
    <m/>
    <m/>
    <n v="2023"/>
    <n v="44986"/>
    <n v="45170"/>
    <s v=""/>
    <s v="USD"/>
    <n v="316.90000000000003"/>
    <n v="316.90000000000003"/>
    <m/>
    <n v="316.90000000000003"/>
    <n v="45241.425441435182"/>
  </r>
  <r>
    <s v="LABOR_COST"/>
    <s v="Cost of services performed by workers for wages."/>
    <s v="Project Accounting"/>
    <s v="Accounting generated by Oracle Fusion Projects for cost, revenue and billing offset transactions."/>
    <s v="LABOR_COST"/>
    <n v="9"/>
    <s v="SEP-2023"/>
    <s v="UNDP"/>
    <n v="71475"/>
    <s v="Labour Cost - National Personnel Services Agreement"/>
    <s v="33404"/>
    <s v="Gambia - Dem. Governance"/>
    <s v="GMB"/>
    <s v="Gambia"/>
    <s v="011363"/>
    <s v="Peacebuilding Fund"/>
    <s v="30000"/>
    <s v="Programme Cost Sharing"/>
    <s v="001981-UNDP"/>
    <x v="0"/>
    <x v="0"/>
    <s v="00129730"/>
    <s v="Post-TRRC Project"/>
    <s v="9636824"/>
    <s v="EXPENDITURES"/>
    <m/>
    <m/>
    <m/>
    <m/>
    <m/>
    <m/>
    <s v=""/>
    <s v=""/>
    <n v="3373"/>
    <s v="Journal Import 17649205:"/>
    <s v="Expenditure Business Unit : UNDP-GMB , Project Number : 00129730 , Task Number : Activity 5a , Transaction Number : 9636824 , Expenditure Category : 71400 - Contractual Services - Individ , Expenditure Type : 71475 - Labour Cost - National"/>
    <s v="Projects A 17648391000007 17649205 Y"/>
    <s v="01-09-2023 Labor Cost"/>
    <s v="Quantum Service Account"/>
    <s v="UNDP PL USD"/>
    <m/>
    <m/>
    <m/>
    <n v="2023"/>
    <n v="45170"/>
    <n v="45202"/>
    <s v=""/>
    <s v="USD"/>
    <n v="398.45"/>
    <n v="398.45"/>
    <m/>
    <n v="398.45"/>
    <n v="45241.425441435182"/>
  </r>
  <r>
    <s v="LABOR_COST"/>
    <s v="Cost of services performed by workers for wages."/>
    <s v="Project Accounting"/>
    <s v="Accounting generated by Oracle Fusion Projects for cost, revenue and billing offset transactions."/>
    <s v="LABOR_COST"/>
    <n v="10"/>
    <s v="OCT-2023"/>
    <s v="UNDP"/>
    <n v="71475"/>
    <s v="Labour Cost - National Personnel Services Agreement"/>
    <s v="33404"/>
    <s v="Gambia - Dem. Governance"/>
    <s v="GMB"/>
    <s v="Gambia"/>
    <s v="011363"/>
    <s v="Peacebuilding Fund"/>
    <s v="30000"/>
    <s v="Programme Cost Sharing"/>
    <s v="001981-UNDP"/>
    <x v="0"/>
    <x v="0"/>
    <s v="00129730"/>
    <s v="Post-TRRC Project"/>
    <s v="21492818"/>
    <s v="EXPENDITURES"/>
    <m/>
    <m/>
    <m/>
    <m/>
    <m/>
    <m/>
    <s v=""/>
    <s v=""/>
    <n v="3443"/>
    <s v="Journal Import 19521670:"/>
    <s v="Expenditure Business Unit : UNDP-GMB , Project Number : 00129730 , Task Number : Activity 5a , Transaction Number : 21492818 , Expenditure Category : 71400 - Contractual Services - Individ , Expenditure Type : 71475 - Labour Cost - National"/>
    <s v="Projects A 19521101000025 19521670 Y"/>
    <s v="01-10-2023 Labor Cost"/>
    <s v="Quantum Service Account"/>
    <s v="UNDP PL USD"/>
    <m/>
    <m/>
    <m/>
    <n v="2023"/>
    <n v="45200"/>
    <n v="45235"/>
    <s v=""/>
    <s v="USD"/>
    <n v="322.33"/>
    <n v="322.33"/>
    <m/>
    <n v="322.33"/>
    <n v="45241.425441435182"/>
  </r>
  <r>
    <s v="LABOR_COST"/>
    <s v="Cost of services performed by workers for wages."/>
    <s v="Project Accounting"/>
    <s v="Accounting generated by Oracle Fusion Projects for cost, revenue and billing offset transactions."/>
    <s v="LABOR_COST"/>
    <n v="10"/>
    <s v="OCT-2023"/>
    <s v="UNDP"/>
    <n v="71475"/>
    <s v="Labour Cost - National Personnel Services Agreement"/>
    <s v="33404"/>
    <s v="Gambia - Dem. Governance"/>
    <s v="GMB"/>
    <s v="Gambia"/>
    <s v="011363"/>
    <s v="Peacebuilding Fund"/>
    <s v="30000"/>
    <s v="Programme Cost Sharing"/>
    <s v="001981-UNDP"/>
    <x v="0"/>
    <x v="0"/>
    <s v="00129730"/>
    <s v="Post-TRRC Project"/>
    <s v="21492815"/>
    <s v="EXPENDITURES"/>
    <m/>
    <m/>
    <m/>
    <m/>
    <m/>
    <m/>
    <s v=""/>
    <s v=""/>
    <n v="3444"/>
    <s v="Journal Import 19521670:"/>
    <s v="Expenditure Business Unit : UNDP-GMB , Project Number : 00129730 , Task Number : Activity 5a , Transaction Number : 21492815 , Expenditure Category : 71400 - Contractual Services - Individ , Expenditure Type : 71475 - Labour Cost - National"/>
    <s v="Projects A 19521101000025 19521670 Y"/>
    <s v="01-10-2023 Labor Cost"/>
    <s v="Quantum Service Account"/>
    <s v="UNDP PL USD"/>
    <m/>
    <m/>
    <m/>
    <n v="2023"/>
    <n v="45200"/>
    <n v="45235"/>
    <s v=""/>
    <s v="USD"/>
    <n v="1360.51"/>
    <n v="1360.51"/>
    <m/>
    <n v="1360.51"/>
    <n v="45241.425441435182"/>
  </r>
  <r>
    <s v="LABOR_COST"/>
    <s v="Cost of services performed by workers for wages."/>
    <s v="Project Accounting"/>
    <s v="Accounting generated by Oracle Fusion Projects for cost, revenue and billing offset transactions."/>
    <s v="LABOR_COST"/>
    <n v="9"/>
    <s v="SEP-2023"/>
    <s v="UNDP"/>
    <n v="71475"/>
    <s v="Labour Cost - National Personnel Services Agreement"/>
    <s v="33404"/>
    <s v="Gambia - Dem. Governance"/>
    <s v="GMB"/>
    <s v="Gambia"/>
    <s v="011363"/>
    <s v="Peacebuilding Fund"/>
    <s v="30000"/>
    <s v="Programme Cost Sharing"/>
    <s v="001981-UNDP"/>
    <x v="0"/>
    <x v="0"/>
    <s v="00129730"/>
    <s v="Post-TRRC Project"/>
    <s v="9636820"/>
    <s v="EXPENDITURES"/>
    <m/>
    <m/>
    <m/>
    <m/>
    <m/>
    <m/>
    <s v=""/>
    <s v=""/>
    <n v="3451"/>
    <s v="Journal Import 17649204:"/>
    <s v="Expenditure Business Unit : UNDP-GMB , Project Number : 00129730 , Task Number : Activity 5a , Transaction Number : 9636820 , Expenditure Category : 71400 - Contractual Services - Individ , Expenditure Type : 71475 - Labour Cost - National"/>
    <s v="Projects A 17648391000006 17649204 Y"/>
    <s v="01-09-2023 Labor Cost"/>
    <s v="Quantum Service Account"/>
    <s v="UNDP PL USD"/>
    <m/>
    <m/>
    <m/>
    <n v="2023"/>
    <n v="45170"/>
    <n v="45202"/>
    <s v=""/>
    <s v="USD"/>
    <n v="1422.95"/>
    <n v="1422.95"/>
    <m/>
    <n v="1422.95"/>
    <n v="45241.425441435182"/>
  </r>
  <r>
    <s v="LABOR_COST"/>
    <s v="Cost of services performed by workers for wages."/>
    <s v="Project Accounting"/>
    <s v="Accounting generated by Oracle Fusion Projects for cost, revenue and billing offset transactions."/>
    <s v="LABOR_COST"/>
    <n v="6"/>
    <s v="JUN-2023"/>
    <s v="UNDP"/>
    <n v="71475"/>
    <s v="Labour Cost - National Personnel Services Agreement"/>
    <s v="33404"/>
    <s v="Gambia - Dem. Governance"/>
    <s v="GMB"/>
    <s v="Gambia"/>
    <s v="011363"/>
    <s v="Peacebuilding Fund"/>
    <s v="30000"/>
    <s v="Programme Cost Sharing"/>
    <s v="001981-UNDP"/>
    <x v="0"/>
    <x v="0"/>
    <s v="00129730"/>
    <s v="Post-TRRC Project"/>
    <s v="2929066"/>
    <s v="EXPENDITURES"/>
    <m/>
    <m/>
    <m/>
    <m/>
    <m/>
    <m/>
    <s v=""/>
    <s v=""/>
    <n v="3496"/>
    <s v="Journal Import 16010619:"/>
    <s v="Expenditure Business Unit : UNDP-GMB , Project Number : 00129730 , Task Number : Activity 5a , Transaction Number : 2929066 , Expenditure Category : 71400 - Contractual Services - Individ , Expenditure Type : 71475 - Labour Cost - National"/>
    <s v="Projects A 16010576000001 16010619 Y"/>
    <s v="01-06-2023 Labor Cost"/>
    <s v="Quantum Service Account"/>
    <s v="UNDP PL USD"/>
    <m/>
    <m/>
    <m/>
    <n v="2023"/>
    <n v="45078"/>
    <n v="45171"/>
    <s v=""/>
    <s v="USD"/>
    <n v="323.81"/>
    <n v="323.81"/>
    <m/>
    <n v="323.81"/>
    <n v="45241.425441435182"/>
  </r>
  <r>
    <s v="LABOR_COST"/>
    <s v="Cost of services performed by workers for wages."/>
    <s v="Project Accounting"/>
    <s v="Accounting generated by Oracle Fusion Projects for cost, revenue and billing offset transactions."/>
    <s v="LABOR_COST"/>
    <n v="6"/>
    <s v="JUN-2023"/>
    <s v="UNDP"/>
    <n v="71475"/>
    <s v="Labour Cost - National Personnel Services Agreement"/>
    <s v="33404"/>
    <s v="Gambia - Dem. Governance"/>
    <s v="GMB"/>
    <s v="Gambia"/>
    <s v="011363"/>
    <s v="Peacebuilding Fund"/>
    <s v="30000"/>
    <s v="Programme Cost Sharing"/>
    <s v="001981-UNDP"/>
    <x v="0"/>
    <x v="0"/>
    <s v="00129730"/>
    <s v="Post-TRRC Project"/>
    <s v="2929042"/>
    <s v="EXPENDITURES"/>
    <m/>
    <m/>
    <m/>
    <m/>
    <m/>
    <m/>
    <s v=""/>
    <s v=""/>
    <n v="3497"/>
    <s v="Journal Import 16010619:"/>
    <s v="Expenditure Business Unit : UNDP-GMB , Project Number : 00129730 , Task Number : Activity 5a , Transaction Number : 2929042 , Expenditure Category : 71400 - Contractual Services - Individ , Expenditure Type : 71475 - Labour Cost - National"/>
    <s v="Projects A 16010576000001 16010619 Y"/>
    <s v="01-06-2023 Labor Cost"/>
    <s v="Quantum Service Account"/>
    <s v="UNDP PL USD"/>
    <m/>
    <m/>
    <m/>
    <n v="2023"/>
    <n v="45078"/>
    <n v="45171"/>
    <s v=""/>
    <s v="USD"/>
    <n v="1259.4000000000001"/>
    <n v="1259.4000000000001"/>
    <m/>
    <n v="1259.4000000000001"/>
    <n v="45241.425441435182"/>
  </r>
  <r>
    <s v="LABOR_COST"/>
    <s v="Cost of services performed by workers for wages."/>
    <s v="Project Accounting"/>
    <s v="Accounting generated by Oracle Fusion Projects for cost, revenue and billing offset transactions."/>
    <s v="LABOR_COST"/>
    <n v="2"/>
    <s v="FEB-2023"/>
    <s v="UNDP"/>
    <n v="71475"/>
    <s v="Labour Cost - National Personnel Services Agreement"/>
    <s v="33404"/>
    <s v="Gambia - Dem. Governance"/>
    <s v="GMB"/>
    <s v="Gambia"/>
    <s v="011363"/>
    <s v="Peacebuilding Fund"/>
    <s v="30000"/>
    <s v="Programme Cost Sharing"/>
    <s v="001981-UNDP"/>
    <x v="0"/>
    <x v="0"/>
    <s v="00129730"/>
    <s v="Post-TRRC Project"/>
    <s v="1664024"/>
    <s v="EXPENDITURES"/>
    <m/>
    <m/>
    <m/>
    <m/>
    <m/>
    <m/>
    <s v=""/>
    <s v=""/>
    <n v="3508"/>
    <s v="Journal Import 13100223:"/>
    <s v="Expenditure Business Unit : UNDP-GMB , Project Number : 00129730 , Task Number : ACTIVITY 5 , Transaction Number : 1664024 , Expenditure Category : 71400 - Contractual Services - Individ , Expenditure Type : 71475 - Labour Cost - National P"/>
    <s v="Projects A 13099339000012 13100223 Y"/>
    <s v="01-02-2023 Labor Cost"/>
    <s v="Quantum Service Account"/>
    <s v="UNDP PL USD"/>
    <m/>
    <m/>
    <m/>
    <n v="2023"/>
    <n v="44958"/>
    <n v="45117"/>
    <s v=""/>
    <s v="USD"/>
    <n v="368.77"/>
    <n v="368.77"/>
    <m/>
    <n v="368.77"/>
    <n v="45241.425441435182"/>
  </r>
  <r>
    <s v="LABOR_COST"/>
    <s v="Cost of services performed by workers for wages."/>
    <s v="Project Accounting"/>
    <s v="Accounting generated by Oracle Fusion Projects for cost, revenue and billing offset transactions."/>
    <s v="LABOR_COST"/>
    <n v="5"/>
    <s v="MAY-2023"/>
    <s v="UNDP"/>
    <n v="71475"/>
    <s v="Labour Cost - National Personnel Services Agreement"/>
    <s v="33404"/>
    <s v="Gambia - Dem. Governance"/>
    <s v="GMB"/>
    <s v="Gambia"/>
    <s v="011363"/>
    <s v="Peacebuilding Fund"/>
    <s v="30000"/>
    <s v="Programme Cost Sharing"/>
    <s v="001981-UNDP"/>
    <x v="0"/>
    <x v="0"/>
    <s v="00129730"/>
    <s v="Post-TRRC Project"/>
    <s v="3418907"/>
    <s v="EXPENDITURES"/>
    <m/>
    <m/>
    <m/>
    <m/>
    <m/>
    <m/>
    <s v=""/>
    <s v=""/>
    <n v="3713"/>
    <s v="Journal Import 16099729:"/>
    <s v="Expenditure Business Unit : UNDP-GMB , Project Number : 00129730 , Task Number : Activity 5a , Transaction Number : 3418907 , Expenditure Category : 71400 - Contractual Services - Individ , Expenditure Type : 71475 - Labour Cost - National"/>
    <s v="Projects A 16099658000004 16099729 Y"/>
    <s v="01-05-2023 Labor Cost"/>
    <s v="Quantum Service Account"/>
    <s v="UNDP PL USD"/>
    <m/>
    <m/>
    <m/>
    <n v="2023"/>
    <n v="45047"/>
    <n v="45173"/>
    <s v=""/>
    <s v="USD"/>
    <n v="322.40000000000003"/>
    <n v="322.40000000000003"/>
    <m/>
    <n v="322.40000000000003"/>
    <n v="45241.425441435182"/>
  </r>
  <r>
    <s v="LABOR_COST"/>
    <s v="Cost of services performed by workers for wages."/>
    <s v="Project Accounting"/>
    <s v="Accounting generated by Oracle Fusion Projects for cost, revenue and billing offset transactions."/>
    <s v="LABOR_COST"/>
    <n v="5"/>
    <s v="MAY-2023"/>
    <s v="UNDP"/>
    <n v="71475"/>
    <s v="Labour Cost - National Personnel Services Agreement"/>
    <s v="33404"/>
    <s v="Gambia - Dem. Governance"/>
    <s v="GMB"/>
    <s v="Gambia"/>
    <s v="011363"/>
    <s v="Peacebuilding Fund"/>
    <s v="30000"/>
    <s v="Programme Cost Sharing"/>
    <s v="001981-UNDP"/>
    <x v="0"/>
    <x v="0"/>
    <s v="00129730"/>
    <s v="Post-TRRC Project"/>
    <s v="3419023"/>
    <s v="EXPENDITURES"/>
    <m/>
    <m/>
    <m/>
    <m/>
    <m/>
    <m/>
    <s v=""/>
    <s v=""/>
    <n v="3714"/>
    <s v="Journal Import 16099729:"/>
    <s v="Expenditure Business Unit : UNDP-GMB , Project Number : 00129730 , Task Number : Activity 5a , Transaction Number : 3419023 , Expenditure Category : 71400 - Contractual Services - Individ , Expenditure Type : 71475 - Labour Cost - National"/>
    <s v="Projects A 16099658000004 16099729 Y"/>
    <s v="01-05-2023 Labor Cost"/>
    <s v="Quantum Service Account"/>
    <s v="UNDP PL USD"/>
    <m/>
    <m/>
    <m/>
    <n v="2023"/>
    <n v="45047"/>
    <n v="45173"/>
    <s v=""/>
    <s v="USD"/>
    <n v="1252.19"/>
    <n v="1252.19"/>
    <m/>
    <n v="1252.19"/>
    <n v="45241.425441435182"/>
  </r>
  <r>
    <s v="LABOR_COST"/>
    <s v="Cost of services performed by workers for wages."/>
    <s v="Project Accounting"/>
    <s v="Accounting generated by Oracle Fusion Projects for cost, revenue and billing offset transactions."/>
    <s v="LABOR_COST"/>
    <n v="5"/>
    <s v="MAY-2023"/>
    <s v="UNDP"/>
    <n v="71501"/>
    <s v="Labour cost - UN Volunteers"/>
    <s v="33404"/>
    <s v="Gambia - Dem. Governance"/>
    <s v="GMB"/>
    <s v="Gambia"/>
    <s v="011363"/>
    <s v="Peacebuilding Fund"/>
    <s v="30000"/>
    <s v="Programme Cost Sharing"/>
    <s v="001981-UNDP"/>
    <x v="0"/>
    <x v="0"/>
    <s v="00129730"/>
    <s v="Post-TRRC Project"/>
    <s v="2929141"/>
    <s v="EXPENDITURES"/>
    <m/>
    <m/>
    <m/>
    <m/>
    <m/>
    <m/>
    <s v=""/>
    <s v=""/>
    <n v="8"/>
    <s v="Journal Import 16010621:"/>
    <s v="Expenditure Business Unit : UNDP-GMB , Project Number : 00129730 , Task Number : Activity 5a , Transaction Number : 2929141 , Expenditure Category : 71500 - UN Volunteers , Expenditure Type : 71501 - Labour cost - UN Volunteers"/>
    <s v="Projects A 16010576000002 16010621 3 Y"/>
    <s v="21-05-2023 Labor Cost"/>
    <s v="Quantum Service Account"/>
    <s v="UNDP PL USD"/>
    <m/>
    <m/>
    <m/>
    <n v="2023"/>
    <n v="45067"/>
    <n v="45171"/>
    <s v=""/>
    <s v="USD"/>
    <n v="1612.8500000000001"/>
    <n v="1612.8500000000001"/>
    <m/>
    <n v="1612.8500000000001"/>
    <n v="45241.425441435182"/>
  </r>
  <r>
    <s v="LABOR_COST"/>
    <s v="Cost of services performed by workers for wages."/>
    <s v="Project Accounting"/>
    <s v="Accounting generated by Oracle Fusion Projects for cost, revenue and billing offset transactions."/>
    <s v="LABOR_COST"/>
    <n v="5"/>
    <s v="MAY-2023"/>
    <s v="UNDP"/>
    <n v="71501"/>
    <s v="Labour cost - UN Volunteers"/>
    <s v="33404"/>
    <s v="Gambia - Dem. Governance"/>
    <s v="GMB"/>
    <s v="Gambia"/>
    <s v="011363"/>
    <s v="Peacebuilding Fund"/>
    <s v="30000"/>
    <s v="Programme Cost Sharing"/>
    <s v="001981-UNDP"/>
    <x v="0"/>
    <x v="0"/>
    <s v="00129730"/>
    <s v="Post-TRRC Project"/>
    <s v="4681140"/>
    <s v="EXPENDITURES"/>
    <m/>
    <m/>
    <m/>
    <m/>
    <m/>
    <m/>
    <s v=""/>
    <s v=""/>
    <n v="8"/>
    <s v="Journal Import 16341616:"/>
    <s v="Expenditure Business Unit : UNDP-GMB , Project Number : 00129730 , Task Number : Activity 5a , Transaction Number : 4681140 , Expenditure Category : 71500 - UN Volunteers , Expenditure Type : 71501 - Labour cost - UN Volunteers"/>
    <s v="Projects A 16331472000061 16341616 5 Y"/>
    <s v="21-05-2023 Labor Cost"/>
    <s v="Quantum Service Account"/>
    <s v="UNDP PL USD"/>
    <m/>
    <m/>
    <m/>
    <n v="2023"/>
    <n v="45067"/>
    <n v="45177"/>
    <s v=""/>
    <s v="USD"/>
    <n v="-2287.62"/>
    <m/>
    <n v="2287.62"/>
    <n v="-2287.62"/>
    <n v="45241.425441435182"/>
  </r>
  <r>
    <s v="LABOR_COST"/>
    <s v="Cost of services performed by workers for wages."/>
    <s v="Project Accounting"/>
    <s v="Accounting generated by Oracle Fusion Projects for cost, revenue and billing offset transactions."/>
    <s v="LABOR_COST"/>
    <n v="1"/>
    <s v="JAN-2023"/>
    <s v="UNDP"/>
    <n v="71501"/>
    <s v="Labour cost - UN Volunteers"/>
    <s v="33404"/>
    <s v="Gambia - Dem. Governance"/>
    <s v="GMB"/>
    <s v="Gambia"/>
    <s v="011363"/>
    <s v="Peacebuilding Fund"/>
    <s v="30000"/>
    <s v="Programme Cost Sharing"/>
    <s v="001981-UNDP"/>
    <x v="0"/>
    <x v="0"/>
    <s v="00129730"/>
    <s v="Post-TRRC Project"/>
    <s v="648739"/>
    <s v="EXPENDITURES"/>
    <m/>
    <m/>
    <m/>
    <m/>
    <m/>
    <m/>
    <s v=""/>
    <s v=""/>
    <n v="1737"/>
    <s v="Journal Import 7676553:"/>
    <s v="Expenditure Business Unit : UNDP-GMB , Project Number : 00129730 , Task Number : ACTIVITY 5 , Transaction Number : 648739 , Expenditure Category : 71500 - UN Volunteers , Expenditure Type : 71501 - Labour cost - UN Volunteers"/>
    <s v="Projects A 7676477000003 7676553 Y"/>
    <s v="01-01-2023 Labor Cost"/>
    <s v="Quantum Service Account"/>
    <s v="UNDP PL USD"/>
    <m/>
    <m/>
    <m/>
    <n v="2023"/>
    <n v="44927"/>
    <n v="45022"/>
    <s v=""/>
    <s v="USD"/>
    <n v="1594.57"/>
    <n v="1594.57"/>
    <m/>
    <n v="1594.57"/>
    <n v="45241.425441435182"/>
  </r>
  <r>
    <s v="LABOR_COST"/>
    <s v="Cost of services performed by workers for wages."/>
    <s v="Project Accounting"/>
    <s v="Accounting generated by Oracle Fusion Projects for cost, revenue and billing offset transactions."/>
    <s v="LABOR_COST"/>
    <n v="4"/>
    <s v="APR-2023"/>
    <s v="UNDP"/>
    <n v="71501"/>
    <s v="Labour cost - UN Volunteers"/>
    <s v="33404"/>
    <s v="Gambia - Dem. Governance"/>
    <s v="GMB"/>
    <s v="Gambia"/>
    <s v="011363"/>
    <s v="Peacebuilding Fund"/>
    <s v="30000"/>
    <s v="Programme Cost Sharing"/>
    <s v="001981-UNDP"/>
    <x v="0"/>
    <x v="0"/>
    <s v="00129730"/>
    <s v="Post-TRRC Project"/>
    <s v="3027529"/>
    <s v="EXPENDITURES"/>
    <m/>
    <m/>
    <m/>
    <m/>
    <m/>
    <m/>
    <s v=""/>
    <s v=""/>
    <n v="2996"/>
    <s v="Journal Import 16010710:"/>
    <s v="Expenditure Business Unit : UNDP-GMB , Project Number : 00129730 , Task Number : Activity 5a , Transaction Number : 3027529 , Expenditure Category : 71500 - UN Volunteers , Expenditure Type : 71501 - Labour cost - UN Volunteers"/>
    <s v="Projects A 16010576000029 16010710 Y"/>
    <s v="01-04-2023 Labor Cost"/>
    <s v="Quantum Service Account"/>
    <s v="UNDP PL USD"/>
    <m/>
    <m/>
    <m/>
    <n v="2023"/>
    <n v="45017"/>
    <n v="45171"/>
    <s v=""/>
    <s v="USD"/>
    <n v="1612.8500000000001"/>
    <n v="1612.8500000000001"/>
    <m/>
    <n v="1612.8500000000001"/>
    <n v="45241.425441435182"/>
  </r>
  <r>
    <s v="LABOR_COST"/>
    <s v="Cost of services performed by workers for wages."/>
    <s v="Project Accounting"/>
    <s v="Accounting generated by Oracle Fusion Projects for cost, revenue and billing offset transactions."/>
    <s v="LABOR_COST"/>
    <n v="3"/>
    <s v="MAR-2023"/>
    <s v="UNDP"/>
    <n v="71501"/>
    <s v="Labour cost - UN Volunteers"/>
    <s v="33404"/>
    <s v="Gambia - Dem. Governance"/>
    <s v="GMB"/>
    <s v="Gambia"/>
    <s v="011363"/>
    <s v="Peacebuilding Fund"/>
    <s v="30000"/>
    <s v="Programme Cost Sharing"/>
    <s v="001981-UNDP"/>
    <x v="0"/>
    <x v="0"/>
    <s v="00129730"/>
    <s v="Post-TRRC Project"/>
    <s v="2855009"/>
    <s v="EXPENDITURES"/>
    <m/>
    <m/>
    <m/>
    <m/>
    <m/>
    <m/>
    <s v=""/>
    <s v=""/>
    <n v="3115"/>
    <s v="Journal Import 15945488:"/>
    <s v="Expenditure Business Unit : UNDP-GMB , Project Number : 00129730 , Task Number : Activity 5a , Transaction Number : 2855009 , Expenditure Category : 71500 - UN Volunteers , Expenditure Type : 71501 - Labour cost - UN Volunteers"/>
    <s v="Projects A 15945018000023 15945488 Y"/>
    <s v="01-03-2023 Labor Cost"/>
    <s v="Quantum Service Account"/>
    <s v="UNDP PL USD"/>
    <m/>
    <m/>
    <m/>
    <n v="2023"/>
    <n v="44986"/>
    <n v="45170"/>
    <s v=""/>
    <s v="USD"/>
    <n v="1578.05"/>
    <n v="1578.05"/>
    <m/>
    <n v="1578.05"/>
    <n v="45241.425441435182"/>
  </r>
  <r>
    <s v="LABOR_COST"/>
    <s v="Cost of services performed by workers for wages."/>
    <s v="Project Accounting"/>
    <s v="Accounting generated by Oracle Fusion Projects for cost, revenue and billing offset transactions."/>
    <s v="LABOR_COST"/>
    <n v="5"/>
    <s v="MAY-2023"/>
    <s v="UNDP"/>
    <n v="71501"/>
    <s v="Labour cost - UN Volunteers"/>
    <s v="33404"/>
    <s v="Gambia - Dem. Governance"/>
    <s v="GMB"/>
    <s v="Gambia"/>
    <s v="011363"/>
    <s v="Peacebuilding Fund"/>
    <s v="30000"/>
    <s v="Programme Cost Sharing"/>
    <s v="001981-UNDP"/>
    <x v="0"/>
    <x v="0"/>
    <s v="00129730"/>
    <s v="Post-TRRC Project"/>
    <s v="3418929"/>
    <s v="EXPENDITURES"/>
    <m/>
    <m/>
    <m/>
    <m/>
    <m/>
    <m/>
    <s v=""/>
    <s v=""/>
    <n v="3865"/>
    <s v="Journal Import 16099729:"/>
    <s v="Expenditure Business Unit : UNDP-GMB , Project Number : 00129730 , Task Number : Activity 5a , Transaction Number : 3418929 , Expenditure Category : 71500 - UN Volunteers , Expenditure Type : 71501 - Labour cost - UN Volunteers"/>
    <s v="Projects A 16099658000004 16099729 Y"/>
    <s v="01-05-2023 Labor Cost"/>
    <s v="Quantum Service Account"/>
    <s v="UNDP PL USD"/>
    <m/>
    <m/>
    <m/>
    <n v="2023"/>
    <n v="45047"/>
    <n v="45173"/>
    <s v=""/>
    <s v="USD"/>
    <n v="1612.8500000000001"/>
    <n v="1612.8500000000001"/>
    <m/>
    <n v="1612.8500000000001"/>
    <n v="45241.425441435182"/>
  </r>
  <r>
    <s v="LABOR_COST"/>
    <s v="Cost of services performed by workers for wages."/>
    <s v="Project Accounting"/>
    <s v="Accounting generated by Oracle Fusion Projects for cost, revenue and billing offset transactions."/>
    <s v="LABOR_COST"/>
    <n v="2"/>
    <s v="FEB-2023"/>
    <s v="UNDP"/>
    <n v="71501"/>
    <s v="Labour cost - UN Volunteers"/>
    <s v="33404"/>
    <s v="Gambia - Dem. Governance"/>
    <s v="GMB"/>
    <s v="Gambia"/>
    <s v="011363"/>
    <s v="Peacebuilding Fund"/>
    <s v="30000"/>
    <s v="Programme Cost Sharing"/>
    <s v="001981-UNDP"/>
    <x v="0"/>
    <x v="0"/>
    <s v="00129730"/>
    <s v="Post-TRRC Project"/>
    <s v="1664074"/>
    <s v="EXPENDITURES"/>
    <m/>
    <m/>
    <m/>
    <m/>
    <m/>
    <m/>
    <s v=""/>
    <s v=""/>
    <n v="3937"/>
    <s v="Journal Import 13100216:"/>
    <s v="Expenditure Business Unit : UNDP-GMB , Project Number : 00129730 , Task Number : ACTIVITY 5 , Transaction Number : 1664074 , Expenditure Category : 71500 - UN Volunteers , Expenditure Type : 71501 - Labour cost - UN Volunteers"/>
    <s v="Projects A 13099339000011 13100216 Y"/>
    <s v="01-02-2023 Labor Cost"/>
    <s v="Quantum Service Account"/>
    <s v="UNDP PL USD"/>
    <m/>
    <m/>
    <m/>
    <n v="2023"/>
    <n v="44958"/>
    <n v="45117"/>
    <s v=""/>
    <s v="USD"/>
    <n v="1583.02"/>
    <n v="1583.02"/>
    <m/>
    <n v="1583.02"/>
    <n v="45241.425441435182"/>
  </r>
  <r>
    <s v="Purchase Invoices"/>
    <s v="Oracle Fusion Payables invoices."/>
    <s v="Payables"/>
    <s v="Oracle Fusion Payables subledger."/>
    <s v="INVOICES"/>
    <n v="1"/>
    <s v="JAN-2023"/>
    <s v="UNDP"/>
    <n v="75705"/>
    <s v="Learning Costs - Course Fee (non staff)"/>
    <s v="33404"/>
    <s v="Gambia - Dem. Governance"/>
    <s v="GMB"/>
    <s v="Gambia"/>
    <s v="011363"/>
    <s v="Peacebuilding Fund"/>
    <s v="30000"/>
    <s v="Programme Cost Sharing"/>
    <s v="001981-UNDP"/>
    <x v="2"/>
    <x v="0"/>
    <s v="00129730"/>
    <s v="Post-TRRC Project"/>
    <s v="FACTURE DEFINITIVE"/>
    <s v="AP_INVOICES"/>
    <n v="300000958077154"/>
    <s v="STANDARD"/>
    <n v="2697440"/>
    <n v="2697440"/>
    <n v="1"/>
    <s v="FACTURE DEFINITIVE"/>
    <s v="1052069"/>
    <s v="A-MORPHIL SERVICES SARL"/>
    <n v="19"/>
    <s v="Journal Import 9794203:"/>
    <s v="Supplier: A-MORPHIL SERVICES SARL |Supplier #: 1052069 |Site: SEN |Transaction #: FACTURE DEFINITIVE |Transaction Line #: 1 |PO #: SEN10-0000030141 |PO Line #: 1 |Contract #: 00140730 |Project #: 00129730 |Task #: ACTIVITY 1 |Dono"/>
    <s v="Payables A 9793100000011 9794203 4 N"/>
    <s v="01-01-2023 Purchase Invoices"/>
    <s v="Quantum Service Account"/>
    <s v="UNDP PL USD"/>
    <s v="2/14/2023 "/>
    <s v="SEN10-0000030141"/>
    <n v="1"/>
    <n v="2023"/>
    <n v="44927"/>
    <n v="45061"/>
    <s v="1"/>
    <s v="XOF"/>
    <n v="0"/>
    <n v="146.93"/>
    <m/>
    <n v="146.93"/>
    <n v="45241.425441435182"/>
  </r>
  <r>
    <s v="Purchase Invoices"/>
    <s v="Oracle Fusion Payables invoices."/>
    <s v="Payables"/>
    <s v="Oracle Fusion Payables subledger."/>
    <s v="INVOICES"/>
    <n v="1"/>
    <s v="JAN-2023"/>
    <s v="UNDP"/>
    <n v="75705"/>
    <s v="Learning Costs - Course Fee (non staff)"/>
    <s v="33404"/>
    <s v="Gambia - Dem. Governance"/>
    <s v="GMB"/>
    <s v="Gambia"/>
    <s v="011363"/>
    <s v="Peacebuilding Fund"/>
    <s v="30000"/>
    <s v="Programme Cost Sharing"/>
    <s v="001981-UNDP"/>
    <x v="2"/>
    <x v="0"/>
    <s v="00129730"/>
    <s v="Post-TRRC Project"/>
    <s v="FACTURE DEFINITIVE"/>
    <s v="AP_INVOICES"/>
    <n v="300000958077154"/>
    <s v="STANDARD"/>
    <n v="2697440"/>
    <n v="2697440"/>
    <n v="1"/>
    <s v="FACTURE DEFINITIVE"/>
    <s v="1052069"/>
    <s v="A-MORPHIL SERVICES SARL"/>
    <n v="110"/>
    <s v="Journal Import 9794203:"/>
    <s v="Supplier: A-MORPHIL SERVICES SARL |Supplier #: 1052069 |Site: SEN |Transaction #: FACTURE DEFINITIVE |Transaction Line #: 1 |PO #: SEN10-0000030141 |PO Line #: 1 |Contract #: 00140730 |Project #: 00129730 |Task #: ACTIVITY 1 |Dono"/>
    <s v="Payables A 9793100000011 9794203 4 Y"/>
    <s v="01-01-2023 Purchase Invoices"/>
    <s v="Quantum Service Account"/>
    <s v="UNDP PL USD"/>
    <s v="2/14/2023 "/>
    <s v="SEN10-0000030141"/>
    <n v="1"/>
    <n v="2023"/>
    <n v="44927"/>
    <n v="45061"/>
    <s v="1"/>
    <s v="XOF"/>
    <n v="2697440"/>
    <n v="4230.12"/>
    <m/>
    <n v="4230.12"/>
    <n v="45241.425441435182"/>
  </r>
  <r>
    <s v="Purchase Invoices"/>
    <s v="Oracle Fusion Payables invoices."/>
    <s v="Payables"/>
    <s v="Oracle Fusion Payables subledger."/>
    <s v="INVOICES"/>
    <n v="1"/>
    <s v="JAN-2023"/>
    <s v="UNDP"/>
    <n v="75705"/>
    <s v="Learning Costs - Course Fee (non staff)"/>
    <s v="33404"/>
    <s v="Gambia - Dem. Governance"/>
    <s v="GMB"/>
    <s v="Gambia"/>
    <s v="011363"/>
    <s v="Peacebuilding Fund"/>
    <s v="30000"/>
    <s v="Programme Cost Sharing"/>
    <s v="001981-UNDP"/>
    <x v="2"/>
    <x v="0"/>
    <s v="00129730"/>
    <s v="Post-TRRC Project"/>
    <s v="20221219-206771"/>
    <s v="AP_INVOICES"/>
    <n v="300000958077245"/>
    <s v="STANDARD"/>
    <n v="6882000"/>
    <n v="6882000"/>
    <n v="1"/>
    <s v="20221219-206771"/>
    <s v="1051946"/>
    <s v="GOOD RADE"/>
    <n v="20"/>
    <s v="Journal Import 9794203:"/>
    <s v="Supplier: GOOD RADE |Supplier #: 1051946 |Site: SEN |Transaction #: 20221219-206771 |Transaction Line #: 1 |PO #: SEN10-0000030140 |PO Line #: 1 |Contract #: 00140730 |Project #: 00129730 |Task #: ACTIVITY 1 |Donor: Peacebuilding"/>
    <s v="Payables A 9793100000011 9794203 4 N"/>
    <s v="01-01-2023 Purchase Invoices"/>
    <s v="Quantum Service Account"/>
    <s v="UNDP PL USD"/>
    <s v="2/14/2023 "/>
    <s v="SEN10-0000030140"/>
    <n v="1"/>
    <n v="2023"/>
    <n v="44927"/>
    <n v="45061"/>
    <s v="1"/>
    <s v="XOF"/>
    <n v="0"/>
    <n v="374.86"/>
    <m/>
    <n v="374.86"/>
    <n v="45241.425441435182"/>
  </r>
  <r>
    <s v="Purchase Invoices"/>
    <s v="Oracle Fusion Payables invoices."/>
    <s v="Payables"/>
    <s v="Oracle Fusion Payables subledger."/>
    <s v="INVOICES"/>
    <n v="1"/>
    <s v="JAN-2023"/>
    <s v="UNDP"/>
    <n v="75705"/>
    <s v="Learning Costs - Course Fee (non staff)"/>
    <s v="33404"/>
    <s v="Gambia - Dem. Governance"/>
    <s v="GMB"/>
    <s v="Gambia"/>
    <s v="011363"/>
    <s v="Peacebuilding Fund"/>
    <s v="30000"/>
    <s v="Programme Cost Sharing"/>
    <s v="001981-UNDP"/>
    <x v="2"/>
    <x v="0"/>
    <s v="00129730"/>
    <s v="Post-TRRC Project"/>
    <s v="20221219-206771"/>
    <s v="AP_INVOICES"/>
    <n v="300000958077245"/>
    <s v="STANDARD"/>
    <n v="6882000"/>
    <n v="6882000"/>
    <n v="1"/>
    <s v="20221219-206771"/>
    <s v="1051946"/>
    <s v="GOOD RADE"/>
    <n v="111"/>
    <s v="Journal Import 9794203:"/>
    <s v="Supplier: GOOD RADE |Supplier #: 1051946 |Site: SEN |Transaction #: 20221219-206771 |Transaction Line #: 1 |PO #: SEN10-0000030140 |PO Line #: 1 |Contract #: 00140730 |Project #: 00129730 |Task #: ACTIVITY 1 |Donor: Peacebuilding"/>
    <s v="Payables A 9793100000011 9794203 4 Y"/>
    <s v="01-01-2023 Purchase Invoices"/>
    <s v="Quantum Service Account"/>
    <s v="UNDP PL USD"/>
    <s v="2/14/2023 "/>
    <s v="SEN10-0000030140"/>
    <n v="1"/>
    <n v="2023"/>
    <n v="44927"/>
    <n v="45061"/>
    <s v="1"/>
    <s v="XOF"/>
    <n v="6882000"/>
    <n v="10792.35"/>
    <m/>
    <n v="10792.35"/>
    <n v="45241.425441435182"/>
  </r>
  <r>
    <s v="Period End Accrual"/>
    <s v="Period end accruals."/>
    <s v="Receipt Accounting"/>
    <s v="Source for all receiving transactions."/>
    <s v="PERIOD_END_ACCRUAL"/>
    <n v="3"/>
    <s v="MAR-2023"/>
    <s v="UNDP"/>
    <n v="75705"/>
    <s v="Learning Costs - Course Fee (non staff)"/>
    <s v="33404"/>
    <s v="Gambia - Dem. Governance"/>
    <s v="GMB"/>
    <s v="Gambia"/>
    <s v="011363"/>
    <s v="Peacebuilding Fund"/>
    <s v="30000"/>
    <s v="Programme Cost Sharing"/>
    <s v=""/>
    <x v="4"/>
    <x v="0"/>
    <s v="00129730"/>
    <s v="Post-TRRC Project"/>
    <s v="SEN10-0000030140"/>
    <s v="PERIOD_END_ACCRUAL"/>
    <m/>
    <m/>
    <m/>
    <m/>
    <m/>
    <m/>
    <s v=""/>
    <s v=""/>
    <n v="1925"/>
    <s v="Journal Import 19405636:"/>
    <s v="Journal Import Created"/>
    <s v="Receipt Accounting A 19405613000005 19405636 N"/>
    <s v="31-03-2023 Period End Accrual"/>
    <m/>
    <s v="UNDP PL USD"/>
    <m/>
    <m/>
    <m/>
    <n v="2023"/>
    <n v="45016"/>
    <n v="45232"/>
    <s v=""/>
    <s v="XOF"/>
    <n v="2224000"/>
    <n v="3487.6800000000003"/>
    <m/>
    <n v="3487.6800000000003"/>
    <n v="45241.425441435182"/>
  </r>
  <r>
    <s v="Period End Accrual"/>
    <s v="Period end accruals."/>
    <s v="Receipt Accounting"/>
    <s v="Source for all receiving transactions."/>
    <s v="PERIOD_END_ACCRUAL"/>
    <n v="4"/>
    <s v="APR-2023"/>
    <s v="UNDP"/>
    <n v="75705"/>
    <s v="Learning Costs - Course Fee (non staff)"/>
    <s v="33404"/>
    <s v="Gambia - Dem. Governance"/>
    <s v="GMB"/>
    <s v="Gambia"/>
    <s v="011363"/>
    <s v="Peacebuilding Fund"/>
    <s v="30000"/>
    <s v="Programme Cost Sharing"/>
    <s v=""/>
    <x v="4"/>
    <x v="0"/>
    <s v="00129730"/>
    <s v="Post-TRRC Project"/>
    <s v="SEN10-0000030140"/>
    <s v="PERIOD_END_ACCRUAL"/>
    <m/>
    <m/>
    <m/>
    <m/>
    <m/>
    <m/>
    <s v=""/>
    <s v=""/>
    <n v="14477"/>
    <s v="Journal Import 19405771:"/>
    <s v="Journal Import Created"/>
    <s v="Receipt Accounting A 19405768000001 19405771 N"/>
    <s v="01-04-2023 Period End Accrual"/>
    <m/>
    <s v="UNDP PL USD"/>
    <m/>
    <m/>
    <m/>
    <n v="2023"/>
    <n v="45017"/>
    <n v="45232"/>
    <s v=""/>
    <s v="XOF"/>
    <n v="-2224000"/>
    <m/>
    <n v="3487.6800000000003"/>
    <n v="-3487.6800000000003"/>
    <n v="45241.425441435182"/>
  </r>
  <r>
    <s v="Purchase Invoices"/>
    <s v="Oracle Fusion Payables invoices."/>
    <s v="Payables"/>
    <s v="Oracle Fusion Payables subledger."/>
    <s v="INVOICES"/>
    <n v="5"/>
    <s v="MAY-2023"/>
    <s v="UNDP"/>
    <n v="75710"/>
    <s v="Learning Costs - Participation of Counterparts"/>
    <s v="33404"/>
    <s v="Gambia - Dem. Governance"/>
    <s v="GMB"/>
    <s v="Gambia"/>
    <s v="011363"/>
    <s v="Peacebuilding Fund"/>
    <s v="30000"/>
    <s v="Programme Cost Sharing"/>
    <s v="001981-UNDP"/>
    <x v="0"/>
    <x v="0"/>
    <s v="00129730"/>
    <s v="Post-TRRC Project"/>
    <s v="000692"/>
    <s v="AP_INVOICES"/>
    <n v="300001023370625"/>
    <s v="STANDARD"/>
    <n v="1623500"/>
    <n v="1623500"/>
    <n v="1"/>
    <s v="000692"/>
    <s v="1126873"/>
    <s v="Sir Dawda Kairaba Jawara International Conference Center (SDKJ-ICC)"/>
    <n v="2"/>
    <s v="Journal Import 11101316:"/>
    <s v="Supplier: Sir Dawda Kairaba Jawara International Conference Center |Supplier #: 1126873 |Site: SDKJ-ICC |Transaction #: 000692 |Transaction Line #: 1 |PO #: 10045139 |PO Line #: 1 |Contract #: 00140730 |Project #: 00129730 |Task #:"/>
    <s v="Payables A 11100257000001 11101316 3 N"/>
    <s v="15-05-2023 Purchase Invoices"/>
    <s v="Quantum Service Account"/>
    <s v="UNDP PL USD"/>
    <s v="5/12/2023 "/>
    <s v="10045139"/>
    <n v="1"/>
    <n v="2023"/>
    <n v="45061"/>
    <n v="45083"/>
    <s v="1"/>
    <s v="GMD"/>
    <n v="0"/>
    <n v="104.68"/>
    <m/>
    <n v="104.68"/>
    <n v="45241.425441435182"/>
  </r>
  <r>
    <s v="Purchase Invoices"/>
    <s v="Oracle Fusion Payables invoices."/>
    <s v="Payables"/>
    <s v="Oracle Fusion Payables subledger."/>
    <s v="INVOICES"/>
    <n v="5"/>
    <s v="MAY-2023"/>
    <s v="UNDP"/>
    <n v="75710"/>
    <s v="Learning Costs - Participation of Counterparts"/>
    <s v="33404"/>
    <s v="Gambia - Dem. Governance"/>
    <s v="GMB"/>
    <s v="Gambia"/>
    <s v="011363"/>
    <s v="Peacebuilding Fund"/>
    <s v="30000"/>
    <s v="Programme Cost Sharing"/>
    <s v="001981-UNDP"/>
    <x v="0"/>
    <x v="0"/>
    <s v="00129730"/>
    <s v="Post-TRRC Project"/>
    <s v="000692"/>
    <s v="AP_INVOICES"/>
    <n v="300001023370625"/>
    <s v="STANDARD"/>
    <n v="1623500"/>
    <n v="1623500"/>
    <n v="1"/>
    <s v="000692"/>
    <s v="1126873"/>
    <s v="Sir Dawda Kairaba Jawara International Conference Center (SDKJ-ICC)"/>
    <n v="2"/>
    <s v="Journal Import 11101316:"/>
    <s v="Supplier: Sir Dawda Kairaba Jawara International Conference Center |Supplier #: 1126873 |Site: SDKJ-ICC |Transaction #: 000692 |Transaction Line #: 1 |PO #: 10045139 |PO Line #: 1 |Contract #: 00140730 |Project #: 00129730 |Task #:"/>
    <s v="Payables A 11100257000001 11101316 2 Y"/>
    <s v="15-05-2023 Purchase Invoices"/>
    <s v="Quantum Service Account"/>
    <s v="UNDP PL USD"/>
    <s v="5/12/2023 "/>
    <s v="10045139"/>
    <n v="1"/>
    <n v="2023"/>
    <n v="45061"/>
    <n v="45083"/>
    <s v="1"/>
    <s v="GMD"/>
    <n v="1623500"/>
    <n v="27130.690000000002"/>
    <m/>
    <n v="27130.690000000002"/>
    <n v="45241.425441435182"/>
  </r>
  <r>
    <s v="Purchase Invoices"/>
    <s v="Oracle Fusion Payables invoices."/>
    <s v="Payables"/>
    <s v="Oracle Fusion Payables subledger."/>
    <s v="INVOICES"/>
    <n v="6"/>
    <s v="JUN-2023"/>
    <s v="UNDP"/>
    <n v="73105"/>
    <s v="Lease Expense - Adjustments"/>
    <s v="33404"/>
    <s v="Gambia - Dem. Governance"/>
    <s v="GMB"/>
    <s v="Gambia"/>
    <s v="011363"/>
    <s v="Peacebuilding Fund"/>
    <s v="30000"/>
    <s v="Programme Cost Sharing"/>
    <s v="001981-UNDP"/>
    <x v="0"/>
    <x v="0"/>
    <s v="00129730"/>
    <s v="Post-TRRC Project"/>
    <s v="2023-GMB-EXP-REV-SM01"/>
    <s v="AP_INVOICES"/>
    <n v="300001059884547"/>
    <s v="STANDARD"/>
    <n v="0"/>
    <n v="13058.2"/>
    <n v="3"/>
    <s v="2023-GMB-EXP-REV-SM01"/>
    <s v="UNDP Project Adjustment"/>
    <s v="UNDP Project Adjustment"/>
    <n v="1479"/>
    <s v="Journal Import 11875567:"/>
    <s v="Supplier: UNDP Project Adjustment |Supplier #: UNDP Project Adjustment |Site: PROJ_ADJ |Transaction #: 2023-GMB-EXP-REV-SM01 |Transaction Line #: 3 |PO #:  |PO Line #: 0 |Contract #: 00140730 |Project #: 00129730 |Task #: ACTIVITY"/>
    <s v="Payables A 11875341000001 11875567 Y"/>
    <s v="20-06-2023 Purchase Invoices"/>
    <s v="Quantum Service Account"/>
    <s v="UNDP PL USD"/>
    <s v=" "/>
    <m/>
    <n v="0"/>
    <n v="2023"/>
    <n v="45097"/>
    <n v="45097"/>
    <s v="3"/>
    <s v="USD"/>
    <n v="13058.2"/>
    <n v="13058.2"/>
    <m/>
    <n v="13058.2"/>
    <n v="45241.425441435182"/>
  </r>
  <r>
    <s v="Purchase Invoices"/>
    <s v="Oracle Fusion Payables invoices."/>
    <s v="Payables"/>
    <s v="Oracle Fusion Payables subledger."/>
    <s v="INVOICES"/>
    <n v="6"/>
    <s v="JUN-2023"/>
    <s v="UNDP"/>
    <n v="73410"/>
    <s v="Maintenance Cost - Transportation Equipment"/>
    <s v="33404"/>
    <s v="Gambia - Dem. Governance"/>
    <s v="GMB"/>
    <s v="Gambia"/>
    <s v="011363"/>
    <s v="Peacebuilding Fund"/>
    <s v="30000"/>
    <s v="Programme Cost Sharing"/>
    <s v="001981-UNDP"/>
    <x v="0"/>
    <x v="0"/>
    <s v="00129730"/>
    <s v="Post-TRRC Project"/>
    <s v="010556-563"/>
    <s v="AP_INVOICES"/>
    <n v="300001072880633"/>
    <s v="STANDARD"/>
    <n v="51100"/>
    <n v="0"/>
    <n v="1"/>
    <s v="010556-563"/>
    <s v="1969485"/>
    <s v="O.M Touray &amp; Sons Garage"/>
    <n v="11"/>
    <s v="Journal Import 14325861:"/>
    <s v="Supplier: O.M Touray &amp; Sons Garage |Supplier #: 1969485 |Site: GMB |Transaction #: 010556-563 |Transaction Line #: 1 |PO #: 10061387 |PO Line #: 1 |Contract #: 00140730 |Project #: 00129730 |Task #: ACTIVITY 5 |Donor: Peacebuildin"/>
    <s v="Payables A 14325563000001 14325861 N"/>
    <s v="20-06-2023 Purchase Invoices"/>
    <s v="Quantum Service Account"/>
    <s v="UNDP PL USD"/>
    <s v="6/13/2023 "/>
    <s v="10061387"/>
    <n v="1"/>
    <n v="2023"/>
    <n v="45097"/>
    <n v="45139"/>
    <s v="1"/>
    <s v="GMD"/>
    <n v="0"/>
    <n v="0.37"/>
    <m/>
    <n v="0.37"/>
    <n v="45241.425441435182"/>
  </r>
  <r>
    <s v="Purchase Invoices"/>
    <s v="Oracle Fusion Payables invoices."/>
    <s v="Payables"/>
    <s v="Oracle Fusion Payables subledger."/>
    <s v="INVOICES"/>
    <n v="6"/>
    <s v="JUN-2023"/>
    <s v="UNDP"/>
    <n v="73410"/>
    <s v="Maintenance Cost - Transportation Equipment"/>
    <s v="33404"/>
    <s v="Gambia - Dem. Governance"/>
    <s v="GMB"/>
    <s v="Gambia"/>
    <s v="011363"/>
    <s v="Peacebuilding Fund"/>
    <s v="30000"/>
    <s v="Programme Cost Sharing"/>
    <s v="001981-UNDP"/>
    <x v="0"/>
    <x v="0"/>
    <s v="00129730"/>
    <s v="Post-TRRC Project"/>
    <s v="010556-563"/>
    <s v="AP_INVOICES"/>
    <n v="300001072880633"/>
    <s v="STANDARD"/>
    <n v="51100"/>
    <n v="0"/>
    <n v="1"/>
    <s v="010556-563"/>
    <s v="1969485"/>
    <s v="O.M Touray &amp; Sons Garage"/>
    <n v="11"/>
    <s v="Journal Import 14325861:"/>
    <s v="Supplier: O.M Touray &amp; Sons Garage |Supplier #: 1969485 |Site: GMB |Transaction #: 010556-563 |Transaction Line #: 1 |PO #: 10061387 |PO Line #: 1 |Contract #: 00140730 |Project #: 00129730 |Task #: ACTIVITY 5 |Donor: Peacebuildin"/>
    <s v="Payables A 14325563000001 14325861 2 Y"/>
    <s v="20-06-2023 Purchase Invoices"/>
    <s v="Quantum Service Account"/>
    <s v="UNDP PL USD"/>
    <s v="6/13/2023 "/>
    <s v="10061387"/>
    <n v="1"/>
    <n v="2023"/>
    <n v="45097"/>
    <n v="45139"/>
    <s v="1"/>
    <s v="GMD"/>
    <n v="8100"/>
    <n v="136.36000000000001"/>
    <m/>
    <n v="136.36000000000001"/>
    <n v="45241.425441435182"/>
  </r>
  <r>
    <s v="Purchase Invoices"/>
    <s v="Oracle Fusion Payables invoices."/>
    <s v="Payables"/>
    <s v="Oracle Fusion Payables subledger."/>
    <s v="INVOICES"/>
    <n v="6"/>
    <s v="JUN-2023"/>
    <s v="UNDP"/>
    <n v="73410"/>
    <s v="Maintenance Cost - Transportation Equipment"/>
    <s v="33404"/>
    <s v="Gambia - Dem. Governance"/>
    <s v="GMB"/>
    <s v="Gambia"/>
    <s v="011363"/>
    <s v="Peacebuilding Fund"/>
    <s v="30000"/>
    <s v="Programme Cost Sharing"/>
    <s v="001981-UNDP"/>
    <x v="0"/>
    <x v="0"/>
    <s v="00129730"/>
    <s v="Post-TRRC Project"/>
    <s v="010556-563"/>
    <s v="AP_INVOICES"/>
    <n v="300001072880633"/>
    <s v="STANDARD"/>
    <n v="51100"/>
    <n v="0"/>
    <n v="1"/>
    <s v="010556-563"/>
    <s v="1969485"/>
    <s v="O.M Touray &amp; Sons Garage"/>
    <n v="12"/>
    <s v="Journal Import 14325861:"/>
    <s v="Supplier: O.M Touray &amp; Sons Garage |Supplier #: 1969485 |Site: GMB |Transaction #: 010556-563 |Transaction Line #: 1 |PO #: 10061387 |PO Line #: 1 |Contract #: 00140730 |Project #: 00129730 |Task #: ACTIVITY 5 |Donor: Peacebuildin"/>
    <s v="Payables A 14325563000001 14325861 2 Y"/>
    <s v="20-06-2023 Purchase Invoices"/>
    <s v="Quantum Service Account"/>
    <s v="UNDP PL USD"/>
    <s v="6/13/2023 "/>
    <s v="10061387"/>
    <n v="1"/>
    <n v="2023"/>
    <n v="45097"/>
    <n v="45139"/>
    <s v="1"/>
    <s v="GMD"/>
    <n v="-8100"/>
    <m/>
    <n v="136.36000000000001"/>
    <n v="-136.36000000000001"/>
    <n v="45241.425441435182"/>
  </r>
  <r>
    <s v="Purchase Invoices"/>
    <s v="Oracle Fusion Payables invoices."/>
    <s v="Payables"/>
    <s v="Oracle Fusion Payables subledger."/>
    <s v="INVOICES"/>
    <n v="6"/>
    <s v="JUN-2023"/>
    <s v="UNDP"/>
    <n v="73410"/>
    <s v="Maintenance Cost - Transportation Equipment"/>
    <s v="33404"/>
    <s v="Gambia - Dem. Governance"/>
    <s v="GMB"/>
    <s v="Gambia"/>
    <s v="011363"/>
    <s v="Peacebuilding Fund"/>
    <s v="30000"/>
    <s v="Programme Cost Sharing"/>
    <s v="001981-UNDP"/>
    <x v="0"/>
    <x v="0"/>
    <s v="00129730"/>
    <s v="Post-TRRC Project"/>
    <s v="010556-563"/>
    <s v="AP_INVOICES"/>
    <n v="300001072880633"/>
    <s v="STANDARD"/>
    <n v="51100"/>
    <n v="0"/>
    <n v="1"/>
    <s v="010556-563"/>
    <s v="1969485"/>
    <s v="O.M Touray &amp; Sons Garage"/>
    <n v="12"/>
    <s v="Journal Import 14325861:"/>
    <s v="Supplier: O.M Touray &amp; Sons Garage |Supplier #: 1969485 |Site: GMB |Transaction #: 010556-563 |Transaction Line #: 1 |PO #: 10061387 |PO Line #: 1 |Contract #: 00140730 |Project #: 00129730 |Task #: ACTIVITY 5 |Donor: Peacebuildin"/>
    <s v="Payables A 14325563000001 14325861 N"/>
    <s v="20-06-2023 Purchase Invoices"/>
    <s v="Quantum Service Account"/>
    <s v="UNDP PL USD"/>
    <s v="6/13/2023 "/>
    <s v="10061387"/>
    <n v="1"/>
    <n v="2023"/>
    <n v="45097"/>
    <n v="45139"/>
    <s v="1"/>
    <s v="GMD"/>
    <n v="0"/>
    <m/>
    <n v="0.37"/>
    <n v="-0.37"/>
    <n v="45241.425441435182"/>
  </r>
  <r>
    <s v="Purchase Invoices"/>
    <s v="Oracle Fusion Payables invoices."/>
    <s v="Payables"/>
    <s v="Oracle Fusion Payables subledger."/>
    <s v="INVOICES"/>
    <n v="6"/>
    <s v="JUN-2023"/>
    <s v="UNDP"/>
    <n v="73410"/>
    <s v="Maintenance Cost - Transportation Equipment"/>
    <s v="33404"/>
    <s v="Gambia - Dem. Governance"/>
    <s v="GMB"/>
    <s v="Gambia"/>
    <s v="011363"/>
    <s v="Peacebuilding Fund"/>
    <s v="30000"/>
    <s v="Programme Cost Sharing"/>
    <s v="001981-UNDP"/>
    <x v="0"/>
    <x v="0"/>
    <s v="00129730"/>
    <s v="Post-TRRC Project"/>
    <s v="010556-563"/>
    <s v="AP_INVOICES"/>
    <n v="300001072880633"/>
    <s v="STANDARD"/>
    <n v="51100"/>
    <n v="7100"/>
    <n v="3"/>
    <s v="010556-563"/>
    <s v="1969485"/>
    <s v="O.M Touray &amp; Sons Garage"/>
    <n v="10"/>
    <s v="Journal Import 14325861:"/>
    <s v="Supplier: O.M Touray &amp; Sons Garage |Supplier #: 1969485 |Site: GMB |Transaction #: 010556-563 |Transaction Line #: 3 |PO #: 10061387 |PO Line #: 1 |Contract #: 00140730 |Project #: 00129730 |Task #: ACTIVITY 5 |Donor: Peacebuildin"/>
    <s v="Payables A 14325563000001 14325861 N"/>
    <s v="20-06-2023 Purchase Invoices"/>
    <s v="Quantum Service Account"/>
    <s v="UNDP PL USD"/>
    <s v="6/13/2023 "/>
    <s v="10061387"/>
    <n v="1"/>
    <n v="2023"/>
    <n v="45097"/>
    <n v="45139"/>
    <s v="3"/>
    <s v="GMD"/>
    <n v="0"/>
    <n v="0.32"/>
    <m/>
    <n v="0.32"/>
    <n v="45241.425441435182"/>
  </r>
  <r>
    <s v="Purchase Invoices"/>
    <s v="Oracle Fusion Payables invoices."/>
    <s v="Payables"/>
    <s v="Oracle Fusion Payables subledger."/>
    <s v="INVOICES"/>
    <n v="6"/>
    <s v="JUN-2023"/>
    <s v="UNDP"/>
    <n v="73410"/>
    <s v="Maintenance Cost - Transportation Equipment"/>
    <s v="33404"/>
    <s v="Gambia - Dem. Governance"/>
    <s v="GMB"/>
    <s v="Gambia"/>
    <s v="011363"/>
    <s v="Peacebuilding Fund"/>
    <s v="30000"/>
    <s v="Programme Cost Sharing"/>
    <s v="001981-UNDP"/>
    <x v="0"/>
    <x v="0"/>
    <s v="00129730"/>
    <s v="Post-TRRC Project"/>
    <s v="010556-563"/>
    <s v="AP_INVOICES"/>
    <n v="300001072880633"/>
    <s v="STANDARD"/>
    <n v="51100"/>
    <n v="7100"/>
    <n v="3"/>
    <s v="010556-563"/>
    <s v="1969485"/>
    <s v="O.M Touray &amp; Sons Garage"/>
    <n v="10"/>
    <s v="Journal Import 14325861:"/>
    <s v="Supplier: O.M Touray &amp; Sons Garage |Supplier #: 1969485 |Site: GMB |Transaction #: 010556-563 |Transaction Line #: 3 |PO #: 10061387 |PO Line #: 1 |Contract #: 00140730 |Project #: 00129730 |Task #: ACTIVITY 5 |Donor: Peacebuildin"/>
    <s v="Payables A 14325563000001 14325861 2 Y"/>
    <s v="20-06-2023 Purchase Invoices"/>
    <s v="Quantum Service Account"/>
    <s v="UNDP PL USD"/>
    <s v="6/13/2023 "/>
    <s v="10061387"/>
    <n v="1"/>
    <n v="2023"/>
    <n v="45097"/>
    <n v="45139"/>
    <s v="3"/>
    <s v="GMD"/>
    <n v="7100"/>
    <n v="119.53"/>
    <m/>
    <n v="119.53"/>
    <n v="45241.425441435182"/>
  </r>
  <r>
    <s v="Purchase Invoices"/>
    <s v="Oracle Fusion Payables invoices."/>
    <s v="Payables"/>
    <s v="Oracle Fusion Payables subledger."/>
    <s v="INVOICES"/>
    <n v="8"/>
    <s v="AUG-2023"/>
    <s v="UNDP"/>
    <n v="63360"/>
    <s v="Medical Exams including Pre-employment - Staff"/>
    <s v="33404"/>
    <s v="Gambia - Dem. Governance"/>
    <s v="GMB"/>
    <s v="Gambia"/>
    <s v="011363"/>
    <s v="Peacebuilding Fund"/>
    <s v="30000"/>
    <s v="Programme Cost Sharing"/>
    <s v="001981-UNDP"/>
    <x v="0"/>
    <x v="0"/>
    <s v="00129730"/>
    <s v="Post-TRRC Project"/>
    <s v="Medical refund"/>
    <s v="AP_INVOICES"/>
    <n v="300001199066528"/>
    <s v="STANDARD"/>
    <n v="1120.02"/>
    <n v="1120.02"/>
    <n v="6"/>
    <s v="Medical refund"/>
    <s v="HCM-71407934"/>
    <s v="Justin  HACCIUS[[71407934]]"/>
    <n v="55"/>
    <s v="Journal Import 15533814:"/>
    <s v="Supplier: Justin  HACCIUS[[71407934]] |Supplier #: HCM-71407934 |Site: Gambia |Transaction #: Medical refund |Transaction Line #: 6 |PO #:  |PO Line #: 0 |Contract #: 00140730 |Project #: 00129730 |Task #: QUERY |Donor: Peacebuild"/>
    <s v="Payables A 15533612000001 15533814 Y"/>
    <s v="14-08-2023 Purchase Invoices"/>
    <s v="Quantum Service Account"/>
    <s v="UNDP PL USD"/>
    <s v=" "/>
    <m/>
    <n v="0"/>
    <n v="2023"/>
    <n v="45152"/>
    <n v="45162"/>
    <s v="6"/>
    <s v="USD"/>
    <n v="1120.02"/>
    <n v="1120.02"/>
    <m/>
    <n v="1120.02"/>
    <n v="45241.425441435182"/>
  </r>
  <r>
    <s v="Purchase Invoices"/>
    <s v="Oracle Fusion Payables invoices."/>
    <s v="Payables"/>
    <s v="Oracle Fusion Payables subledger."/>
    <s v="INVOICES"/>
    <n v="8"/>
    <s v="AUG-2023"/>
    <s v="UNDP"/>
    <n v="74225"/>
    <s v="Other Media Costs"/>
    <s v="33404"/>
    <s v="Gambia - Dem. Governance"/>
    <s v="GMB"/>
    <s v="Gambia"/>
    <s v="011363"/>
    <s v="Peacebuilding Fund"/>
    <s v="30000"/>
    <s v="Programme Cost Sharing"/>
    <s v="001981-UNDP"/>
    <x v="0"/>
    <x v="0"/>
    <s v="00129730"/>
    <s v="Post-TRRC Project"/>
    <s v="1118998"/>
    <s v="AP_INVOICES"/>
    <n v="300001249739186"/>
    <s v="STANDARD"/>
    <n v="24500"/>
    <n v="24500"/>
    <n v="1"/>
    <s v="1118998"/>
    <s v="1031691"/>
    <s v="DAMBELL BUSINESS CORPORATION"/>
    <n v="16"/>
    <s v="Journal Import 16562845:"/>
    <s v="Supplier: DAMBELL BUSINESS CORPORATION |Supplier #: 1031691 |Site: GMB |Transaction #: 1118998 |Transaction Line #: 1 |PO #: 10094034 |PO Line #: 1 |Contract #: 00140730 |Project #: 00129730 |Task #: Activity 5a |Donor: Peacebuild"/>
    <s v="Payables A 16562631000001 16562845 2 Y"/>
    <s v="23-08-2023 Purchase Invoices"/>
    <s v="Quantum Service Account"/>
    <s v="UNDP PL USD"/>
    <s v="8/22/2023 "/>
    <s v="10094034"/>
    <n v="1"/>
    <n v="2023"/>
    <n v="45161"/>
    <n v="45182"/>
    <s v="1"/>
    <s v="GMD"/>
    <n v="24500"/>
    <n v="405.97"/>
    <m/>
    <n v="405.97"/>
    <n v="45241.425441435182"/>
  </r>
  <r>
    <s v="Purchase Invoices"/>
    <s v="Oracle Fusion Payables invoices."/>
    <s v="Payables"/>
    <s v="Oracle Fusion Payables subledger."/>
    <s v="INVOICES"/>
    <n v="1"/>
    <s v="JAN-2023"/>
    <s v="UNDP"/>
    <n v="74225"/>
    <s v="Other Media Costs"/>
    <s v="33404"/>
    <s v="Gambia - Dem. Governance"/>
    <s v="GMB"/>
    <s v="Gambia"/>
    <s v="011363"/>
    <s v="Peacebuilding Fund"/>
    <s v="30000"/>
    <s v="Programme Cost Sharing"/>
    <s v="001981-UNDP"/>
    <x v="2"/>
    <x v="0"/>
    <s v="00129730"/>
    <s v="Post-TRRC Project"/>
    <s v="38/2022"/>
    <s v="AP_INVOICES"/>
    <n v="300000958077192"/>
    <s v="STANDARD"/>
    <n v="400000"/>
    <n v="400000"/>
    <n v="1"/>
    <s v="38/2022"/>
    <s v="1051894"/>
    <s v="CHEIKH SOW REPORTER"/>
    <n v="13"/>
    <s v="Journal Import 9794203:"/>
    <s v="Supplier: CHEIKH SOW REPORTER |Supplier #: 1051894 |Site: SEN |Transaction #: 38/2022 |Transaction Line #: 1 |PO #: SEN10-0000030142 |PO Line #: 1 |Contract #: 00140730 |Project #: 00129730 |Task #: ACTIVITY 1 |Donor: Peacebuildin"/>
    <s v="Payables A 9793100000011 9794203 4 N"/>
    <s v="01-01-2023 Purchase Invoices"/>
    <s v="Quantum Service Account"/>
    <s v="UNDP PL USD"/>
    <s v="2/14/2023 "/>
    <s v="SEN10-0000030142"/>
    <n v="1"/>
    <n v="2023"/>
    <n v="44927"/>
    <n v="45061"/>
    <s v="1"/>
    <s v="XOF"/>
    <n v="0"/>
    <n v="21.79"/>
    <m/>
    <n v="21.79"/>
    <n v="45241.425441435182"/>
  </r>
  <r>
    <s v="Purchase Invoices"/>
    <s v="Oracle Fusion Payables invoices."/>
    <s v="Payables"/>
    <s v="Oracle Fusion Payables subledger."/>
    <s v="INVOICES"/>
    <n v="1"/>
    <s v="JAN-2023"/>
    <s v="UNDP"/>
    <n v="74225"/>
    <s v="Other Media Costs"/>
    <s v="33404"/>
    <s v="Gambia - Dem. Governance"/>
    <s v="GMB"/>
    <s v="Gambia"/>
    <s v="011363"/>
    <s v="Peacebuilding Fund"/>
    <s v="30000"/>
    <s v="Programme Cost Sharing"/>
    <s v="001981-UNDP"/>
    <x v="2"/>
    <x v="0"/>
    <s v="00129730"/>
    <s v="Post-TRRC Project"/>
    <s v="38/2022"/>
    <s v="AP_INVOICES"/>
    <n v="300000958077192"/>
    <s v="STANDARD"/>
    <n v="400000"/>
    <n v="400000"/>
    <n v="1"/>
    <s v="38/2022"/>
    <s v="1051894"/>
    <s v="CHEIKH SOW REPORTER"/>
    <n v="95"/>
    <s v="Journal Import 9794203:"/>
    <s v="Supplier: CHEIKH SOW REPORTER |Supplier #: 1051894 |Site: SEN |Transaction #: 38/2022 |Transaction Line #: 1 |PO #: SEN10-0000030142 |PO Line #: 1 |Contract #: 00140730 |Project #: 00129730 |Task #: ACTIVITY 1 |Donor: Peacebuildin"/>
    <s v="Payables A 9793100000011 9794203 4 Y"/>
    <s v="01-01-2023 Purchase Invoices"/>
    <s v="Quantum Service Account"/>
    <s v="UNDP PL USD"/>
    <s v="2/14/2023 "/>
    <s v="SEN10-0000030142"/>
    <n v="1"/>
    <n v="2023"/>
    <n v="44927"/>
    <n v="45061"/>
    <s v="1"/>
    <s v="XOF"/>
    <n v="400000"/>
    <n v="627.28"/>
    <m/>
    <n v="627.28"/>
    <n v="45241.425441435182"/>
  </r>
  <r>
    <s v="Purchase Invoices"/>
    <s v="Oracle Fusion Payables invoices."/>
    <s v="Payables"/>
    <s v="Oracle Fusion Payables subledger."/>
    <s v="INVOICES"/>
    <n v="4"/>
    <s v="APR-2023"/>
    <s v="UNDP"/>
    <n v="72515"/>
    <s v="Print Media"/>
    <s v="33404"/>
    <s v="Gambia - Dem. Governance"/>
    <s v="GMB"/>
    <s v="Gambia"/>
    <s v="011363"/>
    <s v="Peacebuilding Fund"/>
    <s v="30000"/>
    <s v="Programme Cost Sharing"/>
    <s v="001981-UNDP"/>
    <x v="0"/>
    <x v="0"/>
    <s v="00129730"/>
    <s v="Post-TRRC Project"/>
    <s v="221207/4352"/>
    <s v="AP_INVOICES"/>
    <n v="300000936421891"/>
    <s v="STANDARD"/>
    <n v="3000"/>
    <n v="3000"/>
    <n v="1"/>
    <s v="221207/4352"/>
    <s v="1031783"/>
    <s v="GAMJOBS LIMITED"/>
    <n v="203"/>
    <s v="Journal Import 8852472:"/>
    <s v="Supplier: GAMJOBS LIMITED |Supplier #: 1031783 |Site: GMB |Transaction #: 221207/4352 |Transaction Line #: 1 |PO #:  |PO Line #: 0 |Contract #: 00140730 |Project #: 00129730 |Task #: ACTIVITY 5 |Donor: Peacebuilding Fund |"/>
    <s v="Payables A 8852091000002 8852472 Y"/>
    <s v="26-04-2023 Purchase Invoices"/>
    <s v="Quantum Service Account"/>
    <s v="UNDP PL USD"/>
    <s v=" "/>
    <m/>
    <n v="0"/>
    <n v="2023"/>
    <n v="45042"/>
    <n v="45042"/>
    <s v="1"/>
    <s v="GMD"/>
    <n v="3000"/>
    <n v="48.47"/>
    <m/>
    <n v="48.47"/>
    <n v="45241.425441435182"/>
  </r>
  <r>
    <s v="Purchase Invoices"/>
    <s v="Oracle Fusion Payables invoices."/>
    <s v="Payables"/>
    <s v="Oracle Fusion Payables subledger."/>
    <s v="INVOICES"/>
    <n v="4"/>
    <s v="APR-2023"/>
    <s v="UNDP"/>
    <n v="72515"/>
    <s v="Print Media"/>
    <s v="33404"/>
    <s v="Gambia - Dem. Governance"/>
    <s v="GMB"/>
    <s v="Gambia"/>
    <s v="011363"/>
    <s v="Peacebuilding Fund"/>
    <s v="30000"/>
    <s v="Programme Cost Sharing"/>
    <s v="001981-UNDP"/>
    <x v="0"/>
    <x v="0"/>
    <s v="00129730"/>
    <s v="Post-TRRC Project"/>
    <s v="221207/4353"/>
    <s v="AP_INVOICES"/>
    <n v="300000936422075"/>
    <s v="STANDARD"/>
    <n v="3000"/>
    <n v="3000"/>
    <n v="1"/>
    <s v="221207/4353"/>
    <s v="1031783"/>
    <s v="GAMJOBS LIMITED"/>
    <n v="677"/>
    <s v="Journal Import 8852355:"/>
    <s v="Supplier: GAMJOBS LIMITED |Supplier #: 1031783 |Site: GMB |Transaction #: 221207/4353 |Transaction Line #: 1 |PO #:  |PO Line #: 0 |Contract #: 00140730 |Project #: 00129730 |Task #: ACTIVITY 5 |Donor: Peacebuilding Fund |"/>
    <s v="Payables A 8852091000001 8852355 Y"/>
    <s v="26-04-2023 Purchase Invoices"/>
    <s v="Quantum Service Account"/>
    <s v="UNDP PL USD"/>
    <s v=" "/>
    <m/>
    <n v="0"/>
    <n v="2023"/>
    <n v="45042"/>
    <n v="45042"/>
    <s v="1"/>
    <s v="GMD"/>
    <n v="3000"/>
    <n v="48.47"/>
    <m/>
    <n v="48.47"/>
    <n v="45241.425441435182"/>
  </r>
  <r>
    <s v="Purchase Invoices"/>
    <s v="Oracle Fusion Payables invoices."/>
    <s v="Payables"/>
    <s v="Oracle Fusion Payables subledger."/>
    <s v="INVOICES"/>
    <n v="4"/>
    <s v="APR-2023"/>
    <s v="UNDP"/>
    <n v="72515"/>
    <s v="Print Media"/>
    <s v="33404"/>
    <s v="Gambia - Dem. Governance"/>
    <s v="GMB"/>
    <s v="Gambia"/>
    <s v="011363"/>
    <s v="Peacebuilding Fund"/>
    <s v="30000"/>
    <s v="Programme Cost Sharing"/>
    <s v="001981-UNDP"/>
    <x v="0"/>
    <x v="0"/>
    <s v="00129730"/>
    <s v="Post-TRRC Project"/>
    <s v="221216/4363"/>
    <s v="AP_INVOICES"/>
    <n v="300000936422156"/>
    <s v="STANDARD"/>
    <n v="3000"/>
    <n v="3000"/>
    <n v="1"/>
    <s v="221216/4363"/>
    <s v="1031783"/>
    <s v="GAMJOBS LIMITED"/>
    <n v="678"/>
    <s v="Journal Import 8852355:"/>
    <s v="Supplier: GAMJOBS LIMITED |Supplier #: 1031783 |Site: GMB |Transaction #: 221216/4363 |Transaction Line #: 1 |PO #:  |PO Line #: 0 |Contract #: 00140730 |Project #: 00129730 |Task #: ACTIVITY 5 |Donor: Peacebuilding Fund |"/>
    <s v="Payables A 8852091000001 8852355 Y"/>
    <s v="26-04-2023 Purchase Invoices"/>
    <s v="Quantum Service Account"/>
    <s v="UNDP PL USD"/>
    <s v=" "/>
    <m/>
    <n v="0"/>
    <n v="2023"/>
    <n v="45042"/>
    <n v="45042"/>
    <s v="1"/>
    <s v="GMD"/>
    <n v="3000"/>
    <n v="48.47"/>
    <m/>
    <n v="48.47"/>
    <n v="45241.425441435182"/>
  </r>
  <r>
    <s v="Purchase Invoices"/>
    <s v="Oracle Fusion Payables invoices."/>
    <s v="Payables"/>
    <s v="Oracle Fusion Payables subledger."/>
    <s v="INVOICES"/>
    <n v="8"/>
    <s v="AUG-2023"/>
    <s v="UNDP"/>
    <n v="74210"/>
    <s v="Printing and Publications"/>
    <s v="33404"/>
    <s v="Gambia - Dem. Governance"/>
    <s v="GMB"/>
    <s v="Gambia"/>
    <s v="011363"/>
    <s v="Peacebuilding Fund"/>
    <s v="30000"/>
    <s v="Programme Cost Sharing"/>
    <s v="001981-UNDP"/>
    <x v="1"/>
    <x v="0"/>
    <s v="00129730"/>
    <s v="Post-TRRC Project"/>
    <s v="2188"/>
    <s v="AP_INVOICES"/>
    <n v="300001249739097"/>
    <s v="STANDARD"/>
    <n v="175100"/>
    <n v="175100"/>
    <n v="1"/>
    <s v="2188"/>
    <s v="1031800"/>
    <s v="THE LENS PRINTING"/>
    <n v="29"/>
    <s v="Journal Import 16562845:"/>
    <s v="Supplier: THE LENS PRINTING |Supplier #: 1031800 |Site: Gambia |Transaction #: 2188 |Transaction Line #: 1 |PO #: 10096220 |PO Line #: 1 |Contract #: 00140730 |Project #: 00129730 |Task #: ACTIVITY 5.Q1 |Donor: Peacebuilding Fund"/>
    <s v="Payables A 16562631000001 16562845 2 Y"/>
    <s v="30-08-2023 Purchase Invoices"/>
    <s v="Quantum Service Account"/>
    <s v="UNDP PL USD"/>
    <s v="8/25/2023 "/>
    <s v="10096220"/>
    <n v="1"/>
    <n v="2023"/>
    <n v="45168"/>
    <n v="45182"/>
    <s v="1"/>
    <s v="GMD"/>
    <n v="175100"/>
    <n v="2901.41"/>
    <m/>
    <n v="2901.41"/>
    <n v="45241.425441435182"/>
  </r>
  <r>
    <s v="Payments"/>
    <s v="Cash disbursements."/>
    <s v="Payables"/>
    <s v="Oracle Fusion Payables subledger."/>
    <s v="PAYMENTS"/>
    <n v="8"/>
    <s v="AUG-2023"/>
    <s v="UNDP"/>
    <n v="76135"/>
    <s v="Realized Foreign Exchange Gain - AP"/>
    <s v="33404"/>
    <s v="Gambia - Dem. Governance"/>
    <s v="GMB"/>
    <s v="Gambia"/>
    <s v="011363"/>
    <s v="Peacebuilding Fund"/>
    <s v="30000"/>
    <s v="Programme Cost Sharing"/>
    <s v="001981-UNDP"/>
    <x v="0"/>
    <x v="0"/>
    <s v="00129730"/>
    <s v="Post-TRRC Project"/>
    <s v="3627000877"/>
    <s v="AP_PAYMENTS"/>
    <n v="300001072880633"/>
    <s v="STANDARD"/>
    <n v="51100"/>
    <n v="7100"/>
    <n v="3"/>
    <s v="010556-563"/>
    <s v="1969485"/>
    <s v="O.M Touray &amp; Sons Garage"/>
    <n v="1168"/>
    <s v="Journal Import 14363505:"/>
    <s v="Supplier: O.M Touray &amp; Sons Garage |Supplier #: 1969485 |Transaction #: 010556-563 |Payment # : 3627000877 |Payment Method : TRF |"/>
    <s v="Payables A 14362557000002 14363505 N"/>
    <s v="02-08-2023 Payments"/>
    <s v="Quantum Service Account"/>
    <s v="UNDP PL USD"/>
    <s v="6/13/2023 "/>
    <s v="10061387"/>
    <n v="1"/>
    <n v="2023"/>
    <n v="45140"/>
    <n v="45140"/>
    <s v=""/>
    <s v="GMD"/>
    <n v="0"/>
    <m/>
    <n v="0.7"/>
    <n v="-0.7"/>
    <n v="45241.425441435182"/>
  </r>
  <r>
    <s v="Payments"/>
    <s v="Cash disbursements."/>
    <s v="Payables"/>
    <s v="Oracle Fusion Payables subledger."/>
    <s v="PAYMENTS"/>
    <n v="9"/>
    <s v="SEP-2023"/>
    <s v="UNDP"/>
    <n v="76135"/>
    <s v="Realized Foreign Exchange Gain - AP"/>
    <s v="33404"/>
    <s v="Gambia - Dem. Governance"/>
    <s v="GMB"/>
    <s v="Gambia"/>
    <s v="011363"/>
    <s v="Peacebuilding Fund"/>
    <s v="30000"/>
    <s v="Programme Cost Sharing"/>
    <s v="001981-UNDP"/>
    <x v="1"/>
    <x v="0"/>
    <s v="00129730"/>
    <s v="Post-TRRC Project"/>
    <s v="3627001088"/>
    <s v="AP_PAYMENTS"/>
    <n v="300001249739097"/>
    <s v="STANDARD"/>
    <n v="175100"/>
    <n v="175100"/>
    <n v="1"/>
    <s v="2188"/>
    <s v="1031800"/>
    <s v="THE LENS PRINTING"/>
    <n v="4164"/>
    <s v="Journal Import 16611786:"/>
    <s v="Supplier: THE LENS PRINTING |Supplier #: 1031800 |Transaction #: 2188 |Payment # : 3627001088 |Payment Method : TRF |"/>
    <s v="Payables A 16611393000002 16611786 N"/>
    <s v="14-09-2023 Payments"/>
    <s v="Quantum Service Account"/>
    <s v="UNDP PL USD"/>
    <s v="8/25/2023 "/>
    <s v="10096220"/>
    <n v="1"/>
    <n v="2023"/>
    <n v="45183"/>
    <n v="45183"/>
    <s v=""/>
    <s v="GMD"/>
    <n v="0"/>
    <m/>
    <n v="22.42"/>
    <n v="-22.42"/>
    <n v="45241.425441435182"/>
  </r>
  <r>
    <s v="Payments"/>
    <s v="Cash disbursements."/>
    <s v="Payables"/>
    <s v="Oracle Fusion Payables subledger."/>
    <s v="PAYMENTS"/>
    <n v="9"/>
    <s v="SEP-2023"/>
    <s v="UNDP"/>
    <n v="76135"/>
    <s v="Realized Foreign Exchange Gain - AP"/>
    <s v="33404"/>
    <s v="Gambia - Dem. Governance"/>
    <s v="GMB"/>
    <s v="Gambia"/>
    <s v="011363"/>
    <s v="Peacebuilding Fund"/>
    <s v="30000"/>
    <s v="Programme Cost Sharing"/>
    <s v="001981-UNDP"/>
    <x v="0"/>
    <x v="0"/>
    <s v="00129730"/>
    <s v="Post-TRRC Project"/>
    <s v="3627001087"/>
    <s v="AP_PAYMENTS"/>
    <n v="300001249739186"/>
    <s v="STANDARD"/>
    <n v="24500"/>
    <n v="24500"/>
    <n v="1"/>
    <s v="1118998"/>
    <s v="1031691"/>
    <s v="DAMBELL BUSINESS CORPORATION"/>
    <n v="4163"/>
    <s v="Journal Import 16611786:"/>
    <s v="Supplier: DAMBELL BUSINESS CORPORATION |Supplier #: 1031691 |Transaction #: 1118998 |Payment # : 3627001087 |Payment Method : TRF |"/>
    <s v="Payables A 16611393000002 16611786 N"/>
    <s v="14-09-2023 Payments"/>
    <s v="Quantum Service Account"/>
    <s v="UNDP PL USD"/>
    <s v="8/22/2023 "/>
    <s v="10094034"/>
    <n v="1"/>
    <n v="2023"/>
    <n v="45183"/>
    <n v="45183"/>
    <s v=""/>
    <s v="GMD"/>
    <n v="0"/>
    <m/>
    <n v="3.14"/>
    <n v="-3.14"/>
    <n v="45241.425441435182"/>
  </r>
  <r>
    <s v="Purchase Invoices"/>
    <s v="Oracle Fusion Payables invoices."/>
    <s v="Payables"/>
    <s v="Oracle Fusion Payables subledger."/>
    <s v="PREPAYMENT APPLICATIONS"/>
    <n v="8"/>
    <s v="AUG-2023"/>
    <s v="UNDP"/>
    <n v="76135"/>
    <s v="Realized Foreign Exchange Gain - AP"/>
    <s v="33404"/>
    <s v="Gambia - Dem. Governance"/>
    <s v="GMB"/>
    <s v="Gambia"/>
    <s v="011363"/>
    <s v="Peacebuilding Fund"/>
    <s v="30000"/>
    <s v="Programme Cost Sharing"/>
    <s v="001981-UNDP"/>
    <x v="5"/>
    <x v="0"/>
    <s v="00129730"/>
    <s v="Post-TRRC Project"/>
    <s v="FIN0054301/INV"/>
    <s v="AP_INVOICES"/>
    <n v="1299225"/>
    <s v="STANDARD"/>
    <n v="300"/>
    <n v="-300"/>
    <n v="2"/>
    <s v="FIN0054301/INV"/>
    <s v="1031775"/>
    <s v="THE UNIVERSITY OF THE GAMBIA"/>
    <n v="3"/>
    <s v="Journal Import 16582590:"/>
    <s v="Supplier Name: THE UNIVERSITY OF THE GAMBIA |Supplier #: 1031775 |Supplier Site: Gambia |Transaction #: FIN0054301/INV |Prepayment Invoice #: 00129730-30000-GMB-11363 |"/>
    <s v="Payables A 16582544000001 16582590 2 N"/>
    <s v="12-08-2023 Purchase Invoices"/>
    <s v="Dhanunjay Vura"/>
    <s v="UNDP PL USD"/>
    <s v=" "/>
    <m/>
    <n v="0"/>
    <n v="2023"/>
    <n v="45150"/>
    <n v="45182"/>
    <s v=""/>
    <s v="GMD"/>
    <n v="0"/>
    <m/>
    <n v="0.09"/>
    <n v="-0.09"/>
    <n v="45241.425441435182"/>
  </r>
  <r>
    <s v="Adjustment"/>
    <s v="Adjustment of account balances or transactions."/>
    <s v="Spreadsheet"/>
    <s v="Spreadsheet upload."/>
    <m/>
    <n v="5"/>
    <s v="MAY-2023"/>
    <s v="UNDP"/>
    <n v="76105"/>
    <s v="Realized Foreign Exchange Losses"/>
    <s v="33404"/>
    <s v="Gambia - Dem. Governance"/>
    <s v="GMB"/>
    <s v="Gambia"/>
    <s v="011363"/>
    <s v="Peacebuilding Fund"/>
    <s v="30000"/>
    <s v="Programme Cost Sharing"/>
    <s v=""/>
    <x v="4"/>
    <x v="0"/>
    <s v="00129730"/>
    <s v="Post-TRRC Project"/>
    <s v=""/>
    <m/>
    <m/>
    <m/>
    <m/>
    <m/>
    <m/>
    <m/>
    <s v=""/>
    <s v=""/>
    <n v="4779"/>
    <s v="Journal Import 15210770:"/>
    <s v="173"/>
    <s v="UNDP Advance Payments reversal-1 Spreadsheet A 300000638334877 15210770 N"/>
    <s v="UNDP Advance Payments reversal-1 Adjustment"/>
    <m/>
    <s v="UNDP PL USD"/>
    <m/>
    <m/>
    <m/>
    <n v="2023"/>
    <n v="45077"/>
    <n v="45156"/>
    <s v=""/>
    <s v="GMD"/>
    <n v="0"/>
    <m/>
    <n v="7.0000000000000007E-2"/>
    <n v="-7.0000000000000007E-2"/>
    <n v="45241.425441435182"/>
  </r>
  <r>
    <s v="Payments"/>
    <s v="Cash disbursements."/>
    <s v="Payables"/>
    <s v="Oracle Fusion Payables subledger."/>
    <s v="PAYMENTS"/>
    <n v="5"/>
    <s v="MAY-2023"/>
    <s v="UNDP"/>
    <n v="76105"/>
    <s v="Realized Foreign Exchange Losses"/>
    <s v="33404"/>
    <s v="Gambia - Dem. Governance"/>
    <s v="GMB"/>
    <s v="Gambia"/>
    <s v="011363"/>
    <s v="Peacebuilding Fund"/>
    <s v="30000"/>
    <s v="Programme Cost Sharing"/>
    <s v="001981-UNDP"/>
    <x v="5"/>
    <x v="0"/>
    <s v="00129730"/>
    <s v="Post-TRRC Project"/>
    <s v="173"/>
    <s v="AP_PAYMENTS"/>
    <n v="476633"/>
    <s v="PREPAYMENT"/>
    <n v="300"/>
    <n v="300"/>
    <n v="1"/>
    <s v="00129730-30000-GMB-11363"/>
    <s v="1031775"/>
    <s v="THE UNIVERSITY OF THE GAMBIA"/>
    <n v="2624"/>
    <s v="Journal Import 9794832:"/>
    <s v="Supplier: THE UNIVERSITY OF THE GAMBIA |Supplier #: 1031775 |Transaction #: 00129730-30000-GMB-11363 |Payment # : 173 |Payment Method : Manual |"/>
    <s v="Payables A 9793100000035 9794832 N"/>
    <s v="05-05-2023 Payments"/>
    <s v="Quantum Service Account"/>
    <s v="UNDP PL USD"/>
    <s v=" "/>
    <m/>
    <n v="0"/>
    <n v="2023"/>
    <n v="45051"/>
    <n v="45061"/>
    <s v=""/>
    <s v="GMD"/>
    <n v="0"/>
    <n v="7.0000000000000007E-2"/>
    <m/>
    <n v="7.0000000000000007E-2"/>
    <n v="45241.425441435182"/>
  </r>
  <r>
    <s v="Payments"/>
    <s v="Cash disbursements."/>
    <s v="Payables"/>
    <s v="Oracle Fusion Payables subledger."/>
    <s v="PAYMENTS"/>
    <n v="6"/>
    <s v="JUN-2023"/>
    <s v="UNDP"/>
    <n v="76105"/>
    <s v="Realized Foreign Exchange Losses"/>
    <s v="33404"/>
    <s v="Gambia - Dem. Governance"/>
    <s v="GMB"/>
    <s v="Gambia"/>
    <s v="011363"/>
    <s v="Peacebuilding Fund"/>
    <s v="30000"/>
    <s v="Programme Cost Sharing"/>
    <s v="001981-UNDP"/>
    <x v="0"/>
    <x v="0"/>
    <s v="00129730"/>
    <s v="Post-TRRC Project"/>
    <s v="3627000519"/>
    <s v="AP_PAYMENTS"/>
    <n v="775369"/>
    <s v="STANDARD"/>
    <n v="102000"/>
    <n v="102000"/>
    <n v="1"/>
    <s v="BJL/23/INV/006026"/>
    <s v="1007765"/>
    <s v="Satguru Travel &amp; Tours Services"/>
    <n v="3398"/>
    <s v="Journal Import 11068946:"/>
    <s v="Supplier: Satguru Travel &amp; Tours Services |Supplier #: 1007765 |Transaction #: BJL/23/INV/006026 |Payment # : 3627000519 |Payment Method : TRF |"/>
    <s v="Payables A 11068655000002 11068946 3 N"/>
    <s v="06-06-2023 Payments"/>
    <s v="Quantum Service Account"/>
    <s v="UNDP PL USD"/>
    <s v="5/4/2023 "/>
    <s v="10041081"/>
    <n v="1"/>
    <n v="2023"/>
    <n v="45083"/>
    <n v="45083"/>
    <s v=""/>
    <s v="GMD"/>
    <n v="0"/>
    <n v="12.620000000000001"/>
    <m/>
    <n v="12.620000000000001"/>
    <n v="45241.425441435182"/>
  </r>
  <r>
    <s v="Payments"/>
    <s v="Cash disbursements."/>
    <s v="Payables"/>
    <s v="Oracle Fusion Payables subledger."/>
    <s v="PAYMENTS"/>
    <n v="6"/>
    <s v="JUN-2023"/>
    <s v="UNDP"/>
    <n v="76105"/>
    <s v="Realized Foreign Exchange Losses"/>
    <s v="33404"/>
    <s v="Gambia - Dem. Governance"/>
    <s v="GMB"/>
    <s v="Gambia"/>
    <s v="011363"/>
    <s v="Peacebuilding Fund"/>
    <s v="30000"/>
    <s v="Programme Cost Sharing"/>
    <s v="001981-UNDP"/>
    <x v="0"/>
    <x v="0"/>
    <s v="00129730"/>
    <s v="Post-TRRC Project"/>
    <s v="3627000560"/>
    <s v="AP_PAYMENTS"/>
    <n v="840230"/>
    <s v="STANDARD"/>
    <n v="262000"/>
    <n v="262000"/>
    <n v="1"/>
    <s v="BJL/23/GINV/000433-ISATOU"/>
    <s v="1007765"/>
    <s v="Satguru Travel &amp; Tours Services"/>
    <n v="888"/>
    <s v="Journal Import 11467751:"/>
    <s v="Supplier: Satguru Travel &amp; Tours Services |Supplier #: 1007765 |Transaction #: BJL/23/GINV/000433-ISATOU |Payment # : 3627000560 |Payment Method : TRF |"/>
    <s v="Payables A 11463712000002 11467751 N"/>
    <s v="13-06-2023 Payments"/>
    <s v="Quantum Service Account"/>
    <s v="UNDP PL USD"/>
    <s v="4/23/2023 "/>
    <s v="10035679"/>
    <n v="1"/>
    <n v="2023"/>
    <n v="45090"/>
    <n v="45090"/>
    <s v=""/>
    <s v="GMD"/>
    <n v="0"/>
    <n v="178.15"/>
    <m/>
    <n v="178.15"/>
    <n v="45241.425441435182"/>
  </r>
  <r>
    <s v="Payments"/>
    <s v="Cash disbursements."/>
    <s v="Payables"/>
    <s v="Oracle Fusion Payables subledger."/>
    <s v="PAYMENTS"/>
    <n v="6"/>
    <s v="JUN-2023"/>
    <s v="UNDP"/>
    <n v="76105"/>
    <s v="Realized Foreign Exchange Losses"/>
    <s v="33404"/>
    <s v="Gambia - Dem. Governance"/>
    <s v="GMB"/>
    <s v="Gambia"/>
    <s v="011363"/>
    <s v="Peacebuilding Fund"/>
    <s v="30000"/>
    <s v="Programme Cost Sharing"/>
    <s v="001981-UNDP"/>
    <x v="0"/>
    <x v="0"/>
    <s v="00129730"/>
    <s v="Post-TRRC Project"/>
    <s v="3627000560"/>
    <s v="AP_PAYMENTS"/>
    <n v="840231"/>
    <s v="STANDARD"/>
    <n v="262000"/>
    <n v="262000"/>
    <n v="1"/>
    <s v="BJL/23/GINV/000433-DAWDA"/>
    <s v="1007765"/>
    <s v="Satguru Travel &amp; Tours Services"/>
    <n v="886"/>
    <s v="Journal Import 11467751:"/>
    <s v="Supplier: Satguru Travel &amp; Tours Services |Supplier #: 1007765 |Transaction #: BJL/23/GINV/000433-DAWDA |Payment # : 3627000560 |Payment Method : TRF |"/>
    <s v="Payables A 11463712000002 11467751 N"/>
    <s v="13-06-2023 Payments"/>
    <s v="Quantum Service Account"/>
    <s v="UNDP PL USD"/>
    <s v="4/23/2023 "/>
    <s v="10035680"/>
    <n v="1"/>
    <n v="2023"/>
    <n v="45090"/>
    <n v="45090"/>
    <s v=""/>
    <s v="GMD"/>
    <n v="0"/>
    <n v="178.15"/>
    <m/>
    <n v="178.15"/>
    <n v="45241.425441435182"/>
  </r>
  <r>
    <s v="Payments"/>
    <s v="Cash disbursements."/>
    <s v="Payables"/>
    <s v="Oracle Fusion Payables subledger."/>
    <s v="PAYMENTS"/>
    <n v="6"/>
    <s v="JUN-2023"/>
    <s v="UNDP"/>
    <n v="76105"/>
    <s v="Realized Foreign Exchange Losses"/>
    <s v="33404"/>
    <s v="Gambia - Dem. Governance"/>
    <s v="GMB"/>
    <s v="Gambia"/>
    <s v="011363"/>
    <s v="Peacebuilding Fund"/>
    <s v="30000"/>
    <s v="Programme Cost Sharing"/>
    <s v="001981-UNDP"/>
    <x v="0"/>
    <x v="0"/>
    <s v="00129730"/>
    <s v="Post-TRRC Project"/>
    <s v="3627000560"/>
    <s v="AP_PAYMENTS"/>
    <n v="840232"/>
    <s v="STANDARD"/>
    <n v="262000"/>
    <n v="262000"/>
    <n v="1"/>
    <s v="BJL/23/GINV/000433-FATOU"/>
    <s v="1007765"/>
    <s v="Satguru Travel &amp; Tours Services"/>
    <n v="887"/>
    <s v="Journal Import 11467751:"/>
    <s v="Supplier: Satguru Travel &amp; Tours Services |Supplier #: 1007765 |Transaction #: BJL/23/GINV/000433-FATOU |Payment # : 3627000560 |Payment Method : TRF |"/>
    <s v="Payables A 11463712000002 11467751 N"/>
    <s v="13-06-2023 Payments"/>
    <s v="Quantum Service Account"/>
    <s v="UNDP PL USD"/>
    <s v="4/23/2023 "/>
    <s v="10035678"/>
    <n v="1"/>
    <n v="2023"/>
    <n v="45090"/>
    <n v="45090"/>
    <s v=""/>
    <s v="GMD"/>
    <n v="0"/>
    <n v="178.15"/>
    <m/>
    <n v="178.15"/>
    <n v="45241.425441435182"/>
  </r>
  <r>
    <s v="Payments"/>
    <s v="Cash disbursements."/>
    <s v="Payables"/>
    <s v="Oracle Fusion Payables subledger."/>
    <s v="PAYMENTS"/>
    <n v="5"/>
    <s v="MAY-2023"/>
    <s v="UNDP"/>
    <n v="76105"/>
    <s v="Realized Foreign Exchange Losses"/>
    <s v="33404"/>
    <s v="Gambia - Dem. Governance"/>
    <s v="GMB"/>
    <s v="Gambia"/>
    <s v="011363"/>
    <s v="Peacebuilding Fund"/>
    <s v="30000"/>
    <s v="Programme Cost Sharing"/>
    <s v="001981-UNDP"/>
    <x v="0"/>
    <x v="0"/>
    <s v="00129730"/>
    <s v="Post-TRRC Project"/>
    <s v="3627000434"/>
    <s v="AP_PAYMENTS"/>
    <n v="300000982417484"/>
    <s v="STANDARD"/>
    <n v="122020"/>
    <n v="122020"/>
    <n v="1"/>
    <s v="SI23GM01003044"/>
    <s v="1031755"/>
    <s v="ORYX ENERGIES GAMBIA LIMITED"/>
    <n v="1863"/>
    <s v="Journal Import 10082427:"/>
    <s v="Supplier: ORYX ENERGIES GAMBIA LIMITED |Supplier #: 1031755 |Transaction #: SI23GM01003044 |Payment # : 3627000434 |Payment Method : TRF |"/>
    <s v="Payables A 10082063000001 10082427 N"/>
    <s v="19-05-2023 Payments"/>
    <s v="Quantum Service Account"/>
    <s v="UNDP PL USD"/>
    <s v="3/10/2023 "/>
    <s v="10016140"/>
    <n v="1"/>
    <n v="2023"/>
    <n v="45065"/>
    <n v="45065"/>
    <s v=""/>
    <s v="GMD"/>
    <n v="0"/>
    <n v="46.97"/>
    <m/>
    <n v="46.97"/>
    <n v="45241.425441435182"/>
  </r>
  <r>
    <s v="Payments"/>
    <s v="Cash disbursements."/>
    <s v="Payables"/>
    <s v="Oracle Fusion Payables subledger."/>
    <s v="PAYMENTS"/>
    <n v="6"/>
    <s v="JUN-2023"/>
    <s v="UNDP"/>
    <n v="76105"/>
    <s v="Realized Foreign Exchange Losses"/>
    <s v="33404"/>
    <s v="Gambia - Dem. Governance"/>
    <s v="GMB"/>
    <s v="Gambia"/>
    <s v="011363"/>
    <s v="Peacebuilding Fund"/>
    <s v="30000"/>
    <s v="Programme Cost Sharing"/>
    <s v="001981-UNDP"/>
    <x v="6"/>
    <x v="0"/>
    <s v="00129730"/>
    <s v="Post-TRRC Project"/>
    <s v="3627000555"/>
    <s v="AP_PAYMENTS"/>
    <n v="300001000036116"/>
    <s v="PREPAYMENT"/>
    <n v="5102212.2"/>
    <n v="241930"/>
    <n v="6"/>
    <s v="Q2Adv/00129730/NHRC"/>
    <s v="1988440"/>
    <s v="NATIONAL HUMAN RIGHT UNDP PROJECT FUND"/>
    <n v="1779"/>
    <s v="Journal Import 11147787:"/>
    <s v="Supplier: NATIONAL HUMAN RIGHT UNDP PROJECT FUND |Supplier #: 1988440 |Transaction #: Q2Adv/00129730/NHRC |Payment # : 3627000555 |Payment Method : TRF |"/>
    <s v="Payables A 11147272000005 11147787 N"/>
    <s v="07-06-2023 Payments"/>
    <s v="Quantum Service Account"/>
    <s v="UNDP PL USD"/>
    <s v=" "/>
    <m/>
    <n v="0"/>
    <n v="2023"/>
    <n v="45084"/>
    <n v="45084"/>
    <s v=""/>
    <s v="GMD"/>
    <n v="0"/>
    <n v="302.61"/>
    <m/>
    <n v="302.61"/>
    <n v="45241.425441435182"/>
  </r>
  <r>
    <s v="Payments"/>
    <s v="Cash disbursements."/>
    <s v="Payables"/>
    <s v="Oracle Fusion Payables subledger."/>
    <s v="PAYMENTS"/>
    <n v="6"/>
    <s v="JUN-2023"/>
    <s v="UNDP"/>
    <n v="76105"/>
    <s v="Realized Foreign Exchange Losses"/>
    <s v="33404"/>
    <s v="Gambia - Dem. Governance"/>
    <s v="GMB"/>
    <s v="Gambia"/>
    <s v="011363"/>
    <s v="Peacebuilding Fund"/>
    <s v="30000"/>
    <s v="Programme Cost Sharing"/>
    <s v="001981-UNDP"/>
    <x v="0"/>
    <x v="0"/>
    <s v="00129730"/>
    <s v="Post-TRRC Project"/>
    <s v="3627000554"/>
    <s v="AP_PAYMENTS"/>
    <n v="300001023370625"/>
    <s v="STANDARD"/>
    <n v="1623500"/>
    <n v="1623500"/>
    <n v="1"/>
    <s v="000692"/>
    <s v="1126873"/>
    <s v="Sir Dawda Kairaba Jawara International Conference Center (SDKJ-ICC)"/>
    <n v="1778"/>
    <s v="Journal Import 11147787:"/>
    <s v="Supplier: Sir Dawda Kairaba Jawara International Conference Center |Supplier #: 1126873 |Transaction #: 000692 |Payment # : 3627000554 |Payment Method : TRF |"/>
    <s v="Payables A 11147272000005 11147787 N"/>
    <s v="07-06-2023 Payments"/>
    <s v="Quantum Service Account"/>
    <s v="UNDP PL USD"/>
    <s v="5/12/2023 "/>
    <s v="10045139"/>
    <n v="1"/>
    <n v="2023"/>
    <n v="45084"/>
    <n v="45084"/>
    <s v=""/>
    <s v="GMD"/>
    <n v="0"/>
    <n v="96.28"/>
    <m/>
    <n v="96.28"/>
    <n v="45241.425441435182"/>
  </r>
  <r>
    <s v="Payments"/>
    <s v="Cash disbursements."/>
    <s v="Payables"/>
    <s v="Oracle Fusion Payables subledger."/>
    <s v="PAYMENTS"/>
    <n v="5"/>
    <s v="MAY-2023"/>
    <s v="UNDP"/>
    <n v="76105"/>
    <s v="Realized Foreign Exchange Losses"/>
    <s v="33404"/>
    <s v="Gambia - Dem. Governance"/>
    <s v="GMB"/>
    <s v="Gambia"/>
    <s v="011363"/>
    <s v="Peacebuilding Fund"/>
    <s v="30000"/>
    <s v="Programme Cost Sharing"/>
    <s v="001981-UNDP"/>
    <x v="2"/>
    <x v="0"/>
    <s v="00129730"/>
    <s v="Post-TRRC Project"/>
    <s v="8814000836"/>
    <s v="AP_PAYMENTS"/>
    <n v="300000958077154"/>
    <s v="STANDARD"/>
    <n v="2697440"/>
    <n v="2697440"/>
    <n v="1"/>
    <s v="FACTURE DEFINITIVE"/>
    <s v="1052069"/>
    <s v="A-MORPHIL SERVICES SARL"/>
    <n v="4684"/>
    <s v="Journal Import 9794876:"/>
    <s v="Supplier: A-MORPHIL SERVICES SARL |Supplier #: 1052069 |Transaction #: FACTURE DEFINITIVE |Payment # : 8814000836 |Payment Method : TRF |"/>
    <s v="Payables A 9793100000040 9794876 N"/>
    <s v="09-05-2023 Payments"/>
    <s v="Quantum Service Account"/>
    <s v="UNDP PL USD"/>
    <s v="2/14/2023 "/>
    <s v="SEN10-0000030141"/>
    <n v="1"/>
    <n v="2023"/>
    <n v="45055"/>
    <n v="45061"/>
    <s v=""/>
    <s v="XOF"/>
    <n v="0"/>
    <n v="147.64000000000001"/>
    <m/>
    <n v="147.64000000000001"/>
    <n v="45241.425441435182"/>
  </r>
  <r>
    <s v="Payments"/>
    <s v="Cash disbursements."/>
    <s v="Payables"/>
    <s v="Oracle Fusion Payables subledger."/>
    <s v="PAYMENTS"/>
    <n v="5"/>
    <s v="MAY-2023"/>
    <s v="UNDP"/>
    <n v="76105"/>
    <s v="Realized Foreign Exchange Losses"/>
    <s v="33404"/>
    <s v="Gambia - Dem. Governance"/>
    <s v="GMB"/>
    <s v="Gambia"/>
    <s v="011363"/>
    <s v="Peacebuilding Fund"/>
    <s v="30000"/>
    <s v="Programme Cost Sharing"/>
    <s v="001981-UNDP"/>
    <x v="2"/>
    <x v="0"/>
    <s v="00129730"/>
    <s v="Post-TRRC Project"/>
    <s v="8814000830"/>
    <s v="AP_PAYMENTS"/>
    <n v="300000958077192"/>
    <s v="STANDARD"/>
    <n v="400000"/>
    <n v="400000"/>
    <n v="1"/>
    <s v="38/2022"/>
    <s v="1051894"/>
    <s v="CHEIKH SOW REPORTER"/>
    <n v="4682"/>
    <s v="Journal Import 9794876:"/>
    <s v="Supplier: CHEIKH SOW REPORTER |Supplier #: 1051894 |Transaction #: 38/2022 |Payment # : 8814000830 |Payment Method : TRF |"/>
    <s v="Payables A 9793100000040 9794876 N"/>
    <s v="09-05-2023 Payments"/>
    <s v="Quantum Service Account"/>
    <s v="UNDP PL USD"/>
    <s v="2/14/2023 "/>
    <s v="SEN10-0000030142"/>
    <n v="1"/>
    <n v="2023"/>
    <n v="45055"/>
    <n v="45061"/>
    <s v=""/>
    <s v="XOF"/>
    <n v="0"/>
    <n v="21.89"/>
    <m/>
    <n v="21.89"/>
    <n v="45241.425441435182"/>
  </r>
  <r>
    <s v="Payments"/>
    <s v="Cash disbursements."/>
    <s v="Payables"/>
    <s v="Oracle Fusion Payables subledger."/>
    <s v="PAYMENTS"/>
    <n v="5"/>
    <s v="MAY-2023"/>
    <s v="UNDP"/>
    <n v="76105"/>
    <s v="Realized Foreign Exchange Losses"/>
    <s v="33404"/>
    <s v="Gambia - Dem. Governance"/>
    <s v="GMB"/>
    <s v="Gambia"/>
    <s v="011363"/>
    <s v="Peacebuilding Fund"/>
    <s v="30000"/>
    <s v="Programme Cost Sharing"/>
    <s v="001981-UNDP"/>
    <x v="2"/>
    <x v="0"/>
    <s v="00129730"/>
    <s v="Post-TRRC Project"/>
    <s v="8814000831"/>
    <s v="AP_PAYMENTS"/>
    <n v="300000958077204"/>
    <s v="STANDARD"/>
    <n v="750000"/>
    <n v="750000"/>
    <n v="1"/>
    <s v="2212/0829"/>
    <s v="1051920"/>
    <s v="STE LOCATION AUTOMOBILE DU SEN"/>
    <n v="4683"/>
    <s v="Journal Import 9794876:"/>
    <s v="Supplier: STE LOCATION AUTOMOBILE DU SEN |Supplier #: 1051920 |Transaction #: 2212/0829 |Payment # : 8814000831 |Payment Method : TRF |"/>
    <s v="Payables A 9793100000040 9794876 N"/>
    <s v="09-05-2023 Payments"/>
    <s v="Quantum Service Account"/>
    <s v="UNDP PL USD"/>
    <s v="2/14/2023 "/>
    <s v="SEN10-0000030149"/>
    <n v="1"/>
    <n v="2023"/>
    <n v="45055"/>
    <n v="45061"/>
    <s v=""/>
    <s v="XOF"/>
    <n v="0"/>
    <n v="41.050000000000004"/>
    <m/>
    <n v="41.050000000000004"/>
    <n v="45241.425441435182"/>
  </r>
  <r>
    <s v="Payments"/>
    <s v="Cash disbursements."/>
    <s v="Payables"/>
    <s v="Oracle Fusion Payables subledger."/>
    <s v="PAYMENTS"/>
    <n v="5"/>
    <s v="MAY-2023"/>
    <s v="UNDP"/>
    <n v="76105"/>
    <s v="Realized Foreign Exchange Losses"/>
    <s v="33404"/>
    <s v="Gambia - Dem. Governance"/>
    <s v="GMB"/>
    <s v="Gambia"/>
    <s v="011363"/>
    <s v="Peacebuilding Fund"/>
    <s v="30000"/>
    <s v="Programme Cost Sharing"/>
    <s v="001981-UNDP"/>
    <x v="2"/>
    <x v="0"/>
    <s v="00129730"/>
    <s v="Post-TRRC Project"/>
    <s v="8814000835"/>
    <s v="AP_PAYMENTS"/>
    <n v="300000958077245"/>
    <s v="STANDARD"/>
    <n v="6882000"/>
    <n v="6882000"/>
    <n v="1"/>
    <s v="20221219-206771"/>
    <s v="1051946"/>
    <s v="GOOD RADE"/>
    <n v="4685"/>
    <s v="Journal Import 9794876:"/>
    <s v="Supplier: GOOD RADE |Supplier #: 1051946 |Transaction #: 20221219-206771 |Payment # : 8814000835 |Payment Method : TRF |"/>
    <s v="Payables A 9793100000040 9794876 N"/>
    <s v="09-05-2023 Payments"/>
    <s v="Quantum Service Account"/>
    <s v="UNDP PL USD"/>
    <s v="2/14/2023 "/>
    <s v="SEN10-0000030140"/>
    <n v="1"/>
    <n v="2023"/>
    <n v="45055"/>
    <n v="45061"/>
    <s v=""/>
    <s v="XOF"/>
    <n v="0"/>
    <n v="376.66"/>
    <m/>
    <n v="376.66"/>
    <n v="45241.425441435182"/>
  </r>
  <r>
    <s v="LABOR_COST"/>
    <s v="Cost of services performed by workers for wages."/>
    <s v="Project Accounting"/>
    <s v="Accounting generated by Oracle Fusion Projects for cost, revenue and billing offset transactions."/>
    <s v="LABOR_COST"/>
    <n v="3"/>
    <s v="MAR-2023"/>
    <s v="UNDP"/>
    <n v="71405"/>
    <s v="Service Contract Holders Cost"/>
    <s v="33404"/>
    <s v="Gambia - Dem. Governance"/>
    <s v="GMB"/>
    <s v="Gambia"/>
    <s v="011363"/>
    <s v="Peacebuilding Fund"/>
    <s v="30000"/>
    <s v="Programme Cost Sharing"/>
    <s v="001981-UNDP"/>
    <x v="0"/>
    <x v="0"/>
    <s v="00129730"/>
    <s v="Post-TRRC Project"/>
    <s v="2855037"/>
    <s v="EXPENDITURES"/>
    <m/>
    <m/>
    <m/>
    <m/>
    <m/>
    <m/>
    <s v=""/>
    <s v=""/>
    <n v="22"/>
    <s v="Journal Import 15945488:"/>
    <s v="Expenditure Business Unit : UNDP-GMB , Project Number : 00129730 , Task Number : Activity 5a , Transaction Number : 2855037 , Expenditure Category : 71400 - Contractual Services - Individ , Expenditure Type : 71405 - Personnel Services Agre"/>
    <s v="Projects A 15945018000023 15945488 Y"/>
    <s v="10-03-2023 Labor Cost"/>
    <s v="Quantum Service Account"/>
    <s v="UNDP PL USD"/>
    <m/>
    <m/>
    <m/>
    <n v="2023"/>
    <n v="44995"/>
    <n v="45170"/>
    <s v=""/>
    <s v="USD"/>
    <n v="1071.74"/>
    <n v="1071.74"/>
    <m/>
    <n v="1071.74"/>
    <n v="45241.425441435182"/>
  </r>
  <r>
    <s v="LABOR_COST"/>
    <s v="Cost of services performed by workers for wages."/>
    <s v="Project Accounting"/>
    <s v="Accounting generated by Oracle Fusion Projects for cost, revenue and billing offset transactions."/>
    <s v="LABOR_COST"/>
    <n v="7"/>
    <s v="JUL-2023"/>
    <s v="UNDP"/>
    <n v="71405"/>
    <s v="Service Contract Holders Cost"/>
    <s v="33404"/>
    <s v="Gambia - Dem. Governance"/>
    <s v="GMB"/>
    <s v="Gambia"/>
    <s v="011363"/>
    <s v="Peacebuilding Fund"/>
    <s v="30000"/>
    <s v="Programme Cost Sharing"/>
    <s v="001981-UNDP"/>
    <x v="0"/>
    <x v="0"/>
    <s v="00129730"/>
    <s v="Post-TRRC Project"/>
    <s v="4474055"/>
    <s v="EXPENDITURES"/>
    <m/>
    <m/>
    <m/>
    <m/>
    <m/>
    <m/>
    <s v=""/>
    <s v=""/>
    <n v="896"/>
    <s v="Journal Import 16331975:"/>
    <s v="Expenditure Business Unit : UNDP-GMB , Project Number : 00129730 , Task Number : Activity 5a , Transaction Number : 4474055 , Expenditure Category : 71400 - Contractual Services - Individ , Expenditure Type : 71405 - Personnel Services Agre"/>
    <s v="Projects A 16331472000005 16331975 Y"/>
    <s v="01-07-2023 Labor Cost"/>
    <s v="Quantum Service Account"/>
    <s v="UNDP PL USD"/>
    <m/>
    <m/>
    <m/>
    <n v="2023"/>
    <n v="45108"/>
    <n v="45177"/>
    <s v=""/>
    <s v="USD"/>
    <n v="1568.42"/>
    <n v="1568.42"/>
    <m/>
    <n v="1568.42"/>
    <n v="45241.425441435182"/>
  </r>
  <r>
    <s v="LABOR_COST"/>
    <s v="Cost of services performed by workers for wages."/>
    <s v="Project Accounting"/>
    <s v="Accounting generated by Oracle Fusion Projects for cost, revenue and billing offset transactions."/>
    <s v="LABOR_COST"/>
    <n v="8"/>
    <s v="AUG-2023"/>
    <s v="UNDP"/>
    <n v="71405"/>
    <s v="Service Contract Holders Cost"/>
    <s v="33404"/>
    <s v="Gambia - Dem. Governance"/>
    <s v="GMB"/>
    <s v="Gambia"/>
    <s v="011363"/>
    <s v="Peacebuilding Fund"/>
    <s v="30000"/>
    <s v="Programme Cost Sharing"/>
    <s v="001981-UNDP"/>
    <x v="0"/>
    <x v="0"/>
    <s v="00129730"/>
    <s v="Post-TRRC Project"/>
    <s v="4680173"/>
    <s v="EXPENDITURES"/>
    <m/>
    <m/>
    <m/>
    <m/>
    <m/>
    <m/>
    <s v=""/>
    <s v=""/>
    <n v="1647"/>
    <s v="Journal Import 16341612:"/>
    <s v="Expenditure Business Unit : UNDP-GMB , Project Number : 00129730 , Task Number : Activity 5a , Transaction Number : 4680173 , Expenditure Category : 71400 - Contractual Services - Individ , Expenditure Type : 71405 - Personnel Services Agre"/>
    <s v="Projects A 16331472000059 16341612 Y"/>
    <s v="01-08-2023 Labor Cost"/>
    <s v="Quantum Service Account"/>
    <s v="UNDP PL USD"/>
    <m/>
    <m/>
    <m/>
    <n v="2023"/>
    <n v="45139"/>
    <n v="45177"/>
    <s v=""/>
    <s v="USD"/>
    <n v="1695.8"/>
    <n v="1695.8"/>
    <m/>
    <n v="1695.8"/>
    <n v="45241.425441435182"/>
  </r>
  <r>
    <s v="LABOR_COST"/>
    <s v="Cost of services performed by workers for wages."/>
    <s v="Project Accounting"/>
    <s v="Accounting generated by Oracle Fusion Projects for cost, revenue and billing offset transactions."/>
    <s v="LABOR_COST"/>
    <n v="4"/>
    <s v="APR-2023"/>
    <s v="UNDP"/>
    <n v="71405"/>
    <s v="Service Contract Holders Cost"/>
    <s v="33404"/>
    <s v="Gambia - Dem. Governance"/>
    <s v="GMB"/>
    <s v="Gambia"/>
    <s v="011363"/>
    <s v="Peacebuilding Fund"/>
    <s v="30000"/>
    <s v="Programme Cost Sharing"/>
    <s v="001981-UNDP"/>
    <x v="0"/>
    <x v="0"/>
    <s v="00129730"/>
    <s v="Post-TRRC Project"/>
    <s v="3027576"/>
    <s v="EXPENDITURES"/>
    <m/>
    <m/>
    <m/>
    <m/>
    <m/>
    <m/>
    <s v=""/>
    <s v=""/>
    <n v="2452"/>
    <s v="Journal Import 16010710:"/>
    <s v="Expenditure Business Unit : UNDP-GMB , Project Number : 00129730 , Task Number : Activity 5a , Transaction Number : 3027576 , Expenditure Category : 71400 - Contractual Services - Individ , Expenditure Type : 71405 - Personnel Services Agre"/>
    <s v="Projects A 16010576000029 16010710 Y"/>
    <s v="01-04-2023 Labor Cost"/>
    <s v="Quantum Service Account"/>
    <s v="UNDP PL USD"/>
    <m/>
    <m/>
    <m/>
    <n v="2023"/>
    <n v="45017"/>
    <n v="45171"/>
    <s v=""/>
    <s v="USD"/>
    <n v="1474.99"/>
    <n v="1474.99"/>
    <m/>
    <n v="1474.99"/>
    <n v="45241.425441435182"/>
  </r>
  <r>
    <s v="LABOR_COST"/>
    <s v="Cost of services performed by workers for wages."/>
    <s v="Project Accounting"/>
    <s v="Accounting generated by Oracle Fusion Projects for cost, revenue and billing offset transactions."/>
    <s v="LABOR_COST"/>
    <n v="9"/>
    <s v="SEP-2023"/>
    <s v="UNDP"/>
    <n v="71405"/>
    <s v="Service Contract Holders Cost"/>
    <s v="33404"/>
    <s v="Gambia - Dem. Governance"/>
    <s v="GMB"/>
    <s v="Gambia"/>
    <s v="011363"/>
    <s v="Peacebuilding Fund"/>
    <s v="30000"/>
    <s v="Programme Cost Sharing"/>
    <s v="001981-UNDP"/>
    <x v="0"/>
    <x v="0"/>
    <s v="00129730"/>
    <s v="Post-TRRC Project"/>
    <s v="9636821"/>
    <s v="EXPENDITURES"/>
    <m/>
    <m/>
    <m/>
    <m/>
    <m/>
    <m/>
    <s v=""/>
    <s v=""/>
    <n v="3112"/>
    <s v="Journal Import 17649204:"/>
    <s v="Expenditure Business Unit : UNDP-GMB , Project Number : 00129730 , Task Number : Activity 5a , Transaction Number : 9636821 , Expenditure Category : 71400 - Contractual Services - Individ , Expenditure Type : 71405 - Personnel Services Agre"/>
    <s v="Projects A 17648391000006 17649204 Y"/>
    <s v="01-09-2023 Labor Cost"/>
    <s v="Quantum Service Account"/>
    <s v="UNDP PL USD"/>
    <m/>
    <m/>
    <m/>
    <n v="2023"/>
    <n v="45170"/>
    <n v="45202"/>
    <s v=""/>
    <s v="USD"/>
    <n v="1755.8"/>
    <n v="1755.8"/>
    <m/>
    <n v="1755.8"/>
    <n v="45241.425441435182"/>
  </r>
  <r>
    <s v="LABOR_COST"/>
    <s v="Cost of services performed by workers for wages."/>
    <s v="Project Accounting"/>
    <s v="Accounting generated by Oracle Fusion Projects for cost, revenue and billing offset transactions."/>
    <s v="LABOR_COST"/>
    <n v="5"/>
    <s v="MAY-2023"/>
    <s v="UNDP"/>
    <n v="71405"/>
    <s v="Service Contract Holders Cost"/>
    <s v="33404"/>
    <s v="Gambia - Dem. Governance"/>
    <s v="GMB"/>
    <s v="Gambia"/>
    <s v="011363"/>
    <s v="Peacebuilding Fund"/>
    <s v="30000"/>
    <s v="Programme Cost Sharing"/>
    <s v="001981-UNDP"/>
    <x v="0"/>
    <x v="0"/>
    <s v="00129730"/>
    <s v="Post-TRRC Project"/>
    <s v="3419128"/>
    <s v="EXPENDITURES"/>
    <m/>
    <m/>
    <m/>
    <m/>
    <m/>
    <m/>
    <s v=""/>
    <s v=""/>
    <n v="3274"/>
    <s v="Journal Import 16099729:"/>
    <s v="Expenditure Business Unit : UNDP-GMB , Project Number : 00129730 , Task Number : Activity 5a , Transaction Number : 3419128 , Expenditure Category : 71400 - Contractual Services - Individ , Expenditure Type : 71405 - Personnel Services Agre"/>
    <s v="Projects A 16099658000004 16099729 Y"/>
    <s v="01-05-2023 Labor Cost"/>
    <s v="Quantum Service Account"/>
    <s v="UNDP PL USD"/>
    <m/>
    <m/>
    <m/>
    <n v="2023"/>
    <n v="45047"/>
    <n v="45173"/>
    <s v=""/>
    <s v="USD"/>
    <n v="1530.45"/>
    <n v="1530.45"/>
    <m/>
    <n v="1530.45"/>
    <n v="45241.425441435182"/>
  </r>
  <r>
    <s v="LABOR_COST"/>
    <s v="Cost of services performed by workers for wages."/>
    <s v="Project Accounting"/>
    <s v="Accounting generated by Oracle Fusion Projects for cost, revenue and billing offset transactions."/>
    <s v="LABOR_COST"/>
    <n v="6"/>
    <s v="JUN-2023"/>
    <s v="UNDP"/>
    <n v="71405"/>
    <s v="Service Contract Holders Cost"/>
    <s v="33404"/>
    <s v="Gambia - Dem. Governance"/>
    <s v="GMB"/>
    <s v="Gambia"/>
    <s v="011363"/>
    <s v="Peacebuilding Fund"/>
    <s v="30000"/>
    <s v="Programme Cost Sharing"/>
    <s v="001981-UNDP"/>
    <x v="0"/>
    <x v="0"/>
    <s v="00129730"/>
    <s v="Post-TRRC Project"/>
    <s v="2929065"/>
    <s v="EXPENDITURES"/>
    <m/>
    <m/>
    <m/>
    <m/>
    <m/>
    <m/>
    <s v=""/>
    <s v=""/>
    <n v="3276"/>
    <s v="Journal Import 16010619:"/>
    <s v="Expenditure Business Unit : UNDP-GMB , Project Number : 00129730 , Task Number : Activity 5a , Transaction Number : 2929065 , Expenditure Category : 71400 - Contractual Services - Individ , Expenditure Type : 71405 - Personnel Services Agre"/>
    <s v="Projects A 16010576000001 16010619 Y"/>
    <s v="01-06-2023 Labor Cost"/>
    <s v="Quantum Service Account"/>
    <s v="UNDP PL USD"/>
    <m/>
    <m/>
    <m/>
    <n v="2023"/>
    <n v="45078"/>
    <n v="45171"/>
    <s v=""/>
    <s v="USD"/>
    <n v="1539.38"/>
    <n v="1539.38"/>
    <m/>
    <n v="1539.38"/>
    <n v="45241.425441435182"/>
  </r>
  <r>
    <s v="LABOR_COST"/>
    <s v="Cost of services performed by workers for wages."/>
    <s v="Project Accounting"/>
    <s v="Accounting generated by Oracle Fusion Projects for cost, revenue and billing offset transactions."/>
    <s v="LABOR_COST"/>
    <n v="10"/>
    <s v="OCT-2023"/>
    <s v="UNDP"/>
    <n v="71405"/>
    <s v="Service Contract Holders Cost"/>
    <s v="33404"/>
    <s v="Gambia - Dem. Governance"/>
    <s v="GMB"/>
    <s v="Gambia"/>
    <s v="011363"/>
    <s v="Peacebuilding Fund"/>
    <s v="30000"/>
    <s v="Programme Cost Sharing"/>
    <s v="001981-UNDP"/>
    <x v="0"/>
    <x v="0"/>
    <s v="00129730"/>
    <s v="Post-TRRC Project"/>
    <s v="21492816"/>
    <s v="EXPENDITURES"/>
    <m/>
    <m/>
    <m/>
    <m/>
    <m/>
    <m/>
    <s v=""/>
    <s v=""/>
    <n v="3283"/>
    <s v="Journal Import 19521670:"/>
    <s v="Expenditure Business Unit : UNDP-GMB , Project Number : 00129730 , Task Number : Activity 5a , Transaction Number : 21492816 , Expenditure Category : 71400 - Contractual Services - Individ , Expenditure Type : 71405 - Personnel Services Agr"/>
    <s v="Projects A 19521101000025 19521670 Y"/>
    <s v="01-10-2023 Labor Cost"/>
    <s v="Quantum Service Account"/>
    <s v="UNDP PL USD"/>
    <m/>
    <m/>
    <m/>
    <n v="2023"/>
    <n v="45200"/>
    <n v="45235"/>
    <s v=""/>
    <s v="USD"/>
    <n v="1669.13"/>
    <n v="1669.13"/>
    <m/>
    <n v="1669.13"/>
    <n v="45241.425441435182"/>
  </r>
  <r>
    <s v="Purchase Invoices"/>
    <s v="Oracle Fusion Payables invoices."/>
    <s v="Payables"/>
    <s v="Oracle Fusion Payables subledger."/>
    <s v="INVOICES"/>
    <n v="1"/>
    <s v="JAN-2023"/>
    <s v="UNDP"/>
    <n v="72125"/>
    <s v="Service Cost - Studies and Research Services"/>
    <s v="33404"/>
    <s v="Gambia - Dem. Governance"/>
    <s v="GMB"/>
    <s v="Gambia"/>
    <s v="011363"/>
    <s v="Peacebuilding Fund"/>
    <s v="30000"/>
    <s v="Programme Cost Sharing"/>
    <s v="001981-UNDP"/>
    <x v="2"/>
    <x v="0"/>
    <s v="00129730"/>
    <s v="Post-TRRC Project"/>
    <s v="2212/0829"/>
    <s v="AP_INVOICES"/>
    <n v="300000958077204"/>
    <s v="STANDARD"/>
    <n v="750000"/>
    <n v="750000"/>
    <n v="1"/>
    <s v="2212/0829"/>
    <s v="1051920"/>
    <s v="STE LOCATION AUTOMOBILE DU SEN"/>
    <n v="12"/>
    <s v="Journal Import 9794203:"/>
    <s v="Supplier: STE LOCATION AUTOMOBILE DU SEN |Supplier #: 1051920 |Site: SEN |Transaction #: 2212/0829 |Transaction Line #: 1 |PO #: SEN10-0000030149 |PO Line #: 1 |Contract #: 00140730 |Project #: 00129730 |Task #: ACTIVITY 1 |Donor:"/>
    <s v="Payables A 9793100000011 9794203 4 N"/>
    <s v="01-01-2023 Purchase Invoices"/>
    <s v="Quantum Service Account"/>
    <s v="UNDP PL USD"/>
    <s v="2/14/2023 "/>
    <s v="SEN10-0000030149"/>
    <n v="1"/>
    <n v="2023"/>
    <n v="44927"/>
    <n v="45061"/>
    <s v="1"/>
    <s v="XOF"/>
    <n v="0"/>
    <n v="40.85"/>
    <m/>
    <n v="40.85"/>
    <n v="45241.425441435182"/>
  </r>
  <r>
    <s v="Purchase Invoices"/>
    <s v="Oracle Fusion Payables invoices."/>
    <s v="Payables"/>
    <s v="Oracle Fusion Payables subledger."/>
    <s v="INVOICES"/>
    <n v="1"/>
    <s v="JAN-2023"/>
    <s v="UNDP"/>
    <n v="72125"/>
    <s v="Service Cost - Studies and Research Services"/>
    <s v="33404"/>
    <s v="Gambia - Dem. Governance"/>
    <s v="GMB"/>
    <s v="Gambia"/>
    <s v="011363"/>
    <s v="Peacebuilding Fund"/>
    <s v="30000"/>
    <s v="Programme Cost Sharing"/>
    <s v="001981-UNDP"/>
    <x v="2"/>
    <x v="0"/>
    <s v="00129730"/>
    <s v="Post-TRRC Project"/>
    <s v="2212/0829"/>
    <s v="AP_INVOICES"/>
    <n v="300000958077204"/>
    <s v="STANDARD"/>
    <n v="750000"/>
    <n v="750000"/>
    <n v="1"/>
    <s v="2212/0829"/>
    <s v="1051920"/>
    <s v="STE LOCATION AUTOMOBILE DU SEN"/>
    <n v="71"/>
    <s v="Journal Import 9794203:"/>
    <s v="Supplier: STE LOCATION AUTOMOBILE DU SEN |Supplier #: 1051920 |Site: SEN |Transaction #: 2212/0829 |Transaction Line #: 1 |PO #: SEN10-0000030149 |PO Line #: 1 |Contract #: 00140730 |Project #: 00129730 |Task #: ACTIVITY 1 |Donor:"/>
    <s v="Payables A 9793100000011 9794203 4 Y"/>
    <s v="01-01-2023 Purchase Invoices"/>
    <s v="Quantum Service Account"/>
    <s v="UNDP PL USD"/>
    <s v="2/14/2023 "/>
    <s v="SEN10-0000030149"/>
    <n v="1"/>
    <n v="2023"/>
    <n v="44927"/>
    <n v="45061"/>
    <s v="1"/>
    <s v="XOF"/>
    <n v="750000"/>
    <n v="1176.1500000000001"/>
    <m/>
    <n v="1176.1500000000001"/>
    <n v="45241.425441435182"/>
  </r>
  <r>
    <s v="Purchase Invoices"/>
    <s v="Oracle Fusion Payables invoices."/>
    <s v="Payables"/>
    <s v="Oracle Fusion Payables subledger."/>
    <s v="INVOICES"/>
    <n v="4"/>
    <s v="APR-2023"/>
    <s v="UNDP"/>
    <n v="74596"/>
    <s v="Services to Projects - General Opex"/>
    <s v="33404"/>
    <s v="Gambia - Dem. Governance"/>
    <s v="GMB"/>
    <s v="Gambia"/>
    <s v="011363"/>
    <s v="Peacebuilding Fund"/>
    <s v="30000"/>
    <s v="Programme Cost Sharing"/>
    <s v="001981-UNDP"/>
    <x v="0"/>
    <x v="0"/>
    <s v="00129730"/>
    <s v="Post-TRRC Project"/>
    <s v="221207/4352"/>
    <s v="AP_INVOICES"/>
    <n v="300000936421891"/>
    <s v="STANDARD"/>
    <n v="3000"/>
    <n v="1995.66"/>
    <n v="2"/>
    <s v="221207/4352"/>
    <s v="1031783"/>
    <s v="GAMJOBS LIMITED"/>
    <n v="223"/>
    <s v="Journal Import 8852472:"/>
    <s v="Supplier: GAMJOBS LIMITED |Supplier #: 1031783 |Site: GMB |Transaction #: 221207/4352 |Transaction Line #: 2 |PO #:  |PO Line #: 0 |Contract #: 00140730 |Project #: 00129730 |Task #: ACTIVITY 5 |Donor: Peacebuilding Fund |"/>
    <s v="Payables A 8852091000002 8852472 Y"/>
    <s v="26-04-2023 Purchase Invoices"/>
    <s v="Quantum Service Account"/>
    <s v="UNDP PL USD"/>
    <s v=" "/>
    <m/>
    <n v="0"/>
    <n v="2023"/>
    <n v="45042"/>
    <n v="45042"/>
    <s v="2"/>
    <s v="GMD"/>
    <n v="1995.66"/>
    <n v="32.24"/>
    <m/>
    <n v="32.24"/>
    <n v="45241.425441435182"/>
  </r>
  <r>
    <s v="Purchase Invoices"/>
    <s v="Oracle Fusion Payables invoices."/>
    <s v="Payables"/>
    <s v="Oracle Fusion Payables subledger."/>
    <s v="INVOICES"/>
    <n v="4"/>
    <s v="APR-2023"/>
    <s v="UNDP"/>
    <n v="74596"/>
    <s v="Services to Projects - General Opex"/>
    <s v="33404"/>
    <s v="Gambia - Dem. Governance"/>
    <s v="GMB"/>
    <s v="Gambia"/>
    <s v="011363"/>
    <s v="Peacebuilding Fund"/>
    <s v="30000"/>
    <s v="Programme Cost Sharing"/>
    <s v="001981-UNDP"/>
    <x v="0"/>
    <x v="0"/>
    <s v="00129730"/>
    <s v="Post-TRRC Project"/>
    <s v="221207/4353"/>
    <s v="AP_INVOICES"/>
    <n v="300000936422075"/>
    <s v="STANDARD"/>
    <n v="3000"/>
    <n v="1995.66"/>
    <n v="2"/>
    <s v="221207/4353"/>
    <s v="1031783"/>
    <s v="GAMJOBS LIMITED"/>
    <n v="702"/>
    <s v="Journal Import 8852355:"/>
    <s v="Supplier: GAMJOBS LIMITED |Supplier #: 1031783 |Site: GMB |Transaction #: 221207/4353 |Transaction Line #: 2 |PO #:  |PO Line #: 0 |Contract #: 00140730 |Project #: 00129730 |Task #: ACTIVITY 5 |Donor: Peacebuilding Fund |"/>
    <s v="Payables A 8852091000001 8852355 Y"/>
    <s v="26-04-2023 Purchase Invoices"/>
    <s v="Quantum Service Account"/>
    <s v="UNDP PL USD"/>
    <s v=" "/>
    <m/>
    <n v="0"/>
    <n v="2023"/>
    <n v="45042"/>
    <n v="45042"/>
    <s v="2"/>
    <s v="GMD"/>
    <n v="1995.66"/>
    <n v="32.24"/>
    <m/>
    <n v="32.24"/>
    <n v="45241.425441435182"/>
  </r>
  <r>
    <s v="Purchase Invoices"/>
    <s v="Oracle Fusion Payables invoices."/>
    <s v="Payables"/>
    <s v="Oracle Fusion Payables subledger."/>
    <s v="INVOICES"/>
    <n v="4"/>
    <s v="APR-2023"/>
    <s v="UNDP"/>
    <n v="74596"/>
    <s v="Services to Projects - General Opex"/>
    <s v="33404"/>
    <s v="Gambia - Dem. Governance"/>
    <s v="GMB"/>
    <s v="Gambia"/>
    <s v="011363"/>
    <s v="Peacebuilding Fund"/>
    <s v="30000"/>
    <s v="Programme Cost Sharing"/>
    <s v="001981-UNDP"/>
    <x v="0"/>
    <x v="0"/>
    <s v="00129730"/>
    <s v="Post-TRRC Project"/>
    <s v="221216/4363"/>
    <s v="AP_INVOICES"/>
    <n v="300000936422156"/>
    <s v="STANDARD"/>
    <n v="3000"/>
    <n v="1995.66"/>
    <n v="2"/>
    <s v="221216/4363"/>
    <s v="1031783"/>
    <s v="GAMJOBS LIMITED"/>
    <n v="703"/>
    <s v="Journal Import 8852355:"/>
    <s v="Supplier: GAMJOBS LIMITED |Supplier #: 1031783 |Site: GMB |Transaction #: 221216/4363 |Transaction Line #: 2 |PO #:  |PO Line #: 0 |Contract #: 00140730 |Project #: 00129730 |Task #: ACTIVITY 5 |Donor: Peacebuilding Fund |"/>
    <s v="Payables A 8852091000001 8852355 Y"/>
    <s v="26-04-2023 Purchase Invoices"/>
    <s v="Quantum Service Account"/>
    <s v="UNDP PL USD"/>
    <s v=" "/>
    <m/>
    <n v="0"/>
    <n v="2023"/>
    <n v="45042"/>
    <n v="45042"/>
    <s v="2"/>
    <s v="GMD"/>
    <n v="1995.66"/>
    <n v="32.24"/>
    <m/>
    <n v="32.24"/>
    <n v="45241.425441435182"/>
  </r>
  <r>
    <s v="Purchase Invoices"/>
    <s v="Oracle Fusion Payables invoices."/>
    <s v="Payables"/>
    <s v="Oracle Fusion Payables subledger."/>
    <s v="INVOICES"/>
    <n v="5"/>
    <s v="MAY-2023"/>
    <s v="UNDP"/>
    <n v="74596"/>
    <s v="Services to Projects - General Opex"/>
    <s v="33404"/>
    <s v="Gambia - Dem. Governance"/>
    <s v="GMB"/>
    <s v="Gambia"/>
    <s v="011363"/>
    <s v="Peacebuilding Fund"/>
    <s v="30000"/>
    <s v="Programme Cost Sharing"/>
    <s v="001981-UNDP"/>
    <x v="0"/>
    <x v="0"/>
    <s v="00129730"/>
    <s v="Post-TRRC Project"/>
    <s v="Stakeholder Conf.- TRRC recommendations"/>
    <s v="AP_INVOICES"/>
    <n v="300000955989389"/>
    <s v="STANDARD"/>
    <n v="424000"/>
    <n v="1929.24"/>
    <n v="2"/>
    <s v="Stakeholder Conf.- TRRC recommendations"/>
    <s v="1031822"/>
    <s v="VISTA BANK GAMBIA LTD"/>
    <n v="436"/>
    <s v="Journal Import 9794166:"/>
    <s v="Supplier: VISTA BANK GAMBIA LTD |Supplier #: 1031822 |Site: GMB |Transaction #: Stakeholder Conf.- TRRC recommendations |Transaction Line #: 2 |PO #:  |PO Line #: 0 |Contract #: 00140730 |Project #: 00129730 |Task #: ACTIVITY 5 |D"/>
    <s v="Payables A 9793100000009 9794166 Y"/>
    <s v="06-05-2023 Purchase Invoices"/>
    <s v="Quantum Service Account"/>
    <s v="UNDP PL USD"/>
    <s v=" "/>
    <m/>
    <n v="0"/>
    <n v="2023"/>
    <n v="45052"/>
    <n v="45061"/>
    <s v="2"/>
    <s v="GMD"/>
    <n v="1929.24"/>
    <n v="32.24"/>
    <m/>
    <n v="32.24"/>
    <n v="45241.425441435182"/>
  </r>
  <r>
    <s v="Purchase Invoices"/>
    <s v="Oracle Fusion Payables invoices."/>
    <s v="Payables"/>
    <s v="Oracle Fusion Payables subledger."/>
    <s v="INVOICES"/>
    <n v="8"/>
    <s v="AUG-2023"/>
    <s v="UNDP"/>
    <n v="74596"/>
    <s v="Services to Projects - General Opex"/>
    <s v="33404"/>
    <s v="Gambia - Dem. Governance"/>
    <s v="GMB"/>
    <s v="Gambia"/>
    <s v="011363"/>
    <s v="Peacebuilding Fund"/>
    <s v="30000"/>
    <s v="Programme Cost Sharing"/>
    <s v="001981-UNDP"/>
    <x v="0"/>
    <x v="0"/>
    <s v="00129730"/>
    <s v="Post-TRRC Project"/>
    <s v="Human Rights Teacher Training"/>
    <s v="AP_INVOICES"/>
    <n v="300001182354914"/>
    <s v="STANDARD"/>
    <n v="169850"/>
    <n v="1904.04"/>
    <n v="2"/>
    <s v="Human Rights Teacher Training"/>
    <s v="1031822"/>
    <s v="VISTA BANK GAMBIA LTD"/>
    <n v="662"/>
    <s v="Journal Import 15035288:"/>
    <s v="Supplier: VISTA BANK GAMBIA LTD |Supplier #: 1031822 |Site: GMB |Transaction #: Human Rights Teacher Training |Transaction Line #: 2 |PO #:  |PO Line #: 0 |Contract #: 00140730 |Project #: 00129730 |Task #: ACTIVITY 5 |Donor: Peac"/>
    <s v="Payables A 15035093000001 15035288 Y"/>
    <s v="15-08-2023 Purchase Invoices"/>
    <s v="Quantum Service Account"/>
    <s v="UNDP PL USD"/>
    <s v=" "/>
    <m/>
    <n v="0"/>
    <n v="2023"/>
    <n v="45153"/>
    <n v="45153"/>
    <s v="2"/>
    <s v="GMD"/>
    <n v="1904.04"/>
    <n v="31.55"/>
    <m/>
    <n v="31.55"/>
    <n v="45241.425441435182"/>
  </r>
  <r>
    <s v="Purchase Invoices"/>
    <s v="Oracle Fusion Payables invoices."/>
    <s v="Payables"/>
    <s v="Oracle Fusion Payables subledger."/>
    <s v="INVOICES"/>
    <n v="8"/>
    <s v="AUG-2023"/>
    <s v="UNDP"/>
    <n v="74596"/>
    <s v="Services to Projects - General Opex"/>
    <s v="33404"/>
    <s v="Gambia - Dem. Governance"/>
    <s v="GMB"/>
    <s v="Gambia"/>
    <s v="011363"/>
    <s v="Peacebuilding Fund"/>
    <s v="30000"/>
    <s v="Programme Cost Sharing"/>
    <s v="001981-UNDP"/>
    <x v="0"/>
    <x v="0"/>
    <s v="00129730"/>
    <s v="Post-TRRC Project"/>
    <s v="CAPACITY BUILDING TRAINING"/>
    <s v="AP_INVOICES"/>
    <n v="300001188135240"/>
    <s v="STANDARD"/>
    <n v="563885"/>
    <n v="1904.04"/>
    <n v="2"/>
    <s v="CAPACITY BUILDING TRAINING"/>
    <s v="1031822"/>
    <s v="VISTA BANK GAMBIA LTD"/>
    <n v="36"/>
    <s v="Journal Import 15525546:"/>
    <s v="Supplier: VISTA BANK GAMBIA LTD |Supplier #: 1031822 |Site: GMB |Transaction #: CAPACITY BUILDING TRAINING |Transaction Line #: 2 |PO #:  |PO Line #: 0 |Contract #: 00140730 |Project #: 00129730 |Task #: QUERY |Donor: Peacebuildin"/>
    <s v="Payables A 15525415000001 15525546 Y"/>
    <s v="16-08-2023 Purchase Invoices"/>
    <s v="Quantum Service Account"/>
    <s v="UNDP PL USD"/>
    <s v=" "/>
    <m/>
    <n v="0"/>
    <n v="2023"/>
    <n v="45154"/>
    <n v="45161"/>
    <s v="2"/>
    <s v="GMD"/>
    <n v="1904.04"/>
    <n v="31.55"/>
    <m/>
    <n v="31.55"/>
    <n v="45241.425441435182"/>
  </r>
  <r>
    <s v="Purchase Invoices"/>
    <s v="Oracle Fusion Payables invoices."/>
    <s v="Payables"/>
    <s v="Oracle Fusion Payables subledger."/>
    <s v="INVOICES"/>
    <n v="8"/>
    <s v="AUG-2023"/>
    <s v="UNDP"/>
    <n v="74596"/>
    <s v="Services to Projects - General Opex"/>
    <s v="33404"/>
    <s v="Gambia - Dem. Governance"/>
    <s v="GMB"/>
    <s v="Gambia"/>
    <s v="011363"/>
    <s v="Peacebuilding Fund"/>
    <s v="30000"/>
    <s v="Programme Cost Sharing"/>
    <s v="014929-GMB-National Human Rights Comm"/>
    <x v="3"/>
    <x v="0"/>
    <s v="00129730"/>
    <s v="Post-TRRC Project"/>
    <s v="CR/Q2Adv/00129730/NHRC"/>
    <s v="AP_INVOICES"/>
    <n v="300001165192876"/>
    <s v="STANDARD"/>
    <n v="0"/>
    <n v="31.55"/>
    <n v="3"/>
    <s v="CR/Q2Adv/00129730/NHRC"/>
    <s v="UNDP Project Adjustment"/>
    <s v="UNDP Project Adjustment"/>
    <n v="23"/>
    <s v="Journal Import 14925612:"/>
    <s v="Supplier: UNDP Project Adjustment |Supplier #: UNDP Project Adjustment |Site: PROJ_ADJ |Transaction #: CR/Q2Adv/00129730/NHRC |Transaction Line #: 3 |PO #:  |PO Line #: 0 |Contract #: 00140730 |Project #: 00129730 |Task #: Activity"/>
    <s v="Payables A 14925004000001 14925612 Y"/>
    <s v="08-08-2023 Purchase Invoices"/>
    <s v="Quantum Service Account"/>
    <s v="UNDP PL USD"/>
    <s v=" "/>
    <m/>
    <n v="0"/>
    <n v="2023"/>
    <n v="45146"/>
    <n v="45152"/>
    <s v="3"/>
    <s v="USD"/>
    <n v="31.55"/>
    <n v="31.55"/>
    <m/>
    <n v="31.55"/>
    <n v="45241.425441435182"/>
  </r>
  <r>
    <s v="Purchase Invoices"/>
    <s v="Oracle Fusion Payables invoices."/>
    <s v="Payables"/>
    <s v="Oracle Fusion Payables subledger."/>
    <s v="INVOICES"/>
    <n v="8"/>
    <s v="AUG-2023"/>
    <s v="UNDP"/>
    <n v="74596"/>
    <s v="Services to Projects - General Opex"/>
    <s v="33404"/>
    <s v="Gambia - Dem. Governance"/>
    <s v="GMB"/>
    <s v="Gambia"/>
    <s v="011363"/>
    <s v="Peacebuilding Fund"/>
    <s v="30000"/>
    <s v="Programme Cost Sharing"/>
    <s v="001981-UNDP"/>
    <x v="0"/>
    <x v="0"/>
    <s v="00129730"/>
    <s v="Post-TRRC Project"/>
    <s v="Medical refund"/>
    <s v="AP_INVOICES"/>
    <n v="300001199066528"/>
    <s v="STANDARD"/>
    <n v="1120.02"/>
    <n v="31.55"/>
    <n v="7"/>
    <s v="Medical refund"/>
    <s v="HCM-71407934"/>
    <s v="Justin  HACCIUS[[71407934]]"/>
    <n v="106"/>
    <s v="Journal Import 15533814:"/>
    <s v="Supplier: Justin  HACCIUS[[71407934]] |Supplier #: HCM-71407934 |Site: Gambia |Transaction #: Medical refund |Transaction Line #: 7 |PO #:  |PO Line #: 0 |Contract #: 00140730 |Project #: 00129730 |Task #: QUERY |Donor: Peacebuild"/>
    <s v="Payables A 15533612000001 15533814 Y"/>
    <s v="14-08-2023 Purchase Invoices"/>
    <s v="Quantum Service Account"/>
    <s v="UNDP PL USD"/>
    <s v=" "/>
    <m/>
    <n v="0"/>
    <n v="2023"/>
    <n v="45152"/>
    <n v="45162"/>
    <s v="7"/>
    <s v="USD"/>
    <n v="31.55"/>
    <n v="31.55"/>
    <m/>
    <n v="31.55"/>
    <n v="45241.425441435182"/>
  </r>
  <r>
    <s v="Purchase Invoices"/>
    <s v="Oracle Fusion Payables invoices."/>
    <s v="Payables"/>
    <s v="Oracle Fusion Payables subledger."/>
    <s v="INVOICES"/>
    <n v="3"/>
    <s v="MAR-2023"/>
    <s v="UNDP"/>
    <n v="71635"/>
    <s v="Travel Cost - Other"/>
    <s v="33404"/>
    <s v="Gambia - Dem. Governance"/>
    <s v="GMB"/>
    <s v="Gambia"/>
    <s v="011363"/>
    <s v="Peacebuilding Fund"/>
    <s v="30000"/>
    <s v="Programme Cost Sharing"/>
    <s v="001981-UNDP"/>
    <x v="0"/>
    <x v="0"/>
    <s v="00129730"/>
    <s v="Post-TRRC Project"/>
    <s v="10307"/>
    <s v="AP_INVOICES"/>
    <n v="300000857536673"/>
    <s v="STANDARD"/>
    <n v="283800"/>
    <n v="-1970.19"/>
    <n v="4"/>
    <s v="10307"/>
    <s v="1031762"/>
    <s v="CINDERELLA TRAVEL AND TOURS COMPANY"/>
    <n v="482"/>
    <s v="Journal Import 6995992:"/>
    <s v="Supplier: CINDERELLA TRAVEL AND TOURS COMPANY |Supplier #: 1031762 |Site: GMB |Transaction #: 10307 |Transaction Line #: 4 |PO #:  |PO Line #: 0 |Contract #: 00140730 |Project #: 00129730 |Task #: ACTIVITY 5 |Donor: Peacebuilding"/>
    <s v="Payables A 6995011000001 6995992 Y"/>
    <s v="24-03-2023 Purchase Invoices"/>
    <s v="Quantum Service Account"/>
    <s v="UNDP PL USD"/>
    <s v=" "/>
    <m/>
    <n v="0"/>
    <n v="2023"/>
    <n v="45009"/>
    <n v="45009"/>
    <s v="4"/>
    <s v="GMD"/>
    <n v="-1970.19"/>
    <m/>
    <n v="32.24"/>
    <n v="-32.24"/>
    <n v="45241.425441435182"/>
  </r>
  <r>
    <s v="Purchase Invoices"/>
    <s v="Oracle Fusion Payables invoices."/>
    <s v="Payables"/>
    <s v="Oracle Fusion Payables subledger."/>
    <s v="INVOICES"/>
    <n v="3"/>
    <s v="MAR-2023"/>
    <s v="UNDP"/>
    <n v="71635"/>
    <s v="Travel Cost - Other"/>
    <s v="33404"/>
    <s v="Gambia - Dem. Governance"/>
    <s v="GMB"/>
    <s v="Gambia"/>
    <s v="011363"/>
    <s v="Peacebuilding Fund"/>
    <s v="30000"/>
    <s v="Programme Cost Sharing"/>
    <s v="001981-UNDP"/>
    <x v="0"/>
    <x v="0"/>
    <s v="00129730"/>
    <s v="Post-TRRC Project"/>
    <s v="10307"/>
    <s v="AP_INVOICES"/>
    <n v="300000857536673"/>
    <s v="STANDARD"/>
    <n v="283800"/>
    <n v="94600"/>
    <n v="1"/>
    <s v="10307"/>
    <s v="1031762"/>
    <s v="CINDERELLA TRAVEL AND TOURS COMPANY"/>
    <n v="481"/>
    <s v="Journal Import 6995992:"/>
    <s v="Supplier: CINDERELLA TRAVEL AND TOURS COMPANY |Supplier #: 1031762 |Site: GMB |Transaction #: 10307 |Transaction Line #: 1 |PO #:  |PO Line #: 0 |Contract #: 00140730 |Project #: 00129730 |Task #: ACTIVITY 5 |Donor: Peacebuilding"/>
    <s v="Payables A 6995011000001 6995992 Y"/>
    <s v="24-03-2023 Purchase Invoices"/>
    <s v="Quantum Service Account"/>
    <s v="UNDP PL USD"/>
    <s v=" "/>
    <m/>
    <n v="0"/>
    <n v="2023"/>
    <n v="45009"/>
    <n v="45009"/>
    <s v="1"/>
    <s v="GMD"/>
    <n v="94600"/>
    <n v="1548.03"/>
    <m/>
    <n v="1548.03"/>
    <n v="45241.425441435182"/>
  </r>
  <r>
    <s v="Purchase Invoices"/>
    <s v="Oracle Fusion Payables invoices."/>
    <s v="Payables"/>
    <s v="Oracle Fusion Payables subledger."/>
    <s v="INVOICES"/>
    <n v="5"/>
    <s v="MAY-2023"/>
    <s v="UNDP"/>
    <n v="71635"/>
    <s v="Travel Cost - Other"/>
    <s v="33404"/>
    <s v="Gambia - Dem. Governance"/>
    <s v="GMB"/>
    <s v="Gambia"/>
    <s v="011363"/>
    <s v="Peacebuilding Fund"/>
    <s v="30000"/>
    <s v="Programme Cost Sharing"/>
    <s v="001981-UNDP"/>
    <x v="0"/>
    <x v="0"/>
    <s v="00129730"/>
    <s v="Post-TRRC Project"/>
    <s v="Stakeholder Conf.- TRRC recommendations"/>
    <s v="AP_INVOICES"/>
    <n v="300000955989389"/>
    <s v="STANDARD"/>
    <n v="424000"/>
    <n v="424000"/>
    <n v="1"/>
    <s v="Stakeholder Conf.- TRRC recommendations"/>
    <s v="1031822"/>
    <s v="VISTA BANK GAMBIA LTD"/>
    <n v="401"/>
    <s v="Journal Import 9794166:"/>
    <s v="Supplier: VISTA BANK GAMBIA LTD |Supplier #: 1031822 |Site: GMB |Transaction #: Stakeholder Conf.- TRRC recommendations |Transaction Line #: 1 |PO #:  |PO Line #: 0 |Contract #: 00140730 |Project #: 00129730 |Task #: ACTIVITY 5 |D"/>
    <s v="Payables A 9793100000009 9794166 Y"/>
    <s v="06-05-2023 Purchase Invoices"/>
    <s v="Quantum Service Account"/>
    <s v="UNDP PL USD"/>
    <s v=" "/>
    <m/>
    <n v="0"/>
    <n v="2023"/>
    <n v="45052"/>
    <n v="45061"/>
    <s v="1"/>
    <s v="GMD"/>
    <n v="424000"/>
    <n v="7085.56"/>
    <m/>
    <n v="7085.56"/>
    <n v="45241.425441435182"/>
  </r>
  <r>
    <s v="Purchase Invoices"/>
    <s v="Oracle Fusion Payables invoices."/>
    <s v="Payables"/>
    <s v="Oracle Fusion Payables subledger."/>
    <s v="INVOICES"/>
    <n v="6"/>
    <s v="JUN-2023"/>
    <s v="UNDP"/>
    <n v="71635"/>
    <s v="Travel Cost - Other"/>
    <s v="33404"/>
    <s v="Gambia - Dem. Governance"/>
    <s v="GMB"/>
    <s v="Gambia"/>
    <s v="011363"/>
    <s v="Peacebuilding Fund"/>
    <s v="30000"/>
    <s v="Programme Cost Sharing"/>
    <s v="001981-UNDP"/>
    <x v="0"/>
    <x v="0"/>
    <s v="00129730"/>
    <s v="Post-TRRC Project"/>
    <s v="2023-GMB-EXP-DSA-SM03"/>
    <s v="AP_INVOICES"/>
    <n v="300001065789116"/>
    <s v="STANDARD"/>
    <n v="45120"/>
    <n v="45120"/>
    <n v="1"/>
    <s v="2023-GMB-EXP-DSA-SM03"/>
    <s v="1031822"/>
    <s v="VISTA BANK GAMBIA LTD"/>
    <n v="50"/>
    <s v="Journal Import 12284088:"/>
    <s v="Supplier: VISTA BANK GAMBIA LTD |Supplier #: 1031822 |Site: GMB |Transaction #: 2023-GMB-EXP-DSA-SM03 |Transaction Line #: 1 |PO #:  |PO Line #: 0 |Contract #: 00140730 |Project #: 00129730 |Task #: ACTIVITY 5 |Donor: Peacebuildin"/>
    <s v="Payables A 12283919000001 12284088 Y"/>
    <s v="22-06-2023 Purchase Invoices"/>
    <s v="Quantum Service Account"/>
    <s v="UNDP PL USD"/>
    <s v=" "/>
    <m/>
    <n v="0"/>
    <n v="2023"/>
    <n v="45099"/>
    <n v="45103"/>
    <s v="1"/>
    <s v="GMD"/>
    <n v="45120"/>
    <n v="761.65"/>
    <m/>
    <n v="761.65"/>
    <n v="45241.425441435182"/>
  </r>
  <r>
    <s v="Purchase Invoices"/>
    <s v="Oracle Fusion Payables invoices."/>
    <s v="Payables"/>
    <s v="Oracle Fusion Payables subledger."/>
    <s v="INVOICES"/>
    <n v="7"/>
    <s v="JUL-2023"/>
    <s v="UNDP"/>
    <n v="71635"/>
    <s v="Travel Cost - Other"/>
    <s v="33404"/>
    <s v="Gambia - Dem. Governance"/>
    <s v="GMB"/>
    <s v="Gambia"/>
    <s v="011363"/>
    <s v="Peacebuilding Fund"/>
    <s v="30000"/>
    <s v="Programme Cost Sharing"/>
    <s v=""/>
    <x v="4"/>
    <x v="0"/>
    <s v="00129730"/>
    <s v="Post-TRRC Project"/>
    <s v="BJL/22/GINV/001274"/>
    <s v="AP_INVOICES"/>
    <n v="300001098058557"/>
    <s v="STANDARD"/>
    <n v="7000"/>
    <n v="7000"/>
    <n v="1"/>
    <s v="BJL/22/GINV/001274"/>
    <s v="1007765"/>
    <s v="Satguru Travel &amp; Tours Services"/>
    <n v="54"/>
    <s v="Journal Import 13553175:"/>
    <s v="Supplier: Satguru Travel &amp; Tours Services |Supplier #: 1007765 |Site: GMB |Transaction #: BJL/22/GINV/001274 |Transaction Line #: 1 |PO #:  |PO Line #: 0 |Contract #:  |Project #:  |Task #:  |Donor:  |"/>
    <s v="Payables A 13552898000001 13553175 Y"/>
    <s v="07-07-2023 Purchase Invoices"/>
    <s v="Quantum Service Account"/>
    <s v="UNDP PL USD"/>
    <s v=" "/>
    <m/>
    <n v="0"/>
    <n v="2023"/>
    <n v="45114"/>
    <n v="45125"/>
    <s v="1"/>
    <s v="GMD"/>
    <n v="7000"/>
    <n v="117.86"/>
    <m/>
    <n v="117.86"/>
    <n v="45241.425441435182"/>
  </r>
  <r>
    <s v="Purchase Invoices"/>
    <s v="Oracle Fusion Payables invoices."/>
    <s v="Payables"/>
    <s v="Oracle Fusion Payables subledger."/>
    <s v="INVOICES"/>
    <n v="8"/>
    <s v="AUG-2023"/>
    <s v="UNDP"/>
    <n v="71635"/>
    <s v="Travel Cost - Other"/>
    <s v="33404"/>
    <s v="Gambia - Dem. Governance"/>
    <s v="GMB"/>
    <s v="Gambia"/>
    <s v="011363"/>
    <s v="Peacebuilding Fund"/>
    <s v="30000"/>
    <s v="Programme Cost Sharing"/>
    <s v="001981-UNDP"/>
    <x v="0"/>
    <x v="0"/>
    <s v="00129730"/>
    <s v="Post-TRRC Project"/>
    <s v="Human Rights Teacher Training"/>
    <s v="AP_INVOICES"/>
    <n v="300001182354914"/>
    <s v="STANDARD"/>
    <n v="169850"/>
    <n v="169850"/>
    <n v="1"/>
    <s v="Human Rights Teacher Training"/>
    <s v="1031822"/>
    <s v="VISTA BANK GAMBIA LTD"/>
    <n v="564"/>
    <s v="Journal Import 15035288:"/>
    <s v="Supplier: VISTA BANK GAMBIA LTD |Supplier #: 1031822 |Site: GMB |Transaction #: Human Rights Teacher Training |Transaction Line #: 1 |PO #:  |PO Line #: 0 |Contract #: 00140730 |Project #: 00129730 |Task #: ACTIVITY 5 |Donor: Peac"/>
    <s v="Payables A 15035093000001 15035288 Y"/>
    <s v="15-08-2023 Purchase Invoices"/>
    <s v="Quantum Service Account"/>
    <s v="UNDP PL USD"/>
    <s v=" "/>
    <m/>
    <n v="0"/>
    <n v="2023"/>
    <n v="45153"/>
    <n v="45153"/>
    <s v="1"/>
    <s v="GMD"/>
    <n v="169850"/>
    <n v="2814.42"/>
    <m/>
    <n v="2814.42"/>
    <n v="45241.425441435182"/>
  </r>
  <r>
    <s v="Purchase Invoices"/>
    <s v="Oracle Fusion Payables invoices."/>
    <s v="Payables"/>
    <s v="Oracle Fusion Payables subledger."/>
    <s v="INVOICES"/>
    <n v="8"/>
    <s v="AUG-2023"/>
    <s v="UNDP"/>
    <n v="71635"/>
    <s v="Travel Cost - Other"/>
    <s v="33404"/>
    <s v="Gambia - Dem. Governance"/>
    <s v="GMB"/>
    <s v="Gambia"/>
    <s v="011363"/>
    <s v="Peacebuilding Fund"/>
    <s v="30000"/>
    <s v="Programme Cost Sharing"/>
    <s v="001981-UNDP"/>
    <x v="0"/>
    <x v="0"/>
    <s v="00129730"/>
    <s v="Post-TRRC Project"/>
    <s v="CAPACITY BUILDING TRAINING"/>
    <s v="AP_INVOICES"/>
    <n v="300001188135240"/>
    <s v="STANDARD"/>
    <n v="563885"/>
    <n v="563885"/>
    <n v="1"/>
    <s v="CAPACITY BUILDING TRAINING"/>
    <s v="1031822"/>
    <s v="VISTA BANK GAMBIA LTD"/>
    <n v="30"/>
    <s v="Journal Import 15525546:"/>
    <s v="Supplier: VISTA BANK GAMBIA LTD |Supplier #: 1031822 |Site: GMB |Transaction #: CAPACITY BUILDING TRAINING |Transaction Line #: 1 |PO #:  |PO Line #: 0 |Contract #: 00140730 |Project #: 00129730 |Task #: QUERY |Donor: Peacebuildin"/>
    <s v="Payables A 15525415000001 15525546 Y"/>
    <s v="16-08-2023 Purchase Invoices"/>
    <s v="Quantum Service Account"/>
    <s v="UNDP PL USD"/>
    <s v=" "/>
    <m/>
    <n v="0"/>
    <n v="2023"/>
    <n v="45154"/>
    <n v="45161"/>
    <s v="1"/>
    <s v="GMD"/>
    <n v="563885"/>
    <n v="9343.58"/>
    <m/>
    <n v="9343.58"/>
    <n v="45241.425441435182"/>
  </r>
  <r>
    <s v="Purchase Invoices"/>
    <s v="Oracle Fusion Payables invoices."/>
    <s v="Payables"/>
    <s v="Oracle Fusion Payables subledger."/>
    <s v="INVOICES"/>
    <n v="3"/>
    <s v="MAR-2023"/>
    <s v="UNDP"/>
    <n v="71635"/>
    <s v="Travel Cost - Other"/>
    <s v="33404"/>
    <s v="Gambia - Dem. Governance"/>
    <s v="GMB"/>
    <s v="Gambia"/>
    <s v="011363"/>
    <s v="Peacebuilding Fund"/>
    <s v="30000"/>
    <s v="Programme Cost Sharing"/>
    <s v="001981-UNDP"/>
    <x v="0"/>
    <x v="0"/>
    <s v="00129730"/>
    <s v="Post-TRRC Project"/>
    <s v="TR00115720"/>
    <s v="AP_INVOICES"/>
    <n v="300000810911042"/>
    <s v="STANDARD"/>
    <n v="2050.4"/>
    <n v="188"/>
    <n v="2"/>
    <s v="TR00115720"/>
    <s v="1253236"/>
    <s v="Saikou Kawsu Gassama"/>
    <n v="1068"/>
    <s v="Journal Import 6155581:"/>
    <s v="Supplier: Saikou Kawsu Gassama |Supplier #: 1253236 |Site: GMB |Transaction #: TR00115720 |Transaction Line #: 2 |PO #:  |PO Line #: 0 |Contract #: 00140730 |Project #: 00129730 |Task #: ACTIVITY 5 |Donor: Peacebuilding Fund |"/>
    <s v="Payables A 6155182000001 6155581 Y"/>
    <s v="09-03-2023 Purchase Invoices"/>
    <s v="Quantum Service Account"/>
    <s v="UNDP PL USD"/>
    <s v=" "/>
    <m/>
    <n v="0"/>
    <n v="2023"/>
    <n v="44994"/>
    <n v="44994"/>
    <s v="2"/>
    <s v="USD"/>
    <n v="188"/>
    <n v="188"/>
    <m/>
    <n v="188"/>
    <n v="45241.425441435182"/>
  </r>
  <r>
    <s v="Purchase Invoices"/>
    <s v="Oracle Fusion Payables invoices."/>
    <s v="Payables"/>
    <s v="Oracle Fusion Payables subledger."/>
    <s v="INVOICES"/>
    <n v="3"/>
    <s v="MAR-2023"/>
    <s v="UNDP"/>
    <n v="71635"/>
    <s v="Travel Cost - Other"/>
    <s v="33404"/>
    <s v="Gambia - Dem. Governance"/>
    <s v="GMB"/>
    <s v="Gambia"/>
    <s v="011363"/>
    <s v="Peacebuilding Fund"/>
    <s v="30000"/>
    <s v="Programme Cost Sharing"/>
    <s v="001981-UNDP"/>
    <x v="0"/>
    <x v="0"/>
    <s v="00129730"/>
    <s v="Post-TRRC Project"/>
    <s v="TR00115331"/>
    <s v="AP_INVOICES"/>
    <n v="300000810923938"/>
    <s v="STANDARD"/>
    <n v="2050.4"/>
    <n v="188"/>
    <n v="1"/>
    <s v="TR00115331"/>
    <s v="1252995"/>
    <s v="ISATOU NJAI CHAM"/>
    <n v="1069"/>
    <s v="Journal Import 6155581:"/>
    <s v="Supplier: ISATOU NJAI CHAM |Supplier #: 1252995 |Site: GMB |Transaction #: TR00115331 |Transaction Line #: 1 |PO #:  |PO Line #: 0 |Contract #: 00140730 |Project #: 00129730 |Task #: ACTIVITY 5 |Donor: Peacebuilding Fund |"/>
    <s v="Payables A 6155182000001 6155581 Y"/>
    <s v="09-03-2023 Purchase Invoices"/>
    <s v="Quantum Service Account"/>
    <s v="UNDP PL USD"/>
    <s v=" "/>
    <m/>
    <n v="0"/>
    <n v="2023"/>
    <n v="44994"/>
    <n v="44994"/>
    <s v="1"/>
    <s v="USD"/>
    <n v="188"/>
    <n v="188"/>
    <m/>
    <n v="188"/>
    <n v="45241.425441435182"/>
  </r>
  <r>
    <s v="Purchase Invoices"/>
    <s v="Oracle Fusion Payables invoices."/>
    <s v="Payables"/>
    <s v="Oracle Fusion Payables subledger."/>
    <s v="INVOICES"/>
    <n v="3"/>
    <s v="MAR-2023"/>
    <s v="UNDP"/>
    <n v="71635"/>
    <s v="Travel Cost - Other"/>
    <s v="33404"/>
    <s v="Gambia - Dem. Governance"/>
    <s v="GMB"/>
    <s v="Gambia"/>
    <s v="011363"/>
    <s v="Peacebuilding Fund"/>
    <s v="30000"/>
    <s v="Programme Cost Sharing"/>
    <s v="001981-UNDP"/>
    <x v="2"/>
    <x v="0"/>
    <s v="00129730"/>
    <s v="Post-TRRC Project"/>
    <s v="TR00115319"/>
    <s v="AP_INVOICES"/>
    <n v="300000810930992"/>
    <s v="STANDARD"/>
    <n v="2050.4"/>
    <n v="188"/>
    <n v="1"/>
    <s v="TR00115319"/>
    <s v="1253711"/>
    <s v="Mansour Jobe"/>
    <n v="1070"/>
    <s v="Journal Import 6155581:"/>
    <s v="Supplier: Mansour Jobe |Supplier #: 1253711 |Site: Home |Transaction #: TR00115319 |Transaction Line #: 1 |PO #:  |PO Line #: 0 |Contract #: 00140730 |Project #: 00129730 |Task #: ACTIVITY 1 |Donor: Peacebuilding Fund |"/>
    <s v="Payables A 6155182000001 6155581 Y"/>
    <s v="09-03-2023 Purchase Invoices"/>
    <s v="Quantum Service Account"/>
    <s v="UNDP PL USD"/>
    <s v=" "/>
    <m/>
    <n v="0"/>
    <n v="2023"/>
    <n v="44994"/>
    <n v="44994"/>
    <s v="1"/>
    <s v="USD"/>
    <n v="188"/>
    <n v="188"/>
    <m/>
    <n v="188"/>
    <n v="45241.425441435182"/>
  </r>
  <r>
    <s v="Purchase Invoices"/>
    <s v="Oracle Fusion Payables invoices."/>
    <s v="Payables"/>
    <s v="Oracle Fusion Payables subledger."/>
    <s v="INVOICES"/>
    <n v="4"/>
    <s v="APR-2023"/>
    <s v="UNDP"/>
    <n v="71635"/>
    <s v="Travel Cost - Other"/>
    <s v="33404"/>
    <s v="Gambia - Dem. Governance"/>
    <s v="GMB"/>
    <s v="Gambia"/>
    <s v="011363"/>
    <s v="Peacebuilding Fund"/>
    <s v="30000"/>
    <s v="Programme Cost Sharing"/>
    <s v="001981-UNDP"/>
    <x v="0"/>
    <x v="0"/>
    <s v="00129730"/>
    <s v="Post-TRRC Project"/>
    <s v="TR00132890"/>
    <s v="AP_INVOICES"/>
    <n v="300000929291042"/>
    <s v="STANDARD"/>
    <n v="2927.2000000000003"/>
    <n v="532"/>
    <n v="1"/>
    <s v="TR00132890"/>
    <s v="1975147"/>
    <s v="Dawda A. Jallow"/>
    <n v="16"/>
    <s v="Journal Import 8667099:"/>
    <s v="Supplier: Dawda A. Jallow |Supplier #: 1975147 |Site: Home |Transaction #: TR00132890 |Transaction Line #: 1 |PO #:  |PO Line #: 0 |Contract #: 00140730 |Project #: 00129730 |Task #: ACTIVITY 5 |Donor: Peacebuilding Fund |"/>
    <s v="Payables A 8666144000001 8667099 3 Y"/>
    <s v="23-04-2023 Purchase Invoices"/>
    <s v="Quantum Service Account"/>
    <s v="UNDP PL USD"/>
    <s v=" "/>
    <m/>
    <n v="0"/>
    <n v="2023"/>
    <n v="45039"/>
    <n v="45039"/>
    <s v="1"/>
    <s v="USD"/>
    <n v="532"/>
    <n v="532"/>
    <m/>
    <n v="532"/>
    <n v="45241.425441435182"/>
  </r>
  <r>
    <s v="Purchase Invoices"/>
    <s v="Oracle Fusion Payables invoices."/>
    <s v="Payables"/>
    <s v="Oracle Fusion Payables subledger."/>
    <s v="INVOICES"/>
    <n v="4"/>
    <s v="APR-2023"/>
    <s v="UNDP"/>
    <n v="71635"/>
    <s v="Travel Cost - Other"/>
    <s v="33404"/>
    <s v="Gambia - Dem. Governance"/>
    <s v="GMB"/>
    <s v="Gambia"/>
    <s v="011363"/>
    <s v="Peacebuilding Fund"/>
    <s v="30000"/>
    <s v="Programme Cost Sharing"/>
    <s v="001981-UNDP"/>
    <x v="0"/>
    <x v="0"/>
    <s v="00129730"/>
    <s v="Post-TRRC Project"/>
    <s v="TR00133124"/>
    <s v="AP_INVOICES"/>
    <n v="300000929395095"/>
    <s v="STANDARD"/>
    <n v="3669.6"/>
    <n v="532"/>
    <n v="2"/>
    <s v="TR00133124"/>
    <s v="1975156"/>
    <s v="Fatou L. Njie"/>
    <n v="24"/>
    <s v="Journal Import 8712233:"/>
    <s v="Supplier: Fatou L. Njie |Supplier #: 1975156 |Site: Home |Transaction #: TR00133124 |Transaction Line #: 2 |PO #:  |PO Line #: 0 |Contract #: 00140730 |Project #: 00129730 |Task #: ACTIVITY 5 |Donor: Peacebuilding Fund |"/>
    <s v="Payables A 8712085000001 8712233 Y"/>
    <s v="23-04-2023 Purchase Invoices"/>
    <s v="Quantum Service Account"/>
    <s v="UNDP PL USD"/>
    <s v=" "/>
    <m/>
    <n v="0"/>
    <n v="2023"/>
    <n v="45039"/>
    <n v="45040"/>
    <s v="2"/>
    <s v="USD"/>
    <n v="532"/>
    <n v="532"/>
    <m/>
    <n v="532"/>
    <n v="45241.425441435182"/>
  </r>
  <r>
    <s v="Purchase Invoices"/>
    <s v="Oracle Fusion Payables invoices."/>
    <s v="Payables"/>
    <s v="Oracle Fusion Payables subledger."/>
    <s v="INVOICES"/>
    <n v="4"/>
    <s v="APR-2023"/>
    <s v="UNDP"/>
    <n v="71635"/>
    <s v="Travel Cost - Other"/>
    <s v="33404"/>
    <s v="Gambia - Dem. Governance"/>
    <s v="GMB"/>
    <s v="Gambia"/>
    <s v="011363"/>
    <s v="Peacebuilding Fund"/>
    <s v="30000"/>
    <s v="Programme Cost Sharing"/>
    <s v="001981-UNDP"/>
    <x v="0"/>
    <x v="0"/>
    <s v="00129730"/>
    <s v="Post-TRRC Project"/>
    <s v="TR00133098"/>
    <s v="AP_INVOICES"/>
    <n v="300000929425003"/>
    <s v="STANDARD"/>
    <n v="2548.4"/>
    <n v="438"/>
    <n v="2"/>
    <s v="TR00133098"/>
    <s v="1975479"/>
    <s v="Isatou Dabo"/>
    <n v="23"/>
    <s v="Journal Import 8712233:"/>
    <s v="Supplier: Isatou Dabo |Supplier #: 1975479 |Site: Home |Transaction #: TR00133098 |Transaction Line #: 2 |PO #:  |PO Line #: 0 |Contract #: 00140730 |Project #: 00129730 |Task #: ACTIVITY 5 |Donor: Peacebuilding Fund |"/>
    <s v="Payables A 8712085000001 8712233 Y"/>
    <s v="23-04-2023 Purchase Invoices"/>
    <s v="Quantum Service Account"/>
    <s v="UNDP PL USD"/>
    <s v=" "/>
    <m/>
    <n v="0"/>
    <n v="2023"/>
    <n v="45039"/>
    <n v="45040"/>
    <s v="2"/>
    <s v="USD"/>
    <n v="438"/>
    <n v="438"/>
    <m/>
    <n v="438"/>
    <n v="45241.425441435182"/>
  </r>
  <r>
    <s v="Purchase Invoices"/>
    <s v="Oracle Fusion Payables invoices."/>
    <s v="Payables"/>
    <s v="Oracle Fusion Payables subledger."/>
    <s v="INVOICES"/>
    <n v="5"/>
    <s v="MAY-2023"/>
    <s v="UNDP"/>
    <n v="71635"/>
    <s v="Travel Cost - Other"/>
    <s v="33404"/>
    <s v="Gambia - Dem. Governance"/>
    <s v="GMB"/>
    <s v="Gambia"/>
    <s v="011363"/>
    <s v="Peacebuilding Fund"/>
    <s v="30000"/>
    <s v="Programme Cost Sharing"/>
    <s v="001981-UNDP"/>
    <x v="0"/>
    <x v="0"/>
    <s v="00129730"/>
    <s v="Post-TRRC Project"/>
    <s v="TR00137649"/>
    <s v="AP_INVOICES"/>
    <n v="300000952533732"/>
    <s v="STANDARD"/>
    <n v="1037.5999999999999"/>
    <n v="188"/>
    <n v="2"/>
    <s v="TR00137649"/>
    <s v="1981221"/>
    <s v="Aisatou Jallow-Sey"/>
    <n v="1369"/>
    <s v="Journal Import 9793855:"/>
    <s v="Supplier: Aisatou Jallow-Sey |Supplier #: 1981221 |Site: Banjul Gambia |Transaction #: TR00137649 |Transaction Line #: 2 |PO #:  |PO Line #: 0 |Contract #: 00140730 |Project #: 00129730 |Task #: ACTIVITY 5 |Donor: Peacebuilding Fu"/>
    <s v="Payables A 9793100000004 9793855 Y"/>
    <s v="04-05-2023 Purchase Invoices"/>
    <s v="Quantum Service Account"/>
    <s v="UNDP PL USD"/>
    <s v=" "/>
    <m/>
    <n v="0"/>
    <n v="2023"/>
    <n v="45050"/>
    <n v="45061"/>
    <s v="2"/>
    <s v="USD"/>
    <n v="188"/>
    <n v="188"/>
    <m/>
    <n v="188"/>
    <n v="45241.425441435182"/>
  </r>
  <r>
    <s v="Purchase Invoices"/>
    <s v="Oracle Fusion Payables invoices."/>
    <s v="Payables"/>
    <s v="Oracle Fusion Payables subledger."/>
    <s v="INVOICES"/>
    <n v="5"/>
    <s v="MAY-2023"/>
    <s v="UNDP"/>
    <n v="71635"/>
    <s v="Travel Cost - Other"/>
    <s v="33404"/>
    <s v="Gambia - Dem. Governance"/>
    <s v="GMB"/>
    <s v="Gambia"/>
    <s v="011363"/>
    <s v="Peacebuilding Fund"/>
    <s v="30000"/>
    <s v="Programme Cost Sharing"/>
    <s v="001981-UNDP"/>
    <x v="0"/>
    <x v="0"/>
    <s v="00129730"/>
    <s v="Post-TRRC Project"/>
    <s v="TR00144827"/>
    <s v="AP_INVOICES"/>
    <n v="300000982309055"/>
    <s v="STANDARD"/>
    <n v="1037.5999999999999"/>
    <n v="188"/>
    <n v="1"/>
    <s v="TR00144827"/>
    <s v="1986220"/>
    <s v="Veronic Wright"/>
    <n v="4"/>
    <s v="Journal Import 13940585:"/>
    <s v="Supplier: Veronic Wright |Supplier #: 1986220 |Site: GMB |Transaction #: TR00144827 |Transaction Line #: 1 |PO #:  |PO Line #: 0 |Contract #: 00140730 |Project #: 00129730 |Task #: ACTIVITY 5 |Donor: Peacebuilding Fund |"/>
    <s v="Payables A 13940442000001 13940585 4 Y"/>
    <s v="18-05-2023 Purchase Invoices"/>
    <s v="Quantum Service Account"/>
    <s v="UNDP PL USD"/>
    <s v=" "/>
    <m/>
    <n v="0"/>
    <n v="2023"/>
    <n v="45064"/>
    <n v="45132"/>
    <s v="1"/>
    <s v="USD"/>
    <n v="188"/>
    <n v="188"/>
    <m/>
    <n v="188"/>
    <n v="45241.425441435182"/>
  </r>
  <r>
    <s v="Purchase Invoices"/>
    <s v="Oracle Fusion Payables invoices."/>
    <s v="Payables"/>
    <s v="Oracle Fusion Payables subledger."/>
    <s v="INVOICES"/>
    <n v="3"/>
    <s v="MAR-2023"/>
    <s v="UNDP"/>
    <n v="71605"/>
    <s v="Travel Tickets - International"/>
    <s v="33404"/>
    <s v="Gambia - Dem. Governance"/>
    <s v="GMB"/>
    <s v="Gambia"/>
    <s v="011363"/>
    <s v="Peacebuilding Fund"/>
    <s v="30000"/>
    <s v="Programme Cost Sharing"/>
    <s v="001981-UNDP"/>
    <x v="0"/>
    <x v="0"/>
    <s v="00129730"/>
    <s v="Post-TRRC Project"/>
    <s v="003091_Saikou Kawsu Gassama"/>
    <s v="AP_INVOICES"/>
    <n v="360328"/>
    <s v="STANDARD"/>
    <n v="60950"/>
    <n v="60950"/>
    <n v="1"/>
    <s v="003091_Saikou Kawsu Gassama"/>
    <s v="1031716"/>
    <s v="FUTURE TRAVEL AGENCY"/>
    <n v="13"/>
    <s v="Journal Import 7226336:"/>
    <s v="Supplier: FUTURE TRAVEL AGENCY |Supplier #: 1031716 |Site: GMB |Transaction #: 003091_Saikou Kawsu Gassama |Transaction Line #: 1 |PO #: 10015583 |PO Line #: 1 |Contract #: 00140730 |Project #: 00129730 |Task #: ACTIVITY 5 |Donor:"/>
    <s v="Payables A 7225300000002 7226336 Y"/>
    <s v="09-03-2023 Purchase Invoices"/>
    <s v="Quantum Service Account"/>
    <s v="UNDP PL USD"/>
    <s v="3/9/2023 "/>
    <s v="10015583"/>
    <n v="1"/>
    <n v="2023"/>
    <n v="44994"/>
    <n v="45014"/>
    <s v="1"/>
    <s v="GMD"/>
    <n v="60950"/>
    <n v="999.02"/>
    <m/>
    <n v="999.02"/>
    <n v="45241.425441435182"/>
  </r>
  <r>
    <s v="Purchase Invoices"/>
    <s v="Oracle Fusion Payables invoices."/>
    <s v="Payables"/>
    <s v="Oracle Fusion Payables subledger."/>
    <s v="INVOICES"/>
    <n v="3"/>
    <s v="MAR-2023"/>
    <s v="UNDP"/>
    <n v="71605"/>
    <s v="Travel Tickets - International"/>
    <s v="33404"/>
    <s v="Gambia - Dem. Governance"/>
    <s v="GMB"/>
    <s v="Gambia"/>
    <s v="011363"/>
    <s v="Peacebuilding Fund"/>
    <s v="30000"/>
    <s v="Programme Cost Sharing"/>
    <s v="001981-UNDP"/>
    <x v="0"/>
    <x v="0"/>
    <s v="00129730"/>
    <s v="Post-TRRC Project"/>
    <s v="003091_Isatou Njai"/>
    <s v="AP_INVOICES"/>
    <n v="360329"/>
    <s v="STANDARD"/>
    <n v="60950"/>
    <n v="60950"/>
    <n v="1"/>
    <s v="003091_Isatou Njai"/>
    <s v="1031716"/>
    <s v="FUTURE TRAVEL AGENCY"/>
    <n v="14"/>
    <s v="Journal Import 7226336:"/>
    <s v="Supplier: FUTURE TRAVEL AGENCY |Supplier #: 1031716 |Site: GMB |Transaction #: 003091_Isatou Njai |Transaction Line #: 1 |PO #: 10015584 |PO Line #: 1 |Contract #: 00140730 |Project #: 00129730 |Task #: ACTIVITY 5 |Donor: Peacebui"/>
    <s v="Payables A 7225300000002 7226336 Y"/>
    <s v="09-03-2023 Purchase Invoices"/>
    <s v="Quantum Service Account"/>
    <s v="UNDP PL USD"/>
    <s v="3/9/2023 "/>
    <s v="10015584"/>
    <n v="1"/>
    <n v="2023"/>
    <n v="44994"/>
    <n v="45014"/>
    <s v="1"/>
    <s v="GMD"/>
    <n v="60950"/>
    <n v="999.02"/>
    <m/>
    <n v="999.02"/>
    <n v="45241.425441435182"/>
  </r>
  <r>
    <s v="Purchase Invoices"/>
    <s v="Oracle Fusion Payables invoices."/>
    <s v="Payables"/>
    <s v="Oracle Fusion Payables subledger."/>
    <s v="INVOICES"/>
    <n v="3"/>
    <s v="MAR-2023"/>
    <s v="UNDP"/>
    <n v="71605"/>
    <s v="Travel Tickets - International"/>
    <s v="33404"/>
    <s v="Gambia - Dem. Governance"/>
    <s v="GMB"/>
    <s v="Gambia"/>
    <s v="011363"/>
    <s v="Peacebuilding Fund"/>
    <s v="30000"/>
    <s v="Programme Cost Sharing"/>
    <s v="001981-UNDP"/>
    <x v="2"/>
    <x v="0"/>
    <s v="00129730"/>
    <s v="Post-TRRC Project"/>
    <s v="003091_Mansour Jobe"/>
    <s v="AP_INVOICES"/>
    <n v="360330"/>
    <s v="STANDARD"/>
    <n v="60950"/>
    <n v="60950"/>
    <n v="1"/>
    <s v="003091_Mansour Jobe"/>
    <s v="1031716"/>
    <s v="FUTURE TRAVEL AGENCY"/>
    <n v="12"/>
    <s v="Journal Import 7226336:"/>
    <s v="Supplier: FUTURE TRAVEL AGENCY |Supplier #: 1031716 |Site: GMB |Transaction #: 003091_Mansour Jobe |Transaction Line #: 1 |PO #: 10015587 |PO Line #: 1 |Contract #: 00140730 |Project #: 00129730 |Task #: ACTIVITY 1 |Donor: Peacebu"/>
    <s v="Payables A 7225300000002 7226336 Y"/>
    <s v="09-03-2023 Purchase Invoices"/>
    <s v="Quantum Service Account"/>
    <s v="UNDP PL USD"/>
    <s v="3/9/2023 "/>
    <s v="10015587"/>
    <n v="1"/>
    <n v="2023"/>
    <n v="44994"/>
    <n v="45014"/>
    <s v="1"/>
    <s v="GMD"/>
    <n v="60950"/>
    <n v="999.02"/>
    <m/>
    <n v="999.02"/>
    <n v="45241.425441435182"/>
  </r>
  <r>
    <s v="Purchase Invoices"/>
    <s v="Oracle Fusion Payables invoices."/>
    <s v="Payables"/>
    <s v="Oracle Fusion Payables subledger."/>
    <s v="INVOICES"/>
    <n v="5"/>
    <s v="MAY-2023"/>
    <s v="UNDP"/>
    <n v="71605"/>
    <s v="Travel Tickets - International"/>
    <s v="33404"/>
    <s v="Gambia - Dem. Governance"/>
    <s v="GMB"/>
    <s v="Gambia"/>
    <s v="011363"/>
    <s v="Peacebuilding Fund"/>
    <s v="30000"/>
    <s v="Programme Cost Sharing"/>
    <s v="001981-UNDP"/>
    <x v="0"/>
    <x v="0"/>
    <s v="00129730"/>
    <s v="Post-TRRC Project"/>
    <s v="BJL/23/INV/006026"/>
    <s v="AP_INVOICES"/>
    <n v="775369"/>
    <s v="STANDARD"/>
    <n v="102000"/>
    <n v="102000"/>
    <n v="1"/>
    <s v="BJL/23/INV/006026"/>
    <s v="1007765"/>
    <s v="Satguru Travel &amp; Tours Services"/>
    <n v="19"/>
    <s v="Journal Import 11012772:"/>
    <s v="Supplier: Satguru Travel &amp; Tours Services |Supplier #: 1007765 |Site: GMB |Transaction #: BJL/23/INV/006026 |Transaction Line #: 1 |PO #: 10041081 |PO Line #: 1 |Contract #: 00140730 |Project #: 00129730 |Task #: ACTIVITY 5 |Donor"/>
    <s v="Payables A 11012525000001 11012772 2 Y"/>
    <s v="05-05-2023 Purchase Invoices"/>
    <s v="Quantum Service Account"/>
    <s v="UNDP PL USD"/>
    <s v="5/4/2023 "/>
    <s v="10041081"/>
    <n v="1"/>
    <n v="2023"/>
    <n v="45051"/>
    <n v="45082"/>
    <s v="1"/>
    <s v="GMD"/>
    <n v="102000"/>
    <n v="1704.55"/>
    <m/>
    <n v="1704.55"/>
    <n v="45241.425441435182"/>
  </r>
  <r>
    <s v="Purchase Invoices"/>
    <s v="Oracle Fusion Payables invoices."/>
    <s v="Payables"/>
    <s v="Oracle Fusion Payables subledger."/>
    <s v="INVOICES"/>
    <n v="4"/>
    <s v="APR-2023"/>
    <s v="UNDP"/>
    <n v="71605"/>
    <s v="Travel Tickets - International"/>
    <s v="33404"/>
    <s v="Gambia - Dem. Governance"/>
    <s v="GMB"/>
    <s v="Gambia"/>
    <s v="011363"/>
    <s v="Peacebuilding Fund"/>
    <s v="30000"/>
    <s v="Programme Cost Sharing"/>
    <s v="001981-UNDP"/>
    <x v="0"/>
    <x v="0"/>
    <s v="00129730"/>
    <s v="Post-TRRC Project"/>
    <s v="BJL/23/GINV/000433-ISATOU"/>
    <s v="AP_INVOICES"/>
    <n v="840230"/>
    <s v="STANDARD"/>
    <n v="262000"/>
    <n v="262000"/>
    <n v="1"/>
    <s v="BJL/23/GINV/000433-ISATOU"/>
    <s v="1007765"/>
    <s v="Satguru Travel &amp; Tours Services"/>
    <n v="12"/>
    <s v="Journal Import 11263640:"/>
    <s v="Supplier: Satguru Travel &amp; Tours Services |Supplier #: 1007765 |Site: GMB |Transaction #: BJL/23/GINV/000433-ISATOU |Transaction Line #: 1 |PO #: 10035679 |PO Line #: 1 |Contract #: 00140730 |Project #: 00129730 |Task #: ACTIVITY 5"/>
    <s v="Payables A 11262622000001 11263640 5 Y"/>
    <s v="24-04-2023 Purchase Invoices"/>
    <s v="Quantum Service Account"/>
    <s v="UNDP PL USD"/>
    <s v="4/23/2023 "/>
    <s v="10035679"/>
    <n v="1"/>
    <n v="2023"/>
    <n v="45040"/>
    <n v="45086"/>
    <s v="1"/>
    <s v="GMD"/>
    <n v="262000"/>
    <n v="4232.63"/>
    <m/>
    <n v="4232.63"/>
    <n v="45241.425441435182"/>
  </r>
  <r>
    <s v="Purchase Invoices"/>
    <s v="Oracle Fusion Payables invoices."/>
    <s v="Payables"/>
    <s v="Oracle Fusion Payables subledger."/>
    <s v="INVOICES"/>
    <n v="4"/>
    <s v="APR-2023"/>
    <s v="UNDP"/>
    <n v="71605"/>
    <s v="Travel Tickets - International"/>
    <s v="33404"/>
    <s v="Gambia - Dem. Governance"/>
    <s v="GMB"/>
    <s v="Gambia"/>
    <s v="011363"/>
    <s v="Peacebuilding Fund"/>
    <s v="30000"/>
    <s v="Programme Cost Sharing"/>
    <s v="001981-UNDP"/>
    <x v="0"/>
    <x v="0"/>
    <s v="00129730"/>
    <s v="Post-TRRC Project"/>
    <s v="BJL/23/GINV/000433-DAWDA"/>
    <s v="AP_INVOICES"/>
    <n v="840231"/>
    <s v="STANDARD"/>
    <n v="262000"/>
    <n v="262000"/>
    <n v="1"/>
    <s v="BJL/23/GINV/000433-DAWDA"/>
    <s v="1007765"/>
    <s v="Satguru Travel &amp; Tours Services"/>
    <n v="13"/>
    <s v="Journal Import 11263640:"/>
    <s v="Supplier: Satguru Travel &amp; Tours Services |Supplier #: 1007765 |Site: GMB |Transaction #: BJL/23/GINV/000433-DAWDA |Transaction Line #: 1 |PO #: 10035680 |PO Line #: 1 |Contract #: 00140730 |Project #: 00129730 |Task #: ACTIVITY 5"/>
    <s v="Payables A 11262622000001 11263640 5 Y"/>
    <s v="24-04-2023 Purchase Invoices"/>
    <s v="Quantum Service Account"/>
    <s v="UNDP PL USD"/>
    <s v="4/23/2023 "/>
    <s v="10035680"/>
    <n v="1"/>
    <n v="2023"/>
    <n v="45040"/>
    <n v="45086"/>
    <s v="1"/>
    <s v="GMD"/>
    <n v="262000"/>
    <n v="4232.63"/>
    <m/>
    <n v="4232.63"/>
    <n v="45241.425441435182"/>
  </r>
  <r>
    <s v="Purchase Invoices"/>
    <s v="Oracle Fusion Payables invoices."/>
    <s v="Payables"/>
    <s v="Oracle Fusion Payables subledger."/>
    <s v="INVOICES"/>
    <n v="4"/>
    <s v="APR-2023"/>
    <s v="UNDP"/>
    <n v="71605"/>
    <s v="Travel Tickets - International"/>
    <s v="33404"/>
    <s v="Gambia - Dem. Governance"/>
    <s v="GMB"/>
    <s v="Gambia"/>
    <s v="011363"/>
    <s v="Peacebuilding Fund"/>
    <s v="30000"/>
    <s v="Programme Cost Sharing"/>
    <s v="001981-UNDP"/>
    <x v="0"/>
    <x v="0"/>
    <s v="00129730"/>
    <s v="Post-TRRC Project"/>
    <s v="BJL/23/GINV/000433-FATOU"/>
    <s v="AP_INVOICES"/>
    <n v="840232"/>
    <s v="STANDARD"/>
    <n v="262000"/>
    <n v="262000"/>
    <n v="1"/>
    <s v="BJL/23/GINV/000433-FATOU"/>
    <s v="1007765"/>
    <s v="Satguru Travel &amp; Tours Services"/>
    <n v="11"/>
    <s v="Journal Import 11263640:"/>
    <s v="Supplier: Satguru Travel &amp; Tours Services |Supplier #: 1007765 |Site: GMB |Transaction #: BJL/23/GINV/000433-FATOU |Transaction Line #: 1 |PO #: 10035678 |PO Line #: 1 |Contract #: 00140730 |Project #: 00129730 |Task #: ACTIVITY 5"/>
    <s v="Payables A 11262622000001 11263640 5 Y"/>
    <s v="24-04-2023 Purchase Invoices"/>
    <s v="Quantum Service Account"/>
    <s v="UNDP PL USD"/>
    <s v="4/23/2023 "/>
    <s v="10035678"/>
    <n v="1"/>
    <n v="2023"/>
    <n v="45040"/>
    <n v="45086"/>
    <s v="1"/>
    <s v="GMD"/>
    <n v="262000"/>
    <n v="4232.63"/>
    <m/>
    <n v="4232.63"/>
    <n v="45241.425441435182"/>
  </r>
  <r>
    <s v="Purchase Invoices"/>
    <s v="Oracle Fusion Payables invoices."/>
    <s v="Payables"/>
    <s v="Oracle Fusion Payables subledger."/>
    <s v="INVOICES"/>
    <n v="3"/>
    <s v="MAR-2023"/>
    <s v="UNDP"/>
    <n v="71511"/>
    <s v="UNV Contribution towards expenses incurred for commencement of services"/>
    <s v="33404"/>
    <s v="Gambia - Dem. Governance"/>
    <s v="GMB"/>
    <s v="Gambia"/>
    <s v="011363"/>
    <s v="Peacebuilding Fund"/>
    <s v="30000"/>
    <s v="Programme Cost Sharing"/>
    <s v="001981-UNDP"/>
    <x v="0"/>
    <x v="0"/>
    <s v="00129730"/>
    <s v="Post-TRRC Project"/>
    <s v="UNV-50% Entry Lumpsum-GMB-Daurer"/>
    <s v="AP_INVOICES"/>
    <n v="300000849086791"/>
    <s v="STANDARD"/>
    <n v="0"/>
    <n v="0"/>
    <n v="1"/>
    <s v="UNV-50% Entry Lumpsum-GMB-Daurer"/>
    <s v="1160348"/>
    <s v="Vanessa Daurer"/>
    <n v="170"/>
    <s v="Journal Import 6807183:"/>
    <s v="Supplier: Vanessa Daurer |Supplier #: 1160348 |Site: REMIT |Transaction #: UNV-50% Entry Lumpsum-GMB-Daurer |Transaction Line #: 1 |PO #:  |PO Line #: 0 |Contract #: 00140730 |Project #: 00129730 |Task #: ACTIVITY 5 |Donor: Peaceb"/>
    <s v="Payables A 6806208000001 6807183 Y"/>
    <s v="21-03-2023 Purchase Invoices"/>
    <s v="Quantum Service Account"/>
    <s v="UNDP PL USD"/>
    <s v=" "/>
    <m/>
    <n v="0"/>
    <n v="2023"/>
    <n v="45006"/>
    <n v="45013"/>
    <s v="1"/>
    <s v="USD"/>
    <n v="-800"/>
    <m/>
    <n v="800"/>
    <n v="-800"/>
    <n v="45241.425441435182"/>
  </r>
  <r>
    <s v="Purchase Invoices"/>
    <s v="Oracle Fusion Payables invoices."/>
    <s v="Payables"/>
    <s v="Oracle Fusion Payables subledger."/>
    <s v="INVOICES"/>
    <n v="3"/>
    <s v="MAR-2023"/>
    <s v="UNDP"/>
    <n v="71511"/>
    <s v="UNV Contribution towards expenses incurred for commencement of services"/>
    <s v="33404"/>
    <s v="Gambia - Dem. Governance"/>
    <s v="GMB"/>
    <s v="Gambia"/>
    <s v="011363"/>
    <s v="Peacebuilding Fund"/>
    <s v="30000"/>
    <s v="Programme Cost Sharing"/>
    <s v="001981-UNDP"/>
    <x v="0"/>
    <x v="0"/>
    <s v="00129730"/>
    <s v="Post-TRRC Project"/>
    <s v="UNV-50% Entry Lumpsum-GMB-Daurer"/>
    <s v="AP_INVOICES"/>
    <n v="300000849086791"/>
    <s v="STANDARD"/>
    <n v="0"/>
    <n v="0"/>
    <n v="1"/>
    <s v="UNV-50% Entry Lumpsum-GMB-Daurer"/>
    <s v="1160348"/>
    <s v="Vanessa Daurer"/>
    <n v="498"/>
    <s v="Journal Import 6762325:"/>
    <s v="Supplier: Vanessa Daurer |Supplier #: 1160348 |Site: REMIT |Transaction #: UNV-50% Entry Lumpsum-GMB-Daurer |Transaction Line #: 1 |PO #:  |PO Line #: 0 |Contract #: 00140730 |Project #: 00129730 |Task #: ACTIVITY 5 |Donor: Peaceb"/>
    <s v="Payables A 6761351000001 6762325 Y"/>
    <s v="21-03-2023 Purchase Invoices"/>
    <s v="Quantum Service Account"/>
    <s v="UNDP PL USD"/>
    <s v=" "/>
    <m/>
    <n v="0"/>
    <n v="2023"/>
    <n v="45006"/>
    <n v="45013"/>
    <s v="1"/>
    <s v="USD"/>
    <n v="800"/>
    <n v="800"/>
    <m/>
    <n v="800"/>
    <n v="45241.425441435182"/>
  </r>
  <r>
    <s v="Purchase Invoices"/>
    <s v="Oracle Fusion Payables invoices."/>
    <s v="Payables"/>
    <s v="Oracle Fusion Payables subledger."/>
    <s v="INVOICES"/>
    <n v="3"/>
    <s v="MAR-2023"/>
    <s v="UNDP"/>
    <n v="71511"/>
    <s v="UNV Contribution towards expenses incurred for commencement of services"/>
    <s v="33404"/>
    <s v="Gambia - Dem. Governance"/>
    <s v="GMB"/>
    <s v="Gambia"/>
    <s v="011363"/>
    <s v="Peacebuilding Fund"/>
    <s v="30000"/>
    <s v="Programme Cost Sharing"/>
    <s v="001981-UNDP"/>
    <x v="0"/>
    <x v="0"/>
    <s v="00129730"/>
    <s v="Post-TRRC Project"/>
    <s v="UNV-Entry Lumpsum-MLI-Daurer"/>
    <s v="AP_INVOICES"/>
    <n v="300000851201686"/>
    <s v="STANDARD"/>
    <n v="2000"/>
    <n v="800"/>
    <n v="2"/>
    <s v="UNV-Entry Lumpsum-MLI-Daurer"/>
    <s v="1160348"/>
    <s v="Vanessa Daurer"/>
    <n v="847"/>
    <s v="Journal Import 6807238:"/>
    <s v="Supplier: Vanessa Daurer |Supplier #: 1160348 |Site: REMIT |Transaction #: UNV-Entry Lumpsum-MLI-Daurer |Transaction Line #: 2 |PO #:  |PO Line #: 0 |Contract #: 00140730 |Project #: 00129730 |Task #: ACTIVITY 5 |Donor: Peacebuild"/>
    <s v="Payables A 6806208000002 6807238 Y"/>
    <s v="22-03-2023 Purchase Invoices"/>
    <s v="Quantum Service Account"/>
    <s v="UNDP PL USD"/>
    <s v=" "/>
    <m/>
    <n v="0"/>
    <n v="2023"/>
    <n v="45007"/>
    <n v="45013"/>
    <s v="2"/>
    <s v="USD"/>
    <n v="800"/>
    <n v="800"/>
    <m/>
    <n v="800"/>
    <n v="45241.425441435182"/>
  </r>
  <r>
    <s v="BURDEN_COST"/>
    <s v="Cost of summarized burden expenditure items."/>
    <s v="Project Accounting"/>
    <s v="Accounting generated by Oracle Fusion Projects for cost, revenue and billing offset transactions."/>
    <s v="BURDEN_COST"/>
    <n v="8"/>
    <s v="AUG-2023"/>
    <s v="UNDP"/>
    <n v="75105"/>
    <s v="Facilities and Administration - Implementation"/>
    <s v="33402"/>
    <s v="Gambia - UN Dev Coord"/>
    <s v="GMB"/>
    <s v="Gambia"/>
    <s v="011363"/>
    <s v="Peacebuilding Fund"/>
    <s v="30000"/>
    <s v="Programme Cost Sharing"/>
    <s v="001981-UNDP"/>
    <x v="0"/>
    <x v="0"/>
    <s v="00129730"/>
    <s v="Post-TRRC Project"/>
    <s v="2534049"/>
    <s v="EXPENDITURES"/>
    <m/>
    <m/>
    <m/>
    <m/>
    <m/>
    <m/>
    <s v=""/>
    <s v=""/>
    <n v="33"/>
    <s v="Journal Import 15541950:"/>
    <s v="Expenditure Business Unit : UNDP-GMB , Project Number : 00129730 , Task Number : QUERY , Transaction Number : 2534049 , Expenditure Category : 75100 - Facilities &amp; Administration , Expenditure Type : 75105 - Facilities and Administration -"/>
    <s v="Projects A 15541743000001 15541950 3 Y"/>
    <s v="18-08-2023 Burden Cost"/>
    <s v="Quantum Service Account"/>
    <s v="UNDP PL USD"/>
    <m/>
    <m/>
    <m/>
    <n v="2023"/>
    <n v="45156"/>
    <n v="45162"/>
    <s v=""/>
    <s v="GMD"/>
    <n v="1151.5"/>
    <n v="19.080000000000002"/>
    <m/>
    <n v="19.080000000000002"/>
    <n v="45241.425441435182"/>
  </r>
  <r>
    <s v="Purchase Invoices"/>
    <s v="Oracle Fusion Payables invoices."/>
    <s v="Payables"/>
    <s v="Oracle Fusion Payables subledger."/>
    <s v="INVOICES"/>
    <n v="8"/>
    <s v="AUG-2023"/>
    <s v="UNDP"/>
    <n v="74215"/>
    <s v="Promotional Materials and Distribution"/>
    <s v="33402"/>
    <s v="Gambia - UN Dev Coord"/>
    <s v="GMB"/>
    <s v="Gambia"/>
    <s v="011363"/>
    <s v="Peacebuilding Fund"/>
    <s v="30000"/>
    <s v="Programme Cost Sharing"/>
    <s v="001981-UNDP"/>
    <x v="0"/>
    <x v="0"/>
    <s v="00129730"/>
    <s v="Post-TRRC Project"/>
    <s v="2347"/>
    <s v="AP_INVOICES"/>
    <n v="300001199417201"/>
    <s v="STANDARD"/>
    <n v="16450"/>
    <n v="16450"/>
    <n v="1"/>
    <s v="2347"/>
    <s v="1031800"/>
    <s v="THE LENS PRINTING"/>
    <n v="71"/>
    <s v="Journal Import 15505981:"/>
    <s v="Supplier: THE LENS PRINTING |Supplier #: 1031800 |Site: Gambia |Transaction #: 2347 |Transaction Line #: 1 |PO #: 10091609 |PO Line #: 1 |Contract #: 00140730 |Project #: 00129730 |Task #: ACTIVITY 5 |Donor: Peacebuilding Fund |"/>
    <s v="Payables A 15505552000001 15505981 5 Y"/>
    <s v="18-08-2023 Purchase Invoices"/>
    <s v="Quantum Service Account"/>
    <s v="UNDP PL USD"/>
    <s v="8/16/2023 "/>
    <s v="10091609"/>
    <n v="1"/>
    <n v="2023"/>
    <n v="45156"/>
    <n v="45161"/>
    <s v="1"/>
    <s v="GMD"/>
    <n v="16450"/>
    <n v="272.58"/>
    <m/>
    <n v="272.58"/>
    <n v="45241.425441435182"/>
  </r>
  <r>
    <s v="BURDEN_COST"/>
    <s v="Cost of summarized burden expenditure items."/>
    <s v="Project Accounting"/>
    <s v="Accounting generated by Oracle Fusion Projects for cost, revenue and billing offset transactions."/>
    <s v="BURDEN_COST"/>
    <n v="8"/>
    <s v="AUG-2023"/>
    <s v="UNDP"/>
    <n v="75105"/>
    <s v="Facilities and Administration - Implementation"/>
    <s v="33401"/>
    <s v="Gambia - Central"/>
    <s v="GMB"/>
    <s v="Gambia"/>
    <s v="011363"/>
    <s v="Peacebuilding Fund"/>
    <s v="30000"/>
    <s v="Programme Cost Sharing"/>
    <s v="001981-UNDP"/>
    <x v="0"/>
    <x v="0"/>
    <s v="00129730"/>
    <s v="Post-TRRC Project"/>
    <s v="2534050"/>
    <s v="EXPENDITURES"/>
    <m/>
    <m/>
    <m/>
    <m/>
    <m/>
    <m/>
    <s v=""/>
    <s v=""/>
    <n v="32"/>
    <s v="Journal Import 15541950:"/>
    <s v="Expenditure Business Unit : UNDP-GMB , Project Number : 00129730 , Task Number : QUERY , Transaction Number : 2534050 , Expenditure Category : 75100 - Facilities &amp; Administration , Expenditure Type : 75105 - Facilities and Administration -"/>
    <s v="Projects A 15541743000001 15541950 3 Y"/>
    <s v="18-08-2023 Burden Cost"/>
    <s v="Quantum Service Account"/>
    <s v="UNDP PL USD"/>
    <m/>
    <m/>
    <m/>
    <n v="2023"/>
    <n v="45156"/>
    <n v="45162"/>
    <s v=""/>
    <s v="GMD"/>
    <n v="13440"/>
    <n v="222.70000000000002"/>
    <m/>
    <n v="222.70000000000002"/>
    <n v="45241.425441435182"/>
  </r>
  <r>
    <s v="Purchase Invoices"/>
    <s v="Oracle Fusion Payables invoices."/>
    <s v="Payables"/>
    <s v="Oracle Fusion Payables subledger."/>
    <s v="INVOICES"/>
    <n v="10"/>
    <s v="OCT-2023"/>
    <s v="UNDP"/>
    <n v="73420"/>
    <s v="Lease Expense - Vehicles"/>
    <s v="33401"/>
    <s v="Gambia - Central"/>
    <s v="GMB"/>
    <s v="Gambia"/>
    <s v="011363"/>
    <s v="Peacebuilding Fund"/>
    <s v="30000"/>
    <s v="Programme Cost Sharing"/>
    <s v="001981-UNDP"/>
    <x v="1"/>
    <x v="0"/>
    <s v="00129730"/>
    <s v="Post-TRRC Project"/>
    <s v="CM FCDV00500"/>
    <s v="AP_INVOICES"/>
    <n v="300001336383721"/>
    <s v="STANDARD"/>
    <n v="83010"/>
    <n v="83010"/>
    <n v="1"/>
    <s v="CM FCDV00500"/>
    <s v="2003127"/>
    <s v="CFAO (GMB) LTD"/>
    <n v="10"/>
    <s v="Journal Import 19002981:"/>
    <s v="Supplier: CFAO (GMB) LTD |Supplier #: 2003127 |Site: GMB |Transaction #: CM FCDV00500 |Transaction Line #: 1 |PO #: 10095679 |PO Line #: 1 |Contract #: 00140730 |Project #: 00129730 |Task #: ACTIVITY 5.Q1 |Donor: Peacebuilding Fun"/>
    <s v="Payables A 19002270000001 19002981 N"/>
    <s v="16-10-2023 Purchase Invoices"/>
    <s v="Quantum Service Account"/>
    <s v="UNDP PL USD"/>
    <s v="8/24/2023 "/>
    <s v="10095679"/>
    <n v="1"/>
    <n v="2023"/>
    <n v="45215"/>
    <n v="45225"/>
    <s v="1"/>
    <s v="GMD"/>
    <n v="0"/>
    <m/>
    <n v="30.1"/>
    <n v="-30.1"/>
    <n v="45241.425441435182"/>
  </r>
  <r>
    <s v="Purchase Invoices"/>
    <s v="Oracle Fusion Payables invoices."/>
    <s v="Payables"/>
    <s v="Oracle Fusion Payables subledger."/>
    <s v="INVOICES"/>
    <n v="10"/>
    <s v="OCT-2023"/>
    <s v="UNDP"/>
    <n v="73420"/>
    <s v="Lease Expense - Vehicles"/>
    <s v="33401"/>
    <s v="Gambia - Central"/>
    <s v="GMB"/>
    <s v="Gambia"/>
    <s v="011363"/>
    <s v="Peacebuilding Fund"/>
    <s v="30000"/>
    <s v="Programme Cost Sharing"/>
    <s v="001981-UNDP"/>
    <x v="1"/>
    <x v="0"/>
    <s v="00129730"/>
    <s v="Post-TRRC Project"/>
    <s v="CM FCDV00500"/>
    <s v="AP_INVOICES"/>
    <n v="300001336383721"/>
    <s v="STANDARD"/>
    <n v="83010"/>
    <n v="83010"/>
    <n v="1"/>
    <s v="CM FCDV00500"/>
    <s v="2003127"/>
    <s v="CFAO (GMB) LTD"/>
    <n v="15"/>
    <s v="Journal Import 19002981:"/>
    <s v="Supplier: CFAO (GMB) LTD |Supplier #: 2003127 |Site: GMB |Transaction #: CM FCDV00500 |Transaction Line #: 1 |PO #: 10095679 |PO Line #: 1 |Contract #: 00140730 |Project #: 00129730 |Task #: ACTIVITY 5.Q1 |Donor: Peacebuilding Fun"/>
    <s v="Payables A 19002270000001 19002981 Y"/>
    <s v="16-10-2023 Purchase Invoices"/>
    <s v="Quantum Service Account"/>
    <s v="UNDP PL USD"/>
    <s v="8/24/2023 "/>
    <s v="10095679"/>
    <n v="1"/>
    <n v="2023"/>
    <n v="45215"/>
    <n v="45225"/>
    <s v="1"/>
    <s v="GMD"/>
    <n v="83010"/>
    <n v="1375.48"/>
    <m/>
    <n v="1375.48"/>
    <n v="45241.425441435182"/>
  </r>
  <r>
    <s v="Purchase Invoices"/>
    <s v="Oracle Fusion Payables invoices."/>
    <s v="Payables"/>
    <s v="Oracle Fusion Payables subledger."/>
    <s v="INVOICES"/>
    <n v="8"/>
    <s v="AUG-2023"/>
    <s v="UNDP"/>
    <n v="72145"/>
    <s v="Service Cost - Training and Education Services"/>
    <s v="33401"/>
    <s v="Gambia - Central"/>
    <s v="GMB"/>
    <s v="Gambia"/>
    <s v="011363"/>
    <s v="Peacebuilding Fund"/>
    <s v="30000"/>
    <s v="Programme Cost Sharing"/>
    <s v="001981-UNDP"/>
    <x v="0"/>
    <x v="0"/>
    <s v="00129730"/>
    <s v="Post-TRRC Project"/>
    <s v="00119"/>
    <s v="AP_INVOICES"/>
    <n v="300001199417186"/>
    <s v="STANDARD"/>
    <n v="192000"/>
    <n v="192000"/>
    <n v="1"/>
    <s v="00119"/>
    <s v="1964449"/>
    <s v="BAOBAB HOLIDAY RESORT"/>
    <n v="20"/>
    <s v="Journal Import 15505981:"/>
    <s v="Supplier: BAOBAB HOLIDAY RESORT |Supplier #: 1964449 |Site: GMB |Transaction #: 00119 |Transaction Line #: 1 |PO #: 10090457 |PO Line #: 1 |Contract #: 00140730 |Project #: 00129730 |Task #: ACTIVITY 5 |Donor: Peacebuilding Fund |"/>
    <s v="Payables A 15505552000001 15505981 N"/>
    <s v="18-08-2023 Purchase Invoices"/>
    <s v="Quantum Service Account"/>
    <s v="UNDP PL USD"/>
    <s v="8/14/2023 "/>
    <s v="10090457"/>
    <n v="1"/>
    <n v="2023"/>
    <n v="45156"/>
    <n v="45161"/>
    <s v="1"/>
    <s v="GMD"/>
    <n v="0"/>
    <m/>
    <n v="40.58"/>
    <n v="-40.58"/>
    <n v="45241.425441435182"/>
  </r>
  <r>
    <s v="Purchase Invoices"/>
    <s v="Oracle Fusion Payables invoices."/>
    <s v="Payables"/>
    <s v="Oracle Fusion Payables subledger."/>
    <s v="INVOICES"/>
    <n v="8"/>
    <s v="AUG-2023"/>
    <s v="UNDP"/>
    <n v="72145"/>
    <s v="Service Cost - Training and Education Services"/>
    <s v="33401"/>
    <s v="Gambia - Central"/>
    <s v="GMB"/>
    <s v="Gambia"/>
    <s v="011363"/>
    <s v="Peacebuilding Fund"/>
    <s v="30000"/>
    <s v="Programme Cost Sharing"/>
    <s v="001981-UNDP"/>
    <x v="0"/>
    <x v="0"/>
    <s v="00129730"/>
    <s v="Post-TRRC Project"/>
    <s v="00119"/>
    <s v="AP_INVOICES"/>
    <n v="300001199417186"/>
    <s v="STANDARD"/>
    <n v="192000"/>
    <n v="192000"/>
    <n v="1"/>
    <s v="00119"/>
    <s v="1964449"/>
    <s v="BAOBAB HOLIDAY RESORT"/>
    <n v="61"/>
    <s v="Journal Import 15505981:"/>
    <s v="Supplier: BAOBAB HOLIDAY RESORT |Supplier #: 1964449 |Site: GMB |Transaction #: 00119 |Transaction Line #: 1 |PO #: 10090457 |PO Line #: 1 |Contract #: 00140730 |Project #: 00129730 |Task #: ACTIVITY 5 |Donor: Peacebuilding Fund |"/>
    <s v="Payables A 15505552000001 15505981 5 Y"/>
    <s v="18-08-2023 Purchase Invoices"/>
    <s v="Quantum Service Account"/>
    <s v="UNDP PL USD"/>
    <s v="8/14/2023 "/>
    <s v="10090457"/>
    <n v="1"/>
    <n v="2023"/>
    <n v="45156"/>
    <n v="45161"/>
    <s v="1"/>
    <s v="GMD"/>
    <n v="192000"/>
    <n v="3222.02"/>
    <m/>
    <n v="3222.02"/>
    <n v="45241.425441435182"/>
  </r>
  <r>
    <m/>
    <m/>
    <m/>
    <m/>
    <m/>
    <m/>
    <m/>
    <m/>
    <m/>
    <m/>
    <m/>
    <m/>
    <m/>
    <m/>
    <m/>
    <m/>
    <m/>
    <m/>
    <m/>
    <x v="7"/>
    <x v="0"/>
    <m/>
    <m/>
    <m/>
    <m/>
    <m/>
    <m/>
    <m/>
    <m/>
    <m/>
    <m/>
    <m/>
    <m/>
    <m/>
    <m/>
    <m/>
    <m/>
    <m/>
    <m/>
    <m/>
    <m/>
    <m/>
    <m/>
    <m/>
    <m/>
    <m/>
    <m/>
    <m/>
    <m/>
    <m/>
    <m/>
    <m/>
    <m/>
  </r>
  <r>
    <m/>
    <m/>
    <m/>
    <m/>
    <m/>
    <m/>
    <m/>
    <m/>
    <m/>
    <m/>
    <m/>
    <m/>
    <m/>
    <m/>
    <m/>
    <m/>
    <m/>
    <m/>
    <m/>
    <x v="7"/>
    <x v="0"/>
    <m/>
    <m/>
    <m/>
    <m/>
    <m/>
    <m/>
    <m/>
    <m/>
    <m/>
    <m/>
    <m/>
    <m/>
    <m/>
    <m/>
    <m/>
    <m/>
    <m/>
    <m/>
    <m/>
    <m/>
    <m/>
    <m/>
    <m/>
    <m/>
    <m/>
    <m/>
    <m/>
    <m/>
    <m/>
    <m/>
    <m/>
    <m/>
  </r>
  <r>
    <m/>
    <m/>
    <m/>
    <m/>
    <m/>
    <m/>
    <m/>
    <m/>
    <m/>
    <m/>
    <m/>
    <m/>
    <m/>
    <m/>
    <m/>
    <m/>
    <m/>
    <m/>
    <m/>
    <x v="7"/>
    <x v="0"/>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AD779E8-7CE6-4A66-BF81-CF8A195FB1CC}" name="Tableau croisé dynamique3" cacheId="14" applyNumberFormats="0" applyBorderFormats="0" applyFontFormats="0" applyPatternFormats="0" applyAlignmentFormats="0" applyWidthHeightFormats="1" dataCaption="Valeurs" updatedVersion="8" minRefreshableVersion="3" useAutoFormatting="1" itemPrintTitles="1" createdVersion="8" indent="0" outline="1" outlineData="1" multipleFieldFilters="0">
  <location ref="A3:B12" firstHeaderRow="1" firstDataRow="1" firstDataCol="1"/>
  <pivotFields count="5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4"/>
        <item x="6"/>
        <item x="5"/>
        <item x="1"/>
        <item x="0"/>
        <item x="3"/>
        <item x="2"/>
        <item x="7"/>
        <item t="default"/>
      </items>
    </pivotField>
    <pivotField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s>
  <rowFields count="1">
    <field x="19"/>
  </rowFields>
  <rowItems count="9">
    <i>
      <x/>
    </i>
    <i>
      <x v="1"/>
    </i>
    <i>
      <x v="2"/>
    </i>
    <i>
      <x v="3"/>
    </i>
    <i>
      <x v="4"/>
    </i>
    <i>
      <x v="5"/>
    </i>
    <i>
      <x v="6"/>
    </i>
    <i>
      <x v="7"/>
    </i>
    <i t="grand">
      <x/>
    </i>
  </rowItems>
  <colItems count="1">
    <i/>
  </colItems>
  <dataFields count="1">
    <dataField name="Somme de Net Accounted Amt" fld="5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130" zoomScaleNormal="130" workbookViewId="0">
      <selection activeCell="B5" sqref="B5"/>
    </sheetView>
  </sheetViews>
  <sheetFormatPr baseColWidth="10" defaultColWidth="8.7109375" defaultRowHeight="15"/>
  <cols>
    <col min="2" max="2" width="127.28515625" customWidth="1"/>
  </cols>
  <sheetData>
    <row r="2" spans="2:5" ht="36.75" customHeight="1" thickBot="1">
      <c r="B2" s="204" t="s">
        <v>0</v>
      </c>
      <c r="C2" s="204"/>
      <c r="D2" s="204"/>
      <c r="E2" s="204"/>
    </row>
    <row r="3" spans="2:5" ht="295.5" customHeight="1" thickBot="1">
      <c r="B3" s="138" t="s">
        <v>1</v>
      </c>
    </row>
  </sheetData>
  <sheetProtection sheet="1" objects="1" scenarios="1"/>
  <mergeCells count="1">
    <mergeCell ref="B2:E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51C7B-E430-4928-9132-1B2ED1899246}">
  <sheetPr filterMode="1"/>
  <dimension ref="A1:BA296"/>
  <sheetViews>
    <sheetView topLeftCell="E1" workbookViewId="0">
      <selection activeCell="J7" sqref="J7"/>
    </sheetView>
  </sheetViews>
  <sheetFormatPr baseColWidth="10" defaultColWidth="10.85546875" defaultRowHeight="15"/>
  <cols>
    <col min="1" max="20" width="10.85546875" style="333"/>
    <col min="21" max="21" width="10.85546875" style="335"/>
    <col min="22" max="25" width="10.85546875" style="333"/>
    <col min="26" max="26" width="31.140625" style="333" customWidth="1"/>
    <col min="27" max="51" width="10.85546875" style="333"/>
    <col min="52" max="52" width="14.140625" style="338" customWidth="1"/>
    <col min="53" max="16384" width="10.85546875" style="333"/>
  </cols>
  <sheetData>
    <row r="1" spans="1:53">
      <c r="A1" s="330" t="s">
        <v>1705</v>
      </c>
      <c r="B1" s="330" t="s">
        <v>1706</v>
      </c>
      <c r="C1" s="330" t="s">
        <v>1707</v>
      </c>
      <c r="D1" s="330" t="s">
        <v>1708</v>
      </c>
      <c r="E1" s="330" t="s">
        <v>1709</v>
      </c>
      <c r="F1" s="330" t="s">
        <v>1710</v>
      </c>
      <c r="G1" s="330" t="s">
        <v>1711</v>
      </c>
      <c r="H1" s="330" t="s">
        <v>1712</v>
      </c>
      <c r="I1" s="330" t="s">
        <v>1713</v>
      </c>
      <c r="J1" s="330" t="s">
        <v>1714</v>
      </c>
      <c r="K1" s="330" t="s">
        <v>1715</v>
      </c>
      <c r="L1" s="330" t="s">
        <v>1716</v>
      </c>
      <c r="M1" s="330" t="s">
        <v>1717</v>
      </c>
      <c r="N1" s="330" t="s">
        <v>1718</v>
      </c>
      <c r="O1" s="330" t="s">
        <v>1719</v>
      </c>
      <c r="P1" s="330" t="s">
        <v>1720</v>
      </c>
      <c r="Q1" s="330" t="s">
        <v>1721</v>
      </c>
      <c r="R1" s="330" t="s">
        <v>1722</v>
      </c>
      <c r="S1" s="330" t="s">
        <v>1723</v>
      </c>
      <c r="T1" s="330" t="s">
        <v>1724</v>
      </c>
      <c r="U1" s="331" t="s">
        <v>669</v>
      </c>
      <c r="V1" s="330" t="s">
        <v>1725</v>
      </c>
      <c r="W1" s="330" t="s">
        <v>1726</v>
      </c>
      <c r="X1" s="330" t="s">
        <v>1727</v>
      </c>
      <c r="Y1" s="330" t="s">
        <v>1728</v>
      </c>
      <c r="Z1" s="330" t="s">
        <v>1729</v>
      </c>
      <c r="AA1" s="330" t="s">
        <v>1730</v>
      </c>
      <c r="AB1" s="330" t="s">
        <v>1731</v>
      </c>
      <c r="AC1" s="330" t="s">
        <v>1732</v>
      </c>
      <c r="AD1" s="330" t="s">
        <v>1733</v>
      </c>
      <c r="AE1" s="330" t="s">
        <v>1734</v>
      </c>
      <c r="AF1" s="330" t="s">
        <v>1735</v>
      </c>
      <c r="AG1" s="330" t="s">
        <v>1736</v>
      </c>
      <c r="AH1" s="330" t="s">
        <v>1737</v>
      </c>
      <c r="AI1" s="330" t="s">
        <v>1738</v>
      </c>
      <c r="AJ1" s="330" t="s">
        <v>1739</v>
      </c>
      <c r="AK1" s="330" t="s">
        <v>1740</v>
      </c>
      <c r="AL1" s="330" t="s">
        <v>1741</v>
      </c>
      <c r="AM1" s="330" t="s">
        <v>1742</v>
      </c>
      <c r="AN1" s="330" t="s">
        <v>1743</v>
      </c>
      <c r="AO1" s="330" t="s">
        <v>1744</v>
      </c>
      <c r="AP1" s="330" t="s">
        <v>1745</v>
      </c>
      <c r="AQ1" s="330" t="s">
        <v>1746</v>
      </c>
      <c r="AR1" s="330" t="s">
        <v>1747</v>
      </c>
      <c r="AS1" s="330" t="s">
        <v>1748</v>
      </c>
      <c r="AT1" s="330" t="s">
        <v>1749</v>
      </c>
      <c r="AU1" s="330" t="s">
        <v>1750</v>
      </c>
      <c r="AV1" s="330" t="s">
        <v>1751</v>
      </c>
      <c r="AW1" s="330" t="s">
        <v>1752</v>
      </c>
      <c r="AX1" s="330" t="s">
        <v>1753</v>
      </c>
      <c r="AY1" s="330" t="s">
        <v>1754</v>
      </c>
      <c r="AZ1" s="332" t="s">
        <v>1755</v>
      </c>
      <c r="BA1" s="330" t="s">
        <v>1756</v>
      </c>
    </row>
    <row r="2" spans="1:53">
      <c r="A2" s="333" t="s">
        <v>1757</v>
      </c>
      <c r="B2" s="333" t="s">
        <v>1758</v>
      </c>
      <c r="C2" s="333" t="s">
        <v>1759</v>
      </c>
      <c r="D2" s="333" t="s">
        <v>1760</v>
      </c>
      <c r="E2" s="333" t="s">
        <v>1761</v>
      </c>
      <c r="F2" s="334">
        <v>10</v>
      </c>
      <c r="G2" s="333" t="s">
        <v>1762</v>
      </c>
      <c r="H2" s="333" t="s">
        <v>5</v>
      </c>
      <c r="I2" s="334">
        <v>71305</v>
      </c>
      <c r="J2" s="333" t="s">
        <v>1763</v>
      </c>
      <c r="K2" s="333" t="s">
        <v>1764</v>
      </c>
      <c r="L2" s="333" t="s">
        <v>1765</v>
      </c>
      <c r="M2" s="333" t="s">
        <v>694</v>
      </c>
      <c r="N2" s="333" t="s">
        <v>1766</v>
      </c>
      <c r="O2" s="333" t="s">
        <v>1767</v>
      </c>
      <c r="P2" s="333" t="s">
        <v>1768</v>
      </c>
      <c r="Q2" s="333" t="s">
        <v>1769</v>
      </c>
      <c r="R2" s="333" t="s">
        <v>1770</v>
      </c>
      <c r="S2" s="333" t="s">
        <v>1771</v>
      </c>
      <c r="T2" s="333" t="s">
        <v>1772</v>
      </c>
      <c r="V2" s="333" t="s">
        <v>1773</v>
      </c>
      <c r="W2" s="333" t="s">
        <v>1774</v>
      </c>
      <c r="X2" s="333" t="s">
        <v>1775</v>
      </c>
      <c r="Y2" s="333" t="s">
        <v>1776</v>
      </c>
      <c r="Z2" s="334">
        <v>300001324185397</v>
      </c>
      <c r="AA2" s="333" t="s">
        <v>1777</v>
      </c>
      <c r="AB2" s="333">
        <v>1238815</v>
      </c>
      <c r="AC2" s="333">
        <v>60430</v>
      </c>
      <c r="AD2" s="334">
        <v>3</v>
      </c>
      <c r="AE2" s="333" t="s">
        <v>1775</v>
      </c>
      <c r="AF2" s="333" t="s">
        <v>1778</v>
      </c>
      <c r="AG2" s="333" t="s">
        <v>1779</v>
      </c>
      <c r="AH2" s="334">
        <v>24</v>
      </c>
      <c r="AI2" s="333" t="s">
        <v>1780</v>
      </c>
      <c r="AJ2" s="333" t="s">
        <v>1781</v>
      </c>
      <c r="AK2" s="333" t="s">
        <v>1782</v>
      </c>
      <c r="AL2" s="333" t="s">
        <v>1783</v>
      </c>
      <c r="AM2" s="333" t="s">
        <v>1784</v>
      </c>
      <c r="AN2" s="333" t="s">
        <v>1785</v>
      </c>
      <c r="AO2" s="333" t="s">
        <v>1786</v>
      </c>
      <c r="AP2" s="333" t="s">
        <v>1787</v>
      </c>
      <c r="AQ2" s="334">
        <v>3</v>
      </c>
      <c r="AR2" s="334">
        <v>2023</v>
      </c>
      <c r="AS2" s="336">
        <v>45202</v>
      </c>
      <c r="AT2" s="337">
        <v>45219</v>
      </c>
      <c r="AU2" s="333" t="s">
        <v>1788</v>
      </c>
      <c r="AV2" s="333" t="s">
        <v>703</v>
      </c>
      <c r="AW2" s="333">
        <v>0</v>
      </c>
      <c r="AY2" s="333">
        <v>9.51</v>
      </c>
      <c r="AZ2" s="338">
        <v>-9.51</v>
      </c>
      <c r="BA2" s="339">
        <v>45241.425441435182</v>
      </c>
    </row>
    <row r="3" spans="1:53">
      <c r="A3" s="333" t="s">
        <v>1757</v>
      </c>
      <c r="B3" s="333" t="s">
        <v>1758</v>
      </c>
      <c r="C3" s="333" t="s">
        <v>1759</v>
      </c>
      <c r="D3" s="333" t="s">
        <v>1760</v>
      </c>
      <c r="E3" s="333" t="s">
        <v>1761</v>
      </c>
      <c r="F3" s="334">
        <v>10</v>
      </c>
      <c r="G3" s="333" t="s">
        <v>1762</v>
      </c>
      <c r="H3" s="333" t="s">
        <v>5</v>
      </c>
      <c r="I3" s="334">
        <v>71305</v>
      </c>
      <c r="J3" s="333" t="s">
        <v>1763</v>
      </c>
      <c r="K3" s="333" t="s">
        <v>1764</v>
      </c>
      <c r="L3" s="333" t="s">
        <v>1765</v>
      </c>
      <c r="M3" s="333" t="s">
        <v>694</v>
      </c>
      <c r="N3" s="333" t="s">
        <v>1766</v>
      </c>
      <c r="O3" s="333" t="s">
        <v>1767</v>
      </c>
      <c r="P3" s="333" t="s">
        <v>1768</v>
      </c>
      <c r="Q3" s="333" t="s">
        <v>1769</v>
      </c>
      <c r="R3" s="333" t="s">
        <v>1770</v>
      </c>
      <c r="S3" s="333" t="s">
        <v>1771</v>
      </c>
      <c r="T3" s="333" t="s">
        <v>1772</v>
      </c>
      <c r="V3" s="333" t="s">
        <v>1773</v>
      </c>
      <c r="W3" s="333" t="s">
        <v>1774</v>
      </c>
      <c r="X3" s="333" t="s">
        <v>1775</v>
      </c>
      <c r="Y3" s="333" t="s">
        <v>1776</v>
      </c>
      <c r="Z3" s="334">
        <v>300001324185397</v>
      </c>
      <c r="AA3" s="333" t="s">
        <v>1777</v>
      </c>
      <c r="AB3" s="333">
        <v>1238815</v>
      </c>
      <c r="AC3" s="333">
        <v>60430</v>
      </c>
      <c r="AD3" s="334">
        <v>3</v>
      </c>
      <c r="AE3" s="333" t="s">
        <v>1775</v>
      </c>
      <c r="AF3" s="333" t="s">
        <v>1778</v>
      </c>
      <c r="AG3" s="333" t="s">
        <v>1779</v>
      </c>
      <c r="AH3" s="334">
        <v>70</v>
      </c>
      <c r="AI3" s="333" t="s">
        <v>1780</v>
      </c>
      <c r="AJ3" s="333" t="s">
        <v>1781</v>
      </c>
      <c r="AK3" s="333" t="s">
        <v>1789</v>
      </c>
      <c r="AL3" s="333" t="s">
        <v>1783</v>
      </c>
      <c r="AM3" s="333" t="s">
        <v>1784</v>
      </c>
      <c r="AN3" s="333" t="s">
        <v>1785</v>
      </c>
      <c r="AO3" s="333" t="s">
        <v>1786</v>
      </c>
      <c r="AP3" s="333" t="s">
        <v>1787</v>
      </c>
      <c r="AQ3" s="334">
        <v>3</v>
      </c>
      <c r="AR3" s="334">
        <v>2023</v>
      </c>
      <c r="AS3" s="336">
        <v>45202</v>
      </c>
      <c r="AT3" s="337">
        <v>45219</v>
      </c>
      <c r="AU3" s="333" t="s">
        <v>1788</v>
      </c>
      <c r="AV3" s="333" t="s">
        <v>703</v>
      </c>
      <c r="AW3" s="333">
        <v>60430</v>
      </c>
      <c r="AX3" s="333">
        <v>1000</v>
      </c>
      <c r="AZ3" s="338">
        <v>1000</v>
      </c>
      <c r="BA3" s="339">
        <v>45241.425441435182</v>
      </c>
    </row>
    <row r="4" spans="1:53">
      <c r="A4" s="333" t="s">
        <v>1757</v>
      </c>
      <c r="B4" s="333" t="s">
        <v>1758</v>
      </c>
      <c r="C4" s="333" t="s">
        <v>1759</v>
      </c>
      <c r="D4" s="333" t="s">
        <v>1760</v>
      </c>
      <c r="E4" s="333" t="s">
        <v>1761</v>
      </c>
      <c r="F4" s="334">
        <v>10</v>
      </c>
      <c r="G4" s="333" t="s">
        <v>1762</v>
      </c>
      <c r="H4" s="333" t="s">
        <v>5</v>
      </c>
      <c r="I4" s="334">
        <v>71305</v>
      </c>
      <c r="J4" s="333" t="s">
        <v>1763</v>
      </c>
      <c r="K4" s="333" t="s">
        <v>1764</v>
      </c>
      <c r="L4" s="333" t="s">
        <v>1765</v>
      </c>
      <c r="M4" s="333" t="s">
        <v>694</v>
      </c>
      <c r="N4" s="333" t="s">
        <v>1766</v>
      </c>
      <c r="O4" s="333" t="s">
        <v>1767</v>
      </c>
      <c r="P4" s="333" t="s">
        <v>1768</v>
      </c>
      <c r="Q4" s="333" t="s">
        <v>1769</v>
      </c>
      <c r="R4" s="333" t="s">
        <v>1770</v>
      </c>
      <c r="S4" s="333" t="s">
        <v>1771</v>
      </c>
      <c r="T4" s="333" t="s">
        <v>1772</v>
      </c>
      <c r="V4" s="333" t="s">
        <v>1773</v>
      </c>
      <c r="W4" s="333" t="s">
        <v>1774</v>
      </c>
      <c r="X4" s="333" t="s">
        <v>1775</v>
      </c>
      <c r="Y4" s="333" t="s">
        <v>1776</v>
      </c>
      <c r="Z4" s="334">
        <v>300001324185397</v>
      </c>
      <c r="AA4" s="333" t="s">
        <v>1777</v>
      </c>
      <c r="AB4" s="333">
        <v>1238815</v>
      </c>
      <c r="AC4" s="333">
        <v>90645</v>
      </c>
      <c r="AD4" s="334">
        <v>7</v>
      </c>
      <c r="AE4" s="333" t="s">
        <v>1775</v>
      </c>
      <c r="AF4" s="333" t="s">
        <v>1778</v>
      </c>
      <c r="AG4" s="333" t="s">
        <v>1779</v>
      </c>
      <c r="AH4" s="334">
        <v>25</v>
      </c>
      <c r="AI4" s="333" t="s">
        <v>1780</v>
      </c>
      <c r="AJ4" s="333" t="s">
        <v>1790</v>
      </c>
      <c r="AK4" s="333" t="s">
        <v>1782</v>
      </c>
      <c r="AL4" s="333" t="s">
        <v>1783</v>
      </c>
      <c r="AM4" s="333" t="s">
        <v>1784</v>
      </c>
      <c r="AN4" s="333" t="s">
        <v>1785</v>
      </c>
      <c r="AO4" s="333" t="s">
        <v>1786</v>
      </c>
      <c r="AP4" s="333" t="s">
        <v>1787</v>
      </c>
      <c r="AQ4" s="334">
        <v>7</v>
      </c>
      <c r="AR4" s="334">
        <v>2023</v>
      </c>
      <c r="AS4" s="336">
        <v>45202</v>
      </c>
      <c r="AT4" s="337">
        <v>45219</v>
      </c>
      <c r="AU4" s="333" t="s">
        <v>1791</v>
      </c>
      <c r="AV4" s="333" t="s">
        <v>703</v>
      </c>
      <c r="AW4" s="333">
        <v>0</v>
      </c>
      <c r="AY4" s="333">
        <v>14.26</v>
      </c>
      <c r="AZ4" s="338">
        <v>-14.26</v>
      </c>
      <c r="BA4" s="339">
        <v>45241.425441435182</v>
      </c>
    </row>
    <row r="5" spans="1:53">
      <c r="A5" s="333" t="s">
        <v>1757</v>
      </c>
      <c r="B5" s="333" t="s">
        <v>1758</v>
      </c>
      <c r="C5" s="333" t="s">
        <v>1759</v>
      </c>
      <c r="D5" s="333" t="s">
        <v>1760</v>
      </c>
      <c r="E5" s="333" t="s">
        <v>1761</v>
      </c>
      <c r="F5" s="334">
        <v>10</v>
      </c>
      <c r="G5" s="333" t="s">
        <v>1762</v>
      </c>
      <c r="H5" s="333" t="s">
        <v>5</v>
      </c>
      <c r="I5" s="334">
        <v>71305</v>
      </c>
      <c r="J5" s="333" t="s">
        <v>1763</v>
      </c>
      <c r="K5" s="333" t="s">
        <v>1764</v>
      </c>
      <c r="L5" s="333" t="s">
        <v>1765</v>
      </c>
      <c r="M5" s="333" t="s">
        <v>694</v>
      </c>
      <c r="N5" s="333" t="s">
        <v>1766</v>
      </c>
      <c r="O5" s="333" t="s">
        <v>1767</v>
      </c>
      <c r="P5" s="333" t="s">
        <v>1768</v>
      </c>
      <c r="Q5" s="333" t="s">
        <v>1769</v>
      </c>
      <c r="R5" s="333" t="s">
        <v>1770</v>
      </c>
      <c r="S5" s="333" t="s">
        <v>1771</v>
      </c>
      <c r="T5" s="333" t="s">
        <v>1772</v>
      </c>
      <c r="V5" s="333" t="s">
        <v>1773</v>
      </c>
      <c r="W5" s="333" t="s">
        <v>1774</v>
      </c>
      <c r="X5" s="333" t="s">
        <v>1775</v>
      </c>
      <c r="Y5" s="333" t="s">
        <v>1776</v>
      </c>
      <c r="Z5" s="334">
        <v>300001324185397</v>
      </c>
      <c r="AA5" s="333" t="s">
        <v>1777</v>
      </c>
      <c r="AB5" s="333">
        <v>1238815</v>
      </c>
      <c r="AC5" s="333">
        <v>90645</v>
      </c>
      <c r="AD5" s="334">
        <v>7</v>
      </c>
      <c r="AE5" s="333" t="s">
        <v>1775</v>
      </c>
      <c r="AF5" s="333" t="s">
        <v>1778</v>
      </c>
      <c r="AG5" s="333" t="s">
        <v>1779</v>
      </c>
      <c r="AH5" s="334">
        <v>71</v>
      </c>
      <c r="AI5" s="333" t="s">
        <v>1780</v>
      </c>
      <c r="AJ5" s="333" t="s">
        <v>1790</v>
      </c>
      <c r="AK5" s="333" t="s">
        <v>1789</v>
      </c>
      <c r="AL5" s="333" t="s">
        <v>1783</v>
      </c>
      <c r="AM5" s="333" t="s">
        <v>1784</v>
      </c>
      <c r="AN5" s="333" t="s">
        <v>1785</v>
      </c>
      <c r="AO5" s="333" t="s">
        <v>1786</v>
      </c>
      <c r="AP5" s="333" t="s">
        <v>1787</v>
      </c>
      <c r="AQ5" s="334">
        <v>7</v>
      </c>
      <c r="AR5" s="334">
        <v>2023</v>
      </c>
      <c r="AS5" s="336">
        <v>45202</v>
      </c>
      <c r="AT5" s="337">
        <v>45219</v>
      </c>
      <c r="AU5" s="333" t="s">
        <v>1791</v>
      </c>
      <c r="AV5" s="333" t="s">
        <v>703</v>
      </c>
      <c r="AW5" s="333">
        <v>90645</v>
      </c>
      <c r="AX5" s="333">
        <v>1500</v>
      </c>
      <c r="AZ5" s="338">
        <v>1500</v>
      </c>
      <c r="BA5" s="339">
        <v>45241.425441435182</v>
      </c>
    </row>
    <row r="6" spans="1:53">
      <c r="A6" s="333" t="s">
        <v>1792</v>
      </c>
      <c r="B6" s="333" t="s">
        <v>1793</v>
      </c>
      <c r="C6" s="333" t="s">
        <v>1759</v>
      </c>
      <c r="D6" s="333" t="s">
        <v>1760</v>
      </c>
      <c r="E6" s="333" t="s">
        <v>1794</v>
      </c>
      <c r="F6" s="334">
        <v>10</v>
      </c>
      <c r="G6" s="333" t="s">
        <v>1762</v>
      </c>
      <c r="H6" s="333" t="s">
        <v>5</v>
      </c>
      <c r="I6" s="334">
        <v>76135</v>
      </c>
      <c r="J6" s="333" t="s">
        <v>1795</v>
      </c>
      <c r="K6" s="333" t="s">
        <v>1764</v>
      </c>
      <c r="L6" s="333" t="s">
        <v>1765</v>
      </c>
      <c r="M6" s="333" t="s">
        <v>694</v>
      </c>
      <c r="N6" s="333" t="s">
        <v>1766</v>
      </c>
      <c r="O6" s="333" t="s">
        <v>1767</v>
      </c>
      <c r="P6" s="333" t="s">
        <v>1768</v>
      </c>
      <c r="Q6" s="333" t="s">
        <v>1769</v>
      </c>
      <c r="R6" s="333" t="s">
        <v>1770</v>
      </c>
      <c r="S6" s="333" t="s">
        <v>1771</v>
      </c>
      <c r="T6" s="333" t="s">
        <v>1772</v>
      </c>
      <c r="V6" s="333" t="s">
        <v>1773</v>
      </c>
      <c r="W6" s="333" t="s">
        <v>1774</v>
      </c>
      <c r="X6" s="333" t="s">
        <v>1796</v>
      </c>
      <c r="Y6" s="333" t="s">
        <v>1797</v>
      </c>
      <c r="Z6" s="334">
        <v>300001324185397</v>
      </c>
      <c r="AA6" s="333" t="s">
        <v>1777</v>
      </c>
      <c r="AB6" s="333">
        <v>1238815</v>
      </c>
      <c r="AC6" s="333">
        <v>60430</v>
      </c>
      <c r="AD6" s="334">
        <v>3</v>
      </c>
      <c r="AE6" s="333" t="s">
        <v>1775</v>
      </c>
      <c r="AF6" s="333" t="s">
        <v>1778</v>
      </c>
      <c r="AG6" s="333" t="s">
        <v>1779</v>
      </c>
      <c r="AH6" s="334">
        <v>24</v>
      </c>
      <c r="AI6" s="333" t="s">
        <v>1798</v>
      </c>
      <c r="AJ6" s="333" t="s">
        <v>1799</v>
      </c>
      <c r="AK6" s="333" t="s">
        <v>1800</v>
      </c>
      <c r="AL6" s="333" t="s">
        <v>1801</v>
      </c>
      <c r="AM6" s="333" t="s">
        <v>1784</v>
      </c>
      <c r="AN6" s="333" t="s">
        <v>1785</v>
      </c>
      <c r="AO6" s="333" t="s">
        <v>1786</v>
      </c>
      <c r="AP6" s="333" t="s">
        <v>1787</v>
      </c>
      <c r="AQ6" s="334">
        <v>3</v>
      </c>
      <c r="AR6" s="334">
        <v>2023</v>
      </c>
      <c r="AS6" s="336">
        <v>45225</v>
      </c>
      <c r="AT6" s="337">
        <v>45239</v>
      </c>
      <c r="AU6" s="333" t="s">
        <v>613</v>
      </c>
      <c r="AV6" s="333" t="s">
        <v>703</v>
      </c>
      <c r="AW6" s="333">
        <v>0</v>
      </c>
      <c r="AX6" s="333">
        <v>27.68</v>
      </c>
      <c r="AZ6" s="338">
        <v>27.68</v>
      </c>
      <c r="BA6" s="339">
        <v>45241.425441435182</v>
      </c>
    </row>
    <row r="7" spans="1:53">
      <c r="A7" s="333" t="s">
        <v>1792</v>
      </c>
      <c r="B7" s="333" t="s">
        <v>1793</v>
      </c>
      <c r="C7" s="333" t="s">
        <v>1759</v>
      </c>
      <c r="D7" s="333" t="s">
        <v>1760</v>
      </c>
      <c r="E7" s="333" t="s">
        <v>1794</v>
      </c>
      <c r="F7" s="334">
        <v>10</v>
      </c>
      <c r="G7" s="333" t="s">
        <v>1762</v>
      </c>
      <c r="H7" s="333" t="s">
        <v>5</v>
      </c>
      <c r="I7" s="334">
        <v>76135</v>
      </c>
      <c r="J7" s="333" t="s">
        <v>1795</v>
      </c>
      <c r="K7" s="333" t="s">
        <v>1764</v>
      </c>
      <c r="L7" s="333" t="s">
        <v>1765</v>
      </c>
      <c r="M7" s="333" t="s">
        <v>694</v>
      </c>
      <c r="N7" s="333" t="s">
        <v>1766</v>
      </c>
      <c r="O7" s="333" t="s">
        <v>1767</v>
      </c>
      <c r="P7" s="333" t="s">
        <v>1768</v>
      </c>
      <c r="Q7" s="333" t="s">
        <v>1769</v>
      </c>
      <c r="R7" s="333" t="s">
        <v>1770</v>
      </c>
      <c r="S7" s="333" t="s">
        <v>1771</v>
      </c>
      <c r="T7" s="333" t="s">
        <v>1772</v>
      </c>
      <c r="V7" s="333" t="s">
        <v>1773</v>
      </c>
      <c r="W7" s="333" t="s">
        <v>1774</v>
      </c>
      <c r="X7" s="333" t="s">
        <v>1796</v>
      </c>
      <c r="Y7" s="333" t="s">
        <v>1797</v>
      </c>
      <c r="Z7" s="334">
        <v>300001324185397</v>
      </c>
      <c r="AA7" s="333" t="s">
        <v>1777</v>
      </c>
      <c r="AB7" s="333">
        <v>1238815</v>
      </c>
      <c r="AC7" s="333">
        <v>90645</v>
      </c>
      <c r="AD7" s="334">
        <v>7</v>
      </c>
      <c r="AE7" s="333" t="s">
        <v>1775</v>
      </c>
      <c r="AF7" s="333" t="s">
        <v>1778</v>
      </c>
      <c r="AG7" s="333" t="s">
        <v>1779</v>
      </c>
      <c r="AH7" s="334">
        <v>4642</v>
      </c>
      <c r="AI7" s="333" t="s">
        <v>1802</v>
      </c>
      <c r="AJ7" s="333" t="s">
        <v>1799</v>
      </c>
      <c r="AK7" s="333" t="s">
        <v>1803</v>
      </c>
      <c r="AL7" s="333" t="s">
        <v>1804</v>
      </c>
      <c r="AM7" s="333" t="s">
        <v>1784</v>
      </c>
      <c r="AN7" s="333" t="s">
        <v>1785</v>
      </c>
      <c r="AO7" s="333" t="s">
        <v>1786</v>
      </c>
      <c r="AP7" s="333" t="s">
        <v>1787</v>
      </c>
      <c r="AQ7" s="334">
        <v>7</v>
      </c>
      <c r="AR7" s="334">
        <v>2023</v>
      </c>
      <c r="AS7" s="336">
        <v>45219</v>
      </c>
      <c r="AT7" s="337">
        <v>45219</v>
      </c>
      <c r="AU7" s="333" t="s">
        <v>613</v>
      </c>
      <c r="AV7" s="333" t="s">
        <v>703</v>
      </c>
      <c r="AW7" s="333">
        <v>0</v>
      </c>
      <c r="AY7" s="333">
        <v>27.68</v>
      </c>
      <c r="AZ7" s="338">
        <v>-27.68</v>
      </c>
      <c r="BA7" s="339">
        <v>45241.425441435182</v>
      </c>
    </row>
    <row r="8" spans="1:53">
      <c r="A8" s="333" t="s">
        <v>1805</v>
      </c>
      <c r="B8" s="333" t="s">
        <v>1806</v>
      </c>
      <c r="C8" s="333" t="s">
        <v>1807</v>
      </c>
      <c r="D8" s="333" t="s">
        <v>1808</v>
      </c>
      <c r="E8" s="333" t="s">
        <v>1805</v>
      </c>
      <c r="F8" s="334">
        <v>7</v>
      </c>
      <c r="G8" s="333" t="s">
        <v>1809</v>
      </c>
      <c r="H8" s="333" t="s">
        <v>5</v>
      </c>
      <c r="I8" s="334">
        <v>75105</v>
      </c>
      <c r="J8" s="333" t="s">
        <v>1810</v>
      </c>
      <c r="K8" s="333" t="s">
        <v>1811</v>
      </c>
      <c r="L8" s="333" t="s">
        <v>1812</v>
      </c>
      <c r="M8" s="333" t="s">
        <v>694</v>
      </c>
      <c r="N8" s="333" t="s">
        <v>1766</v>
      </c>
      <c r="O8" s="333" t="s">
        <v>1767</v>
      </c>
      <c r="P8" s="333" t="s">
        <v>1768</v>
      </c>
      <c r="Q8" s="333" t="s">
        <v>1769</v>
      </c>
      <c r="R8" s="333" t="s">
        <v>1770</v>
      </c>
      <c r="S8" s="333" t="s">
        <v>1771</v>
      </c>
      <c r="T8" s="333" t="s">
        <v>1813</v>
      </c>
      <c r="V8" s="333" t="s">
        <v>1773</v>
      </c>
      <c r="W8" s="333" t="s">
        <v>1774</v>
      </c>
      <c r="X8" s="333" t="s">
        <v>1814</v>
      </c>
      <c r="Y8" s="333" t="s">
        <v>1815</v>
      </c>
      <c r="Z8" s="334"/>
      <c r="AD8" s="334"/>
      <c r="AF8" s="333" t="s">
        <v>613</v>
      </c>
      <c r="AG8" s="333" t="s">
        <v>613</v>
      </c>
      <c r="AH8" s="334">
        <v>461</v>
      </c>
      <c r="AI8" s="333" t="s">
        <v>1816</v>
      </c>
      <c r="AJ8" s="333" t="s">
        <v>1817</v>
      </c>
      <c r="AK8" s="333" t="s">
        <v>1818</v>
      </c>
      <c r="AL8" s="333" t="s">
        <v>1819</v>
      </c>
      <c r="AM8" s="333" t="s">
        <v>1784</v>
      </c>
      <c r="AN8" s="333" t="s">
        <v>1785</v>
      </c>
      <c r="AQ8" s="334"/>
      <c r="AR8" s="334">
        <v>2023</v>
      </c>
      <c r="AS8" s="336">
        <v>45108</v>
      </c>
      <c r="AT8" s="337">
        <v>45179</v>
      </c>
      <c r="AU8" s="333" t="s">
        <v>613</v>
      </c>
      <c r="AV8" s="333" t="s">
        <v>794</v>
      </c>
      <c r="AW8" s="333">
        <v>784.06000000000006</v>
      </c>
      <c r="AX8" s="333">
        <v>784.06000000000006</v>
      </c>
      <c r="AZ8" s="338">
        <v>784.06000000000006</v>
      </c>
      <c r="BA8" s="339">
        <v>45241.425441435182</v>
      </c>
    </row>
    <row r="9" spans="1:53">
      <c r="A9" s="333" t="s">
        <v>1805</v>
      </c>
      <c r="B9" s="333" t="s">
        <v>1806</v>
      </c>
      <c r="C9" s="333" t="s">
        <v>1807</v>
      </c>
      <c r="D9" s="333" t="s">
        <v>1808</v>
      </c>
      <c r="E9" s="333" t="s">
        <v>1805</v>
      </c>
      <c r="F9" s="334">
        <v>4</v>
      </c>
      <c r="G9" s="333" t="s">
        <v>1820</v>
      </c>
      <c r="H9" s="333" t="s">
        <v>5</v>
      </c>
      <c r="I9" s="334">
        <v>75105</v>
      </c>
      <c r="J9" s="333" t="s">
        <v>1810</v>
      </c>
      <c r="K9" s="333" t="s">
        <v>1811</v>
      </c>
      <c r="L9" s="333" t="s">
        <v>1812</v>
      </c>
      <c r="M9" s="333" t="s">
        <v>694</v>
      </c>
      <c r="N9" s="333" t="s">
        <v>1766</v>
      </c>
      <c r="O9" s="333" t="s">
        <v>1767</v>
      </c>
      <c r="P9" s="333" t="s">
        <v>1768</v>
      </c>
      <c r="Q9" s="333" t="s">
        <v>1769</v>
      </c>
      <c r="R9" s="333" t="s">
        <v>1770</v>
      </c>
      <c r="S9" s="333" t="s">
        <v>1771</v>
      </c>
      <c r="T9" s="333" t="s">
        <v>1813</v>
      </c>
      <c r="V9" s="333" t="s">
        <v>1773</v>
      </c>
      <c r="W9" s="333" t="s">
        <v>1774</v>
      </c>
      <c r="X9" s="333" t="s">
        <v>1821</v>
      </c>
      <c r="Y9" s="333" t="s">
        <v>1815</v>
      </c>
      <c r="Z9" s="334"/>
      <c r="AD9" s="334"/>
      <c r="AF9" s="333" t="s">
        <v>613</v>
      </c>
      <c r="AG9" s="333" t="s">
        <v>613</v>
      </c>
      <c r="AH9" s="334">
        <v>474</v>
      </c>
      <c r="AI9" s="333" t="s">
        <v>1822</v>
      </c>
      <c r="AJ9" s="333" t="s">
        <v>1823</v>
      </c>
      <c r="AK9" s="333" t="s">
        <v>1824</v>
      </c>
      <c r="AL9" s="333" t="s">
        <v>1825</v>
      </c>
      <c r="AM9" s="333" t="s">
        <v>1784</v>
      </c>
      <c r="AN9" s="333" t="s">
        <v>1785</v>
      </c>
      <c r="AQ9" s="334"/>
      <c r="AR9" s="334">
        <v>2023</v>
      </c>
      <c r="AS9" s="336">
        <v>45017</v>
      </c>
      <c r="AT9" s="337">
        <v>45172</v>
      </c>
      <c r="AU9" s="333" t="s">
        <v>613</v>
      </c>
      <c r="AV9" s="333" t="s">
        <v>794</v>
      </c>
      <c r="AW9" s="333">
        <v>1013.45</v>
      </c>
      <c r="AX9" s="333">
        <v>1013.45</v>
      </c>
      <c r="AZ9" s="338">
        <v>1013.45</v>
      </c>
      <c r="BA9" s="339">
        <v>45241.425441435182</v>
      </c>
    </row>
    <row r="10" spans="1:53">
      <c r="A10" s="333" t="s">
        <v>1805</v>
      </c>
      <c r="B10" s="333" t="s">
        <v>1806</v>
      </c>
      <c r="C10" s="333" t="s">
        <v>1807</v>
      </c>
      <c r="D10" s="333" t="s">
        <v>1808</v>
      </c>
      <c r="E10" s="333" t="s">
        <v>1805</v>
      </c>
      <c r="F10" s="334">
        <v>8</v>
      </c>
      <c r="G10" s="333" t="s">
        <v>1826</v>
      </c>
      <c r="H10" s="333" t="s">
        <v>5</v>
      </c>
      <c r="I10" s="334">
        <v>75105</v>
      </c>
      <c r="J10" s="333" t="s">
        <v>1810</v>
      </c>
      <c r="K10" s="333" t="s">
        <v>1811</v>
      </c>
      <c r="L10" s="333" t="s">
        <v>1812</v>
      </c>
      <c r="M10" s="333" t="s">
        <v>694</v>
      </c>
      <c r="N10" s="333" t="s">
        <v>1766</v>
      </c>
      <c r="O10" s="333" t="s">
        <v>1767</v>
      </c>
      <c r="P10" s="333" t="s">
        <v>1768</v>
      </c>
      <c r="Q10" s="333" t="s">
        <v>1769</v>
      </c>
      <c r="R10" s="333" t="s">
        <v>1770</v>
      </c>
      <c r="S10" s="333" t="s">
        <v>1771</v>
      </c>
      <c r="T10" s="333" t="s">
        <v>1813</v>
      </c>
      <c r="V10" s="333" t="s">
        <v>1773</v>
      </c>
      <c r="W10" s="333" t="s">
        <v>1774</v>
      </c>
      <c r="X10" s="333" t="s">
        <v>1827</v>
      </c>
      <c r="Y10" s="333" t="s">
        <v>1815</v>
      </c>
      <c r="Z10" s="334"/>
      <c r="AD10" s="334"/>
      <c r="AF10" s="333" t="s">
        <v>613</v>
      </c>
      <c r="AG10" s="333" t="s">
        <v>613</v>
      </c>
      <c r="AH10" s="334">
        <v>507</v>
      </c>
      <c r="AI10" s="333" t="s">
        <v>1816</v>
      </c>
      <c r="AJ10" s="333" t="s">
        <v>1828</v>
      </c>
      <c r="AK10" s="333" t="s">
        <v>1829</v>
      </c>
      <c r="AL10" s="333" t="s">
        <v>1830</v>
      </c>
      <c r="AM10" s="333" t="s">
        <v>1784</v>
      </c>
      <c r="AN10" s="333" t="s">
        <v>1785</v>
      </c>
      <c r="AQ10" s="334"/>
      <c r="AR10" s="334">
        <v>2023</v>
      </c>
      <c r="AS10" s="336">
        <v>45139</v>
      </c>
      <c r="AT10" s="337">
        <v>45179</v>
      </c>
      <c r="AU10" s="333" t="s">
        <v>613</v>
      </c>
      <c r="AV10" s="333" t="s">
        <v>794</v>
      </c>
      <c r="AW10" s="333">
        <v>773.65</v>
      </c>
      <c r="AX10" s="333">
        <v>773.65</v>
      </c>
      <c r="AZ10" s="338">
        <v>773.65</v>
      </c>
      <c r="BA10" s="339">
        <v>45241.425441435182</v>
      </c>
    </row>
    <row r="11" spans="1:53">
      <c r="A11" s="333" t="s">
        <v>1805</v>
      </c>
      <c r="B11" s="333" t="s">
        <v>1806</v>
      </c>
      <c r="C11" s="333" t="s">
        <v>1807</v>
      </c>
      <c r="D11" s="333" t="s">
        <v>1808</v>
      </c>
      <c r="E11" s="333" t="s">
        <v>1805</v>
      </c>
      <c r="F11" s="334">
        <v>6</v>
      </c>
      <c r="G11" s="333" t="s">
        <v>1831</v>
      </c>
      <c r="H11" s="333" t="s">
        <v>5</v>
      </c>
      <c r="I11" s="334">
        <v>75105</v>
      </c>
      <c r="J11" s="333" t="s">
        <v>1810</v>
      </c>
      <c r="K11" s="333" t="s">
        <v>1811</v>
      </c>
      <c r="L11" s="333" t="s">
        <v>1812</v>
      </c>
      <c r="M11" s="333" t="s">
        <v>694</v>
      </c>
      <c r="N11" s="333" t="s">
        <v>1766</v>
      </c>
      <c r="O11" s="333" t="s">
        <v>1767</v>
      </c>
      <c r="P11" s="333" t="s">
        <v>1768</v>
      </c>
      <c r="Q11" s="333" t="s">
        <v>1769</v>
      </c>
      <c r="R11" s="333" t="s">
        <v>1770</v>
      </c>
      <c r="S11" s="333" t="s">
        <v>1771</v>
      </c>
      <c r="T11" s="333" t="s">
        <v>1813</v>
      </c>
      <c r="V11" s="333" t="s">
        <v>1773</v>
      </c>
      <c r="W11" s="333" t="s">
        <v>1774</v>
      </c>
      <c r="X11" s="333" t="s">
        <v>1832</v>
      </c>
      <c r="Y11" s="333" t="s">
        <v>1815</v>
      </c>
      <c r="Z11" s="334"/>
      <c r="AD11" s="334"/>
      <c r="AF11" s="333" t="s">
        <v>613</v>
      </c>
      <c r="AG11" s="333" t="s">
        <v>613</v>
      </c>
      <c r="AH11" s="334">
        <v>537</v>
      </c>
      <c r="AI11" s="333" t="s">
        <v>1822</v>
      </c>
      <c r="AJ11" s="333" t="s">
        <v>1833</v>
      </c>
      <c r="AK11" s="333" t="s">
        <v>1834</v>
      </c>
      <c r="AL11" s="333" t="s">
        <v>1835</v>
      </c>
      <c r="AM11" s="333" t="s">
        <v>1784</v>
      </c>
      <c r="AN11" s="333" t="s">
        <v>1785</v>
      </c>
      <c r="AQ11" s="334"/>
      <c r="AR11" s="334">
        <v>2023</v>
      </c>
      <c r="AS11" s="336">
        <v>45078</v>
      </c>
      <c r="AT11" s="337">
        <v>45172</v>
      </c>
      <c r="AU11" s="333" t="s">
        <v>613</v>
      </c>
      <c r="AV11" s="333" t="s">
        <v>794</v>
      </c>
      <c r="AW11" s="333">
        <v>781.52</v>
      </c>
      <c r="AX11" s="333">
        <v>781.52</v>
      </c>
      <c r="AZ11" s="338">
        <v>781.52</v>
      </c>
      <c r="BA11" s="339">
        <v>45241.425441435182</v>
      </c>
    </row>
    <row r="12" spans="1:53">
      <c r="A12" s="333" t="s">
        <v>1805</v>
      </c>
      <c r="B12" s="333" t="s">
        <v>1806</v>
      </c>
      <c r="C12" s="333" t="s">
        <v>1807</v>
      </c>
      <c r="D12" s="333" t="s">
        <v>1808</v>
      </c>
      <c r="E12" s="333" t="s">
        <v>1805</v>
      </c>
      <c r="F12" s="334">
        <v>5</v>
      </c>
      <c r="G12" s="333" t="s">
        <v>1836</v>
      </c>
      <c r="H12" s="333" t="s">
        <v>5</v>
      </c>
      <c r="I12" s="334">
        <v>75105</v>
      </c>
      <c r="J12" s="333" t="s">
        <v>1810</v>
      </c>
      <c r="K12" s="333" t="s">
        <v>1811</v>
      </c>
      <c r="L12" s="333" t="s">
        <v>1812</v>
      </c>
      <c r="M12" s="333" t="s">
        <v>694</v>
      </c>
      <c r="N12" s="333" t="s">
        <v>1766</v>
      </c>
      <c r="O12" s="333" t="s">
        <v>1767</v>
      </c>
      <c r="P12" s="333" t="s">
        <v>1768</v>
      </c>
      <c r="Q12" s="333" t="s">
        <v>1769</v>
      </c>
      <c r="R12" s="333" t="s">
        <v>1770</v>
      </c>
      <c r="S12" s="333" t="s">
        <v>1771</v>
      </c>
      <c r="T12" s="333" t="s">
        <v>1813</v>
      </c>
      <c r="V12" s="333" t="s">
        <v>1773</v>
      </c>
      <c r="W12" s="333" t="s">
        <v>1774</v>
      </c>
      <c r="X12" s="333" t="s">
        <v>1837</v>
      </c>
      <c r="Y12" s="333" t="s">
        <v>1815</v>
      </c>
      <c r="Z12" s="334"/>
      <c r="AD12" s="334"/>
      <c r="AF12" s="333" t="s">
        <v>613</v>
      </c>
      <c r="AG12" s="333" t="s">
        <v>613</v>
      </c>
      <c r="AH12" s="334">
        <v>1009</v>
      </c>
      <c r="AI12" s="333" t="s">
        <v>1838</v>
      </c>
      <c r="AJ12" s="333" t="s">
        <v>1839</v>
      </c>
      <c r="AK12" s="333" t="s">
        <v>1840</v>
      </c>
      <c r="AL12" s="333" t="s">
        <v>1841</v>
      </c>
      <c r="AM12" s="333" t="s">
        <v>1784</v>
      </c>
      <c r="AN12" s="333" t="s">
        <v>1785</v>
      </c>
      <c r="AQ12" s="334"/>
      <c r="AR12" s="334">
        <v>2023</v>
      </c>
      <c r="AS12" s="336">
        <v>45047</v>
      </c>
      <c r="AT12" s="337">
        <v>45174</v>
      </c>
      <c r="AU12" s="333" t="s">
        <v>613</v>
      </c>
      <c r="AV12" s="333" t="s">
        <v>794</v>
      </c>
      <c r="AW12" s="333">
        <v>763.67</v>
      </c>
      <c r="AX12" s="333">
        <v>763.67</v>
      </c>
      <c r="AZ12" s="338">
        <v>763.67</v>
      </c>
      <c r="BA12" s="339">
        <v>45241.425441435182</v>
      </c>
    </row>
    <row r="13" spans="1:53" hidden="1">
      <c r="A13" s="333" t="s">
        <v>1842</v>
      </c>
      <c r="B13" s="333" t="s">
        <v>1843</v>
      </c>
      <c r="C13" s="333" t="s">
        <v>1807</v>
      </c>
      <c r="D13" s="333" t="s">
        <v>1808</v>
      </c>
      <c r="E13" s="333" t="s">
        <v>1842</v>
      </c>
      <c r="F13" s="334">
        <v>7</v>
      </c>
      <c r="G13" s="333" t="s">
        <v>1809</v>
      </c>
      <c r="H13" s="333" t="s">
        <v>5</v>
      </c>
      <c r="I13" s="334">
        <v>67105</v>
      </c>
      <c r="J13" s="333" t="s">
        <v>1844</v>
      </c>
      <c r="K13" s="333" t="s">
        <v>1811</v>
      </c>
      <c r="L13" s="333" t="s">
        <v>1812</v>
      </c>
      <c r="M13" s="333" t="s">
        <v>694</v>
      </c>
      <c r="N13" s="333" t="s">
        <v>1766</v>
      </c>
      <c r="O13" s="333" t="s">
        <v>1767</v>
      </c>
      <c r="P13" s="333" t="s">
        <v>1768</v>
      </c>
      <c r="Q13" s="333" t="s">
        <v>1845</v>
      </c>
      <c r="R13" s="333" t="s">
        <v>1846</v>
      </c>
      <c r="S13" s="333" t="s">
        <v>1771</v>
      </c>
      <c r="T13" s="333" t="s">
        <v>1813</v>
      </c>
      <c r="U13" s="333"/>
      <c r="V13" s="333" t="s">
        <v>1773</v>
      </c>
      <c r="W13" s="333" t="s">
        <v>1774</v>
      </c>
      <c r="X13" s="333" t="s">
        <v>1847</v>
      </c>
      <c r="Y13" s="333" t="s">
        <v>1815</v>
      </c>
      <c r="Z13" s="334"/>
      <c r="AD13" s="334"/>
      <c r="AF13" s="333" t="s">
        <v>613</v>
      </c>
      <c r="AG13" s="333" t="s">
        <v>613</v>
      </c>
      <c r="AH13" s="334">
        <v>393</v>
      </c>
      <c r="AI13" s="333" t="s">
        <v>1848</v>
      </c>
      <c r="AJ13" s="333" t="s">
        <v>1849</v>
      </c>
      <c r="AK13" s="333" t="s">
        <v>1850</v>
      </c>
      <c r="AL13" s="333" t="s">
        <v>1851</v>
      </c>
      <c r="AM13" s="333" t="s">
        <v>1784</v>
      </c>
      <c r="AN13" s="333" t="s">
        <v>1785</v>
      </c>
      <c r="AQ13" s="334"/>
      <c r="AR13" s="334">
        <v>2023</v>
      </c>
      <c r="AS13" s="336">
        <v>45108</v>
      </c>
      <c r="AT13" s="337">
        <v>45177</v>
      </c>
      <c r="AU13" s="333" t="s">
        <v>613</v>
      </c>
      <c r="AV13" s="333" t="s">
        <v>794</v>
      </c>
      <c r="AW13" s="333">
        <v>-11200.9</v>
      </c>
      <c r="AY13" s="333">
        <v>11200.9</v>
      </c>
      <c r="AZ13" s="340">
        <v>-11200.9</v>
      </c>
      <c r="BA13" s="339">
        <v>45241.425441435182</v>
      </c>
    </row>
    <row r="14" spans="1:53" hidden="1">
      <c r="A14" s="333" t="s">
        <v>1842</v>
      </c>
      <c r="B14" s="333" t="s">
        <v>1843</v>
      </c>
      <c r="C14" s="333" t="s">
        <v>1807</v>
      </c>
      <c r="D14" s="333" t="s">
        <v>1808</v>
      </c>
      <c r="E14" s="333" t="s">
        <v>1842</v>
      </c>
      <c r="F14" s="334">
        <v>8</v>
      </c>
      <c r="G14" s="333" t="s">
        <v>1826</v>
      </c>
      <c r="H14" s="333" t="s">
        <v>5</v>
      </c>
      <c r="I14" s="334">
        <v>67105</v>
      </c>
      <c r="J14" s="333" t="s">
        <v>1844</v>
      </c>
      <c r="K14" s="333" t="s">
        <v>1811</v>
      </c>
      <c r="L14" s="333" t="s">
        <v>1812</v>
      </c>
      <c r="M14" s="333" t="s">
        <v>694</v>
      </c>
      <c r="N14" s="333" t="s">
        <v>1766</v>
      </c>
      <c r="O14" s="333" t="s">
        <v>1767</v>
      </c>
      <c r="P14" s="333" t="s">
        <v>1768</v>
      </c>
      <c r="Q14" s="333" t="s">
        <v>1845</v>
      </c>
      <c r="R14" s="333" t="s">
        <v>1846</v>
      </c>
      <c r="S14" s="333" t="s">
        <v>1771</v>
      </c>
      <c r="T14" s="333" t="s">
        <v>1813</v>
      </c>
      <c r="U14" s="333"/>
      <c r="V14" s="333" t="s">
        <v>1773</v>
      </c>
      <c r="W14" s="333" t="s">
        <v>1774</v>
      </c>
      <c r="X14" s="333" t="s">
        <v>1852</v>
      </c>
      <c r="Y14" s="333" t="s">
        <v>1815</v>
      </c>
      <c r="Z14" s="334"/>
      <c r="AD14" s="334"/>
      <c r="AF14" s="333" t="s">
        <v>613</v>
      </c>
      <c r="AG14" s="333" t="s">
        <v>613</v>
      </c>
      <c r="AH14" s="334">
        <v>989</v>
      </c>
      <c r="AI14" s="333" t="s">
        <v>1848</v>
      </c>
      <c r="AJ14" s="333" t="s">
        <v>1853</v>
      </c>
      <c r="AK14" s="333" t="s">
        <v>1854</v>
      </c>
      <c r="AL14" s="333" t="s">
        <v>1855</v>
      </c>
      <c r="AM14" s="333" t="s">
        <v>1784</v>
      </c>
      <c r="AN14" s="333" t="s">
        <v>1785</v>
      </c>
      <c r="AQ14" s="334"/>
      <c r="AR14" s="334">
        <v>2023</v>
      </c>
      <c r="AS14" s="336">
        <v>45139</v>
      </c>
      <c r="AT14" s="337">
        <v>45177</v>
      </c>
      <c r="AU14" s="333" t="s">
        <v>613</v>
      </c>
      <c r="AV14" s="333" t="s">
        <v>794</v>
      </c>
      <c r="AW14" s="333">
        <v>-11052.11</v>
      </c>
      <c r="AY14" s="333">
        <v>11052.11</v>
      </c>
      <c r="AZ14" s="340">
        <v>-11052.11</v>
      </c>
      <c r="BA14" s="339">
        <v>45241.425441435182</v>
      </c>
    </row>
    <row r="15" spans="1:53" hidden="1">
      <c r="A15" s="333" t="s">
        <v>1842</v>
      </c>
      <c r="B15" s="333" t="s">
        <v>1843</v>
      </c>
      <c r="C15" s="333" t="s">
        <v>1807</v>
      </c>
      <c r="D15" s="333" t="s">
        <v>1808</v>
      </c>
      <c r="E15" s="333" t="s">
        <v>1842</v>
      </c>
      <c r="F15" s="334">
        <v>4</v>
      </c>
      <c r="G15" s="333" t="s">
        <v>1820</v>
      </c>
      <c r="H15" s="333" t="s">
        <v>5</v>
      </c>
      <c r="I15" s="334">
        <v>67105</v>
      </c>
      <c r="J15" s="333" t="s">
        <v>1844</v>
      </c>
      <c r="K15" s="333" t="s">
        <v>1811</v>
      </c>
      <c r="L15" s="333" t="s">
        <v>1812</v>
      </c>
      <c r="M15" s="333" t="s">
        <v>694</v>
      </c>
      <c r="N15" s="333" t="s">
        <v>1766</v>
      </c>
      <c r="O15" s="333" t="s">
        <v>1767</v>
      </c>
      <c r="P15" s="333" t="s">
        <v>1768</v>
      </c>
      <c r="Q15" s="333" t="s">
        <v>1845</v>
      </c>
      <c r="R15" s="333" t="s">
        <v>1846</v>
      </c>
      <c r="S15" s="333" t="s">
        <v>1771</v>
      </c>
      <c r="T15" s="333" t="s">
        <v>1813</v>
      </c>
      <c r="U15" s="333"/>
      <c r="V15" s="333" t="s">
        <v>1773</v>
      </c>
      <c r="W15" s="333" t="s">
        <v>1774</v>
      </c>
      <c r="X15" s="333" t="s">
        <v>1856</v>
      </c>
      <c r="Y15" s="333" t="s">
        <v>1815</v>
      </c>
      <c r="Z15" s="334"/>
      <c r="AD15" s="334"/>
      <c r="AF15" s="333" t="s">
        <v>613</v>
      </c>
      <c r="AG15" s="333" t="s">
        <v>613</v>
      </c>
      <c r="AH15" s="334">
        <v>1562</v>
      </c>
      <c r="AI15" s="333" t="s">
        <v>1857</v>
      </c>
      <c r="AJ15" s="333" t="s">
        <v>1858</v>
      </c>
      <c r="AK15" s="333" t="s">
        <v>1859</v>
      </c>
      <c r="AL15" s="333" t="s">
        <v>1860</v>
      </c>
      <c r="AM15" s="333" t="s">
        <v>1784</v>
      </c>
      <c r="AN15" s="333" t="s">
        <v>1785</v>
      </c>
      <c r="AQ15" s="334"/>
      <c r="AR15" s="334">
        <v>2023</v>
      </c>
      <c r="AS15" s="336">
        <v>45017</v>
      </c>
      <c r="AT15" s="337">
        <v>45171</v>
      </c>
      <c r="AU15" s="333" t="s">
        <v>613</v>
      </c>
      <c r="AV15" s="333" t="s">
        <v>794</v>
      </c>
      <c r="AW15" s="333">
        <v>-14477.800000000001</v>
      </c>
      <c r="AY15" s="333">
        <v>14477.800000000001</v>
      </c>
      <c r="AZ15" s="340">
        <v>-14477.800000000001</v>
      </c>
      <c r="BA15" s="339">
        <v>45241.425441435182</v>
      </c>
    </row>
    <row r="16" spans="1:53" hidden="1">
      <c r="A16" s="333" t="s">
        <v>1842</v>
      </c>
      <c r="B16" s="333" t="s">
        <v>1843</v>
      </c>
      <c r="C16" s="333" t="s">
        <v>1807</v>
      </c>
      <c r="D16" s="333" t="s">
        <v>1808</v>
      </c>
      <c r="E16" s="333" t="s">
        <v>1842</v>
      </c>
      <c r="F16" s="334">
        <v>6</v>
      </c>
      <c r="G16" s="333" t="s">
        <v>1831</v>
      </c>
      <c r="H16" s="333" t="s">
        <v>5</v>
      </c>
      <c r="I16" s="334">
        <v>67105</v>
      </c>
      <c r="J16" s="333" t="s">
        <v>1844</v>
      </c>
      <c r="K16" s="333" t="s">
        <v>1811</v>
      </c>
      <c r="L16" s="333" t="s">
        <v>1812</v>
      </c>
      <c r="M16" s="333" t="s">
        <v>694</v>
      </c>
      <c r="N16" s="333" t="s">
        <v>1766</v>
      </c>
      <c r="O16" s="333" t="s">
        <v>1767</v>
      </c>
      <c r="P16" s="333" t="s">
        <v>1768</v>
      </c>
      <c r="Q16" s="333" t="s">
        <v>1845</v>
      </c>
      <c r="R16" s="333" t="s">
        <v>1846</v>
      </c>
      <c r="S16" s="333" t="s">
        <v>1771</v>
      </c>
      <c r="T16" s="333" t="s">
        <v>1813</v>
      </c>
      <c r="U16" s="333"/>
      <c r="V16" s="333" t="s">
        <v>1773</v>
      </c>
      <c r="W16" s="333" t="s">
        <v>1774</v>
      </c>
      <c r="X16" s="333" t="s">
        <v>1861</v>
      </c>
      <c r="Y16" s="333" t="s">
        <v>1815</v>
      </c>
      <c r="Z16" s="334"/>
      <c r="AD16" s="334"/>
      <c r="AF16" s="333" t="s">
        <v>613</v>
      </c>
      <c r="AG16" s="333" t="s">
        <v>613</v>
      </c>
      <c r="AH16" s="334">
        <v>1978</v>
      </c>
      <c r="AI16" s="333" t="s">
        <v>1862</v>
      </c>
      <c r="AJ16" s="333" t="s">
        <v>1863</v>
      </c>
      <c r="AK16" s="333" t="s">
        <v>1864</v>
      </c>
      <c r="AL16" s="333" t="s">
        <v>1865</v>
      </c>
      <c r="AM16" s="333" t="s">
        <v>1784</v>
      </c>
      <c r="AN16" s="333" t="s">
        <v>1785</v>
      </c>
      <c r="AQ16" s="334"/>
      <c r="AR16" s="334">
        <v>2023</v>
      </c>
      <c r="AS16" s="336">
        <v>45078</v>
      </c>
      <c r="AT16" s="337">
        <v>45171</v>
      </c>
      <c r="AU16" s="333" t="s">
        <v>613</v>
      </c>
      <c r="AV16" s="333" t="s">
        <v>794</v>
      </c>
      <c r="AW16" s="333">
        <v>-11164.61</v>
      </c>
      <c r="AY16" s="333">
        <v>11164.61</v>
      </c>
      <c r="AZ16" s="340">
        <v>-11164.61</v>
      </c>
      <c r="BA16" s="339">
        <v>45241.425441435182</v>
      </c>
    </row>
    <row r="17" spans="1:53" hidden="1">
      <c r="A17" s="333" t="s">
        <v>1842</v>
      </c>
      <c r="B17" s="333" t="s">
        <v>1843</v>
      </c>
      <c r="C17" s="333" t="s">
        <v>1807</v>
      </c>
      <c r="D17" s="333" t="s">
        <v>1808</v>
      </c>
      <c r="E17" s="333" t="s">
        <v>1842</v>
      </c>
      <c r="F17" s="334">
        <v>5</v>
      </c>
      <c r="G17" s="333" t="s">
        <v>1836</v>
      </c>
      <c r="H17" s="333" t="s">
        <v>5</v>
      </c>
      <c r="I17" s="334">
        <v>67105</v>
      </c>
      <c r="J17" s="333" t="s">
        <v>1844</v>
      </c>
      <c r="K17" s="333" t="s">
        <v>1811</v>
      </c>
      <c r="L17" s="333" t="s">
        <v>1812</v>
      </c>
      <c r="M17" s="333" t="s">
        <v>694</v>
      </c>
      <c r="N17" s="333" t="s">
        <v>1766</v>
      </c>
      <c r="O17" s="333" t="s">
        <v>1767</v>
      </c>
      <c r="P17" s="333" t="s">
        <v>1768</v>
      </c>
      <c r="Q17" s="333" t="s">
        <v>1845</v>
      </c>
      <c r="R17" s="333" t="s">
        <v>1846</v>
      </c>
      <c r="S17" s="333" t="s">
        <v>1771</v>
      </c>
      <c r="T17" s="333" t="s">
        <v>1813</v>
      </c>
      <c r="U17" s="333"/>
      <c r="V17" s="333" t="s">
        <v>1773</v>
      </c>
      <c r="W17" s="333" t="s">
        <v>1774</v>
      </c>
      <c r="X17" s="333" t="s">
        <v>1866</v>
      </c>
      <c r="Y17" s="333" t="s">
        <v>1815</v>
      </c>
      <c r="Z17" s="334"/>
      <c r="AD17" s="334"/>
      <c r="AF17" s="333" t="s">
        <v>613</v>
      </c>
      <c r="AG17" s="333" t="s">
        <v>613</v>
      </c>
      <c r="AH17" s="334">
        <v>2506</v>
      </c>
      <c r="AI17" s="333" t="s">
        <v>1867</v>
      </c>
      <c r="AJ17" s="333" t="s">
        <v>1868</v>
      </c>
      <c r="AK17" s="333" t="s">
        <v>1869</v>
      </c>
      <c r="AL17" s="333" t="s">
        <v>1870</v>
      </c>
      <c r="AM17" s="333" t="s">
        <v>1784</v>
      </c>
      <c r="AN17" s="333" t="s">
        <v>1785</v>
      </c>
      <c r="AQ17" s="334"/>
      <c r="AR17" s="334">
        <v>2023</v>
      </c>
      <c r="AS17" s="336">
        <v>45047</v>
      </c>
      <c r="AT17" s="337">
        <v>45173</v>
      </c>
      <c r="AU17" s="333" t="s">
        <v>613</v>
      </c>
      <c r="AV17" s="333" t="s">
        <v>794</v>
      </c>
      <c r="AW17" s="333">
        <v>-10909.61</v>
      </c>
      <c r="AY17" s="333">
        <v>10909.61</v>
      </c>
      <c r="AZ17" s="340">
        <v>-10909.61</v>
      </c>
      <c r="BA17" s="339">
        <v>45241.425441435182</v>
      </c>
    </row>
    <row r="18" spans="1:53">
      <c r="A18" s="333" t="s">
        <v>1842</v>
      </c>
      <c r="B18" s="333" t="s">
        <v>1843</v>
      </c>
      <c r="C18" s="333" t="s">
        <v>1807</v>
      </c>
      <c r="D18" s="333" t="s">
        <v>1808</v>
      </c>
      <c r="E18" s="333" t="s">
        <v>1842</v>
      </c>
      <c r="F18" s="334">
        <v>7</v>
      </c>
      <c r="G18" s="333" t="s">
        <v>1809</v>
      </c>
      <c r="H18" s="333" t="s">
        <v>5</v>
      </c>
      <c r="I18" s="334">
        <v>71405</v>
      </c>
      <c r="J18" s="333" t="s">
        <v>1871</v>
      </c>
      <c r="K18" s="333" t="s">
        <v>1811</v>
      </c>
      <c r="L18" s="333" t="s">
        <v>1812</v>
      </c>
      <c r="M18" s="333" t="s">
        <v>694</v>
      </c>
      <c r="N18" s="333" t="s">
        <v>1766</v>
      </c>
      <c r="O18" s="333" t="s">
        <v>1767</v>
      </c>
      <c r="P18" s="333" t="s">
        <v>1768</v>
      </c>
      <c r="Q18" s="333" t="s">
        <v>1769</v>
      </c>
      <c r="R18" s="333" t="s">
        <v>1770</v>
      </c>
      <c r="S18" s="333" t="s">
        <v>1771</v>
      </c>
      <c r="T18" s="333" t="s">
        <v>1813</v>
      </c>
      <c r="V18" s="333" t="s">
        <v>1773</v>
      </c>
      <c r="W18" s="333" t="s">
        <v>1774</v>
      </c>
      <c r="X18" s="333" t="s">
        <v>1847</v>
      </c>
      <c r="Y18" s="333" t="s">
        <v>1815</v>
      </c>
      <c r="Z18" s="334"/>
      <c r="AD18" s="334"/>
      <c r="AF18" s="333" t="s">
        <v>613</v>
      </c>
      <c r="AG18" s="333" t="s">
        <v>613</v>
      </c>
      <c r="AH18" s="334">
        <v>414</v>
      </c>
      <c r="AI18" s="333" t="s">
        <v>1848</v>
      </c>
      <c r="AJ18" s="333" t="s">
        <v>1849</v>
      </c>
      <c r="AK18" s="333" t="s">
        <v>1850</v>
      </c>
      <c r="AL18" s="333" t="s">
        <v>1851</v>
      </c>
      <c r="AM18" s="333" t="s">
        <v>1784</v>
      </c>
      <c r="AN18" s="333" t="s">
        <v>1785</v>
      </c>
      <c r="AQ18" s="334"/>
      <c r="AR18" s="334">
        <v>2023</v>
      </c>
      <c r="AS18" s="336">
        <v>45108</v>
      </c>
      <c r="AT18" s="337">
        <v>45177</v>
      </c>
      <c r="AU18" s="333" t="s">
        <v>613</v>
      </c>
      <c r="AV18" s="333" t="s">
        <v>794</v>
      </c>
      <c r="AW18" s="333">
        <v>11200.9</v>
      </c>
      <c r="AX18" s="333">
        <v>11200.9</v>
      </c>
      <c r="AZ18" s="338">
        <v>11200.9</v>
      </c>
      <c r="BA18" s="339">
        <v>45241.425441435182</v>
      </c>
    </row>
    <row r="19" spans="1:53">
      <c r="A19" s="333" t="s">
        <v>1842</v>
      </c>
      <c r="B19" s="333" t="s">
        <v>1843</v>
      </c>
      <c r="C19" s="333" t="s">
        <v>1807</v>
      </c>
      <c r="D19" s="333" t="s">
        <v>1808</v>
      </c>
      <c r="E19" s="333" t="s">
        <v>1842</v>
      </c>
      <c r="F19" s="334">
        <v>8</v>
      </c>
      <c r="G19" s="333" t="s">
        <v>1826</v>
      </c>
      <c r="H19" s="333" t="s">
        <v>5</v>
      </c>
      <c r="I19" s="334">
        <v>71405</v>
      </c>
      <c r="J19" s="333" t="s">
        <v>1871</v>
      </c>
      <c r="K19" s="333" t="s">
        <v>1811</v>
      </c>
      <c r="L19" s="333" t="s">
        <v>1812</v>
      </c>
      <c r="M19" s="333" t="s">
        <v>694</v>
      </c>
      <c r="N19" s="333" t="s">
        <v>1766</v>
      </c>
      <c r="O19" s="333" t="s">
        <v>1767</v>
      </c>
      <c r="P19" s="333" t="s">
        <v>1768</v>
      </c>
      <c r="Q19" s="333" t="s">
        <v>1769</v>
      </c>
      <c r="R19" s="333" t="s">
        <v>1770</v>
      </c>
      <c r="S19" s="333" t="s">
        <v>1771</v>
      </c>
      <c r="T19" s="333" t="s">
        <v>1813</v>
      </c>
      <c r="V19" s="333" t="s">
        <v>1773</v>
      </c>
      <c r="W19" s="333" t="s">
        <v>1774</v>
      </c>
      <c r="X19" s="333" t="s">
        <v>1852</v>
      </c>
      <c r="Y19" s="333" t="s">
        <v>1815</v>
      </c>
      <c r="Z19" s="334"/>
      <c r="AD19" s="334"/>
      <c r="AF19" s="333" t="s">
        <v>613</v>
      </c>
      <c r="AG19" s="333" t="s">
        <v>613</v>
      </c>
      <c r="AH19" s="334">
        <v>1376</v>
      </c>
      <c r="AI19" s="333" t="s">
        <v>1848</v>
      </c>
      <c r="AJ19" s="333" t="s">
        <v>1853</v>
      </c>
      <c r="AK19" s="333" t="s">
        <v>1854</v>
      </c>
      <c r="AL19" s="333" t="s">
        <v>1855</v>
      </c>
      <c r="AM19" s="333" t="s">
        <v>1784</v>
      </c>
      <c r="AN19" s="333" t="s">
        <v>1785</v>
      </c>
      <c r="AQ19" s="334"/>
      <c r="AR19" s="334">
        <v>2023</v>
      </c>
      <c r="AS19" s="336">
        <v>45139</v>
      </c>
      <c r="AT19" s="337">
        <v>45177</v>
      </c>
      <c r="AU19" s="333" t="s">
        <v>613</v>
      </c>
      <c r="AV19" s="333" t="s">
        <v>794</v>
      </c>
      <c r="AW19" s="333">
        <v>11052.11</v>
      </c>
      <c r="AX19" s="333">
        <v>11052.11</v>
      </c>
      <c r="AZ19" s="338">
        <v>11052.11</v>
      </c>
      <c r="BA19" s="339">
        <v>45241.425441435182</v>
      </c>
    </row>
    <row r="20" spans="1:53">
      <c r="A20" s="333" t="s">
        <v>1842</v>
      </c>
      <c r="B20" s="333" t="s">
        <v>1843</v>
      </c>
      <c r="C20" s="333" t="s">
        <v>1807</v>
      </c>
      <c r="D20" s="333" t="s">
        <v>1808</v>
      </c>
      <c r="E20" s="333" t="s">
        <v>1842</v>
      </c>
      <c r="F20" s="334">
        <v>4</v>
      </c>
      <c r="G20" s="333" t="s">
        <v>1820</v>
      </c>
      <c r="H20" s="333" t="s">
        <v>5</v>
      </c>
      <c r="I20" s="334">
        <v>71405</v>
      </c>
      <c r="J20" s="333" t="s">
        <v>1871</v>
      </c>
      <c r="K20" s="333" t="s">
        <v>1811</v>
      </c>
      <c r="L20" s="333" t="s">
        <v>1812</v>
      </c>
      <c r="M20" s="333" t="s">
        <v>694</v>
      </c>
      <c r="N20" s="333" t="s">
        <v>1766</v>
      </c>
      <c r="O20" s="333" t="s">
        <v>1767</v>
      </c>
      <c r="P20" s="333" t="s">
        <v>1768</v>
      </c>
      <c r="Q20" s="333" t="s">
        <v>1769</v>
      </c>
      <c r="R20" s="333" t="s">
        <v>1770</v>
      </c>
      <c r="S20" s="333" t="s">
        <v>1771</v>
      </c>
      <c r="T20" s="333" t="s">
        <v>1813</v>
      </c>
      <c r="V20" s="333" t="s">
        <v>1773</v>
      </c>
      <c r="W20" s="333" t="s">
        <v>1774</v>
      </c>
      <c r="X20" s="333" t="s">
        <v>1856</v>
      </c>
      <c r="Y20" s="333" t="s">
        <v>1815</v>
      </c>
      <c r="Z20" s="334"/>
      <c r="AD20" s="334"/>
      <c r="AF20" s="333" t="s">
        <v>613</v>
      </c>
      <c r="AG20" s="333" t="s">
        <v>613</v>
      </c>
      <c r="AH20" s="334">
        <v>2455</v>
      </c>
      <c r="AI20" s="333" t="s">
        <v>1857</v>
      </c>
      <c r="AJ20" s="333" t="s">
        <v>1858</v>
      </c>
      <c r="AK20" s="333" t="s">
        <v>1859</v>
      </c>
      <c r="AL20" s="333" t="s">
        <v>1860</v>
      </c>
      <c r="AM20" s="333" t="s">
        <v>1784</v>
      </c>
      <c r="AN20" s="333" t="s">
        <v>1785</v>
      </c>
      <c r="AQ20" s="334"/>
      <c r="AR20" s="334">
        <v>2023</v>
      </c>
      <c r="AS20" s="336">
        <v>45017</v>
      </c>
      <c r="AT20" s="337">
        <v>45171</v>
      </c>
      <c r="AU20" s="333" t="s">
        <v>613</v>
      </c>
      <c r="AV20" s="333" t="s">
        <v>794</v>
      </c>
      <c r="AW20" s="333">
        <v>14477.800000000001</v>
      </c>
      <c r="AX20" s="333">
        <v>14477.800000000001</v>
      </c>
      <c r="AZ20" s="338">
        <v>14477.800000000001</v>
      </c>
      <c r="BA20" s="339">
        <v>45241.425441435182</v>
      </c>
    </row>
    <row r="21" spans="1:53">
      <c r="A21" s="333" t="s">
        <v>1842</v>
      </c>
      <c r="B21" s="333" t="s">
        <v>1843</v>
      </c>
      <c r="C21" s="333" t="s">
        <v>1807</v>
      </c>
      <c r="D21" s="333" t="s">
        <v>1808</v>
      </c>
      <c r="E21" s="333" t="s">
        <v>1842</v>
      </c>
      <c r="F21" s="334">
        <v>6</v>
      </c>
      <c r="G21" s="333" t="s">
        <v>1831</v>
      </c>
      <c r="H21" s="333" t="s">
        <v>5</v>
      </c>
      <c r="I21" s="334">
        <v>71405</v>
      </c>
      <c r="J21" s="333" t="s">
        <v>1871</v>
      </c>
      <c r="K21" s="333" t="s">
        <v>1811</v>
      </c>
      <c r="L21" s="333" t="s">
        <v>1812</v>
      </c>
      <c r="M21" s="333" t="s">
        <v>694</v>
      </c>
      <c r="N21" s="333" t="s">
        <v>1766</v>
      </c>
      <c r="O21" s="333" t="s">
        <v>1767</v>
      </c>
      <c r="P21" s="333" t="s">
        <v>1768</v>
      </c>
      <c r="Q21" s="333" t="s">
        <v>1769</v>
      </c>
      <c r="R21" s="333" t="s">
        <v>1770</v>
      </c>
      <c r="S21" s="333" t="s">
        <v>1771</v>
      </c>
      <c r="T21" s="333" t="s">
        <v>1813</v>
      </c>
      <c r="V21" s="333" t="s">
        <v>1773</v>
      </c>
      <c r="W21" s="333" t="s">
        <v>1774</v>
      </c>
      <c r="X21" s="333" t="s">
        <v>1861</v>
      </c>
      <c r="Y21" s="333" t="s">
        <v>1815</v>
      </c>
      <c r="Z21" s="334"/>
      <c r="AD21" s="334"/>
      <c r="AF21" s="333" t="s">
        <v>613</v>
      </c>
      <c r="AG21" s="333" t="s">
        <v>613</v>
      </c>
      <c r="AH21" s="334">
        <v>3134</v>
      </c>
      <c r="AI21" s="333" t="s">
        <v>1862</v>
      </c>
      <c r="AJ21" s="333" t="s">
        <v>1863</v>
      </c>
      <c r="AK21" s="333" t="s">
        <v>1864</v>
      </c>
      <c r="AL21" s="333" t="s">
        <v>1865</v>
      </c>
      <c r="AM21" s="333" t="s">
        <v>1784</v>
      </c>
      <c r="AN21" s="333" t="s">
        <v>1785</v>
      </c>
      <c r="AQ21" s="334"/>
      <c r="AR21" s="334">
        <v>2023</v>
      </c>
      <c r="AS21" s="336">
        <v>45078</v>
      </c>
      <c r="AT21" s="337">
        <v>45171</v>
      </c>
      <c r="AU21" s="333" t="s">
        <v>613</v>
      </c>
      <c r="AV21" s="333" t="s">
        <v>794</v>
      </c>
      <c r="AW21" s="333">
        <v>11164.61</v>
      </c>
      <c r="AX21" s="333">
        <v>11164.61</v>
      </c>
      <c r="AZ21" s="338">
        <v>11164.61</v>
      </c>
      <c r="BA21" s="339">
        <v>45241.425441435182</v>
      </c>
    </row>
    <row r="22" spans="1:53">
      <c r="A22" s="333" t="s">
        <v>1842</v>
      </c>
      <c r="B22" s="333" t="s">
        <v>1843</v>
      </c>
      <c r="C22" s="333" t="s">
        <v>1807</v>
      </c>
      <c r="D22" s="333" t="s">
        <v>1808</v>
      </c>
      <c r="E22" s="333" t="s">
        <v>1842</v>
      </c>
      <c r="F22" s="334">
        <v>5</v>
      </c>
      <c r="G22" s="333" t="s">
        <v>1836</v>
      </c>
      <c r="H22" s="333" t="s">
        <v>5</v>
      </c>
      <c r="I22" s="334">
        <v>71405</v>
      </c>
      <c r="J22" s="333" t="s">
        <v>1871</v>
      </c>
      <c r="K22" s="333" t="s">
        <v>1811</v>
      </c>
      <c r="L22" s="333" t="s">
        <v>1812</v>
      </c>
      <c r="M22" s="333" t="s">
        <v>694</v>
      </c>
      <c r="N22" s="333" t="s">
        <v>1766</v>
      </c>
      <c r="O22" s="333" t="s">
        <v>1767</v>
      </c>
      <c r="P22" s="333" t="s">
        <v>1768</v>
      </c>
      <c r="Q22" s="333" t="s">
        <v>1769</v>
      </c>
      <c r="R22" s="333" t="s">
        <v>1770</v>
      </c>
      <c r="S22" s="333" t="s">
        <v>1771</v>
      </c>
      <c r="T22" s="333" t="s">
        <v>1813</v>
      </c>
      <c r="V22" s="333" t="s">
        <v>1773</v>
      </c>
      <c r="W22" s="333" t="s">
        <v>1774</v>
      </c>
      <c r="X22" s="333" t="s">
        <v>1866</v>
      </c>
      <c r="Y22" s="333" t="s">
        <v>1815</v>
      </c>
      <c r="Z22" s="334"/>
      <c r="AD22" s="334"/>
      <c r="AF22" s="333" t="s">
        <v>613</v>
      </c>
      <c r="AG22" s="333" t="s">
        <v>613</v>
      </c>
      <c r="AH22" s="334">
        <v>3277</v>
      </c>
      <c r="AI22" s="333" t="s">
        <v>1867</v>
      </c>
      <c r="AJ22" s="333" t="s">
        <v>1868</v>
      </c>
      <c r="AK22" s="333" t="s">
        <v>1869</v>
      </c>
      <c r="AL22" s="333" t="s">
        <v>1870</v>
      </c>
      <c r="AM22" s="333" t="s">
        <v>1784</v>
      </c>
      <c r="AN22" s="333" t="s">
        <v>1785</v>
      </c>
      <c r="AQ22" s="334"/>
      <c r="AR22" s="334">
        <v>2023</v>
      </c>
      <c r="AS22" s="336">
        <v>45047</v>
      </c>
      <c r="AT22" s="337">
        <v>45173</v>
      </c>
      <c r="AU22" s="333" t="s">
        <v>613</v>
      </c>
      <c r="AV22" s="333" t="s">
        <v>794</v>
      </c>
      <c r="AW22" s="333">
        <v>10909.61</v>
      </c>
      <c r="AX22" s="333">
        <v>10909.61</v>
      </c>
      <c r="AZ22" s="338">
        <v>10909.61</v>
      </c>
      <c r="BA22" s="339">
        <v>45241.425441435182</v>
      </c>
    </row>
    <row r="23" spans="1:53">
      <c r="A23" s="333" t="s">
        <v>1757</v>
      </c>
      <c r="B23" s="333" t="s">
        <v>1758</v>
      </c>
      <c r="C23" s="333" t="s">
        <v>1759</v>
      </c>
      <c r="D23" s="333" t="s">
        <v>1760</v>
      </c>
      <c r="E23" s="333" t="s">
        <v>1761</v>
      </c>
      <c r="F23" s="334">
        <v>9</v>
      </c>
      <c r="G23" s="333" t="s">
        <v>1872</v>
      </c>
      <c r="H23" s="333" t="s">
        <v>5</v>
      </c>
      <c r="I23" s="334">
        <v>74510</v>
      </c>
      <c r="J23" s="333" t="s">
        <v>1873</v>
      </c>
      <c r="K23" s="333" t="s">
        <v>1874</v>
      </c>
      <c r="L23" s="333" t="s">
        <v>1875</v>
      </c>
      <c r="M23" s="333" t="s">
        <v>694</v>
      </c>
      <c r="N23" s="333" t="s">
        <v>1766</v>
      </c>
      <c r="O23" s="333" t="s">
        <v>1767</v>
      </c>
      <c r="P23" s="333" t="s">
        <v>1768</v>
      </c>
      <c r="Q23" s="333" t="s">
        <v>1769</v>
      </c>
      <c r="R23" s="333" t="s">
        <v>1770</v>
      </c>
      <c r="S23" s="333" t="s">
        <v>1771</v>
      </c>
      <c r="T23" s="333" t="s">
        <v>1772</v>
      </c>
      <c r="V23" s="333" t="s">
        <v>1773</v>
      </c>
      <c r="W23" s="333" t="s">
        <v>1774</v>
      </c>
      <c r="X23" s="333" t="s">
        <v>1876</v>
      </c>
      <c r="Y23" s="333" t="s">
        <v>1776</v>
      </c>
      <c r="Z23" s="334">
        <v>300001295319962</v>
      </c>
      <c r="AA23" s="333" t="s">
        <v>1777</v>
      </c>
      <c r="AB23" s="333">
        <v>0</v>
      </c>
      <c r="AC23" s="333">
        <v>0</v>
      </c>
      <c r="AD23" s="334">
        <v>1</v>
      </c>
      <c r="AE23" s="333" t="s">
        <v>1876</v>
      </c>
      <c r="AF23" s="333" t="s">
        <v>1877</v>
      </c>
      <c r="AG23" s="333" t="s">
        <v>888</v>
      </c>
      <c r="AH23" s="334">
        <v>9</v>
      </c>
      <c r="AI23" s="333" t="s">
        <v>1878</v>
      </c>
      <c r="AJ23" s="333" t="s">
        <v>1879</v>
      </c>
      <c r="AK23" s="333" t="s">
        <v>1880</v>
      </c>
      <c r="AL23" s="333" t="s">
        <v>1881</v>
      </c>
      <c r="AM23" s="333" t="s">
        <v>1784</v>
      </c>
      <c r="AN23" s="333" t="s">
        <v>1785</v>
      </c>
      <c r="AO23" s="333" t="s">
        <v>698</v>
      </c>
      <c r="AQ23" s="334">
        <v>0</v>
      </c>
      <c r="AR23" s="334">
        <v>2023</v>
      </c>
      <c r="AS23" s="336">
        <v>45173</v>
      </c>
      <c r="AT23" s="337">
        <v>45205</v>
      </c>
      <c r="AU23" s="333" t="s">
        <v>1882</v>
      </c>
      <c r="AV23" s="333" t="s">
        <v>703</v>
      </c>
      <c r="AW23" s="333">
        <v>10000</v>
      </c>
      <c r="AX23" s="333">
        <v>164.42000000000002</v>
      </c>
      <c r="AZ23" s="338">
        <v>164.42000000000002</v>
      </c>
      <c r="BA23" s="339">
        <v>45241.425441435182</v>
      </c>
    </row>
    <row r="24" spans="1:53">
      <c r="A24" s="333" t="s">
        <v>1757</v>
      </c>
      <c r="B24" s="333" t="s">
        <v>1758</v>
      </c>
      <c r="C24" s="333" t="s">
        <v>1759</v>
      </c>
      <c r="D24" s="333" t="s">
        <v>1760</v>
      </c>
      <c r="E24" s="333" t="s">
        <v>1761</v>
      </c>
      <c r="F24" s="334">
        <v>9</v>
      </c>
      <c r="G24" s="333" t="s">
        <v>1872</v>
      </c>
      <c r="H24" s="333" t="s">
        <v>5</v>
      </c>
      <c r="I24" s="334">
        <v>74510</v>
      </c>
      <c r="J24" s="333" t="s">
        <v>1873</v>
      </c>
      <c r="K24" s="333" t="s">
        <v>1874</v>
      </c>
      <c r="L24" s="333" t="s">
        <v>1875</v>
      </c>
      <c r="M24" s="333" t="s">
        <v>694</v>
      </c>
      <c r="N24" s="333" t="s">
        <v>1766</v>
      </c>
      <c r="O24" s="333" t="s">
        <v>1767</v>
      </c>
      <c r="P24" s="333" t="s">
        <v>1768</v>
      </c>
      <c r="Q24" s="333" t="s">
        <v>1769</v>
      </c>
      <c r="R24" s="333" t="s">
        <v>1770</v>
      </c>
      <c r="S24" s="333" t="s">
        <v>1771</v>
      </c>
      <c r="T24" s="333" t="s">
        <v>1772</v>
      </c>
      <c r="V24" s="333" t="s">
        <v>1773</v>
      </c>
      <c r="W24" s="333" t="s">
        <v>1774</v>
      </c>
      <c r="X24" s="333" t="s">
        <v>1876</v>
      </c>
      <c r="Y24" s="333" t="s">
        <v>1776</v>
      </c>
      <c r="Z24" s="334">
        <v>300001295319962</v>
      </c>
      <c r="AA24" s="333" t="s">
        <v>1777</v>
      </c>
      <c r="AB24" s="333">
        <v>0</v>
      </c>
      <c r="AC24" s="333">
        <v>0</v>
      </c>
      <c r="AD24" s="334">
        <v>1</v>
      </c>
      <c r="AE24" s="333" t="s">
        <v>1876</v>
      </c>
      <c r="AF24" s="333" t="s">
        <v>1877</v>
      </c>
      <c r="AG24" s="333" t="s">
        <v>888</v>
      </c>
      <c r="AH24" s="334">
        <v>10</v>
      </c>
      <c r="AI24" s="333" t="s">
        <v>1878</v>
      </c>
      <c r="AJ24" s="333" t="s">
        <v>1879</v>
      </c>
      <c r="AK24" s="333" t="s">
        <v>1880</v>
      </c>
      <c r="AL24" s="333" t="s">
        <v>1881</v>
      </c>
      <c r="AM24" s="333" t="s">
        <v>1784</v>
      </c>
      <c r="AN24" s="333" t="s">
        <v>1785</v>
      </c>
      <c r="AO24" s="333" t="s">
        <v>698</v>
      </c>
      <c r="AQ24" s="334">
        <v>0</v>
      </c>
      <c r="AR24" s="334">
        <v>2023</v>
      </c>
      <c r="AS24" s="336">
        <v>45173</v>
      </c>
      <c r="AT24" s="337">
        <v>45205</v>
      </c>
      <c r="AU24" s="333" t="s">
        <v>1882</v>
      </c>
      <c r="AV24" s="333" t="s">
        <v>703</v>
      </c>
      <c r="AW24" s="333">
        <v>-10000</v>
      </c>
      <c r="AY24" s="333">
        <v>164.42000000000002</v>
      </c>
      <c r="AZ24" s="338">
        <v>-164.42000000000002</v>
      </c>
      <c r="BA24" s="339">
        <v>45241.425441435182</v>
      </c>
    </row>
    <row r="25" spans="1:53">
      <c r="A25" s="333" t="s">
        <v>1757</v>
      </c>
      <c r="B25" s="333" t="s">
        <v>1758</v>
      </c>
      <c r="C25" s="333" t="s">
        <v>1759</v>
      </c>
      <c r="D25" s="333" t="s">
        <v>1760</v>
      </c>
      <c r="E25" s="333" t="s">
        <v>1761</v>
      </c>
      <c r="F25" s="334">
        <v>3</v>
      </c>
      <c r="G25" s="333" t="s">
        <v>1883</v>
      </c>
      <c r="H25" s="333" t="s">
        <v>5</v>
      </c>
      <c r="I25" s="334">
        <v>72311</v>
      </c>
      <c r="J25" s="333" t="s">
        <v>1884</v>
      </c>
      <c r="K25" s="333" t="s">
        <v>1874</v>
      </c>
      <c r="L25" s="333" t="s">
        <v>1875</v>
      </c>
      <c r="M25" s="333" t="s">
        <v>694</v>
      </c>
      <c r="N25" s="333" t="s">
        <v>1766</v>
      </c>
      <c r="O25" s="333" t="s">
        <v>1767</v>
      </c>
      <c r="P25" s="333" t="s">
        <v>1768</v>
      </c>
      <c r="Q25" s="333" t="s">
        <v>1769</v>
      </c>
      <c r="R25" s="333" t="s">
        <v>1770</v>
      </c>
      <c r="S25" s="333" t="s">
        <v>1771</v>
      </c>
      <c r="T25" s="333" t="s">
        <v>1772</v>
      </c>
      <c r="V25" s="333" t="s">
        <v>1773</v>
      </c>
      <c r="W25" s="333" t="s">
        <v>1774</v>
      </c>
      <c r="X25" s="333" t="s">
        <v>1885</v>
      </c>
      <c r="Y25" s="333" t="s">
        <v>1776</v>
      </c>
      <c r="Z25" s="334">
        <v>300000982417484</v>
      </c>
      <c r="AA25" s="333" t="s">
        <v>1777</v>
      </c>
      <c r="AB25" s="333">
        <v>122020</v>
      </c>
      <c r="AC25" s="333">
        <v>122020</v>
      </c>
      <c r="AD25" s="334">
        <v>1</v>
      </c>
      <c r="AE25" s="333" t="s">
        <v>1885</v>
      </c>
      <c r="AF25" s="333" t="s">
        <v>1886</v>
      </c>
      <c r="AG25" s="333" t="s">
        <v>1887</v>
      </c>
      <c r="AH25" s="334">
        <v>15</v>
      </c>
      <c r="AI25" s="333" t="s">
        <v>1888</v>
      </c>
      <c r="AJ25" s="333" t="s">
        <v>1889</v>
      </c>
      <c r="AK25" s="333" t="s">
        <v>1890</v>
      </c>
      <c r="AL25" s="333" t="s">
        <v>1891</v>
      </c>
      <c r="AM25" s="333" t="s">
        <v>1784</v>
      </c>
      <c r="AN25" s="333" t="s">
        <v>1785</v>
      </c>
      <c r="AO25" s="333" t="s">
        <v>1892</v>
      </c>
      <c r="AP25" s="333" t="s">
        <v>1893</v>
      </c>
      <c r="AQ25" s="334">
        <v>1</v>
      </c>
      <c r="AR25" s="334">
        <v>2023</v>
      </c>
      <c r="AS25" s="336">
        <v>44999</v>
      </c>
      <c r="AT25" s="337">
        <v>45064</v>
      </c>
      <c r="AU25" s="333" t="s">
        <v>1882</v>
      </c>
      <c r="AV25" s="333" t="s">
        <v>703</v>
      </c>
      <c r="AW25" s="333">
        <v>122020</v>
      </c>
      <c r="AX25" s="333">
        <v>2000</v>
      </c>
      <c r="AZ25" s="338">
        <v>2000</v>
      </c>
      <c r="BA25" s="339">
        <v>45241.425441435182</v>
      </c>
    </row>
    <row r="26" spans="1:53">
      <c r="A26" s="333" t="s">
        <v>1757</v>
      </c>
      <c r="B26" s="333" t="s">
        <v>1758</v>
      </c>
      <c r="C26" s="333" t="s">
        <v>1759</v>
      </c>
      <c r="D26" s="333" t="s">
        <v>1760</v>
      </c>
      <c r="E26" s="333" t="s">
        <v>1761</v>
      </c>
      <c r="F26" s="334">
        <v>3</v>
      </c>
      <c r="G26" s="333" t="s">
        <v>1883</v>
      </c>
      <c r="H26" s="333" t="s">
        <v>5</v>
      </c>
      <c r="I26" s="334">
        <v>71615</v>
      </c>
      <c r="J26" s="333" t="s">
        <v>1894</v>
      </c>
      <c r="K26" s="333" t="s">
        <v>1874</v>
      </c>
      <c r="L26" s="333" t="s">
        <v>1875</v>
      </c>
      <c r="M26" s="333" t="s">
        <v>694</v>
      </c>
      <c r="N26" s="333" t="s">
        <v>1766</v>
      </c>
      <c r="O26" s="333" t="s">
        <v>1767</v>
      </c>
      <c r="P26" s="333" t="s">
        <v>1768</v>
      </c>
      <c r="Q26" s="333" t="s">
        <v>1769</v>
      </c>
      <c r="R26" s="333" t="s">
        <v>1770</v>
      </c>
      <c r="S26" s="333" t="s">
        <v>1771</v>
      </c>
      <c r="T26" s="333" t="s">
        <v>1772</v>
      </c>
      <c r="V26" s="333" t="s">
        <v>1773</v>
      </c>
      <c r="W26" s="333" t="s">
        <v>1774</v>
      </c>
      <c r="X26" s="333" t="s">
        <v>1895</v>
      </c>
      <c r="Y26" s="333" t="s">
        <v>1776</v>
      </c>
      <c r="Z26" s="334">
        <v>300000810911042</v>
      </c>
      <c r="AA26" s="333" t="s">
        <v>1777</v>
      </c>
      <c r="AB26" s="333">
        <v>2050.4</v>
      </c>
      <c r="AC26" s="333">
        <v>1862.4</v>
      </c>
      <c r="AD26" s="334">
        <v>1</v>
      </c>
      <c r="AE26" s="333" t="s">
        <v>1895</v>
      </c>
      <c r="AF26" s="333" t="s">
        <v>1896</v>
      </c>
      <c r="AG26" s="333" t="s">
        <v>1897</v>
      </c>
      <c r="AH26" s="334">
        <v>962</v>
      </c>
      <c r="AI26" s="333" t="s">
        <v>1898</v>
      </c>
      <c r="AJ26" s="333" t="s">
        <v>1899</v>
      </c>
      <c r="AK26" s="333" t="s">
        <v>1900</v>
      </c>
      <c r="AL26" s="333" t="s">
        <v>1901</v>
      </c>
      <c r="AM26" s="333" t="s">
        <v>1784</v>
      </c>
      <c r="AN26" s="333" t="s">
        <v>1785</v>
      </c>
      <c r="AO26" s="333" t="s">
        <v>698</v>
      </c>
      <c r="AQ26" s="334">
        <v>0</v>
      </c>
      <c r="AR26" s="334">
        <v>2023</v>
      </c>
      <c r="AS26" s="336">
        <v>44994</v>
      </c>
      <c r="AT26" s="337">
        <v>44994</v>
      </c>
      <c r="AU26" s="333" t="s">
        <v>1882</v>
      </c>
      <c r="AV26" s="333" t="s">
        <v>794</v>
      </c>
      <c r="AW26" s="333">
        <v>1862.4</v>
      </c>
      <c r="AX26" s="333">
        <v>1862.4</v>
      </c>
      <c r="AZ26" s="338">
        <v>1862.4</v>
      </c>
      <c r="BA26" s="339">
        <v>45241.425441435182</v>
      </c>
    </row>
    <row r="27" spans="1:53">
      <c r="A27" s="333" t="s">
        <v>1757</v>
      </c>
      <c r="B27" s="333" t="s">
        <v>1758</v>
      </c>
      <c r="C27" s="333" t="s">
        <v>1759</v>
      </c>
      <c r="D27" s="333" t="s">
        <v>1760</v>
      </c>
      <c r="E27" s="333" t="s">
        <v>1761</v>
      </c>
      <c r="F27" s="334">
        <v>3</v>
      </c>
      <c r="G27" s="333" t="s">
        <v>1883</v>
      </c>
      <c r="H27" s="333" t="s">
        <v>5</v>
      </c>
      <c r="I27" s="334">
        <v>71615</v>
      </c>
      <c r="J27" s="333" t="s">
        <v>1894</v>
      </c>
      <c r="K27" s="333" t="s">
        <v>1874</v>
      </c>
      <c r="L27" s="333" t="s">
        <v>1875</v>
      </c>
      <c r="M27" s="333" t="s">
        <v>694</v>
      </c>
      <c r="N27" s="333" t="s">
        <v>1766</v>
      </c>
      <c r="O27" s="333" t="s">
        <v>1767</v>
      </c>
      <c r="P27" s="333" t="s">
        <v>1768</v>
      </c>
      <c r="Q27" s="333" t="s">
        <v>1769</v>
      </c>
      <c r="R27" s="333" t="s">
        <v>1770</v>
      </c>
      <c r="S27" s="333" t="s">
        <v>1771</v>
      </c>
      <c r="T27" s="333" t="s">
        <v>1772</v>
      </c>
      <c r="V27" s="333" t="s">
        <v>1773</v>
      </c>
      <c r="W27" s="333" t="s">
        <v>1774</v>
      </c>
      <c r="X27" s="333" t="s">
        <v>1902</v>
      </c>
      <c r="Y27" s="333" t="s">
        <v>1776</v>
      </c>
      <c r="Z27" s="334">
        <v>300000810923938</v>
      </c>
      <c r="AA27" s="333" t="s">
        <v>1777</v>
      </c>
      <c r="AB27" s="333">
        <v>2050.4</v>
      </c>
      <c r="AC27" s="333">
        <v>1862.4</v>
      </c>
      <c r="AD27" s="334">
        <v>2</v>
      </c>
      <c r="AE27" s="333" t="s">
        <v>1902</v>
      </c>
      <c r="AF27" s="333" t="s">
        <v>1903</v>
      </c>
      <c r="AG27" s="333" t="s">
        <v>1904</v>
      </c>
      <c r="AH27" s="334">
        <v>963</v>
      </c>
      <c r="AI27" s="333" t="s">
        <v>1898</v>
      </c>
      <c r="AJ27" s="333" t="s">
        <v>1905</v>
      </c>
      <c r="AK27" s="333" t="s">
        <v>1900</v>
      </c>
      <c r="AL27" s="333" t="s">
        <v>1901</v>
      </c>
      <c r="AM27" s="333" t="s">
        <v>1784</v>
      </c>
      <c r="AN27" s="333" t="s">
        <v>1785</v>
      </c>
      <c r="AO27" s="333" t="s">
        <v>698</v>
      </c>
      <c r="AQ27" s="334">
        <v>0</v>
      </c>
      <c r="AR27" s="334">
        <v>2023</v>
      </c>
      <c r="AS27" s="336">
        <v>44994</v>
      </c>
      <c r="AT27" s="337">
        <v>44994</v>
      </c>
      <c r="AU27" s="333" t="s">
        <v>1906</v>
      </c>
      <c r="AV27" s="333" t="s">
        <v>794</v>
      </c>
      <c r="AW27" s="333">
        <v>1862.4</v>
      </c>
      <c r="AX27" s="333">
        <v>1862.4</v>
      </c>
      <c r="AZ27" s="338">
        <v>1862.4</v>
      </c>
      <c r="BA27" s="339">
        <v>45241.425441435182</v>
      </c>
    </row>
    <row r="28" spans="1:53">
      <c r="A28" s="333" t="s">
        <v>1757</v>
      </c>
      <c r="B28" s="333" t="s">
        <v>1758</v>
      </c>
      <c r="C28" s="333" t="s">
        <v>1759</v>
      </c>
      <c r="D28" s="333" t="s">
        <v>1760</v>
      </c>
      <c r="E28" s="333" t="s">
        <v>1761</v>
      </c>
      <c r="F28" s="334">
        <v>3</v>
      </c>
      <c r="G28" s="333" t="s">
        <v>1883</v>
      </c>
      <c r="H28" s="333" t="s">
        <v>5</v>
      </c>
      <c r="I28" s="334">
        <v>71615</v>
      </c>
      <c r="J28" s="333" t="s">
        <v>1894</v>
      </c>
      <c r="K28" s="333" t="s">
        <v>1874</v>
      </c>
      <c r="L28" s="333" t="s">
        <v>1875</v>
      </c>
      <c r="M28" s="333" t="s">
        <v>694</v>
      </c>
      <c r="N28" s="333" t="s">
        <v>1766</v>
      </c>
      <c r="O28" s="333" t="s">
        <v>1767</v>
      </c>
      <c r="P28" s="333" t="s">
        <v>1768</v>
      </c>
      <c r="Q28" s="333" t="s">
        <v>1769</v>
      </c>
      <c r="R28" s="333" t="s">
        <v>1770</v>
      </c>
      <c r="S28" s="333" t="s">
        <v>1771</v>
      </c>
      <c r="T28" s="333" t="s">
        <v>1907</v>
      </c>
      <c r="V28" s="333" t="s">
        <v>1773</v>
      </c>
      <c r="W28" s="333" t="s">
        <v>1774</v>
      </c>
      <c r="X28" s="333" t="s">
        <v>1908</v>
      </c>
      <c r="Y28" s="333" t="s">
        <v>1776</v>
      </c>
      <c r="Z28" s="334">
        <v>300000810930992</v>
      </c>
      <c r="AA28" s="333" t="s">
        <v>1777</v>
      </c>
      <c r="AB28" s="333">
        <v>2050.4</v>
      </c>
      <c r="AC28" s="333">
        <v>1862.4</v>
      </c>
      <c r="AD28" s="334">
        <v>2</v>
      </c>
      <c r="AE28" s="333" t="s">
        <v>1908</v>
      </c>
      <c r="AF28" s="333" t="s">
        <v>1909</v>
      </c>
      <c r="AG28" s="333" t="s">
        <v>1910</v>
      </c>
      <c r="AH28" s="334">
        <v>964</v>
      </c>
      <c r="AI28" s="333" t="s">
        <v>1898</v>
      </c>
      <c r="AJ28" s="333" t="s">
        <v>1911</v>
      </c>
      <c r="AK28" s="333" t="s">
        <v>1900</v>
      </c>
      <c r="AL28" s="333" t="s">
        <v>1901</v>
      </c>
      <c r="AM28" s="333" t="s">
        <v>1784</v>
      </c>
      <c r="AN28" s="333" t="s">
        <v>1785</v>
      </c>
      <c r="AO28" s="333" t="s">
        <v>698</v>
      </c>
      <c r="AQ28" s="334">
        <v>0</v>
      </c>
      <c r="AR28" s="334">
        <v>2023</v>
      </c>
      <c r="AS28" s="336">
        <v>44994</v>
      </c>
      <c r="AT28" s="337">
        <v>44994</v>
      </c>
      <c r="AU28" s="333" t="s">
        <v>1906</v>
      </c>
      <c r="AV28" s="333" t="s">
        <v>794</v>
      </c>
      <c r="AW28" s="333">
        <v>1862.4</v>
      </c>
      <c r="AX28" s="333">
        <v>1862.4</v>
      </c>
      <c r="AZ28" s="338">
        <v>1862.4</v>
      </c>
      <c r="BA28" s="339">
        <v>45241.425441435182</v>
      </c>
    </row>
    <row r="29" spans="1:53">
      <c r="A29" s="333" t="s">
        <v>1757</v>
      </c>
      <c r="B29" s="333" t="s">
        <v>1758</v>
      </c>
      <c r="C29" s="333" t="s">
        <v>1759</v>
      </c>
      <c r="D29" s="333" t="s">
        <v>1760</v>
      </c>
      <c r="E29" s="333" t="s">
        <v>1761</v>
      </c>
      <c r="F29" s="334">
        <v>4</v>
      </c>
      <c r="G29" s="333" t="s">
        <v>1820</v>
      </c>
      <c r="H29" s="333" t="s">
        <v>5</v>
      </c>
      <c r="I29" s="334">
        <v>71615</v>
      </c>
      <c r="J29" s="333" t="s">
        <v>1894</v>
      </c>
      <c r="K29" s="333" t="s">
        <v>1874</v>
      </c>
      <c r="L29" s="333" t="s">
        <v>1875</v>
      </c>
      <c r="M29" s="333" t="s">
        <v>694</v>
      </c>
      <c r="N29" s="333" t="s">
        <v>1766</v>
      </c>
      <c r="O29" s="333" t="s">
        <v>1767</v>
      </c>
      <c r="P29" s="333" t="s">
        <v>1768</v>
      </c>
      <c r="Q29" s="333" t="s">
        <v>1769</v>
      </c>
      <c r="R29" s="333" t="s">
        <v>1770</v>
      </c>
      <c r="S29" s="333" t="s">
        <v>1771</v>
      </c>
      <c r="T29" s="333" t="s">
        <v>1772</v>
      </c>
      <c r="V29" s="333" t="s">
        <v>1773</v>
      </c>
      <c r="W29" s="333" t="s">
        <v>1774</v>
      </c>
      <c r="X29" s="333" t="s">
        <v>1912</v>
      </c>
      <c r="Y29" s="333" t="s">
        <v>1776</v>
      </c>
      <c r="Z29" s="334">
        <v>300000916593844</v>
      </c>
      <c r="AA29" s="333" t="s">
        <v>1777</v>
      </c>
      <c r="AB29" s="333">
        <v>994.6</v>
      </c>
      <c r="AC29" s="333">
        <v>994.6</v>
      </c>
      <c r="AD29" s="334">
        <v>1</v>
      </c>
      <c r="AE29" s="333" t="s">
        <v>1912</v>
      </c>
      <c r="AF29" s="333" t="s">
        <v>1896</v>
      </c>
      <c r="AG29" s="333" t="s">
        <v>1897</v>
      </c>
      <c r="AH29" s="334">
        <v>98</v>
      </c>
      <c r="AI29" s="333" t="s">
        <v>1913</v>
      </c>
      <c r="AJ29" s="333" t="s">
        <v>1914</v>
      </c>
      <c r="AK29" s="333" t="s">
        <v>1915</v>
      </c>
      <c r="AL29" s="333" t="s">
        <v>1916</v>
      </c>
      <c r="AM29" s="333" t="s">
        <v>1917</v>
      </c>
      <c r="AN29" s="333" t="s">
        <v>1785</v>
      </c>
      <c r="AO29" s="333" t="s">
        <v>698</v>
      </c>
      <c r="AQ29" s="334">
        <v>0</v>
      </c>
      <c r="AR29" s="334">
        <v>2023</v>
      </c>
      <c r="AS29" s="336">
        <v>45033</v>
      </c>
      <c r="AT29" s="337">
        <v>45035</v>
      </c>
      <c r="AU29" s="333" t="s">
        <v>1882</v>
      </c>
      <c r="AV29" s="333" t="s">
        <v>794</v>
      </c>
      <c r="AW29" s="333">
        <v>994.6</v>
      </c>
      <c r="AX29" s="333">
        <v>994.6</v>
      </c>
      <c r="AZ29" s="338">
        <v>994.6</v>
      </c>
      <c r="BA29" s="339">
        <v>45241.425441435182</v>
      </c>
    </row>
    <row r="30" spans="1:53">
      <c r="A30" s="333" t="s">
        <v>1757</v>
      </c>
      <c r="B30" s="333" t="s">
        <v>1758</v>
      </c>
      <c r="C30" s="333" t="s">
        <v>1759</v>
      </c>
      <c r="D30" s="333" t="s">
        <v>1760</v>
      </c>
      <c r="E30" s="333" t="s">
        <v>1761</v>
      </c>
      <c r="F30" s="334">
        <v>4</v>
      </c>
      <c r="G30" s="333" t="s">
        <v>1820</v>
      </c>
      <c r="H30" s="333" t="s">
        <v>5</v>
      </c>
      <c r="I30" s="334">
        <v>71615</v>
      </c>
      <c r="J30" s="333" t="s">
        <v>1894</v>
      </c>
      <c r="K30" s="333" t="s">
        <v>1874</v>
      </c>
      <c r="L30" s="333" t="s">
        <v>1875</v>
      </c>
      <c r="M30" s="333" t="s">
        <v>694</v>
      </c>
      <c r="N30" s="333" t="s">
        <v>1766</v>
      </c>
      <c r="O30" s="333" t="s">
        <v>1767</v>
      </c>
      <c r="P30" s="333" t="s">
        <v>1768</v>
      </c>
      <c r="Q30" s="333" t="s">
        <v>1769</v>
      </c>
      <c r="R30" s="333" t="s">
        <v>1770</v>
      </c>
      <c r="S30" s="333" t="s">
        <v>1771</v>
      </c>
      <c r="T30" s="333" t="s">
        <v>1772</v>
      </c>
      <c r="V30" s="333" t="s">
        <v>1773</v>
      </c>
      <c r="W30" s="333" t="s">
        <v>1774</v>
      </c>
      <c r="X30" s="333" t="s">
        <v>1918</v>
      </c>
      <c r="Y30" s="333" t="s">
        <v>1776</v>
      </c>
      <c r="Z30" s="334">
        <v>300000929291042</v>
      </c>
      <c r="AA30" s="333" t="s">
        <v>1777</v>
      </c>
      <c r="AB30" s="333">
        <v>2927.2000000000003</v>
      </c>
      <c r="AC30" s="333">
        <v>343.2</v>
      </c>
      <c r="AD30" s="334">
        <v>5</v>
      </c>
      <c r="AE30" s="333" t="s">
        <v>1918</v>
      </c>
      <c r="AF30" s="333" t="s">
        <v>1919</v>
      </c>
      <c r="AG30" s="333" t="s">
        <v>1920</v>
      </c>
      <c r="AH30" s="334">
        <v>10</v>
      </c>
      <c r="AI30" s="333" t="s">
        <v>1921</v>
      </c>
      <c r="AJ30" s="333" t="s">
        <v>1922</v>
      </c>
      <c r="AK30" s="333" t="s">
        <v>1923</v>
      </c>
      <c r="AL30" s="333" t="s">
        <v>1924</v>
      </c>
      <c r="AM30" s="333" t="s">
        <v>1784</v>
      </c>
      <c r="AN30" s="333" t="s">
        <v>1785</v>
      </c>
      <c r="AO30" s="333" t="s">
        <v>698</v>
      </c>
      <c r="AQ30" s="334">
        <v>0</v>
      </c>
      <c r="AR30" s="334">
        <v>2023</v>
      </c>
      <c r="AS30" s="336">
        <v>45039</v>
      </c>
      <c r="AT30" s="337">
        <v>45039</v>
      </c>
      <c r="AU30" s="333" t="s">
        <v>1925</v>
      </c>
      <c r="AV30" s="333" t="s">
        <v>794</v>
      </c>
      <c r="AW30" s="333">
        <v>343.2</v>
      </c>
      <c r="AX30" s="333">
        <v>343.2</v>
      </c>
      <c r="AZ30" s="338">
        <v>343.2</v>
      </c>
      <c r="BA30" s="339">
        <v>45241.425441435182</v>
      </c>
    </row>
    <row r="31" spans="1:53">
      <c r="A31" s="333" t="s">
        <v>1757</v>
      </c>
      <c r="B31" s="333" t="s">
        <v>1758</v>
      </c>
      <c r="C31" s="333" t="s">
        <v>1759</v>
      </c>
      <c r="D31" s="333" t="s">
        <v>1760</v>
      </c>
      <c r="E31" s="333" t="s">
        <v>1761</v>
      </c>
      <c r="F31" s="334">
        <v>4</v>
      </c>
      <c r="G31" s="333" t="s">
        <v>1820</v>
      </c>
      <c r="H31" s="333" t="s">
        <v>5</v>
      </c>
      <c r="I31" s="334">
        <v>71615</v>
      </c>
      <c r="J31" s="333" t="s">
        <v>1894</v>
      </c>
      <c r="K31" s="333" t="s">
        <v>1874</v>
      </c>
      <c r="L31" s="333" t="s">
        <v>1875</v>
      </c>
      <c r="M31" s="333" t="s">
        <v>694</v>
      </c>
      <c r="N31" s="333" t="s">
        <v>1766</v>
      </c>
      <c r="O31" s="333" t="s">
        <v>1767</v>
      </c>
      <c r="P31" s="333" t="s">
        <v>1768</v>
      </c>
      <c r="Q31" s="333" t="s">
        <v>1769</v>
      </c>
      <c r="R31" s="333" t="s">
        <v>1770</v>
      </c>
      <c r="S31" s="333" t="s">
        <v>1771</v>
      </c>
      <c r="T31" s="333" t="s">
        <v>1772</v>
      </c>
      <c r="V31" s="333" t="s">
        <v>1773</v>
      </c>
      <c r="W31" s="333" t="s">
        <v>1774</v>
      </c>
      <c r="X31" s="333" t="s">
        <v>1918</v>
      </c>
      <c r="Y31" s="333" t="s">
        <v>1776</v>
      </c>
      <c r="Z31" s="334">
        <v>300000929291042</v>
      </c>
      <c r="AA31" s="333" t="s">
        <v>1777</v>
      </c>
      <c r="AB31" s="333">
        <v>2927.2000000000003</v>
      </c>
      <c r="AC31" s="333">
        <v>400</v>
      </c>
      <c r="AD31" s="334">
        <v>2</v>
      </c>
      <c r="AE31" s="333" t="s">
        <v>1918</v>
      </c>
      <c r="AF31" s="333" t="s">
        <v>1919</v>
      </c>
      <c r="AG31" s="333" t="s">
        <v>1920</v>
      </c>
      <c r="AH31" s="334">
        <v>11</v>
      </c>
      <c r="AI31" s="333" t="s">
        <v>1921</v>
      </c>
      <c r="AJ31" s="333" t="s">
        <v>1926</v>
      </c>
      <c r="AK31" s="333" t="s">
        <v>1923</v>
      </c>
      <c r="AL31" s="333" t="s">
        <v>1924</v>
      </c>
      <c r="AM31" s="333" t="s">
        <v>1784</v>
      </c>
      <c r="AN31" s="333" t="s">
        <v>1785</v>
      </c>
      <c r="AO31" s="333" t="s">
        <v>698</v>
      </c>
      <c r="AQ31" s="334">
        <v>0</v>
      </c>
      <c r="AR31" s="334">
        <v>2023</v>
      </c>
      <c r="AS31" s="336">
        <v>45039</v>
      </c>
      <c r="AT31" s="337">
        <v>45039</v>
      </c>
      <c r="AU31" s="333" t="s">
        <v>1906</v>
      </c>
      <c r="AV31" s="333" t="s">
        <v>794</v>
      </c>
      <c r="AW31" s="333">
        <v>400</v>
      </c>
      <c r="AX31" s="333">
        <v>400</v>
      </c>
      <c r="AZ31" s="338">
        <v>400</v>
      </c>
      <c r="BA31" s="339">
        <v>45241.425441435182</v>
      </c>
    </row>
    <row r="32" spans="1:53">
      <c r="A32" s="333" t="s">
        <v>1757</v>
      </c>
      <c r="B32" s="333" t="s">
        <v>1758</v>
      </c>
      <c r="C32" s="333" t="s">
        <v>1759</v>
      </c>
      <c r="D32" s="333" t="s">
        <v>1760</v>
      </c>
      <c r="E32" s="333" t="s">
        <v>1761</v>
      </c>
      <c r="F32" s="334">
        <v>4</v>
      </c>
      <c r="G32" s="333" t="s">
        <v>1820</v>
      </c>
      <c r="H32" s="333" t="s">
        <v>5</v>
      </c>
      <c r="I32" s="334">
        <v>71615</v>
      </c>
      <c r="J32" s="333" t="s">
        <v>1894</v>
      </c>
      <c r="K32" s="333" t="s">
        <v>1874</v>
      </c>
      <c r="L32" s="333" t="s">
        <v>1875</v>
      </c>
      <c r="M32" s="333" t="s">
        <v>694</v>
      </c>
      <c r="N32" s="333" t="s">
        <v>1766</v>
      </c>
      <c r="O32" s="333" t="s">
        <v>1767</v>
      </c>
      <c r="P32" s="333" t="s">
        <v>1768</v>
      </c>
      <c r="Q32" s="333" t="s">
        <v>1769</v>
      </c>
      <c r="R32" s="333" t="s">
        <v>1770</v>
      </c>
      <c r="S32" s="333" t="s">
        <v>1771</v>
      </c>
      <c r="T32" s="333" t="s">
        <v>1772</v>
      </c>
      <c r="V32" s="333" t="s">
        <v>1773</v>
      </c>
      <c r="W32" s="333" t="s">
        <v>1774</v>
      </c>
      <c r="X32" s="333" t="s">
        <v>1918</v>
      </c>
      <c r="Y32" s="333" t="s">
        <v>1776</v>
      </c>
      <c r="Z32" s="334">
        <v>300000929291042</v>
      </c>
      <c r="AA32" s="333" t="s">
        <v>1777</v>
      </c>
      <c r="AB32" s="333">
        <v>2927.2000000000003</v>
      </c>
      <c r="AC32" s="333">
        <v>684.80000000000007</v>
      </c>
      <c r="AD32" s="334">
        <v>4</v>
      </c>
      <c r="AE32" s="333" t="s">
        <v>1918</v>
      </c>
      <c r="AF32" s="333" t="s">
        <v>1919</v>
      </c>
      <c r="AG32" s="333" t="s">
        <v>1920</v>
      </c>
      <c r="AH32" s="334">
        <v>12</v>
      </c>
      <c r="AI32" s="333" t="s">
        <v>1921</v>
      </c>
      <c r="AJ32" s="333" t="s">
        <v>1927</v>
      </c>
      <c r="AK32" s="333" t="s">
        <v>1923</v>
      </c>
      <c r="AL32" s="333" t="s">
        <v>1924</v>
      </c>
      <c r="AM32" s="333" t="s">
        <v>1784</v>
      </c>
      <c r="AN32" s="333" t="s">
        <v>1785</v>
      </c>
      <c r="AO32" s="333" t="s">
        <v>698</v>
      </c>
      <c r="AQ32" s="334">
        <v>0</v>
      </c>
      <c r="AR32" s="334">
        <v>2023</v>
      </c>
      <c r="AS32" s="336">
        <v>45039</v>
      </c>
      <c r="AT32" s="337">
        <v>45039</v>
      </c>
      <c r="AU32" s="333" t="s">
        <v>1928</v>
      </c>
      <c r="AV32" s="333" t="s">
        <v>794</v>
      </c>
      <c r="AW32" s="333">
        <v>684.80000000000007</v>
      </c>
      <c r="AX32" s="333">
        <v>684.80000000000007</v>
      </c>
      <c r="AZ32" s="338">
        <v>684.80000000000007</v>
      </c>
      <c r="BA32" s="339">
        <v>45241.425441435182</v>
      </c>
    </row>
    <row r="33" spans="1:53">
      <c r="A33" s="333" t="s">
        <v>1757</v>
      </c>
      <c r="B33" s="333" t="s">
        <v>1758</v>
      </c>
      <c r="C33" s="333" t="s">
        <v>1759</v>
      </c>
      <c r="D33" s="333" t="s">
        <v>1760</v>
      </c>
      <c r="E33" s="333" t="s">
        <v>1761</v>
      </c>
      <c r="F33" s="334">
        <v>4</v>
      </c>
      <c r="G33" s="333" t="s">
        <v>1820</v>
      </c>
      <c r="H33" s="333" t="s">
        <v>5</v>
      </c>
      <c r="I33" s="334">
        <v>71615</v>
      </c>
      <c r="J33" s="333" t="s">
        <v>1894</v>
      </c>
      <c r="K33" s="333" t="s">
        <v>1874</v>
      </c>
      <c r="L33" s="333" t="s">
        <v>1875</v>
      </c>
      <c r="M33" s="333" t="s">
        <v>694</v>
      </c>
      <c r="N33" s="333" t="s">
        <v>1766</v>
      </c>
      <c r="O33" s="333" t="s">
        <v>1767</v>
      </c>
      <c r="P33" s="333" t="s">
        <v>1768</v>
      </c>
      <c r="Q33" s="333" t="s">
        <v>1769</v>
      </c>
      <c r="R33" s="333" t="s">
        <v>1770</v>
      </c>
      <c r="S33" s="333" t="s">
        <v>1771</v>
      </c>
      <c r="T33" s="333" t="s">
        <v>1772</v>
      </c>
      <c r="V33" s="333" t="s">
        <v>1773</v>
      </c>
      <c r="W33" s="333" t="s">
        <v>1774</v>
      </c>
      <c r="X33" s="333" t="s">
        <v>1918</v>
      </c>
      <c r="Y33" s="333" t="s">
        <v>1776</v>
      </c>
      <c r="Z33" s="334">
        <v>300000929291042</v>
      </c>
      <c r="AA33" s="333" t="s">
        <v>1777</v>
      </c>
      <c r="AB33" s="333">
        <v>2927.2000000000003</v>
      </c>
      <c r="AC33" s="333">
        <v>967.2</v>
      </c>
      <c r="AD33" s="334">
        <v>3</v>
      </c>
      <c r="AE33" s="333" t="s">
        <v>1918</v>
      </c>
      <c r="AF33" s="333" t="s">
        <v>1919</v>
      </c>
      <c r="AG33" s="333" t="s">
        <v>1920</v>
      </c>
      <c r="AH33" s="334">
        <v>13</v>
      </c>
      <c r="AI33" s="333" t="s">
        <v>1921</v>
      </c>
      <c r="AJ33" s="333" t="s">
        <v>1929</v>
      </c>
      <c r="AK33" s="333" t="s">
        <v>1923</v>
      </c>
      <c r="AL33" s="333" t="s">
        <v>1924</v>
      </c>
      <c r="AM33" s="333" t="s">
        <v>1784</v>
      </c>
      <c r="AN33" s="333" t="s">
        <v>1785</v>
      </c>
      <c r="AO33" s="333" t="s">
        <v>698</v>
      </c>
      <c r="AQ33" s="334">
        <v>0</v>
      </c>
      <c r="AR33" s="334">
        <v>2023</v>
      </c>
      <c r="AS33" s="336">
        <v>45039</v>
      </c>
      <c r="AT33" s="337">
        <v>45039</v>
      </c>
      <c r="AU33" s="333" t="s">
        <v>1788</v>
      </c>
      <c r="AV33" s="333" t="s">
        <v>794</v>
      </c>
      <c r="AW33" s="333">
        <v>967.2</v>
      </c>
      <c r="AX33" s="333">
        <v>967.2</v>
      </c>
      <c r="AZ33" s="338">
        <v>967.2</v>
      </c>
      <c r="BA33" s="339">
        <v>45241.425441435182</v>
      </c>
    </row>
    <row r="34" spans="1:53">
      <c r="A34" s="333" t="s">
        <v>1757</v>
      </c>
      <c r="B34" s="333" t="s">
        <v>1758</v>
      </c>
      <c r="C34" s="333" t="s">
        <v>1759</v>
      </c>
      <c r="D34" s="333" t="s">
        <v>1760</v>
      </c>
      <c r="E34" s="333" t="s">
        <v>1761</v>
      </c>
      <c r="F34" s="334">
        <v>4</v>
      </c>
      <c r="G34" s="333" t="s">
        <v>1820</v>
      </c>
      <c r="H34" s="333" t="s">
        <v>5</v>
      </c>
      <c r="I34" s="334">
        <v>71615</v>
      </c>
      <c r="J34" s="333" t="s">
        <v>1894</v>
      </c>
      <c r="K34" s="333" t="s">
        <v>1874</v>
      </c>
      <c r="L34" s="333" t="s">
        <v>1875</v>
      </c>
      <c r="M34" s="333" t="s">
        <v>694</v>
      </c>
      <c r="N34" s="333" t="s">
        <v>1766</v>
      </c>
      <c r="O34" s="333" t="s">
        <v>1767</v>
      </c>
      <c r="P34" s="333" t="s">
        <v>1768</v>
      </c>
      <c r="Q34" s="333" t="s">
        <v>1769</v>
      </c>
      <c r="R34" s="333" t="s">
        <v>1770</v>
      </c>
      <c r="S34" s="333" t="s">
        <v>1771</v>
      </c>
      <c r="T34" s="333" t="s">
        <v>1772</v>
      </c>
      <c r="V34" s="333" t="s">
        <v>1773</v>
      </c>
      <c r="W34" s="333" t="s">
        <v>1774</v>
      </c>
      <c r="X34" s="333" t="s">
        <v>1930</v>
      </c>
      <c r="Y34" s="333" t="s">
        <v>1776</v>
      </c>
      <c r="Z34" s="334">
        <v>300000929395095</v>
      </c>
      <c r="AA34" s="333" t="s">
        <v>1777</v>
      </c>
      <c r="AB34" s="333">
        <v>3669.6</v>
      </c>
      <c r="AC34" s="333">
        <v>343.2</v>
      </c>
      <c r="AD34" s="334">
        <v>4</v>
      </c>
      <c r="AE34" s="333" t="s">
        <v>1930</v>
      </c>
      <c r="AF34" s="333" t="s">
        <v>1931</v>
      </c>
      <c r="AG34" s="333" t="s">
        <v>1932</v>
      </c>
      <c r="AH34" s="334">
        <v>15</v>
      </c>
      <c r="AI34" s="333" t="s">
        <v>1933</v>
      </c>
      <c r="AJ34" s="333" t="s">
        <v>1934</v>
      </c>
      <c r="AK34" s="333" t="s">
        <v>1935</v>
      </c>
      <c r="AL34" s="333" t="s">
        <v>1924</v>
      </c>
      <c r="AM34" s="333" t="s">
        <v>1784</v>
      </c>
      <c r="AN34" s="333" t="s">
        <v>1785</v>
      </c>
      <c r="AO34" s="333" t="s">
        <v>698</v>
      </c>
      <c r="AQ34" s="334">
        <v>0</v>
      </c>
      <c r="AR34" s="334">
        <v>2023</v>
      </c>
      <c r="AS34" s="336">
        <v>45039</v>
      </c>
      <c r="AT34" s="337">
        <v>45040</v>
      </c>
      <c r="AU34" s="333" t="s">
        <v>1928</v>
      </c>
      <c r="AV34" s="333" t="s">
        <v>794</v>
      </c>
      <c r="AW34" s="333">
        <v>343.2</v>
      </c>
      <c r="AX34" s="333">
        <v>343.2</v>
      </c>
      <c r="AZ34" s="338">
        <v>343.2</v>
      </c>
      <c r="BA34" s="339">
        <v>45241.425441435182</v>
      </c>
    </row>
    <row r="35" spans="1:53">
      <c r="A35" s="333" t="s">
        <v>1757</v>
      </c>
      <c r="B35" s="333" t="s">
        <v>1758</v>
      </c>
      <c r="C35" s="333" t="s">
        <v>1759</v>
      </c>
      <c r="D35" s="333" t="s">
        <v>1760</v>
      </c>
      <c r="E35" s="333" t="s">
        <v>1761</v>
      </c>
      <c r="F35" s="334">
        <v>4</v>
      </c>
      <c r="G35" s="333" t="s">
        <v>1820</v>
      </c>
      <c r="H35" s="333" t="s">
        <v>5</v>
      </c>
      <c r="I35" s="334">
        <v>71615</v>
      </c>
      <c r="J35" s="333" t="s">
        <v>1894</v>
      </c>
      <c r="K35" s="333" t="s">
        <v>1874</v>
      </c>
      <c r="L35" s="333" t="s">
        <v>1875</v>
      </c>
      <c r="M35" s="333" t="s">
        <v>694</v>
      </c>
      <c r="N35" s="333" t="s">
        <v>1766</v>
      </c>
      <c r="O35" s="333" t="s">
        <v>1767</v>
      </c>
      <c r="P35" s="333" t="s">
        <v>1768</v>
      </c>
      <c r="Q35" s="333" t="s">
        <v>1769</v>
      </c>
      <c r="R35" s="333" t="s">
        <v>1770</v>
      </c>
      <c r="S35" s="333" t="s">
        <v>1771</v>
      </c>
      <c r="T35" s="333" t="s">
        <v>1772</v>
      </c>
      <c r="V35" s="333" t="s">
        <v>1773</v>
      </c>
      <c r="W35" s="333" t="s">
        <v>1774</v>
      </c>
      <c r="X35" s="333" t="s">
        <v>1930</v>
      </c>
      <c r="Y35" s="333" t="s">
        <v>1776</v>
      </c>
      <c r="Z35" s="334">
        <v>300000929395095</v>
      </c>
      <c r="AA35" s="333" t="s">
        <v>1777</v>
      </c>
      <c r="AB35" s="333">
        <v>3669.6</v>
      </c>
      <c r="AC35" s="333">
        <v>800</v>
      </c>
      <c r="AD35" s="334">
        <v>5</v>
      </c>
      <c r="AE35" s="333" t="s">
        <v>1930</v>
      </c>
      <c r="AF35" s="333" t="s">
        <v>1931</v>
      </c>
      <c r="AG35" s="333" t="s">
        <v>1932</v>
      </c>
      <c r="AH35" s="334">
        <v>17</v>
      </c>
      <c r="AI35" s="333" t="s">
        <v>1933</v>
      </c>
      <c r="AJ35" s="333" t="s">
        <v>1936</v>
      </c>
      <c r="AK35" s="333" t="s">
        <v>1935</v>
      </c>
      <c r="AL35" s="333" t="s">
        <v>1924</v>
      </c>
      <c r="AM35" s="333" t="s">
        <v>1784</v>
      </c>
      <c r="AN35" s="333" t="s">
        <v>1785</v>
      </c>
      <c r="AO35" s="333" t="s">
        <v>698</v>
      </c>
      <c r="AQ35" s="334">
        <v>0</v>
      </c>
      <c r="AR35" s="334">
        <v>2023</v>
      </c>
      <c r="AS35" s="336">
        <v>45039</v>
      </c>
      <c r="AT35" s="337">
        <v>45040</v>
      </c>
      <c r="AU35" s="333" t="s">
        <v>1925</v>
      </c>
      <c r="AV35" s="333" t="s">
        <v>794</v>
      </c>
      <c r="AW35" s="333">
        <v>800</v>
      </c>
      <c r="AX35" s="333">
        <v>800</v>
      </c>
      <c r="AZ35" s="338">
        <v>800</v>
      </c>
      <c r="BA35" s="339">
        <v>45241.425441435182</v>
      </c>
    </row>
    <row r="36" spans="1:53">
      <c r="A36" s="333" t="s">
        <v>1757</v>
      </c>
      <c r="B36" s="333" t="s">
        <v>1758</v>
      </c>
      <c r="C36" s="333" t="s">
        <v>1759</v>
      </c>
      <c r="D36" s="333" t="s">
        <v>1760</v>
      </c>
      <c r="E36" s="333" t="s">
        <v>1761</v>
      </c>
      <c r="F36" s="334">
        <v>4</v>
      </c>
      <c r="G36" s="333" t="s">
        <v>1820</v>
      </c>
      <c r="H36" s="333" t="s">
        <v>5</v>
      </c>
      <c r="I36" s="334">
        <v>71615</v>
      </c>
      <c r="J36" s="333" t="s">
        <v>1894</v>
      </c>
      <c r="K36" s="333" t="s">
        <v>1874</v>
      </c>
      <c r="L36" s="333" t="s">
        <v>1875</v>
      </c>
      <c r="M36" s="333" t="s">
        <v>694</v>
      </c>
      <c r="N36" s="333" t="s">
        <v>1766</v>
      </c>
      <c r="O36" s="333" t="s">
        <v>1767</v>
      </c>
      <c r="P36" s="333" t="s">
        <v>1768</v>
      </c>
      <c r="Q36" s="333" t="s">
        <v>1769</v>
      </c>
      <c r="R36" s="333" t="s">
        <v>1770</v>
      </c>
      <c r="S36" s="333" t="s">
        <v>1771</v>
      </c>
      <c r="T36" s="333" t="s">
        <v>1772</v>
      </c>
      <c r="V36" s="333" t="s">
        <v>1773</v>
      </c>
      <c r="W36" s="333" t="s">
        <v>1774</v>
      </c>
      <c r="X36" s="333" t="s">
        <v>1930</v>
      </c>
      <c r="Y36" s="333" t="s">
        <v>1776</v>
      </c>
      <c r="Z36" s="334">
        <v>300000929395095</v>
      </c>
      <c r="AA36" s="333" t="s">
        <v>1777</v>
      </c>
      <c r="AB36" s="333">
        <v>3669.6</v>
      </c>
      <c r="AC36" s="333">
        <v>967.2</v>
      </c>
      <c r="AD36" s="334">
        <v>1</v>
      </c>
      <c r="AE36" s="333" t="s">
        <v>1930</v>
      </c>
      <c r="AF36" s="333" t="s">
        <v>1931</v>
      </c>
      <c r="AG36" s="333" t="s">
        <v>1932</v>
      </c>
      <c r="AH36" s="334">
        <v>19</v>
      </c>
      <c r="AI36" s="333" t="s">
        <v>1933</v>
      </c>
      <c r="AJ36" s="333" t="s">
        <v>1937</v>
      </c>
      <c r="AK36" s="333" t="s">
        <v>1935</v>
      </c>
      <c r="AL36" s="333" t="s">
        <v>1924</v>
      </c>
      <c r="AM36" s="333" t="s">
        <v>1784</v>
      </c>
      <c r="AN36" s="333" t="s">
        <v>1785</v>
      </c>
      <c r="AO36" s="333" t="s">
        <v>698</v>
      </c>
      <c r="AQ36" s="334">
        <v>0</v>
      </c>
      <c r="AR36" s="334">
        <v>2023</v>
      </c>
      <c r="AS36" s="336">
        <v>45039</v>
      </c>
      <c r="AT36" s="337">
        <v>45040</v>
      </c>
      <c r="AU36" s="333" t="s">
        <v>1882</v>
      </c>
      <c r="AV36" s="333" t="s">
        <v>794</v>
      </c>
      <c r="AW36" s="333">
        <v>967.2</v>
      </c>
      <c r="AX36" s="333">
        <v>967.2</v>
      </c>
      <c r="AZ36" s="338">
        <v>967.2</v>
      </c>
      <c r="BA36" s="339">
        <v>45241.425441435182</v>
      </c>
    </row>
    <row r="37" spans="1:53">
      <c r="A37" s="333" t="s">
        <v>1757</v>
      </c>
      <c r="B37" s="333" t="s">
        <v>1758</v>
      </c>
      <c r="C37" s="333" t="s">
        <v>1759</v>
      </c>
      <c r="D37" s="333" t="s">
        <v>1760</v>
      </c>
      <c r="E37" s="333" t="s">
        <v>1761</v>
      </c>
      <c r="F37" s="334">
        <v>4</v>
      </c>
      <c r="G37" s="333" t="s">
        <v>1820</v>
      </c>
      <c r="H37" s="333" t="s">
        <v>5</v>
      </c>
      <c r="I37" s="334">
        <v>71615</v>
      </c>
      <c r="J37" s="333" t="s">
        <v>1894</v>
      </c>
      <c r="K37" s="333" t="s">
        <v>1874</v>
      </c>
      <c r="L37" s="333" t="s">
        <v>1875</v>
      </c>
      <c r="M37" s="333" t="s">
        <v>694</v>
      </c>
      <c r="N37" s="333" t="s">
        <v>1766</v>
      </c>
      <c r="O37" s="333" t="s">
        <v>1767</v>
      </c>
      <c r="P37" s="333" t="s">
        <v>1768</v>
      </c>
      <c r="Q37" s="333" t="s">
        <v>1769</v>
      </c>
      <c r="R37" s="333" t="s">
        <v>1770</v>
      </c>
      <c r="S37" s="333" t="s">
        <v>1771</v>
      </c>
      <c r="T37" s="333" t="s">
        <v>1772</v>
      </c>
      <c r="V37" s="333" t="s">
        <v>1773</v>
      </c>
      <c r="W37" s="333" t="s">
        <v>1774</v>
      </c>
      <c r="X37" s="333" t="s">
        <v>1930</v>
      </c>
      <c r="Y37" s="333" t="s">
        <v>1776</v>
      </c>
      <c r="Z37" s="334">
        <v>300000929395095</v>
      </c>
      <c r="AA37" s="333" t="s">
        <v>1777</v>
      </c>
      <c r="AB37" s="333">
        <v>3669.6</v>
      </c>
      <c r="AC37" s="333">
        <v>1027.2</v>
      </c>
      <c r="AD37" s="334">
        <v>3</v>
      </c>
      <c r="AE37" s="333" t="s">
        <v>1930</v>
      </c>
      <c r="AF37" s="333" t="s">
        <v>1931</v>
      </c>
      <c r="AG37" s="333" t="s">
        <v>1932</v>
      </c>
      <c r="AH37" s="334">
        <v>20</v>
      </c>
      <c r="AI37" s="333" t="s">
        <v>1933</v>
      </c>
      <c r="AJ37" s="333" t="s">
        <v>1938</v>
      </c>
      <c r="AK37" s="333" t="s">
        <v>1935</v>
      </c>
      <c r="AL37" s="333" t="s">
        <v>1924</v>
      </c>
      <c r="AM37" s="333" t="s">
        <v>1784</v>
      </c>
      <c r="AN37" s="333" t="s">
        <v>1785</v>
      </c>
      <c r="AO37" s="333" t="s">
        <v>698</v>
      </c>
      <c r="AQ37" s="334">
        <v>0</v>
      </c>
      <c r="AR37" s="334">
        <v>2023</v>
      </c>
      <c r="AS37" s="336">
        <v>45039</v>
      </c>
      <c r="AT37" s="337">
        <v>45040</v>
      </c>
      <c r="AU37" s="333" t="s">
        <v>1788</v>
      </c>
      <c r="AV37" s="333" t="s">
        <v>794</v>
      </c>
      <c r="AW37" s="333">
        <v>1027.2</v>
      </c>
      <c r="AX37" s="333">
        <v>1027.2</v>
      </c>
      <c r="AZ37" s="338">
        <v>1027.2</v>
      </c>
      <c r="BA37" s="339">
        <v>45241.425441435182</v>
      </c>
    </row>
    <row r="38" spans="1:53">
      <c r="A38" s="333" t="s">
        <v>1757</v>
      </c>
      <c r="B38" s="333" t="s">
        <v>1758</v>
      </c>
      <c r="C38" s="333" t="s">
        <v>1759</v>
      </c>
      <c r="D38" s="333" t="s">
        <v>1760</v>
      </c>
      <c r="E38" s="333" t="s">
        <v>1761</v>
      </c>
      <c r="F38" s="334">
        <v>4</v>
      </c>
      <c r="G38" s="333" t="s">
        <v>1820</v>
      </c>
      <c r="H38" s="333" t="s">
        <v>5</v>
      </c>
      <c r="I38" s="334">
        <v>71615</v>
      </c>
      <c r="J38" s="333" t="s">
        <v>1894</v>
      </c>
      <c r="K38" s="333" t="s">
        <v>1874</v>
      </c>
      <c r="L38" s="333" t="s">
        <v>1875</v>
      </c>
      <c r="M38" s="333" t="s">
        <v>694</v>
      </c>
      <c r="N38" s="333" t="s">
        <v>1766</v>
      </c>
      <c r="O38" s="333" t="s">
        <v>1767</v>
      </c>
      <c r="P38" s="333" t="s">
        <v>1768</v>
      </c>
      <c r="Q38" s="333" t="s">
        <v>1769</v>
      </c>
      <c r="R38" s="333" t="s">
        <v>1770</v>
      </c>
      <c r="S38" s="333" t="s">
        <v>1771</v>
      </c>
      <c r="T38" s="333" t="s">
        <v>1772</v>
      </c>
      <c r="V38" s="333" t="s">
        <v>1773</v>
      </c>
      <c r="W38" s="333" t="s">
        <v>1774</v>
      </c>
      <c r="X38" s="333" t="s">
        <v>1939</v>
      </c>
      <c r="Y38" s="333" t="s">
        <v>1776</v>
      </c>
      <c r="Z38" s="334">
        <v>300000929425003</v>
      </c>
      <c r="AA38" s="333" t="s">
        <v>1777</v>
      </c>
      <c r="AB38" s="333">
        <v>2548.4</v>
      </c>
      <c r="AC38" s="333">
        <v>343.2</v>
      </c>
      <c r="AD38" s="334">
        <v>4</v>
      </c>
      <c r="AE38" s="333" t="s">
        <v>1939</v>
      </c>
      <c r="AF38" s="333" t="s">
        <v>1940</v>
      </c>
      <c r="AG38" s="333" t="s">
        <v>1941</v>
      </c>
      <c r="AH38" s="334">
        <v>14</v>
      </c>
      <c r="AI38" s="333" t="s">
        <v>1933</v>
      </c>
      <c r="AJ38" s="333" t="s">
        <v>1942</v>
      </c>
      <c r="AK38" s="333" t="s">
        <v>1935</v>
      </c>
      <c r="AL38" s="333" t="s">
        <v>1924</v>
      </c>
      <c r="AM38" s="333" t="s">
        <v>1784</v>
      </c>
      <c r="AN38" s="333" t="s">
        <v>1785</v>
      </c>
      <c r="AO38" s="333" t="s">
        <v>698</v>
      </c>
      <c r="AQ38" s="334">
        <v>0</v>
      </c>
      <c r="AR38" s="334">
        <v>2023</v>
      </c>
      <c r="AS38" s="336">
        <v>45039</v>
      </c>
      <c r="AT38" s="337">
        <v>45040</v>
      </c>
      <c r="AU38" s="333" t="s">
        <v>1928</v>
      </c>
      <c r="AV38" s="333" t="s">
        <v>794</v>
      </c>
      <c r="AW38" s="333">
        <v>343.2</v>
      </c>
      <c r="AX38" s="333">
        <v>343.2</v>
      </c>
      <c r="AZ38" s="338">
        <v>343.2</v>
      </c>
      <c r="BA38" s="339">
        <v>45241.425441435182</v>
      </c>
    </row>
    <row r="39" spans="1:53">
      <c r="A39" s="333" t="s">
        <v>1757</v>
      </c>
      <c r="B39" s="333" t="s">
        <v>1758</v>
      </c>
      <c r="C39" s="333" t="s">
        <v>1759</v>
      </c>
      <c r="D39" s="333" t="s">
        <v>1760</v>
      </c>
      <c r="E39" s="333" t="s">
        <v>1761</v>
      </c>
      <c r="F39" s="334">
        <v>4</v>
      </c>
      <c r="G39" s="333" t="s">
        <v>1820</v>
      </c>
      <c r="H39" s="333" t="s">
        <v>5</v>
      </c>
      <c r="I39" s="334">
        <v>71615</v>
      </c>
      <c r="J39" s="333" t="s">
        <v>1894</v>
      </c>
      <c r="K39" s="333" t="s">
        <v>1874</v>
      </c>
      <c r="L39" s="333" t="s">
        <v>1875</v>
      </c>
      <c r="M39" s="333" t="s">
        <v>694</v>
      </c>
      <c r="N39" s="333" t="s">
        <v>1766</v>
      </c>
      <c r="O39" s="333" t="s">
        <v>1767</v>
      </c>
      <c r="P39" s="333" t="s">
        <v>1768</v>
      </c>
      <c r="Q39" s="333" t="s">
        <v>1769</v>
      </c>
      <c r="R39" s="333" t="s">
        <v>1770</v>
      </c>
      <c r="S39" s="333" t="s">
        <v>1771</v>
      </c>
      <c r="T39" s="333" t="s">
        <v>1772</v>
      </c>
      <c r="V39" s="333" t="s">
        <v>1773</v>
      </c>
      <c r="W39" s="333" t="s">
        <v>1774</v>
      </c>
      <c r="X39" s="333" t="s">
        <v>1939</v>
      </c>
      <c r="Y39" s="333" t="s">
        <v>1776</v>
      </c>
      <c r="Z39" s="334">
        <v>300000929425003</v>
      </c>
      <c r="AA39" s="333" t="s">
        <v>1777</v>
      </c>
      <c r="AB39" s="333">
        <v>2548.4</v>
      </c>
      <c r="AC39" s="333">
        <v>800</v>
      </c>
      <c r="AD39" s="334">
        <v>1</v>
      </c>
      <c r="AE39" s="333" t="s">
        <v>1939</v>
      </c>
      <c r="AF39" s="333" t="s">
        <v>1940</v>
      </c>
      <c r="AG39" s="333" t="s">
        <v>1941</v>
      </c>
      <c r="AH39" s="334">
        <v>16</v>
      </c>
      <c r="AI39" s="333" t="s">
        <v>1933</v>
      </c>
      <c r="AJ39" s="333" t="s">
        <v>1943</v>
      </c>
      <c r="AK39" s="333" t="s">
        <v>1935</v>
      </c>
      <c r="AL39" s="333" t="s">
        <v>1924</v>
      </c>
      <c r="AM39" s="333" t="s">
        <v>1784</v>
      </c>
      <c r="AN39" s="333" t="s">
        <v>1785</v>
      </c>
      <c r="AO39" s="333" t="s">
        <v>698</v>
      </c>
      <c r="AQ39" s="334">
        <v>0</v>
      </c>
      <c r="AR39" s="334">
        <v>2023</v>
      </c>
      <c r="AS39" s="336">
        <v>45039</v>
      </c>
      <c r="AT39" s="337">
        <v>45040</v>
      </c>
      <c r="AU39" s="333" t="s">
        <v>1882</v>
      </c>
      <c r="AV39" s="333" t="s">
        <v>794</v>
      </c>
      <c r="AW39" s="333">
        <v>800</v>
      </c>
      <c r="AX39" s="333">
        <v>800</v>
      </c>
      <c r="AZ39" s="338">
        <v>800</v>
      </c>
      <c r="BA39" s="339">
        <v>45241.425441435182</v>
      </c>
    </row>
    <row r="40" spans="1:53">
      <c r="A40" s="333" t="s">
        <v>1757</v>
      </c>
      <c r="B40" s="333" t="s">
        <v>1758</v>
      </c>
      <c r="C40" s="333" t="s">
        <v>1759</v>
      </c>
      <c r="D40" s="333" t="s">
        <v>1760</v>
      </c>
      <c r="E40" s="333" t="s">
        <v>1761</v>
      </c>
      <c r="F40" s="334">
        <v>4</v>
      </c>
      <c r="G40" s="333" t="s">
        <v>1820</v>
      </c>
      <c r="H40" s="333" t="s">
        <v>5</v>
      </c>
      <c r="I40" s="334">
        <v>71615</v>
      </c>
      <c r="J40" s="333" t="s">
        <v>1894</v>
      </c>
      <c r="K40" s="333" t="s">
        <v>1874</v>
      </c>
      <c r="L40" s="333" t="s">
        <v>1875</v>
      </c>
      <c r="M40" s="333" t="s">
        <v>694</v>
      </c>
      <c r="N40" s="333" t="s">
        <v>1766</v>
      </c>
      <c r="O40" s="333" t="s">
        <v>1767</v>
      </c>
      <c r="P40" s="333" t="s">
        <v>1768</v>
      </c>
      <c r="Q40" s="333" t="s">
        <v>1769</v>
      </c>
      <c r="R40" s="333" t="s">
        <v>1770</v>
      </c>
      <c r="S40" s="333" t="s">
        <v>1771</v>
      </c>
      <c r="T40" s="333" t="s">
        <v>1772</v>
      </c>
      <c r="V40" s="333" t="s">
        <v>1773</v>
      </c>
      <c r="W40" s="333" t="s">
        <v>1774</v>
      </c>
      <c r="X40" s="333" t="s">
        <v>1939</v>
      </c>
      <c r="Y40" s="333" t="s">
        <v>1776</v>
      </c>
      <c r="Z40" s="334">
        <v>300000929425003</v>
      </c>
      <c r="AA40" s="333" t="s">
        <v>1777</v>
      </c>
      <c r="AB40" s="333">
        <v>2548.4</v>
      </c>
      <c r="AC40" s="333">
        <v>967.2</v>
      </c>
      <c r="AD40" s="334">
        <v>3</v>
      </c>
      <c r="AE40" s="333" t="s">
        <v>1939</v>
      </c>
      <c r="AF40" s="333" t="s">
        <v>1940</v>
      </c>
      <c r="AG40" s="333" t="s">
        <v>1941</v>
      </c>
      <c r="AH40" s="334">
        <v>18</v>
      </c>
      <c r="AI40" s="333" t="s">
        <v>1933</v>
      </c>
      <c r="AJ40" s="333" t="s">
        <v>1944</v>
      </c>
      <c r="AK40" s="333" t="s">
        <v>1935</v>
      </c>
      <c r="AL40" s="333" t="s">
        <v>1924</v>
      </c>
      <c r="AM40" s="333" t="s">
        <v>1784</v>
      </c>
      <c r="AN40" s="333" t="s">
        <v>1785</v>
      </c>
      <c r="AO40" s="333" t="s">
        <v>698</v>
      </c>
      <c r="AQ40" s="334">
        <v>0</v>
      </c>
      <c r="AR40" s="334">
        <v>2023</v>
      </c>
      <c r="AS40" s="336">
        <v>45039</v>
      </c>
      <c r="AT40" s="337">
        <v>45040</v>
      </c>
      <c r="AU40" s="333" t="s">
        <v>1788</v>
      </c>
      <c r="AV40" s="333" t="s">
        <v>794</v>
      </c>
      <c r="AW40" s="333">
        <v>967.2</v>
      </c>
      <c r="AX40" s="333">
        <v>967.2</v>
      </c>
      <c r="AZ40" s="338">
        <v>967.2</v>
      </c>
      <c r="BA40" s="339">
        <v>45241.425441435182</v>
      </c>
    </row>
    <row r="41" spans="1:53">
      <c r="A41" s="333" t="s">
        <v>1757</v>
      </c>
      <c r="B41" s="333" t="s">
        <v>1758</v>
      </c>
      <c r="C41" s="333" t="s">
        <v>1759</v>
      </c>
      <c r="D41" s="333" t="s">
        <v>1760</v>
      </c>
      <c r="E41" s="333" t="s">
        <v>1761</v>
      </c>
      <c r="F41" s="334">
        <v>4</v>
      </c>
      <c r="G41" s="333" t="s">
        <v>1820</v>
      </c>
      <c r="H41" s="333" t="s">
        <v>5</v>
      </c>
      <c r="I41" s="334">
        <v>71615</v>
      </c>
      <c r="J41" s="333" t="s">
        <v>1894</v>
      </c>
      <c r="K41" s="333" t="s">
        <v>1874</v>
      </c>
      <c r="L41" s="333" t="s">
        <v>1875</v>
      </c>
      <c r="M41" s="333" t="s">
        <v>694</v>
      </c>
      <c r="N41" s="333" t="s">
        <v>1766</v>
      </c>
      <c r="O41" s="333" t="s">
        <v>1767</v>
      </c>
      <c r="P41" s="333" t="s">
        <v>1768</v>
      </c>
      <c r="Q41" s="333" t="s">
        <v>1769</v>
      </c>
      <c r="R41" s="333" t="s">
        <v>1770</v>
      </c>
      <c r="S41" s="333" t="s">
        <v>1771</v>
      </c>
      <c r="T41" s="333" t="s">
        <v>1907</v>
      </c>
      <c r="V41" s="333" t="s">
        <v>1773</v>
      </c>
      <c r="W41" s="333" t="s">
        <v>1774</v>
      </c>
      <c r="X41" s="333" t="s">
        <v>1945</v>
      </c>
      <c r="Y41" s="333" t="s">
        <v>1776</v>
      </c>
      <c r="Z41" s="334">
        <v>300000936055472</v>
      </c>
      <c r="AA41" s="333" t="s">
        <v>1777</v>
      </c>
      <c r="AB41" s="333">
        <v>994.6</v>
      </c>
      <c r="AC41" s="333">
        <v>994.6</v>
      </c>
      <c r="AD41" s="334">
        <v>1</v>
      </c>
      <c r="AE41" s="333" t="s">
        <v>1945</v>
      </c>
      <c r="AF41" s="333" t="s">
        <v>1909</v>
      </c>
      <c r="AG41" s="333" t="s">
        <v>1910</v>
      </c>
      <c r="AH41" s="334">
        <v>575</v>
      </c>
      <c r="AI41" s="333" t="s">
        <v>1946</v>
      </c>
      <c r="AJ41" s="333" t="s">
        <v>1947</v>
      </c>
      <c r="AK41" s="333" t="s">
        <v>1948</v>
      </c>
      <c r="AL41" s="333" t="s">
        <v>1949</v>
      </c>
      <c r="AM41" s="333" t="s">
        <v>1784</v>
      </c>
      <c r="AN41" s="333" t="s">
        <v>1785</v>
      </c>
      <c r="AO41" s="333" t="s">
        <v>698</v>
      </c>
      <c r="AQ41" s="334">
        <v>0</v>
      </c>
      <c r="AR41" s="334">
        <v>2023</v>
      </c>
      <c r="AS41" s="336">
        <v>45042</v>
      </c>
      <c r="AT41" s="337">
        <v>45042</v>
      </c>
      <c r="AU41" s="333" t="s">
        <v>1882</v>
      </c>
      <c r="AV41" s="333" t="s">
        <v>794</v>
      </c>
      <c r="AW41" s="333">
        <v>994.6</v>
      </c>
      <c r="AX41" s="333">
        <v>994.6</v>
      </c>
      <c r="AZ41" s="338">
        <v>994.6</v>
      </c>
      <c r="BA41" s="339">
        <v>45241.425441435182</v>
      </c>
    </row>
    <row r="42" spans="1:53">
      <c r="A42" s="333" t="s">
        <v>1757</v>
      </c>
      <c r="B42" s="333" t="s">
        <v>1758</v>
      </c>
      <c r="C42" s="333" t="s">
        <v>1759</v>
      </c>
      <c r="D42" s="333" t="s">
        <v>1760</v>
      </c>
      <c r="E42" s="333" t="s">
        <v>1761</v>
      </c>
      <c r="F42" s="334">
        <v>4</v>
      </c>
      <c r="G42" s="333" t="s">
        <v>1820</v>
      </c>
      <c r="H42" s="333" t="s">
        <v>5</v>
      </c>
      <c r="I42" s="334">
        <v>71615</v>
      </c>
      <c r="J42" s="333" t="s">
        <v>1894</v>
      </c>
      <c r="K42" s="333" t="s">
        <v>1874</v>
      </c>
      <c r="L42" s="333" t="s">
        <v>1875</v>
      </c>
      <c r="M42" s="333" t="s">
        <v>694</v>
      </c>
      <c r="N42" s="333" t="s">
        <v>1766</v>
      </c>
      <c r="O42" s="333" t="s">
        <v>1767</v>
      </c>
      <c r="P42" s="333" t="s">
        <v>1768</v>
      </c>
      <c r="Q42" s="333" t="s">
        <v>1769</v>
      </c>
      <c r="R42" s="333" t="s">
        <v>1770</v>
      </c>
      <c r="S42" s="333" t="s">
        <v>1771</v>
      </c>
      <c r="T42" s="333" t="s">
        <v>1772</v>
      </c>
      <c r="V42" s="333" t="s">
        <v>1773</v>
      </c>
      <c r="W42" s="333" t="s">
        <v>1774</v>
      </c>
      <c r="X42" s="333" t="s">
        <v>1950</v>
      </c>
      <c r="Y42" s="333" t="s">
        <v>1776</v>
      </c>
      <c r="Z42" s="334">
        <v>300000936333120</v>
      </c>
      <c r="AA42" s="333" t="s">
        <v>1777</v>
      </c>
      <c r="AB42" s="333">
        <v>994.6</v>
      </c>
      <c r="AC42" s="333">
        <v>994.6</v>
      </c>
      <c r="AD42" s="334">
        <v>1</v>
      </c>
      <c r="AE42" s="333" t="s">
        <v>1950</v>
      </c>
      <c r="AF42" s="333" t="s">
        <v>1903</v>
      </c>
      <c r="AG42" s="333" t="s">
        <v>1904</v>
      </c>
      <c r="AH42" s="334">
        <v>274</v>
      </c>
      <c r="AI42" s="333" t="s">
        <v>1951</v>
      </c>
      <c r="AJ42" s="333" t="s">
        <v>1952</v>
      </c>
      <c r="AK42" s="333" t="s">
        <v>1953</v>
      </c>
      <c r="AL42" s="333" t="s">
        <v>1949</v>
      </c>
      <c r="AM42" s="333" t="s">
        <v>1784</v>
      </c>
      <c r="AN42" s="333" t="s">
        <v>1785</v>
      </c>
      <c r="AO42" s="333" t="s">
        <v>698</v>
      </c>
      <c r="AQ42" s="334">
        <v>0</v>
      </c>
      <c r="AR42" s="334">
        <v>2023</v>
      </c>
      <c r="AS42" s="336">
        <v>45042</v>
      </c>
      <c r="AT42" s="337">
        <v>45043</v>
      </c>
      <c r="AU42" s="333" t="s">
        <v>1882</v>
      </c>
      <c r="AV42" s="333" t="s">
        <v>794</v>
      </c>
      <c r="AW42" s="333">
        <v>994.6</v>
      </c>
      <c r="AX42" s="333">
        <v>994.6</v>
      </c>
      <c r="AZ42" s="338">
        <v>994.6</v>
      </c>
      <c r="BA42" s="339">
        <v>45241.425441435182</v>
      </c>
    </row>
    <row r="43" spans="1:53">
      <c r="A43" s="333" t="s">
        <v>1757</v>
      </c>
      <c r="B43" s="333" t="s">
        <v>1758</v>
      </c>
      <c r="C43" s="333" t="s">
        <v>1759</v>
      </c>
      <c r="D43" s="333" t="s">
        <v>1760</v>
      </c>
      <c r="E43" s="333" t="s">
        <v>1761</v>
      </c>
      <c r="F43" s="334">
        <v>4</v>
      </c>
      <c r="G43" s="333" t="s">
        <v>1820</v>
      </c>
      <c r="H43" s="333" t="s">
        <v>5</v>
      </c>
      <c r="I43" s="334">
        <v>71615</v>
      </c>
      <c r="J43" s="333" t="s">
        <v>1894</v>
      </c>
      <c r="K43" s="333" t="s">
        <v>1874</v>
      </c>
      <c r="L43" s="333" t="s">
        <v>1875</v>
      </c>
      <c r="M43" s="333" t="s">
        <v>694</v>
      </c>
      <c r="N43" s="333" t="s">
        <v>1766</v>
      </c>
      <c r="O43" s="333" t="s">
        <v>1767</v>
      </c>
      <c r="P43" s="333" t="s">
        <v>1768</v>
      </c>
      <c r="Q43" s="333" t="s">
        <v>1769</v>
      </c>
      <c r="R43" s="333" t="s">
        <v>1770</v>
      </c>
      <c r="S43" s="333" t="s">
        <v>1771</v>
      </c>
      <c r="T43" s="333" t="s">
        <v>1772</v>
      </c>
      <c r="V43" s="333" t="s">
        <v>1773</v>
      </c>
      <c r="W43" s="333" t="s">
        <v>1774</v>
      </c>
      <c r="X43" s="333" t="s">
        <v>1954</v>
      </c>
      <c r="Y43" s="333" t="s">
        <v>1776</v>
      </c>
      <c r="Z43" s="334">
        <v>300000936456262</v>
      </c>
      <c r="AA43" s="333" t="s">
        <v>1777</v>
      </c>
      <c r="AB43" s="333">
        <v>816</v>
      </c>
      <c r="AC43" s="333">
        <v>816</v>
      </c>
      <c r="AD43" s="334">
        <v>1</v>
      </c>
      <c r="AE43" s="333" t="s">
        <v>1954</v>
      </c>
      <c r="AF43" s="333" t="s">
        <v>1955</v>
      </c>
      <c r="AG43" s="333" t="s">
        <v>1956</v>
      </c>
      <c r="AH43" s="334">
        <v>273</v>
      </c>
      <c r="AI43" s="333" t="s">
        <v>1951</v>
      </c>
      <c r="AJ43" s="333" t="s">
        <v>1957</v>
      </c>
      <c r="AK43" s="333" t="s">
        <v>1953</v>
      </c>
      <c r="AL43" s="333" t="s">
        <v>1949</v>
      </c>
      <c r="AM43" s="333" t="s">
        <v>1784</v>
      </c>
      <c r="AN43" s="333" t="s">
        <v>1785</v>
      </c>
      <c r="AO43" s="333" t="s">
        <v>698</v>
      </c>
      <c r="AQ43" s="334">
        <v>0</v>
      </c>
      <c r="AR43" s="334">
        <v>2023</v>
      </c>
      <c r="AS43" s="336">
        <v>45042</v>
      </c>
      <c r="AT43" s="337">
        <v>45043</v>
      </c>
      <c r="AU43" s="333" t="s">
        <v>1882</v>
      </c>
      <c r="AV43" s="333" t="s">
        <v>794</v>
      </c>
      <c r="AW43" s="333">
        <v>816</v>
      </c>
      <c r="AX43" s="333">
        <v>816</v>
      </c>
      <c r="AZ43" s="338">
        <v>816</v>
      </c>
      <c r="BA43" s="339">
        <v>45241.425441435182</v>
      </c>
    </row>
    <row r="44" spans="1:53">
      <c r="A44" s="333" t="s">
        <v>1757</v>
      </c>
      <c r="B44" s="333" t="s">
        <v>1758</v>
      </c>
      <c r="C44" s="333" t="s">
        <v>1759</v>
      </c>
      <c r="D44" s="333" t="s">
        <v>1760</v>
      </c>
      <c r="E44" s="333" t="s">
        <v>1761</v>
      </c>
      <c r="F44" s="334">
        <v>5</v>
      </c>
      <c r="G44" s="333" t="s">
        <v>1836</v>
      </c>
      <c r="H44" s="333" t="s">
        <v>5</v>
      </c>
      <c r="I44" s="334">
        <v>71615</v>
      </c>
      <c r="J44" s="333" t="s">
        <v>1894</v>
      </c>
      <c r="K44" s="333" t="s">
        <v>1874</v>
      </c>
      <c r="L44" s="333" t="s">
        <v>1875</v>
      </c>
      <c r="M44" s="333" t="s">
        <v>694</v>
      </c>
      <c r="N44" s="333" t="s">
        <v>1766</v>
      </c>
      <c r="O44" s="333" t="s">
        <v>1767</v>
      </c>
      <c r="P44" s="333" t="s">
        <v>1768</v>
      </c>
      <c r="Q44" s="333" t="s">
        <v>1769</v>
      </c>
      <c r="R44" s="333" t="s">
        <v>1770</v>
      </c>
      <c r="S44" s="333" t="s">
        <v>1771</v>
      </c>
      <c r="T44" s="333" t="s">
        <v>1772</v>
      </c>
      <c r="V44" s="333" t="s">
        <v>1773</v>
      </c>
      <c r="W44" s="333" t="s">
        <v>1774</v>
      </c>
      <c r="X44" s="333" t="s">
        <v>1958</v>
      </c>
      <c r="Y44" s="333" t="s">
        <v>1776</v>
      </c>
      <c r="Z44" s="334">
        <v>300000952314780</v>
      </c>
      <c r="AA44" s="333" t="s">
        <v>1777</v>
      </c>
      <c r="AB44" s="333">
        <v>0</v>
      </c>
      <c r="AC44" s="333">
        <v>0</v>
      </c>
      <c r="AD44" s="334">
        <v>1</v>
      </c>
      <c r="AE44" s="333" t="s">
        <v>1958</v>
      </c>
      <c r="AF44" s="333" t="s">
        <v>1959</v>
      </c>
      <c r="AG44" s="333" t="s">
        <v>1960</v>
      </c>
      <c r="AH44" s="334">
        <v>999</v>
      </c>
      <c r="AI44" s="333" t="s">
        <v>1961</v>
      </c>
      <c r="AJ44" s="333" t="s">
        <v>1962</v>
      </c>
      <c r="AK44" s="333" t="s">
        <v>1963</v>
      </c>
      <c r="AL44" s="333" t="s">
        <v>1964</v>
      </c>
      <c r="AM44" s="333" t="s">
        <v>1784</v>
      </c>
      <c r="AN44" s="333" t="s">
        <v>1785</v>
      </c>
      <c r="AO44" s="333" t="s">
        <v>698</v>
      </c>
      <c r="AQ44" s="334">
        <v>0</v>
      </c>
      <c r="AR44" s="334">
        <v>2023</v>
      </c>
      <c r="AS44" s="336">
        <v>45050</v>
      </c>
      <c r="AT44" s="337">
        <v>45061</v>
      </c>
      <c r="AU44" s="333" t="s">
        <v>1882</v>
      </c>
      <c r="AV44" s="333" t="s">
        <v>794</v>
      </c>
      <c r="AW44" s="333">
        <v>1020</v>
      </c>
      <c r="AX44" s="333">
        <v>1020</v>
      </c>
      <c r="AZ44" s="338">
        <v>1020</v>
      </c>
      <c r="BA44" s="339">
        <v>45241.425441435182</v>
      </c>
    </row>
    <row r="45" spans="1:53">
      <c r="A45" s="333" t="s">
        <v>1757</v>
      </c>
      <c r="B45" s="333" t="s">
        <v>1758</v>
      </c>
      <c r="C45" s="333" t="s">
        <v>1759</v>
      </c>
      <c r="D45" s="333" t="s">
        <v>1760</v>
      </c>
      <c r="E45" s="333" t="s">
        <v>1761</v>
      </c>
      <c r="F45" s="334">
        <v>5</v>
      </c>
      <c r="G45" s="333" t="s">
        <v>1836</v>
      </c>
      <c r="H45" s="333" t="s">
        <v>5</v>
      </c>
      <c r="I45" s="334">
        <v>71615</v>
      </c>
      <c r="J45" s="333" t="s">
        <v>1894</v>
      </c>
      <c r="K45" s="333" t="s">
        <v>1874</v>
      </c>
      <c r="L45" s="333" t="s">
        <v>1875</v>
      </c>
      <c r="M45" s="333" t="s">
        <v>694</v>
      </c>
      <c r="N45" s="333" t="s">
        <v>1766</v>
      </c>
      <c r="O45" s="333" t="s">
        <v>1767</v>
      </c>
      <c r="P45" s="333" t="s">
        <v>1768</v>
      </c>
      <c r="Q45" s="333" t="s">
        <v>1769</v>
      </c>
      <c r="R45" s="333" t="s">
        <v>1770</v>
      </c>
      <c r="S45" s="333" t="s">
        <v>1771</v>
      </c>
      <c r="T45" s="333" t="s">
        <v>1772</v>
      </c>
      <c r="V45" s="333" t="s">
        <v>1773</v>
      </c>
      <c r="W45" s="333" t="s">
        <v>1774</v>
      </c>
      <c r="X45" s="333" t="s">
        <v>1958</v>
      </c>
      <c r="Y45" s="333" t="s">
        <v>1776</v>
      </c>
      <c r="Z45" s="334">
        <v>300000952314780</v>
      </c>
      <c r="AA45" s="333" t="s">
        <v>1777</v>
      </c>
      <c r="AB45" s="333">
        <v>0</v>
      </c>
      <c r="AC45" s="333">
        <v>0</v>
      </c>
      <c r="AD45" s="334">
        <v>1</v>
      </c>
      <c r="AE45" s="333" t="s">
        <v>1958</v>
      </c>
      <c r="AF45" s="333" t="s">
        <v>1959</v>
      </c>
      <c r="AG45" s="333" t="s">
        <v>1960</v>
      </c>
      <c r="AH45" s="334">
        <v>1000</v>
      </c>
      <c r="AI45" s="333" t="s">
        <v>1961</v>
      </c>
      <c r="AJ45" s="333" t="s">
        <v>1962</v>
      </c>
      <c r="AK45" s="333" t="s">
        <v>1963</v>
      </c>
      <c r="AL45" s="333" t="s">
        <v>1964</v>
      </c>
      <c r="AM45" s="333" t="s">
        <v>1784</v>
      </c>
      <c r="AN45" s="333" t="s">
        <v>1785</v>
      </c>
      <c r="AO45" s="333" t="s">
        <v>698</v>
      </c>
      <c r="AQ45" s="334">
        <v>0</v>
      </c>
      <c r="AR45" s="334">
        <v>2023</v>
      </c>
      <c r="AS45" s="336">
        <v>45050</v>
      </c>
      <c r="AT45" s="337">
        <v>45061</v>
      </c>
      <c r="AU45" s="333" t="s">
        <v>1882</v>
      </c>
      <c r="AV45" s="333" t="s">
        <v>794</v>
      </c>
      <c r="AW45" s="333">
        <v>-1020</v>
      </c>
      <c r="AY45" s="333">
        <v>1020</v>
      </c>
      <c r="AZ45" s="338">
        <v>-1020</v>
      </c>
      <c r="BA45" s="339">
        <v>45241.425441435182</v>
      </c>
    </row>
    <row r="46" spans="1:53">
      <c r="A46" s="333" t="s">
        <v>1757</v>
      </c>
      <c r="B46" s="333" t="s">
        <v>1758</v>
      </c>
      <c r="C46" s="333" t="s">
        <v>1759</v>
      </c>
      <c r="D46" s="333" t="s">
        <v>1760</v>
      </c>
      <c r="E46" s="333" t="s">
        <v>1761</v>
      </c>
      <c r="F46" s="334">
        <v>5</v>
      </c>
      <c r="G46" s="333" t="s">
        <v>1836</v>
      </c>
      <c r="H46" s="333" t="s">
        <v>5</v>
      </c>
      <c r="I46" s="334">
        <v>71615</v>
      </c>
      <c r="J46" s="333" t="s">
        <v>1894</v>
      </c>
      <c r="K46" s="333" t="s">
        <v>1874</v>
      </c>
      <c r="L46" s="333" t="s">
        <v>1875</v>
      </c>
      <c r="M46" s="333" t="s">
        <v>694</v>
      </c>
      <c r="N46" s="333" t="s">
        <v>1766</v>
      </c>
      <c r="O46" s="333" t="s">
        <v>1767</v>
      </c>
      <c r="P46" s="333" t="s">
        <v>1768</v>
      </c>
      <c r="Q46" s="333" t="s">
        <v>1769</v>
      </c>
      <c r="R46" s="333" t="s">
        <v>1770</v>
      </c>
      <c r="S46" s="333" t="s">
        <v>1771</v>
      </c>
      <c r="T46" s="333" t="s">
        <v>1772</v>
      </c>
      <c r="V46" s="333" t="s">
        <v>1773</v>
      </c>
      <c r="W46" s="333" t="s">
        <v>1774</v>
      </c>
      <c r="X46" s="333" t="s">
        <v>1965</v>
      </c>
      <c r="Y46" s="333" t="s">
        <v>1776</v>
      </c>
      <c r="Z46" s="334">
        <v>300000952533732</v>
      </c>
      <c r="AA46" s="333" t="s">
        <v>1777</v>
      </c>
      <c r="AB46" s="333">
        <v>1037.5999999999999</v>
      </c>
      <c r="AC46" s="333">
        <v>849.6</v>
      </c>
      <c r="AD46" s="334">
        <v>1</v>
      </c>
      <c r="AE46" s="333" t="s">
        <v>1965</v>
      </c>
      <c r="AF46" s="333" t="s">
        <v>1966</v>
      </c>
      <c r="AG46" s="333" t="s">
        <v>1967</v>
      </c>
      <c r="AH46" s="334">
        <v>1224</v>
      </c>
      <c r="AI46" s="333" t="s">
        <v>1968</v>
      </c>
      <c r="AJ46" s="333" t="s">
        <v>1969</v>
      </c>
      <c r="AK46" s="333" t="s">
        <v>1970</v>
      </c>
      <c r="AL46" s="333" t="s">
        <v>1964</v>
      </c>
      <c r="AM46" s="333" t="s">
        <v>1784</v>
      </c>
      <c r="AN46" s="333" t="s">
        <v>1785</v>
      </c>
      <c r="AO46" s="333" t="s">
        <v>698</v>
      </c>
      <c r="AQ46" s="334">
        <v>0</v>
      </c>
      <c r="AR46" s="334">
        <v>2023</v>
      </c>
      <c r="AS46" s="336">
        <v>45050</v>
      </c>
      <c r="AT46" s="337">
        <v>45061</v>
      </c>
      <c r="AU46" s="333" t="s">
        <v>1882</v>
      </c>
      <c r="AV46" s="333" t="s">
        <v>794</v>
      </c>
      <c r="AW46" s="333">
        <v>849.6</v>
      </c>
      <c r="AX46" s="333">
        <v>849.6</v>
      </c>
      <c r="AZ46" s="338">
        <v>849.6</v>
      </c>
      <c r="BA46" s="339">
        <v>45241.425441435182</v>
      </c>
    </row>
    <row r="47" spans="1:53">
      <c r="A47" s="333" t="s">
        <v>1757</v>
      </c>
      <c r="B47" s="333" t="s">
        <v>1758</v>
      </c>
      <c r="C47" s="333" t="s">
        <v>1759</v>
      </c>
      <c r="D47" s="333" t="s">
        <v>1760</v>
      </c>
      <c r="E47" s="333" t="s">
        <v>1761</v>
      </c>
      <c r="F47" s="334">
        <v>5</v>
      </c>
      <c r="G47" s="333" t="s">
        <v>1836</v>
      </c>
      <c r="H47" s="333" t="s">
        <v>5</v>
      </c>
      <c r="I47" s="334">
        <v>71615</v>
      </c>
      <c r="J47" s="333" t="s">
        <v>1894</v>
      </c>
      <c r="K47" s="333" t="s">
        <v>1874</v>
      </c>
      <c r="L47" s="333" t="s">
        <v>1875</v>
      </c>
      <c r="M47" s="333" t="s">
        <v>694</v>
      </c>
      <c r="N47" s="333" t="s">
        <v>1766</v>
      </c>
      <c r="O47" s="333" t="s">
        <v>1767</v>
      </c>
      <c r="P47" s="333" t="s">
        <v>1768</v>
      </c>
      <c r="Q47" s="333" t="s">
        <v>1769</v>
      </c>
      <c r="R47" s="333" t="s">
        <v>1770</v>
      </c>
      <c r="S47" s="333" t="s">
        <v>1771</v>
      </c>
      <c r="T47" s="333" t="s">
        <v>1772</v>
      </c>
      <c r="V47" s="333" t="s">
        <v>1773</v>
      </c>
      <c r="W47" s="333" t="s">
        <v>1774</v>
      </c>
      <c r="X47" s="333" t="s">
        <v>1971</v>
      </c>
      <c r="Y47" s="333" t="s">
        <v>1776</v>
      </c>
      <c r="Z47" s="334">
        <v>300000966213355</v>
      </c>
      <c r="AA47" s="333" t="s">
        <v>1777</v>
      </c>
      <c r="AB47" s="333">
        <v>1020</v>
      </c>
      <c r="AC47" s="333">
        <v>1020</v>
      </c>
      <c r="AD47" s="334">
        <v>1</v>
      </c>
      <c r="AE47" s="333" t="s">
        <v>1971</v>
      </c>
      <c r="AF47" s="333" t="s">
        <v>1959</v>
      </c>
      <c r="AG47" s="333" t="s">
        <v>1960</v>
      </c>
      <c r="AH47" s="334">
        <v>1444</v>
      </c>
      <c r="AI47" s="333" t="s">
        <v>1972</v>
      </c>
      <c r="AJ47" s="333" t="s">
        <v>1973</v>
      </c>
      <c r="AK47" s="333" t="s">
        <v>1974</v>
      </c>
      <c r="AL47" s="333" t="s">
        <v>1975</v>
      </c>
      <c r="AM47" s="333" t="s">
        <v>1784</v>
      </c>
      <c r="AN47" s="333" t="s">
        <v>1785</v>
      </c>
      <c r="AO47" s="333" t="s">
        <v>698</v>
      </c>
      <c r="AQ47" s="334">
        <v>0</v>
      </c>
      <c r="AR47" s="334">
        <v>2023</v>
      </c>
      <c r="AS47" s="336">
        <v>45057</v>
      </c>
      <c r="AT47" s="337">
        <v>45061</v>
      </c>
      <c r="AU47" s="333" t="s">
        <v>1882</v>
      </c>
      <c r="AV47" s="333" t="s">
        <v>794</v>
      </c>
      <c r="AW47" s="333">
        <v>1020</v>
      </c>
      <c r="AX47" s="333">
        <v>1020</v>
      </c>
      <c r="AZ47" s="338">
        <v>1020</v>
      </c>
      <c r="BA47" s="339">
        <v>45241.425441435182</v>
      </c>
    </row>
    <row r="48" spans="1:53">
      <c r="A48" s="333" t="s">
        <v>1757</v>
      </c>
      <c r="B48" s="333" t="s">
        <v>1758</v>
      </c>
      <c r="C48" s="333" t="s">
        <v>1759</v>
      </c>
      <c r="D48" s="333" t="s">
        <v>1760</v>
      </c>
      <c r="E48" s="333" t="s">
        <v>1761</v>
      </c>
      <c r="F48" s="334">
        <v>5</v>
      </c>
      <c r="G48" s="333" t="s">
        <v>1836</v>
      </c>
      <c r="H48" s="333" t="s">
        <v>5</v>
      </c>
      <c r="I48" s="334">
        <v>71615</v>
      </c>
      <c r="J48" s="333" t="s">
        <v>1894</v>
      </c>
      <c r="K48" s="333" t="s">
        <v>1874</v>
      </c>
      <c r="L48" s="333" t="s">
        <v>1875</v>
      </c>
      <c r="M48" s="333" t="s">
        <v>694</v>
      </c>
      <c r="N48" s="333" t="s">
        <v>1766</v>
      </c>
      <c r="O48" s="333" t="s">
        <v>1767</v>
      </c>
      <c r="P48" s="333" t="s">
        <v>1768</v>
      </c>
      <c r="Q48" s="333" t="s">
        <v>1769</v>
      </c>
      <c r="R48" s="333" t="s">
        <v>1770</v>
      </c>
      <c r="S48" s="333" t="s">
        <v>1771</v>
      </c>
      <c r="T48" s="333" t="s">
        <v>1772</v>
      </c>
      <c r="V48" s="333" t="s">
        <v>1773</v>
      </c>
      <c r="W48" s="333" t="s">
        <v>1774</v>
      </c>
      <c r="X48" s="333" t="s">
        <v>1976</v>
      </c>
      <c r="Y48" s="333" t="s">
        <v>1776</v>
      </c>
      <c r="Z48" s="334">
        <v>300000982309055</v>
      </c>
      <c r="AA48" s="333" t="s">
        <v>1777</v>
      </c>
      <c r="AB48" s="333">
        <v>1037.5999999999999</v>
      </c>
      <c r="AC48" s="333">
        <v>849.6</v>
      </c>
      <c r="AD48" s="334">
        <v>2</v>
      </c>
      <c r="AE48" s="333" t="s">
        <v>1976</v>
      </c>
      <c r="AF48" s="333" t="s">
        <v>1977</v>
      </c>
      <c r="AG48" s="333" t="s">
        <v>1978</v>
      </c>
      <c r="AH48" s="334">
        <v>3</v>
      </c>
      <c r="AI48" s="333" t="s">
        <v>1979</v>
      </c>
      <c r="AJ48" s="333" t="s">
        <v>1980</v>
      </c>
      <c r="AK48" s="333" t="s">
        <v>1981</v>
      </c>
      <c r="AL48" s="333" t="s">
        <v>1982</v>
      </c>
      <c r="AM48" s="333" t="s">
        <v>1784</v>
      </c>
      <c r="AN48" s="333" t="s">
        <v>1785</v>
      </c>
      <c r="AO48" s="333" t="s">
        <v>698</v>
      </c>
      <c r="AQ48" s="334">
        <v>0</v>
      </c>
      <c r="AR48" s="334">
        <v>2023</v>
      </c>
      <c r="AS48" s="336">
        <v>45064</v>
      </c>
      <c r="AT48" s="337">
        <v>45132</v>
      </c>
      <c r="AU48" s="333" t="s">
        <v>1906</v>
      </c>
      <c r="AV48" s="333" t="s">
        <v>794</v>
      </c>
      <c r="AW48" s="333">
        <v>849.6</v>
      </c>
      <c r="AX48" s="333">
        <v>849.6</v>
      </c>
      <c r="AZ48" s="338">
        <v>849.6</v>
      </c>
      <c r="BA48" s="339">
        <v>45241.425441435182</v>
      </c>
    </row>
    <row r="49" spans="1:53">
      <c r="A49" s="333" t="s">
        <v>1757</v>
      </c>
      <c r="B49" s="333" t="s">
        <v>1758</v>
      </c>
      <c r="C49" s="333" t="s">
        <v>1759</v>
      </c>
      <c r="D49" s="333" t="s">
        <v>1760</v>
      </c>
      <c r="E49" s="333" t="s">
        <v>1761</v>
      </c>
      <c r="F49" s="334">
        <v>5</v>
      </c>
      <c r="G49" s="333" t="s">
        <v>1836</v>
      </c>
      <c r="H49" s="333" t="s">
        <v>5</v>
      </c>
      <c r="I49" s="334">
        <v>71615</v>
      </c>
      <c r="J49" s="333" t="s">
        <v>1894</v>
      </c>
      <c r="K49" s="333" t="s">
        <v>1874</v>
      </c>
      <c r="L49" s="333" t="s">
        <v>1875</v>
      </c>
      <c r="M49" s="333" t="s">
        <v>694</v>
      </c>
      <c r="N49" s="333" t="s">
        <v>1766</v>
      </c>
      <c r="O49" s="333" t="s">
        <v>1767</v>
      </c>
      <c r="P49" s="333" t="s">
        <v>1768</v>
      </c>
      <c r="Q49" s="333" t="s">
        <v>1769</v>
      </c>
      <c r="R49" s="333" t="s">
        <v>1770</v>
      </c>
      <c r="S49" s="333" t="s">
        <v>1771</v>
      </c>
      <c r="T49" s="333" t="s">
        <v>1772</v>
      </c>
      <c r="V49" s="333" t="s">
        <v>1773</v>
      </c>
      <c r="W49" s="333" t="s">
        <v>1774</v>
      </c>
      <c r="X49" s="333" t="s">
        <v>1983</v>
      </c>
      <c r="Y49" s="333" t="s">
        <v>1776</v>
      </c>
      <c r="Z49" s="334">
        <v>300000996644344</v>
      </c>
      <c r="AA49" s="333" t="s">
        <v>1777</v>
      </c>
      <c r="AB49" s="333">
        <v>572.80000000000007</v>
      </c>
      <c r="AC49" s="333">
        <v>572.80000000000007</v>
      </c>
      <c r="AD49" s="334">
        <v>1</v>
      </c>
      <c r="AE49" s="333" t="s">
        <v>1983</v>
      </c>
      <c r="AF49" s="333" t="s">
        <v>1984</v>
      </c>
      <c r="AG49" s="333" t="s">
        <v>1985</v>
      </c>
      <c r="AH49" s="334">
        <v>1243</v>
      </c>
      <c r="AI49" s="333" t="s">
        <v>1986</v>
      </c>
      <c r="AJ49" s="333" t="s">
        <v>1987</v>
      </c>
      <c r="AK49" s="333" t="s">
        <v>1988</v>
      </c>
      <c r="AL49" s="333" t="s">
        <v>1989</v>
      </c>
      <c r="AM49" s="333" t="s">
        <v>1917</v>
      </c>
      <c r="AN49" s="333" t="s">
        <v>1785</v>
      </c>
      <c r="AO49" s="333" t="s">
        <v>698</v>
      </c>
      <c r="AQ49" s="334">
        <v>0</v>
      </c>
      <c r="AR49" s="334">
        <v>2023</v>
      </c>
      <c r="AS49" s="336">
        <v>45070</v>
      </c>
      <c r="AT49" s="337">
        <v>45085</v>
      </c>
      <c r="AU49" s="333" t="s">
        <v>1882</v>
      </c>
      <c r="AV49" s="333" t="s">
        <v>794</v>
      </c>
      <c r="AW49" s="333">
        <v>572.80000000000007</v>
      </c>
      <c r="AX49" s="333">
        <v>572.80000000000007</v>
      </c>
      <c r="AZ49" s="338">
        <v>572.80000000000007</v>
      </c>
      <c r="BA49" s="339">
        <v>45241.425441435182</v>
      </c>
    </row>
    <row r="50" spans="1:53">
      <c r="A50" s="333" t="s">
        <v>1757</v>
      </c>
      <c r="B50" s="333" t="s">
        <v>1758</v>
      </c>
      <c r="C50" s="333" t="s">
        <v>1759</v>
      </c>
      <c r="D50" s="333" t="s">
        <v>1760</v>
      </c>
      <c r="E50" s="333" t="s">
        <v>1761</v>
      </c>
      <c r="F50" s="334">
        <v>5</v>
      </c>
      <c r="G50" s="333" t="s">
        <v>1836</v>
      </c>
      <c r="H50" s="333" t="s">
        <v>5</v>
      </c>
      <c r="I50" s="334">
        <v>71615</v>
      </c>
      <c r="J50" s="333" t="s">
        <v>1894</v>
      </c>
      <c r="K50" s="333" t="s">
        <v>1874</v>
      </c>
      <c r="L50" s="333" t="s">
        <v>1875</v>
      </c>
      <c r="M50" s="333" t="s">
        <v>694</v>
      </c>
      <c r="N50" s="333" t="s">
        <v>1766</v>
      </c>
      <c r="O50" s="333" t="s">
        <v>1767</v>
      </c>
      <c r="P50" s="333" t="s">
        <v>1768</v>
      </c>
      <c r="Q50" s="333" t="s">
        <v>1769</v>
      </c>
      <c r="R50" s="333" t="s">
        <v>1770</v>
      </c>
      <c r="S50" s="333" t="s">
        <v>1771</v>
      </c>
      <c r="T50" s="333" t="s">
        <v>1772</v>
      </c>
      <c r="V50" s="333" t="s">
        <v>1773</v>
      </c>
      <c r="W50" s="333" t="s">
        <v>1774</v>
      </c>
      <c r="X50" s="333" t="s">
        <v>1990</v>
      </c>
      <c r="Y50" s="333" t="s">
        <v>1776</v>
      </c>
      <c r="Z50" s="334">
        <v>300000996676466</v>
      </c>
      <c r="AA50" s="333" t="s">
        <v>1777</v>
      </c>
      <c r="AB50" s="333">
        <v>1290</v>
      </c>
      <c r="AC50" s="333">
        <v>1290</v>
      </c>
      <c r="AD50" s="334">
        <v>1</v>
      </c>
      <c r="AE50" s="333" t="s">
        <v>1990</v>
      </c>
      <c r="AF50" s="333" t="s">
        <v>1991</v>
      </c>
      <c r="AG50" s="333" t="s">
        <v>1992</v>
      </c>
      <c r="AH50" s="334">
        <v>64</v>
      </c>
      <c r="AI50" s="333" t="s">
        <v>1993</v>
      </c>
      <c r="AJ50" s="333" t="s">
        <v>1994</v>
      </c>
      <c r="AK50" s="333" t="s">
        <v>1995</v>
      </c>
      <c r="AL50" s="333" t="s">
        <v>1989</v>
      </c>
      <c r="AM50" s="333" t="s">
        <v>1784</v>
      </c>
      <c r="AN50" s="333" t="s">
        <v>1785</v>
      </c>
      <c r="AO50" s="333" t="s">
        <v>698</v>
      </c>
      <c r="AQ50" s="334">
        <v>0</v>
      </c>
      <c r="AR50" s="334">
        <v>2023</v>
      </c>
      <c r="AS50" s="336">
        <v>45070</v>
      </c>
      <c r="AT50" s="337">
        <v>45072</v>
      </c>
      <c r="AU50" s="333" t="s">
        <v>1882</v>
      </c>
      <c r="AV50" s="333" t="s">
        <v>794</v>
      </c>
      <c r="AW50" s="333">
        <v>1290</v>
      </c>
      <c r="AX50" s="333">
        <v>1290</v>
      </c>
      <c r="AZ50" s="338">
        <v>1290</v>
      </c>
      <c r="BA50" s="339">
        <v>45241.425441435182</v>
      </c>
    </row>
    <row r="51" spans="1:53">
      <c r="A51" s="333" t="s">
        <v>1757</v>
      </c>
      <c r="B51" s="333" t="s">
        <v>1758</v>
      </c>
      <c r="C51" s="333" t="s">
        <v>1759</v>
      </c>
      <c r="D51" s="333" t="s">
        <v>1760</v>
      </c>
      <c r="E51" s="333" t="s">
        <v>1761</v>
      </c>
      <c r="F51" s="334">
        <v>6</v>
      </c>
      <c r="G51" s="333" t="s">
        <v>1831</v>
      </c>
      <c r="H51" s="333" t="s">
        <v>5</v>
      </c>
      <c r="I51" s="334">
        <v>71615</v>
      </c>
      <c r="J51" s="333" t="s">
        <v>1894</v>
      </c>
      <c r="K51" s="333" t="s">
        <v>1874</v>
      </c>
      <c r="L51" s="333" t="s">
        <v>1875</v>
      </c>
      <c r="M51" s="333" t="s">
        <v>694</v>
      </c>
      <c r="N51" s="333" t="s">
        <v>1766</v>
      </c>
      <c r="O51" s="333" t="s">
        <v>1767</v>
      </c>
      <c r="P51" s="333" t="s">
        <v>1768</v>
      </c>
      <c r="Q51" s="333" t="s">
        <v>1769</v>
      </c>
      <c r="R51" s="333" t="s">
        <v>1770</v>
      </c>
      <c r="S51" s="333" t="s">
        <v>1771</v>
      </c>
      <c r="T51" s="333" t="s">
        <v>1772</v>
      </c>
      <c r="V51" s="333" t="s">
        <v>1773</v>
      </c>
      <c r="W51" s="333" t="s">
        <v>1774</v>
      </c>
      <c r="X51" s="333" t="s">
        <v>1996</v>
      </c>
      <c r="Y51" s="333" t="s">
        <v>1776</v>
      </c>
      <c r="Z51" s="334">
        <v>300001026258219</v>
      </c>
      <c r="AA51" s="333" t="s">
        <v>1777</v>
      </c>
      <c r="AB51" s="333">
        <v>484</v>
      </c>
      <c r="AC51" s="333">
        <v>484</v>
      </c>
      <c r="AD51" s="334">
        <v>1</v>
      </c>
      <c r="AE51" s="333" t="s">
        <v>1996</v>
      </c>
      <c r="AF51" s="333" t="s">
        <v>1955</v>
      </c>
      <c r="AG51" s="333" t="s">
        <v>1956</v>
      </c>
      <c r="AH51" s="334">
        <v>99</v>
      </c>
      <c r="AI51" s="333" t="s">
        <v>1997</v>
      </c>
      <c r="AJ51" s="333" t="s">
        <v>1998</v>
      </c>
      <c r="AK51" s="333" t="s">
        <v>1999</v>
      </c>
      <c r="AL51" s="333" t="s">
        <v>2000</v>
      </c>
      <c r="AM51" s="333" t="s">
        <v>1784</v>
      </c>
      <c r="AN51" s="333" t="s">
        <v>1785</v>
      </c>
      <c r="AO51" s="333" t="s">
        <v>698</v>
      </c>
      <c r="AQ51" s="334">
        <v>0</v>
      </c>
      <c r="AR51" s="334">
        <v>2023</v>
      </c>
      <c r="AS51" s="336">
        <v>45083</v>
      </c>
      <c r="AT51" s="337">
        <v>45086</v>
      </c>
      <c r="AU51" s="333" t="s">
        <v>1882</v>
      </c>
      <c r="AV51" s="333" t="s">
        <v>794</v>
      </c>
      <c r="AW51" s="333">
        <v>484</v>
      </c>
      <c r="AX51" s="333">
        <v>484</v>
      </c>
      <c r="AZ51" s="338">
        <v>484</v>
      </c>
      <c r="BA51" s="339">
        <v>45241.425441435182</v>
      </c>
    </row>
    <row r="52" spans="1:53">
      <c r="A52" s="333" t="s">
        <v>1757</v>
      </c>
      <c r="B52" s="333" t="s">
        <v>1758</v>
      </c>
      <c r="C52" s="333" t="s">
        <v>1759</v>
      </c>
      <c r="D52" s="333" t="s">
        <v>1760</v>
      </c>
      <c r="E52" s="333" t="s">
        <v>1761</v>
      </c>
      <c r="F52" s="334">
        <v>6</v>
      </c>
      <c r="G52" s="333" t="s">
        <v>1831</v>
      </c>
      <c r="H52" s="333" t="s">
        <v>5</v>
      </c>
      <c r="I52" s="334">
        <v>71615</v>
      </c>
      <c r="J52" s="333" t="s">
        <v>1894</v>
      </c>
      <c r="K52" s="333" t="s">
        <v>1874</v>
      </c>
      <c r="L52" s="333" t="s">
        <v>1875</v>
      </c>
      <c r="M52" s="333" t="s">
        <v>694</v>
      </c>
      <c r="N52" s="333" t="s">
        <v>1766</v>
      </c>
      <c r="O52" s="333" t="s">
        <v>1767</v>
      </c>
      <c r="P52" s="333" t="s">
        <v>1768</v>
      </c>
      <c r="Q52" s="333" t="s">
        <v>1769</v>
      </c>
      <c r="R52" s="333" t="s">
        <v>1770</v>
      </c>
      <c r="S52" s="333" t="s">
        <v>1771</v>
      </c>
      <c r="T52" s="333" t="s">
        <v>1772</v>
      </c>
      <c r="V52" s="333" t="s">
        <v>1773</v>
      </c>
      <c r="W52" s="333" t="s">
        <v>1774</v>
      </c>
      <c r="X52" s="333" t="s">
        <v>2001</v>
      </c>
      <c r="Y52" s="333" t="s">
        <v>1776</v>
      </c>
      <c r="Z52" s="334">
        <v>300001026258280</v>
      </c>
      <c r="AA52" s="333" t="s">
        <v>1777</v>
      </c>
      <c r="AB52" s="333">
        <v>207.4</v>
      </c>
      <c r="AC52" s="333">
        <v>207.4</v>
      </c>
      <c r="AD52" s="334">
        <v>1</v>
      </c>
      <c r="AE52" s="333" t="s">
        <v>2001</v>
      </c>
      <c r="AF52" s="333" t="s">
        <v>1966</v>
      </c>
      <c r="AG52" s="333" t="s">
        <v>1967</v>
      </c>
      <c r="AH52" s="334">
        <v>97</v>
      </c>
      <c r="AI52" s="333" t="s">
        <v>1997</v>
      </c>
      <c r="AJ52" s="333" t="s">
        <v>2002</v>
      </c>
      <c r="AK52" s="333" t="s">
        <v>1999</v>
      </c>
      <c r="AL52" s="333" t="s">
        <v>2000</v>
      </c>
      <c r="AM52" s="333" t="s">
        <v>1784</v>
      </c>
      <c r="AN52" s="333" t="s">
        <v>1785</v>
      </c>
      <c r="AO52" s="333" t="s">
        <v>698</v>
      </c>
      <c r="AQ52" s="334">
        <v>0</v>
      </c>
      <c r="AR52" s="334">
        <v>2023</v>
      </c>
      <c r="AS52" s="336">
        <v>45083</v>
      </c>
      <c r="AT52" s="337">
        <v>45086</v>
      </c>
      <c r="AU52" s="333" t="s">
        <v>1882</v>
      </c>
      <c r="AV52" s="333" t="s">
        <v>794</v>
      </c>
      <c r="AW52" s="333">
        <v>207.4</v>
      </c>
      <c r="AX52" s="333">
        <v>207.4</v>
      </c>
      <c r="AZ52" s="338">
        <v>207.4</v>
      </c>
      <c r="BA52" s="339">
        <v>45241.425441435182</v>
      </c>
    </row>
    <row r="53" spans="1:53">
      <c r="A53" s="333" t="s">
        <v>1757</v>
      </c>
      <c r="B53" s="333" t="s">
        <v>1758</v>
      </c>
      <c r="C53" s="333" t="s">
        <v>1759</v>
      </c>
      <c r="D53" s="333" t="s">
        <v>1760</v>
      </c>
      <c r="E53" s="333" t="s">
        <v>1761</v>
      </c>
      <c r="F53" s="334">
        <v>6</v>
      </c>
      <c r="G53" s="333" t="s">
        <v>1831</v>
      </c>
      <c r="H53" s="333" t="s">
        <v>5</v>
      </c>
      <c r="I53" s="334">
        <v>71615</v>
      </c>
      <c r="J53" s="333" t="s">
        <v>1894</v>
      </c>
      <c r="K53" s="333" t="s">
        <v>1874</v>
      </c>
      <c r="L53" s="333" t="s">
        <v>1875</v>
      </c>
      <c r="M53" s="333" t="s">
        <v>694</v>
      </c>
      <c r="N53" s="333" t="s">
        <v>1766</v>
      </c>
      <c r="O53" s="333" t="s">
        <v>1767</v>
      </c>
      <c r="P53" s="333" t="s">
        <v>1768</v>
      </c>
      <c r="Q53" s="333" t="s">
        <v>1769</v>
      </c>
      <c r="R53" s="333" t="s">
        <v>1770</v>
      </c>
      <c r="S53" s="333" t="s">
        <v>1771</v>
      </c>
      <c r="T53" s="333" t="s">
        <v>1772</v>
      </c>
      <c r="V53" s="333" t="s">
        <v>1773</v>
      </c>
      <c r="W53" s="333" t="s">
        <v>1774</v>
      </c>
      <c r="X53" s="333" t="s">
        <v>2003</v>
      </c>
      <c r="Y53" s="333" t="s">
        <v>1776</v>
      </c>
      <c r="Z53" s="334">
        <v>300001026266269</v>
      </c>
      <c r="AA53" s="333" t="s">
        <v>1777</v>
      </c>
      <c r="AB53" s="333">
        <v>212.20000000000002</v>
      </c>
      <c r="AC53" s="333">
        <v>212.20000000000002</v>
      </c>
      <c r="AD53" s="334">
        <v>1</v>
      </c>
      <c r="AE53" s="333" t="s">
        <v>2003</v>
      </c>
      <c r="AF53" s="333" t="s">
        <v>1977</v>
      </c>
      <c r="AG53" s="333" t="s">
        <v>1978</v>
      </c>
      <c r="AH53" s="334">
        <v>98</v>
      </c>
      <c r="AI53" s="333" t="s">
        <v>1997</v>
      </c>
      <c r="AJ53" s="333" t="s">
        <v>2004</v>
      </c>
      <c r="AK53" s="333" t="s">
        <v>1999</v>
      </c>
      <c r="AL53" s="333" t="s">
        <v>2000</v>
      </c>
      <c r="AM53" s="333" t="s">
        <v>1784</v>
      </c>
      <c r="AN53" s="333" t="s">
        <v>1785</v>
      </c>
      <c r="AO53" s="333" t="s">
        <v>698</v>
      </c>
      <c r="AQ53" s="334">
        <v>0</v>
      </c>
      <c r="AR53" s="334">
        <v>2023</v>
      </c>
      <c r="AS53" s="336">
        <v>45083</v>
      </c>
      <c r="AT53" s="337">
        <v>45086</v>
      </c>
      <c r="AU53" s="333" t="s">
        <v>1882</v>
      </c>
      <c r="AV53" s="333" t="s">
        <v>794</v>
      </c>
      <c r="AW53" s="333">
        <v>212.20000000000002</v>
      </c>
      <c r="AX53" s="333">
        <v>212.20000000000002</v>
      </c>
      <c r="AZ53" s="338">
        <v>212.20000000000002</v>
      </c>
      <c r="BA53" s="339">
        <v>45241.425441435182</v>
      </c>
    </row>
    <row r="54" spans="1:53">
      <c r="A54" s="333" t="s">
        <v>1757</v>
      </c>
      <c r="B54" s="333" t="s">
        <v>1758</v>
      </c>
      <c r="C54" s="333" t="s">
        <v>1759</v>
      </c>
      <c r="D54" s="333" t="s">
        <v>1760</v>
      </c>
      <c r="E54" s="333" t="s">
        <v>1761</v>
      </c>
      <c r="F54" s="334">
        <v>6</v>
      </c>
      <c r="G54" s="333" t="s">
        <v>1831</v>
      </c>
      <c r="H54" s="333" t="s">
        <v>5</v>
      </c>
      <c r="I54" s="334">
        <v>71615</v>
      </c>
      <c r="J54" s="333" t="s">
        <v>1894</v>
      </c>
      <c r="K54" s="333" t="s">
        <v>1874</v>
      </c>
      <c r="L54" s="333" t="s">
        <v>1875</v>
      </c>
      <c r="M54" s="333" t="s">
        <v>694</v>
      </c>
      <c r="N54" s="333" t="s">
        <v>1766</v>
      </c>
      <c r="O54" s="333" t="s">
        <v>1767</v>
      </c>
      <c r="P54" s="333" t="s">
        <v>1768</v>
      </c>
      <c r="Q54" s="333" t="s">
        <v>1769</v>
      </c>
      <c r="R54" s="333" t="s">
        <v>1770</v>
      </c>
      <c r="S54" s="333" t="s">
        <v>1771</v>
      </c>
      <c r="T54" s="333" t="s">
        <v>1772</v>
      </c>
      <c r="V54" s="333" t="s">
        <v>1773</v>
      </c>
      <c r="W54" s="333" t="s">
        <v>1774</v>
      </c>
      <c r="X54" s="333" t="s">
        <v>2005</v>
      </c>
      <c r="Y54" s="333" t="s">
        <v>1776</v>
      </c>
      <c r="Z54" s="334">
        <v>300001026338994</v>
      </c>
      <c r="AA54" s="333" t="s">
        <v>1777</v>
      </c>
      <c r="AB54" s="333">
        <v>528.6</v>
      </c>
      <c r="AC54" s="333">
        <v>528.6</v>
      </c>
      <c r="AD54" s="334">
        <v>1</v>
      </c>
      <c r="AE54" s="333" t="s">
        <v>2005</v>
      </c>
      <c r="AF54" s="333" t="s">
        <v>1940</v>
      </c>
      <c r="AG54" s="333" t="s">
        <v>1941</v>
      </c>
      <c r="AH54" s="334">
        <v>632</v>
      </c>
      <c r="AI54" s="333" t="s">
        <v>2006</v>
      </c>
      <c r="AJ54" s="333" t="s">
        <v>2007</v>
      </c>
      <c r="AK54" s="333" t="s">
        <v>2008</v>
      </c>
      <c r="AL54" s="333" t="s">
        <v>2000</v>
      </c>
      <c r="AM54" s="333" t="s">
        <v>1784</v>
      </c>
      <c r="AN54" s="333" t="s">
        <v>1785</v>
      </c>
      <c r="AO54" s="333" t="s">
        <v>698</v>
      </c>
      <c r="AQ54" s="334">
        <v>0</v>
      </c>
      <c r="AR54" s="334">
        <v>2023</v>
      </c>
      <c r="AS54" s="336">
        <v>45083</v>
      </c>
      <c r="AT54" s="337">
        <v>45083</v>
      </c>
      <c r="AU54" s="333" t="s">
        <v>1882</v>
      </c>
      <c r="AV54" s="333" t="s">
        <v>794</v>
      </c>
      <c r="AW54" s="333">
        <v>528.6</v>
      </c>
      <c r="AX54" s="333">
        <v>528.6</v>
      </c>
      <c r="AZ54" s="338">
        <v>528.6</v>
      </c>
      <c r="BA54" s="339">
        <v>45241.425441435182</v>
      </c>
    </row>
    <row r="55" spans="1:53">
      <c r="A55" s="333" t="s">
        <v>1757</v>
      </c>
      <c r="B55" s="333" t="s">
        <v>1758</v>
      </c>
      <c r="C55" s="333" t="s">
        <v>1759</v>
      </c>
      <c r="D55" s="333" t="s">
        <v>1760</v>
      </c>
      <c r="E55" s="333" t="s">
        <v>1761</v>
      </c>
      <c r="F55" s="334">
        <v>7</v>
      </c>
      <c r="G55" s="333" t="s">
        <v>1809</v>
      </c>
      <c r="H55" s="333" t="s">
        <v>5</v>
      </c>
      <c r="I55" s="334">
        <v>71615</v>
      </c>
      <c r="J55" s="333" t="s">
        <v>1894</v>
      </c>
      <c r="K55" s="333" t="s">
        <v>1874</v>
      </c>
      <c r="L55" s="333" t="s">
        <v>1875</v>
      </c>
      <c r="M55" s="333" t="s">
        <v>694</v>
      </c>
      <c r="N55" s="333" t="s">
        <v>1766</v>
      </c>
      <c r="O55" s="333" t="s">
        <v>1767</v>
      </c>
      <c r="P55" s="333" t="s">
        <v>1768</v>
      </c>
      <c r="Q55" s="333" t="s">
        <v>1769</v>
      </c>
      <c r="R55" s="333" t="s">
        <v>1770</v>
      </c>
      <c r="S55" s="333" t="s">
        <v>1771</v>
      </c>
      <c r="T55" s="333" t="s">
        <v>1772</v>
      </c>
      <c r="V55" s="333" t="s">
        <v>1773</v>
      </c>
      <c r="W55" s="333" t="s">
        <v>1774</v>
      </c>
      <c r="X55" s="333" t="s">
        <v>2009</v>
      </c>
      <c r="Y55" s="333" t="s">
        <v>1776</v>
      </c>
      <c r="Z55" s="334">
        <v>300001092350066</v>
      </c>
      <c r="AA55" s="333" t="s">
        <v>1777</v>
      </c>
      <c r="AB55" s="333">
        <v>259.2</v>
      </c>
      <c r="AC55" s="333">
        <v>259.2</v>
      </c>
      <c r="AD55" s="334">
        <v>1</v>
      </c>
      <c r="AE55" s="333" t="s">
        <v>2009</v>
      </c>
      <c r="AF55" s="333" t="s">
        <v>2010</v>
      </c>
      <c r="AG55" s="333" t="s">
        <v>2011</v>
      </c>
      <c r="AH55" s="334">
        <v>1088</v>
      </c>
      <c r="AI55" s="333" t="s">
        <v>2012</v>
      </c>
      <c r="AJ55" s="333" t="s">
        <v>2013</v>
      </c>
      <c r="AK55" s="333" t="s">
        <v>2014</v>
      </c>
      <c r="AL55" s="333" t="s">
        <v>2015</v>
      </c>
      <c r="AM55" s="333" t="s">
        <v>1784</v>
      </c>
      <c r="AN55" s="333" t="s">
        <v>1785</v>
      </c>
      <c r="AO55" s="333" t="s">
        <v>698</v>
      </c>
      <c r="AQ55" s="334">
        <v>0</v>
      </c>
      <c r="AR55" s="334">
        <v>2023</v>
      </c>
      <c r="AS55" s="336">
        <v>45112</v>
      </c>
      <c r="AT55" s="337">
        <v>45112</v>
      </c>
      <c r="AU55" s="333" t="s">
        <v>1882</v>
      </c>
      <c r="AV55" s="333" t="s">
        <v>794</v>
      </c>
      <c r="AW55" s="333">
        <v>259.2</v>
      </c>
      <c r="AX55" s="333">
        <v>259.2</v>
      </c>
      <c r="AZ55" s="338">
        <v>259.2</v>
      </c>
      <c r="BA55" s="339">
        <v>45241.425441435182</v>
      </c>
    </row>
    <row r="56" spans="1:53">
      <c r="A56" s="333" t="s">
        <v>1757</v>
      </c>
      <c r="B56" s="333" t="s">
        <v>1758</v>
      </c>
      <c r="C56" s="333" t="s">
        <v>1759</v>
      </c>
      <c r="D56" s="333" t="s">
        <v>1760</v>
      </c>
      <c r="E56" s="333" t="s">
        <v>1761</v>
      </c>
      <c r="F56" s="334">
        <v>7</v>
      </c>
      <c r="G56" s="333" t="s">
        <v>1809</v>
      </c>
      <c r="H56" s="333" t="s">
        <v>5</v>
      </c>
      <c r="I56" s="334">
        <v>71615</v>
      </c>
      <c r="J56" s="333" t="s">
        <v>1894</v>
      </c>
      <c r="K56" s="333" t="s">
        <v>1874</v>
      </c>
      <c r="L56" s="333" t="s">
        <v>1875</v>
      </c>
      <c r="M56" s="333" t="s">
        <v>694</v>
      </c>
      <c r="N56" s="333" t="s">
        <v>1766</v>
      </c>
      <c r="O56" s="333" t="s">
        <v>1767</v>
      </c>
      <c r="P56" s="333" t="s">
        <v>1768</v>
      </c>
      <c r="Q56" s="333" t="s">
        <v>1769</v>
      </c>
      <c r="R56" s="333" t="s">
        <v>1770</v>
      </c>
      <c r="S56" s="333" t="s">
        <v>1771</v>
      </c>
      <c r="T56" s="333" t="s">
        <v>1772</v>
      </c>
      <c r="V56" s="333" t="s">
        <v>1773</v>
      </c>
      <c r="W56" s="333" t="s">
        <v>1774</v>
      </c>
      <c r="X56" s="333" t="s">
        <v>2016</v>
      </c>
      <c r="Y56" s="333" t="s">
        <v>1776</v>
      </c>
      <c r="Z56" s="334">
        <v>300001097745231</v>
      </c>
      <c r="AA56" s="333" t="s">
        <v>1777</v>
      </c>
      <c r="AB56" s="333">
        <v>259.2</v>
      </c>
      <c r="AC56" s="333">
        <v>259.2</v>
      </c>
      <c r="AD56" s="334">
        <v>1</v>
      </c>
      <c r="AE56" s="333" t="s">
        <v>2016</v>
      </c>
      <c r="AF56" s="333" t="s">
        <v>2017</v>
      </c>
      <c r="AG56" s="333" t="s">
        <v>2018</v>
      </c>
      <c r="AH56" s="334">
        <v>406</v>
      </c>
      <c r="AI56" s="333" t="s">
        <v>2019</v>
      </c>
      <c r="AJ56" s="333" t="s">
        <v>2020</v>
      </c>
      <c r="AK56" s="333" t="s">
        <v>2021</v>
      </c>
      <c r="AL56" s="333" t="s">
        <v>2022</v>
      </c>
      <c r="AM56" s="333" t="s">
        <v>1784</v>
      </c>
      <c r="AN56" s="333" t="s">
        <v>1785</v>
      </c>
      <c r="AO56" s="333" t="s">
        <v>698</v>
      </c>
      <c r="AQ56" s="334">
        <v>0</v>
      </c>
      <c r="AR56" s="334">
        <v>2023</v>
      </c>
      <c r="AS56" s="336">
        <v>45114</v>
      </c>
      <c r="AT56" s="337">
        <v>45114</v>
      </c>
      <c r="AU56" s="333" t="s">
        <v>1882</v>
      </c>
      <c r="AV56" s="333" t="s">
        <v>794</v>
      </c>
      <c r="AW56" s="333">
        <v>259.2</v>
      </c>
      <c r="AX56" s="333">
        <v>259.2</v>
      </c>
      <c r="AZ56" s="338">
        <v>259.2</v>
      </c>
      <c r="BA56" s="339">
        <v>45241.425441435182</v>
      </c>
    </row>
    <row r="57" spans="1:53">
      <c r="A57" s="333" t="s">
        <v>1757</v>
      </c>
      <c r="B57" s="333" t="s">
        <v>1758</v>
      </c>
      <c r="C57" s="333" t="s">
        <v>1759</v>
      </c>
      <c r="D57" s="333" t="s">
        <v>1760</v>
      </c>
      <c r="E57" s="333" t="s">
        <v>1761</v>
      </c>
      <c r="F57" s="334">
        <v>7</v>
      </c>
      <c r="G57" s="333" t="s">
        <v>1809</v>
      </c>
      <c r="H57" s="333" t="s">
        <v>5</v>
      </c>
      <c r="I57" s="334">
        <v>71615</v>
      </c>
      <c r="J57" s="333" t="s">
        <v>1894</v>
      </c>
      <c r="K57" s="333" t="s">
        <v>1874</v>
      </c>
      <c r="L57" s="333" t="s">
        <v>1875</v>
      </c>
      <c r="M57" s="333" t="s">
        <v>694</v>
      </c>
      <c r="N57" s="333" t="s">
        <v>1766</v>
      </c>
      <c r="O57" s="333" t="s">
        <v>1767</v>
      </c>
      <c r="P57" s="333" t="s">
        <v>1768</v>
      </c>
      <c r="Q57" s="333" t="s">
        <v>1769</v>
      </c>
      <c r="R57" s="333" t="s">
        <v>1770</v>
      </c>
      <c r="S57" s="333" t="s">
        <v>1771</v>
      </c>
      <c r="T57" s="333" t="s">
        <v>1772</v>
      </c>
      <c r="V57" s="333" t="s">
        <v>1773</v>
      </c>
      <c r="W57" s="333" t="s">
        <v>1774</v>
      </c>
      <c r="X57" s="333" t="s">
        <v>2023</v>
      </c>
      <c r="Y57" s="333" t="s">
        <v>1776</v>
      </c>
      <c r="Z57" s="334">
        <v>300001097817352</v>
      </c>
      <c r="AA57" s="333" t="s">
        <v>1777</v>
      </c>
      <c r="AB57" s="333">
        <v>255.20000000000002</v>
      </c>
      <c r="AC57" s="333">
        <v>255.20000000000002</v>
      </c>
      <c r="AD57" s="334">
        <v>1</v>
      </c>
      <c r="AE57" s="333" t="s">
        <v>2023</v>
      </c>
      <c r="AF57" s="333" t="s">
        <v>2024</v>
      </c>
      <c r="AG57" s="333" t="s">
        <v>2025</v>
      </c>
      <c r="AH57" s="334">
        <v>872</v>
      </c>
      <c r="AI57" s="333" t="s">
        <v>2026</v>
      </c>
      <c r="AJ57" s="333" t="s">
        <v>2027</v>
      </c>
      <c r="AK57" s="333" t="s">
        <v>2028</v>
      </c>
      <c r="AL57" s="333" t="s">
        <v>2022</v>
      </c>
      <c r="AM57" s="333" t="s">
        <v>1784</v>
      </c>
      <c r="AN57" s="333" t="s">
        <v>1785</v>
      </c>
      <c r="AO57" s="333" t="s">
        <v>698</v>
      </c>
      <c r="AQ57" s="334">
        <v>0</v>
      </c>
      <c r="AR57" s="334">
        <v>2023</v>
      </c>
      <c r="AS57" s="336">
        <v>45114</v>
      </c>
      <c r="AT57" s="337">
        <v>45114</v>
      </c>
      <c r="AU57" s="333" t="s">
        <v>1882</v>
      </c>
      <c r="AV57" s="333" t="s">
        <v>794</v>
      </c>
      <c r="AW57" s="333">
        <v>255.20000000000002</v>
      </c>
      <c r="AX57" s="333">
        <v>255.20000000000002</v>
      </c>
      <c r="AZ57" s="338">
        <v>255.20000000000002</v>
      </c>
      <c r="BA57" s="339">
        <v>45241.425441435182</v>
      </c>
    </row>
    <row r="58" spans="1:53">
      <c r="A58" s="333" t="s">
        <v>1757</v>
      </c>
      <c r="B58" s="333" t="s">
        <v>1758</v>
      </c>
      <c r="C58" s="333" t="s">
        <v>1759</v>
      </c>
      <c r="D58" s="333" t="s">
        <v>1760</v>
      </c>
      <c r="E58" s="333" t="s">
        <v>1761</v>
      </c>
      <c r="F58" s="334">
        <v>7</v>
      </c>
      <c r="G58" s="333" t="s">
        <v>1809</v>
      </c>
      <c r="H58" s="333" t="s">
        <v>5</v>
      </c>
      <c r="I58" s="334">
        <v>71615</v>
      </c>
      <c r="J58" s="333" t="s">
        <v>1894</v>
      </c>
      <c r="K58" s="333" t="s">
        <v>1874</v>
      </c>
      <c r="L58" s="333" t="s">
        <v>1875</v>
      </c>
      <c r="M58" s="333" t="s">
        <v>694</v>
      </c>
      <c r="N58" s="333" t="s">
        <v>1766</v>
      </c>
      <c r="O58" s="333" t="s">
        <v>1767</v>
      </c>
      <c r="P58" s="333" t="s">
        <v>1768</v>
      </c>
      <c r="Q58" s="333" t="s">
        <v>1769</v>
      </c>
      <c r="R58" s="333" t="s">
        <v>1770</v>
      </c>
      <c r="S58" s="333" t="s">
        <v>1771</v>
      </c>
      <c r="T58" s="333" t="s">
        <v>1772</v>
      </c>
      <c r="V58" s="333" t="s">
        <v>1773</v>
      </c>
      <c r="W58" s="333" t="s">
        <v>1774</v>
      </c>
      <c r="X58" s="333" t="s">
        <v>2029</v>
      </c>
      <c r="Y58" s="333" t="s">
        <v>1776</v>
      </c>
      <c r="Z58" s="334">
        <v>300001126841424</v>
      </c>
      <c r="AA58" s="333" t="s">
        <v>1777</v>
      </c>
      <c r="AB58" s="333">
        <v>255.20000000000002</v>
      </c>
      <c r="AC58" s="333">
        <v>255.20000000000002</v>
      </c>
      <c r="AD58" s="334">
        <v>1</v>
      </c>
      <c r="AE58" s="333" t="s">
        <v>2029</v>
      </c>
      <c r="AF58" s="333" t="s">
        <v>2030</v>
      </c>
      <c r="AG58" s="333" t="s">
        <v>2031</v>
      </c>
      <c r="AH58" s="334">
        <v>616</v>
      </c>
      <c r="AI58" s="333" t="s">
        <v>2032</v>
      </c>
      <c r="AJ58" s="333" t="s">
        <v>2033</v>
      </c>
      <c r="AK58" s="333" t="s">
        <v>2034</v>
      </c>
      <c r="AL58" s="333" t="s">
        <v>2035</v>
      </c>
      <c r="AM58" s="333" t="s">
        <v>1784</v>
      </c>
      <c r="AN58" s="333" t="s">
        <v>1785</v>
      </c>
      <c r="AO58" s="333" t="s">
        <v>698</v>
      </c>
      <c r="AQ58" s="334">
        <v>0</v>
      </c>
      <c r="AR58" s="334">
        <v>2023</v>
      </c>
      <c r="AS58" s="336">
        <v>45127</v>
      </c>
      <c r="AT58" s="337">
        <v>45128</v>
      </c>
      <c r="AU58" s="333" t="s">
        <v>1882</v>
      </c>
      <c r="AV58" s="333" t="s">
        <v>794</v>
      </c>
      <c r="AW58" s="333">
        <v>255.20000000000002</v>
      </c>
      <c r="AX58" s="333">
        <v>255.20000000000002</v>
      </c>
      <c r="AZ58" s="338">
        <v>255.20000000000002</v>
      </c>
      <c r="BA58" s="339">
        <v>45241.425441435182</v>
      </c>
    </row>
    <row r="59" spans="1:53">
      <c r="A59" s="333" t="s">
        <v>1757</v>
      </c>
      <c r="B59" s="333" t="s">
        <v>1758</v>
      </c>
      <c r="C59" s="333" t="s">
        <v>1759</v>
      </c>
      <c r="D59" s="333" t="s">
        <v>1760</v>
      </c>
      <c r="E59" s="333" t="s">
        <v>1761</v>
      </c>
      <c r="F59" s="334">
        <v>8</v>
      </c>
      <c r="G59" s="333" t="s">
        <v>1826</v>
      </c>
      <c r="H59" s="333" t="s">
        <v>5</v>
      </c>
      <c r="I59" s="334">
        <v>71615</v>
      </c>
      <c r="J59" s="333" t="s">
        <v>1894</v>
      </c>
      <c r="K59" s="333" t="s">
        <v>1874</v>
      </c>
      <c r="L59" s="333" t="s">
        <v>1875</v>
      </c>
      <c r="M59" s="333" t="s">
        <v>694</v>
      </c>
      <c r="N59" s="333" t="s">
        <v>1766</v>
      </c>
      <c r="O59" s="333" t="s">
        <v>1767</v>
      </c>
      <c r="P59" s="333" t="s">
        <v>1768</v>
      </c>
      <c r="Q59" s="333" t="s">
        <v>1769</v>
      </c>
      <c r="R59" s="333" t="s">
        <v>1770</v>
      </c>
      <c r="S59" s="333" t="s">
        <v>1771</v>
      </c>
      <c r="T59" s="333" t="s">
        <v>1772</v>
      </c>
      <c r="V59" s="333" t="s">
        <v>1773</v>
      </c>
      <c r="W59" s="333" t="s">
        <v>1774</v>
      </c>
      <c r="X59" s="333" t="s">
        <v>2036</v>
      </c>
      <c r="Y59" s="333" t="s">
        <v>1776</v>
      </c>
      <c r="Z59" s="334">
        <v>300001183109929</v>
      </c>
      <c r="AA59" s="333" t="s">
        <v>1777</v>
      </c>
      <c r="AB59" s="333">
        <v>64.8</v>
      </c>
      <c r="AC59" s="333">
        <v>64.8</v>
      </c>
      <c r="AD59" s="334">
        <v>1</v>
      </c>
      <c r="AE59" s="333" t="s">
        <v>2036</v>
      </c>
      <c r="AF59" s="333" t="s">
        <v>2010</v>
      </c>
      <c r="AG59" s="333" t="s">
        <v>2011</v>
      </c>
      <c r="AH59" s="334">
        <v>30</v>
      </c>
      <c r="AI59" s="333" t="s">
        <v>2037</v>
      </c>
      <c r="AJ59" s="333" t="s">
        <v>2038</v>
      </c>
      <c r="AK59" s="333" t="s">
        <v>2039</v>
      </c>
      <c r="AL59" s="333" t="s">
        <v>2040</v>
      </c>
      <c r="AM59" s="333" t="s">
        <v>1784</v>
      </c>
      <c r="AN59" s="333" t="s">
        <v>1785</v>
      </c>
      <c r="AO59" s="333" t="s">
        <v>698</v>
      </c>
      <c r="AQ59" s="334">
        <v>0</v>
      </c>
      <c r="AR59" s="334">
        <v>2023</v>
      </c>
      <c r="AS59" s="336">
        <v>45153</v>
      </c>
      <c r="AT59" s="337">
        <v>45160</v>
      </c>
      <c r="AU59" s="333" t="s">
        <v>1882</v>
      </c>
      <c r="AV59" s="333" t="s">
        <v>794</v>
      </c>
      <c r="AW59" s="333">
        <v>64.8</v>
      </c>
      <c r="AX59" s="333">
        <v>64.8</v>
      </c>
      <c r="AZ59" s="338">
        <v>64.8</v>
      </c>
      <c r="BA59" s="339">
        <v>45241.425441435182</v>
      </c>
    </row>
    <row r="60" spans="1:53">
      <c r="A60" s="333" t="s">
        <v>1757</v>
      </c>
      <c r="B60" s="333" t="s">
        <v>1758</v>
      </c>
      <c r="C60" s="333" t="s">
        <v>1759</v>
      </c>
      <c r="D60" s="333" t="s">
        <v>1760</v>
      </c>
      <c r="E60" s="333" t="s">
        <v>1761</v>
      </c>
      <c r="F60" s="334">
        <v>8</v>
      </c>
      <c r="G60" s="333" t="s">
        <v>1826</v>
      </c>
      <c r="H60" s="333" t="s">
        <v>5</v>
      </c>
      <c r="I60" s="334">
        <v>71620</v>
      </c>
      <c r="J60" s="333" t="s">
        <v>2041</v>
      </c>
      <c r="K60" s="333" t="s">
        <v>1874</v>
      </c>
      <c r="L60" s="333" t="s">
        <v>1875</v>
      </c>
      <c r="M60" s="333" t="s">
        <v>694</v>
      </c>
      <c r="N60" s="333" t="s">
        <v>1766</v>
      </c>
      <c r="O60" s="333" t="s">
        <v>1767</v>
      </c>
      <c r="P60" s="333" t="s">
        <v>1768</v>
      </c>
      <c r="Q60" s="333" t="s">
        <v>1769</v>
      </c>
      <c r="R60" s="333" t="s">
        <v>1770</v>
      </c>
      <c r="S60" s="333" t="s">
        <v>1771</v>
      </c>
      <c r="T60" s="333" t="s">
        <v>1772</v>
      </c>
      <c r="V60" s="333" t="s">
        <v>1773</v>
      </c>
      <c r="W60" s="333" t="s">
        <v>1774</v>
      </c>
      <c r="X60" s="333" t="s">
        <v>2042</v>
      </c>
      <c r="Y60" s="333" t="s">
        <v>1776</v>
      </c>
      <c r="Z60" s="334">
        <v>300001197927754</v>
      </c>
      <c r="AA60" s="333" t="s">
        <v>1777</v>
      </c>
      <c r="AB60" s="333">
        <v>8896</v>
      </c>
      <c r="AC60" s="333">
        <v>8896</v>
      </c>
      <c r="AD60" s="334">
        <v>1</v>
      </c>
      <c r="AE60" s="333" t="s">
        <v>2042</v>
      </c>
      <c r="AF60" s="333" t="s">
        <v>2043</v>
      </c>
      <c r="AG60" s="333" t="s">
        <v>2044</v>
      </c>
      <c r="AH60" s="334">
        <v>126</v>
      </c>
      <c r="AI60" s="333" t="s">
        <v>2045</v>
      </c>
      <c r="AJ60" s="333" t="s">
        <v>2046</v>
      </c>
      <c r="AK60" s="333" t="s">
        <v>2047</v>
      </c>
      <c r="AL60" s="333" t="s">
        <v>2048</v>
      </c>
      <c r="AM60" s="333" t="s">
        <v>1784</v>
      </c>
      <c r="AN60" s="333" t="s">
        <v>1785</v>
      </c>
      <c r="AO60" s="333" t="s">
        <v>698</v>
      </c>
      <c r="AQ60" s="334">
        <v>0</v>
      </c>
      <c r="AR60" s="334">
        <v>2023</v>
      </c>
      <c r="AS60" s="336">
        <v>45160</v>
      </c>
      <c r="AT60" s="337">
        <v>45166</v>
      </c>
      <c r="AU60" s="333" t="s">
        <v>1882</v>
      </c>
      <c r="AV60" s="333" t="s">
        <v>703</v>
      </c>
      <c r="AW60" s="333">
        <v>8896</v>
      </c>
      <c r="AX60" s="333">
        <v>147.41</v>
      </c>
      <c r="AZ60" s="338">
        <v>147.41</v>
      </c>
      <c r="BA60" s="339">
        <v>45241.425441435182</v>
      </c>
    </row>
    <row r="61" spans="1:53">
      <c r="A61" s="333" t="s">
        <v>1757</v>
      </c>
      <c r="B61" s="333" t="s">
        <v>1758</v>
      </c>
      <c r="C61" s="333" t="s">
        <v>1759</v>
      </c>
      <c r="D61" s="333" t="s">
        <v>1760</v>
      </c>
      <c r="E61" s="333" t="s">
        <v>1761</v>
      </c>
      <c r="F61" s="334">
        <v>8</v>
      </c>
      <c r="G61" s="333" t="s">
        <v>1826</v>
      </c>
      <c r="H61" s="333" t="s">
        <v>5</v>
      </c>
      <c r="I61" s="334">
        <v>71620</v>
      </c>
      <c r="J61" s="333" t="s">
        <v>2041</v>
      </c>
      <c r="K61" s="333" t="s">
        <v>1874</v>
      </c>
      <c r="L61" s="333" t="s">
        <v>1875</v>
      </c>
      <c r="M61" s="333" t="s">
        <v>694</v>
      </c>
      <c r="N61" s="333" t="s">
        <v>1766</v>
      </c>
      <c r="O61" s="333" t="s">
        <v>1767</v>
      </c>
      <c r="P61" s="333" t="s">
        <v>1768</v>
      </c>
      <c r="Q61" s="333" t="s">
        <v>1769</v>
      </c>
      <c r="R61" s="333" t="s">
        <v>1770</v>
      </c>
      <c r="S61" s="333" t="s">
        <v>1771</v>
      </c>
      <c r="T61" s="333" t="s">
        <v>1772</v>
      </c>
      <c r="V61" s="333" t="s">
        <v>1773</v>
      </c>
      <c r="W61" s="333" t="s">
        <v>1774</v>
      </c>
      <c r="X61" s="333" t="s">
        <v>2049</v>
      </c>
      <c r="Y61" s="333" t="s">
        <v>1776</v>
      </c>
      <c r="Z61" s="334">
        <v>300001198027639</v>
      </c>
      <c r="AA61" s="333" t="s">
        <v>1777</v>
      </c>
      <c r="AB61" s="333">
        <v>11120</v>
      </c>
      <c r="AC61" s="333">
        <v>11120</v>
      </c>
      <c r="AD61" s="334">
        <v>1</v>
      </c>
      <c r="AE61" s="333" t="s">
        <v>2049</v>
      </c>
      <c r="AF61" s="333" t="s">
        <v>2030</v>
      </c>
      <c r="AG61" s="333" t="s">
        <v>2031</v>
      </c>
      <c r="AH61" s="334">
        <v>465</v>
      </c>
      <c r="AI61" s="333" t="s">
        <v>2050</v>
      </c>
      <c r="AJ61" s="333" t="s">
        <v>2051</v>
      </c>
      <c r="AK61" s="333" t="s">
        <v>2052</v>
      </c>
      <c r="AL61" s="333" t="s">
        <v>2053</v>
      </c>
      <c r="AM61" s="333" t="s">
        <v>1784</v>
      </c>
      <c r="AN61" s="333" t="s">
        <v>1785</v>
      </c>
      <c r="AO61" s="333" t="s">
        <v>698</v>
      </c>
      <c r="AQ61" s="334">
        <v>0</v>
      </c>
      <c r="AR61" s="334">
        <v>2023</v>
      </c>
      <c r="AS61" s="336">
        <v>45161</v>
      </c>
      <c r="AT61" s="337">
        <v>45162</v>
      </c>
      <c r="AU61" s="333" t="s">
        <v>1882</v>
      </c>
      <c r="AV61" s="333" t="s">
        <v>703</v>
      </c>
      <c r="AW61" s="333">
        <v>11120</v>
      </c>
      <c r="AX61" s="333">
        <v>184.26</v>
      </c>
      <c r="AZ61" s="338">
        <v>184.26</v>
      </c>
      <c r="BA61" s="339">
        <v>45241.425441435182</v>
      </c>
    </row>
    <row r="62" spans="1:53">
      <c r="A62" s="333" t="s">
        <v>1757</v>
      </c>
      <c r="B62" s="333" t="s">
        <v>1758</v>
      </c>
      <c r="C62" s="333" t="s">
        <v>1759</v>
      </c>
      <c r="D62" s="333" t="s">
        <v>1760</v>
      </c>
      <c r="E62" s="333" t="s">
        <v>1761</v>
      </c>
      <c r="F62" s="334">
        <v>8</v>
      </c>
      <c r="G62" s="333" t="s">
        <v>1826</v>
      </c>
      <c r="H62" s="333" t="s">
        <v>5</v>
      </c>
      <c r="I62" s="334">
        <v>71620</v>
      </c>
      <c r="J62" s="333" t="s">
        <v>2041</v>
      </c>
      <c r="K62" s="333" t="s">
        <v>1874</v>
      </c>
      <c r="L62" s="333" t="s">
        <v>1875</v>
      </c>
      <c r="M62" s="333" t="s">
        <v>694</v>
      </c>
      <c r="N62" s="333" t="s">
        <v>1766</v>
      </c>
      <c r="O62" s="333" t="s">
        <v>1767</v>
      </c>
      <c r="P62" s="333" t="s">
        <v>1768</v>
      </c>
      <c r="Q62" s="333" t="s">
        <v>1769</v>
      </c>
      <c r="R62" s="333" t="s">
        <v>1770</v>
      </c>
      <c r="S62" s="333" t="s">
        <v>1771</v>
      </c>
      <c r="T62" s="333" t="s">
        <v>1772</v>
      </c>
      <c r="V62" s="333" t="s">
        <v>1773</v>
      </c>
      <c r="W62" s="333" t="s">
        <v>1774</v>
      </c>
      <c r="X62" s="333" t="s">
        <v>2054</v>
      </c>
      <c r="Y62" s="333" t="s">
        <v>1776</v>
      </c>
      <c r="Z62" s="334">
        <v>300001198186826</v>
      </c>
      <c r="AA62" s="333" t="s">
        <v>1777</v>
      </c>
      <c r="AB62" s="333">
        <v>11120</v>
      </c>
      <c r="AC62" s="333">
        <v>11120</v>
      </c>
      <c r="AD62" s="334">
        <v>1</v>
      </c>
      <c r="AE62" s="333" t="s">
        <v>2054</v>
      </c>
      <c r="AF62" s="333" t="s">
        <v>1959</v>
      </c>
      <c r="AG62" s="333" t="s">
        <v>1960</v>
      </c>
      <c r="AH62" s="334">
        <v>464</v>
      </c>
      <c r="AI62" s="333" t="s">
        <v>2050</v>
      </c>
      <c r="AJ62" s="333" t="s">
        <v>2055</v>
      </c>
      <c r="AK62" s="333" t="s">
        <v>2052</v>
      </c>
      <c r="AL62" s="333" t="s">
        <v>2053</v>
      </c>
      <c r="AM62" s="333" t="s">
        <v>1784</v>
      </c>
      <c r="AN62" s="333" t="s">
        <v>1785</v>
      </c>
      <c r="AO62" s="333" t="s">
        <v>698</v>
      </c>
      <c r="AQ62" s="334">
        <v>0</v>
      </c>
      <c r="AR62" s="334">
        <v>2023</v>
      </c>
      <c r="AS62" s="336">
        <v>45161</v>
      </c>
      <c r="AT62" s="337">
        <v>45162</v>
      </c>
      <c r="AU62" s="333" t="s">
        <v>1882</v>
      </c>
      <c r="AV62" s="333" t="s">
        <v>703</v>
      </c>
      <c r="AW62" s="333">
        <v>11120</v>
      </c>
      <c r="AX62" s="333">
        <v>184.26</v>
      </c>
      <c r="AZ62" s="338">
        <v>184.26</v>
      </c>
      <c r="BA62" s="339">
        <v>45241.425441435182</v>
      </c>
    </row>
    <row r="63" spans="1:53">
      <c r="A63" s="333" t="s">
        <v>1757</v>
      </c>
      <c r="B63" s="333" t="s">
        <v>1758</v>
      </c>
      <c r="C63" s="333" t="s">
        <v>1759</v>
      </c>
      <c r="D63" s="333" t="s">
        <v>1760</v>
      </c>
      <c r="E63" s="333" t="s">
        <v>1761</v>
      </c>
      <c r="F63" s="334">
        <v>3</v>
      </c>
      <c r="G63" s="333" t="s">
        <v>1883</v>
      </c>
      <c r="H63" s="333" t="s">
        <v>5</v>
      </c>
      <c r="I63" s="334">
        <v>71620</v>
      </c>
      <c r="J63" s="333" t="s">
        <v>2041</v>
      </c>
      <c r="K63" s="333" t="s">
        <v>1874</v>
      </c>
      <c r="L63" s="333" t="s">
        <v>1875</v>
      </c>
      <c r="M63" s="333" t="s">
        <v>694</v>
      </c>
      <c r="N63" s="333" t="s">
        <v>1766</v>
      </c>
      <c r="O63" s="333" t="s">
        <v>1767</v>
      </c>
      <c r="P63" s="333" t="s">
        <v>1768</v>
      </c>
      <c r="Q63" s="333" t="s">
        <v>1769</v>
      </c>
      <c r="R63" s="333" t="s">
        <v>1770</v>
      </c>
      <c r="S63" s="333" t="s">
        <v>1771</v>
      </c>
      <c r="T63" s="333" t="s">
        <v>1907</v>
      </c>
      <c r="V63" s="333" t="s">
        <v>1773</v>
      </c>
      <c r="W63" s="333" t="s">
        <v>1774</v>
      </c>
      <c r="X63" s="333" t="s">
        <v>2056</v>
      </c>
      <c r="Y63" s="333" t="s">
        <v>1776</v>
      </c>
      <c r="Z63" s="334">
        <v>300000802381894</v>
      </c>
      <c r="AA63" s="333" t="s">
        <v>1777</v>
      </c>
      <c r="AB63" s="333">
        <v>144</v>
      </c>
      <c r="AC63" s="333">
        <v>144</v>
      </c>
      <c r="AD63" s="334">
        <v>1</v>
      </c>
      <c r="AE63" s="333" t="s">
        <v>2056</v>
      </c>
      <c r="AF63" s="333" t="s">
        <v>2057</v>
      </c>
      <c r="AG63" s="333" t="s">
        <v>2058</v>
      </c>
      <c r="AH63" s="334">
        <v>1097</v>
      </c>
      <c r="AI63" s="333" t="s">
        <v>2059</v>
      </c>
      <c r="AJ63" s="333" t="s">
        <v>2060</v>
      </c>
      <c r="AK63" s="333" t="s">
        <v>2061</v>
      </c>
      <c r="AL63" s="333" t="s">
        <v>2062</v>
      </c>
      <c r="AM63" s="333" t="s">
        <v>1784</v>
      </c>
      <c r="AN63" s="333" t="s">
        <v>1785</v>
      </c>
      <c r="AO63" s="333" t="s">
        <v>698</v>
      </c>
      <c r="AQ63" s="334">
        <v>0</v>
      </c>
      <c r="AR63" s="334">
        <v>2023</v>
      </c>
      <c r="AS63" s="336">
        <v>44991</v>
      </c>
      <c r="AT63" s="337">
        <v>44991</v>
      </c>
      <c r="AU63" s="333" t="s">
        <v>1882</v>
      </c>
      <c r="AV63" s="333" t="s">
        <v>794</v>
      </c>
      <c r="AW63" s="333">
        <v>144</v>
      </c>
      <c r="AX63" s="333">
        <v>144</v>
      </c>
      <c r="AZ63" s="338">
        <v>144</v>
      </c>
      <c r="BA63" s="339">
        <v>45241.425441435182</v>
      </c>
    </row>
    <row r="64" spans="1:53">
      <c r="A64" s="333" t="s">
        <v>1805</v>
      </c>
      <c r="B64" s="333" t="s">
        <v>1806</v>
      </c>
      <c r="C64" s="333" t="s">
        <v>1807</v>
      </c>
      <c r="D64" s="333" t="s">
        <v>1808</v>
      </c>
      <c r="E64" s="333" t="s">
        <v>1805</v>
      </c>
      <c r="F64" s="334">
        <v>5</v>
      </c>
      <c r="G64" s="333" t="s">
        <v>1836</v>
      </c>
      <c r="H64" s="333" t="s">
        <v>5</v>
      </c>
      <c r="I64" s="334">
        <v>75105</v>
      </c>
      <c r="J64" s="333" t="s">
        <v>1810</v>
      </c>
      <c r="K64" s="333" t="s">
        <v>1874</v>
      </c>
      <c r="L64" s="333" t="s">
        <v>1875</v>
      </c>
      <c r="M64" s="333" t="s">
        <v>694</v>
      </c>
      <c r="N64" s="333" t="s">
        <v>1766</v>
      </c>
      <c r="O64" s="333" t="s">
        <v>1767</v>
      </c>
      <c r="P64" s="333" t="s">
        <v>1768</v>
      </c>
      <c r="Q64" s="333" t="s">
        <v>1769</v>
      </c>
      <c r="R64" s="333" t="s">
        <v>1770</v>
      </c>
      <c r="S64" s="333" t="s">
        <v>1771</v>
      </c>
      <c r="T64" s="333" t="s">
        <v>1772</v>
      </c>
      <c r="V64" s="333" t="s">
        <v>1773</v>
      </c>
      <c r="W64" s="333" t="s">
        <v>1774</v>
      </c>
      <c r="X64" s="333" t="s">
        <v>2063</v>
      </c>
      <c r="Y64" s="333" t="s">
        <v>1815</v>
      </c>
      <c r="Z64" s="334"/>
      <c r="AD64" s="334"/>
      <c r="AF64" s="333" t="s">
        <v>613</v>
      </c>
      <c r="AG64" s="333" t="s">
        <v>613</v>
      </c>
      <c r="AH64" s="334">
        <v>4</v>
      </c>
      <c r="AI64" s="333" t="s">
        <v>2064</v>
      </c>
      <c r="AJ64" s="333" t="s">
        <v>2065</v>
      </c>
      <c r="AK64" s="333" t="s">
        <v>2066</v>
      </c>
      <c r="AL64" s="333" t="s">
        <v>2067</v>
      </c>
      <c r="AM64" s="333" t="s">
        <v>1784</v>
      </c>
      <c r="AN64" s="333" t="s">
        <v>1785</v>
      </c>
      <c r="AQ64" s="334"/>
      <c r="AR64" s="334">
        <v>2023</v>
      </c>
      <c r="AS64" s="336">
        <v>45052</v>
      </c>
      <c r="AT64" s="337">
        <v>45062</v>
      </c>
      <c r="AU64" s="333" t="s">
        <v>613</v>
      </c>
      <c r="AV64" s="333" t="s">
        <v>703</v>
      </c>
      <c r="AW64" s="333">
        <v>29815.05</v>
      </c>
      <c r="AX64" s="333">
        <v>498.25</v>
      </c>
      <c r="AZ64" s="338">
        <v>498.25</v>
      </c>
      <c r="BA64" s="339">
        <v>45241.425441435182</v>
      </c>
    </row>
    <row r="65" spans="1:53">
      <c r="A65" s="333" t="s">
        <v>1805</v>
      </c>
      <c r="B65" s="333" t="s">
        <v>1806</v>
      </c>
      <c r="C65" s="333" t="s">
        <v>1807</v>
      </c>
      <c r="D65" s="333" t="s">
        <v>1808</v>
      </c>
      <c r="E65" s="333" t="s">
        <v>1805</v>
      </c>
      <c r="F65" s="334">
        <v>6</v>
      </c>
      <c r="G65" s="333" t="s">
        <v>1831</v>
      </c>
      <c r="H65" s="333" t="s">
        <v>5</v>
      </c>
      <c r="I65" s="334">
        <v>75105</v>
      </c>
      <c r="J65" s="333" t="s">
        <v>1810</v>
      </c>
      <c r="K65" s="333" t="s">
        <v>1874</v>
      </c>
      <c r="L65" s="333" t="s">
        <v>1875</v>
      </c>
      <c r="M65" s="333" t="s">
        <v>694</v>
      </c>
      <c r="N65" s="333" t="s">
        <v>1766</v>
      </c>
      <c r="O65" s="333" t="s">
        <v>1767</v>
      </c>
      <c r="P65" s="333" t="s">
        <v>1768</v>
      </c>
      <c r="Q65" s="333" t="s">
        <v>1769</v>
      </c>
      <c r="R65" s="333" t="s">
        <v>1770</v>
      </c>
      <c r="S65" s="333" t="s">
        <v>1771</v>
      </c>
      <c r="T65" s="333" t="s">
        <v>1772</v>
      </c>
      <c r="V65" s="333" t="s">
        <v>1773</v>
      </c>
      <c r="W65" s="333" t="s">
        <v>1774</v>
      </c>
      <c r="X65" s="333" t="s">
        <v>2068</v>
      </c>
      <c r="Y65" s="333" t="s">
        <v>1815</v>
      </c>
      <c r="Z65" s="334"/>
      <c r="AD65" s="334"/>
      <c r="AF65" s="333" t="s">
        <v>613</v>
      </c>
      <c r="AG65" s="333" t="s">
        <v>613</v>
      </c>
      <c r="AH65" s="334">
        <v>5</v>
      </c>
      <c r="AI65" s="333" t="s">
        <v>2069</v>
      </c>
      <c r="AJ65" s="333" t="s">
        <v>2070</v>
      </c>
      <c r="AK65" s="333" t="s">
        <v>2071</v>
      </c>
      <c r="AL65" s="333" t="s">
        <v>2072</v>
      </c>
      <c r="AM65" s="333" t="s">
        <v>1784</v>
      </c>
      <c r="AN65" s="333" t="s">
        <v>1785</v>
      </c>
      <c r="AQ65" s="334"/>
      <c r="AR65" s="334">
        <v>2023</v>
      </c>
      <c r="AS65" s="336">
        <v>45097</v>
      </c>
      <c r="AT65" s="337">
        <v>45140</v>
      </c>
      <c r="AU65" s="333" t="s">
        <v>613</v>
      </c>
      <c r="AV65" s="333" t="s">
        <v>703</v>
      </c>
      <c r="AW65" s="333">
        <v>497</v>
      </c>
      <c r="AX65" s="333">
        <v>8.39</v>
      </c>
      <c r="AZ65" s="338">
        <v>8.39</v>
      </c>
      <c r="BA65" s="339">
        <v>45241.425441435182</v>
      </c>
    </row>
    <row r="66" spans="1:53">
      <c r="A66" s="333" t="s">
        <v>1805</v>
      </c>
      <c r="B66" s="333" t="s">
        <v>1806</v>
      </c>
      <c r="C66" s="333" t="s">
        <v>1807</v>
      </c>
      <c r="D66" s="333" t="s">
        <v>1808</v>
      </c>
      <c r="E66" s="333" t="s">
        <v>1805</v>
      </c>
      <c r="F66" s="334">
        <v>8</v>
      </c>
      <c r="G66" s="333" t="s">
        <v>1826</v>
      </c>
      <c r="H66" s="333" t="s">
        <v>5</v>
      </c>
      <c r="I66" s="334">
        <v>75105</v>
      </c>
      <c r="J66" s="333" t="s">
        <v>1810</v>
      </c>
      <c r="K66" s="333" t="s">
        <v>1874</v>
      </c>
      <c r="L66" s="333" t="s">
        <v>1875</v>
      </c>
      <c r="M66" s="333" t="s">
        <v>694</v>
      </c>
      <c r="N66" s="333" t="s">
        <v>1766</v>
      </c>
      <c r="O66" s="333" t="s">
        <v>1767</v>
      </c>
      <c r="P66" s="333" t="s">
        <v>1768</v>
      </c>
      <c r="Q66" s="333" t="s">
        <v>1769</v>
      </c>
      <c r="R66" s="333" t="s">
        <v>1770</v>
      </c>
      <c r="S66" s="333" t="s">
        <v>1771</v>
      </c>
      <c r="T66" s="333" t="s">
        <v>1772</v>
      </c>
      <c r="V66" s="333" t="s">
        <v>1773</v>
      </c>
      <c r="W66" s="333" t="s">
        <v>1774</v>
      </c>
      <c r="X66" s="333" t="s">
        <v>2073</v>
      </c>
      <c r="Y66" s="333" t="s">
        <v>1815</v>
      </c>
      <c r="Z66" s="334"/>
      <c r="AD66" s="334"/>
      <c r="AF66" s="333" t="s">
        <v>613</v>
      </c>
      <c r="AG66" s="333" t="s">
        <v>613</v>
      </c>
      <c r="AH66" s="334">
        <v>6</v>
      </c>
      <c r="AI66" s="333" t="s">
        <v>2074</v>
      </c>
      <c r="AJ66" s="333" t="s">
        <v>2075</v>
      </c>
      <c r="AK66" s="333" t="s">
        <v>2076</v>
      </c>
      <c r="AL66" s="333" t="s">
        <v>2077</v>
      </c>
      <c r="AM66" s="333" t="s">
        <v>1784</v>
      </c>
      <c r="AN66" s="333" t="s">
        <v>1785</v>
      </c>
      <c r="AQ66" s="334"/>
      <c r="AR66" s="334">
        <v>2023</v>
      </c>
      <c r="AS66" s="336">
        <v>45161</v>
      </c>
      <c r="AT66" s="337">
        <v>45183</v>
      </c>
      <c r="AU66" s="333" t="s">
        <v>613</v>
      </c>
      <c r="AV66" s="333" t="s">
        <v>703</v>
      </c>
      <c r="AW66" s="333">
        <v>1715</v>
      </c>
      <c r="AX66" s="333">
        <v>28.42</v>
      </c>
      <c r="AZ66" s="338">
        <v>28.42</v>
      </c>
      <c r="BA66" s="339">
        <v>45241.425441435182</v>
      </c>
    </row>
    <row r="67" spans="1:53">
      <c r="A67" s="333" t="s">
        <v>1805</v>
      </c>
      <c r="B67" s="333" t="s">
        <v>1806</v>
      </c>
      <c r="C67" s="333" t="s">
        <v>1807</v>
      </c>
      <c r="D67" s="333" t="s">
        <v>1808</v>
      </c>
      <c r="E67" s="333" t="s">
        <v>1805</v>
      </c>
      <c r="F67" s="334">
        <v>4</v>
      </c>
      <c r="G67" s="333" t="s">
        <v>1820</v>
      </c>
      <c r="H67" s="333" t="s">
        <v>5</v>
      </c>
      <c r="I67" s="334">
        <v>75105</v>
      </c>
      <c r="J67" s="333" t="s">
        <v>1810</v>
      </c>
      <c r="K67" s="333" t="s">
        <v>1874</v>
      </c>
      <c r="L67" s="333" t="s">
        <v>1875</v>
      </c>
      <c r="M67" s="333" t="s">
        <v>694</v>
      </c>
      <c r="N67" s="333" t="s">
        <v>1766</v>
      </c>
      <c r="O67" s="333" t="s">
        <v>1767</v>
      </c>
      <c r="P67" s="333" t="s">
        <v>1768</v>
      </c>
      <c r="Q67" s="333" t="s">
        <v>1769</v>
      </c>
      <c r="R67" s="333" t="s">
        <v>1770</v>
      </c>
      <c r="S67" s="333" t="s">
        <v>1771</v>
      </c>
      <c r="T67" s="333" t="s">
        <v>1772</v>
      </c>
      <c r="V67" s="333" t="s">
        <v>1773</v>
      </c>
      <c r="W67" s="333" t="s">
        <v>1774</v>
      </c>
      <c r="X67" s="333" t="s">
        <v>2078</v>
      </c>
      <c r="Y67" s="333" t="s">
        <v>1815</v>
      </c>
      <c r="Z67" s="334"/>
      <c r="AD67" s="334"/>
      <c r="AF67" s="333" t="s">
        <v>613</v>
      </c>
      <c r="AG67" s="333" t="s">
        <v>613</v>
      </c>
      <c r="AH67" s="334">
        <v>7</v>
      </c>
      <c r="AI67" s="333" t="s">
        <v>2079</v>
      </c>
      <c r="AJ67" s="333" t="s">
        <v>2080</v>
      </c>
      <c r="AK67" s="333" t="s">
        <v>2081</v>
      </c>
      <c r="AL67" s="333" t="s">
        <v>2082</v>
      </c>
      <c r="AM67" s="333" t="s">
        <v>1784</v>
      </c>
      <c r="AN67" s="333" t="s">
        <v>1785</v>
      </c>
      <c r="AQ67" s="334"/>
      <c r="AR67" s="334">
        <v>2023</v>
      </c>
      <c r="AS67" s="336">
        <v>45040</v>
      </c>
      <c r="AT67" s="337">
        <v>45088</v>
      </c>
      <c r="AU67" s="333" t="s">
        <v>613</v>
      </c>
      <c r="AV67" s="333" t="s">
        <v>703</v>
      </c>
      <c r="AW67" s="333">
        <v>55020</v>
      </c>
      <c r="AX67" s="333">
        <v>888.85</v>
      </c>
      <c r="AZ67" s="338">
        <v>888.85</v>
      </c>
      <c r="BA67" s="339">
        <v>45241.425441435182</v>
      </c>
    </row>
    <row r="68" spans="1:53">
      <c r="A68" s="333" t="s">
        <v>1805</v>
      </c>
      <c r="B68" s="333" t="s">
        <v>1806</v>
      </c>
      <c r="C68" s="333" t="s">
        <v>1807</v>
      </c>
      <c r="D68" s="333" t="s">
        <v>1808</v>
      </c>
      <c r="E68" s="333" t="s">
        <v>1805</v>
      </c>
      <c r="F68" s="334">
        <v>5</v>
      </c>
      <c r="G68" s="333" t="s">
        <v>1836</v>
      </c>
      <c r="H68" s="333" t="s">
        <v>5</v>
      </c>
      <c r="I68" s="334">
        <v>75105</v>
      </c>
      <c r="J68" s="333" t="s">
        <v>1810</v>
      </c>
      <c r="K68" s="333" t="s">
        <v>1874</v>
      </c>
      <c r="L68" s="333" t="s">
        <v>1875</v>
      </c>
      <c r="M68" s="333" t="s">
        <v>694</v>
      </c>
      <c r="N68" s="333" t="s">
        <v>1766</v>
      </c>
      <c r="O68" s="333" t="s">
        <v>1767</v>
      </c>
      <c r="P68" s="333" t="s">
        <v>1768</v>
      </c>
      <c r="Q68" s="333" t="s">
        <v>1769</v>
      </c>
      <c r="R68" s="333" t="s">
        <v>1770</v>
      </c>
      <c r="S68" s="333" t="s">
        <v>1771</v>
      </c>
      <c r="T68" s="333" t="s">
        <v>1772</v>
      </c>
      <c r="V68" s="333" t="s">
        <v>1773</v>
      </c>
      <c r="W68" s="333" t="s">
        <v>1774</v>
      </c>
      <c r="X68" s="333" t="s">
        <v>2083</v>
      </c>
      <c r="Y68" s="333" t="s">
        <v>1815</v>
      </c>
      <c r="Z68" s="334"/>
      <c r="AD68" s="334"/>
      <c r="AF68" s="333" t="s">
        <v>613</v>
      </c>
      <c r="AG68" s="333" t="s">
        <v>613</v>
      </c>
      <c r="AH68" s="334">
        <v>9</v>
      </c>
      <c r="AI68" s="333" t="s">
        <v>2084</v>
      </c>
      <c r="AJ68" s="333" t="s">
        <v>2085</v>
      </c>
      <c r="AK68" s="333" t="s">
        <v>2086</v>
      </c>
      <c r="AL68" s="333" t="s">
        <v>2087</v>
      </c>
      <c r="AM68" s="333" t="s">
        <v>1784</v>
      </c>
      <c r="AN68" s="333" t="s">
        <v>1785</v>
      </c>
      <c r="AQ68" s="334"/>
      <c r="AR68" s="334">
        <v>2023</v>
      </c>
      <c r="AS68" s="336">
        <v>45061</v>
      </c>
      <c r="AT68" s="337">
        <v>45084</v>
      </c>
      <c r="AU68" s="333" t="s">
        <v>613</v>
      </c>
      <c r="AV68" s="333" t="s">
        <v>703</v>
      </c>
      <c r="AW68" s="333">
        <v>113645</v>
      </c>
      <c r="AX68" s="333">
        <v>1899.15</v>
      </c>
      <c r="AZ68" s="338">
        <v>1899.15</v>
      </c>
      <c r="BA68" s="339">
        <v>45241.425441435182</v>
      </c>
    </row>
    <row r="69" spans="1:53">
      <c r="A69" s="333" t="s">
        <v>1805</v>
      </c>
      <c r="B69" s="333" t="s">
        <v>1806</v>
      </c>
      <c r="C69" s="333" t="s">
        <v>1807</v>
      </c>
      <c r="D69" s="333" t="s">
        <v>1808</v>
      </c>
      <c r="E69" s="333" t="s">
        <v>1805</v>
      </c>
      <c r="F69" s="334">
        <v>5</v>
      </c>
      <c r="G69" s="333" t="s">
        <v>1836</v>
      </c>
      <c r="H69" s="333" t="s">
        <v>5</v>
      </c>
      <c r="I69" s="334">
        <v>75105</v>
      </c>
      <c r="J69" s="333" t="s">
        <v>1810</v>
      </c>
      <c r="K69" s="333" t="s">
        <v>1874</v>
      </c>
      <c r="L69" s="333" t="s">
        <v>1875</v>
      </c>
      <c r="M69" s="333" t="s">
        <v>694</v>
      </c>
      <c r="N69" s="333" t="s">
        <v>1766</v>
      </c>
      <c r="O69" s="333" t="s">
        <v>1767</v>
      </c>
      <c r="P69" s="333" t="s">
        <v>1768</v>
      </c>
      <c r="Q69" s="333" t="s">
        <v>1769</v>
      </c>
      <c r="R69" s="333" t="s">
        <v>1770</v>
      </c>
      <c r="S69" s="333" t="s">
        <v>1771</v>
      </c>
      <c r="T69" s="333" t="s">
        <v>1772</v>
      </c>
      <c r="V69" s="333" t="s">
        <v>1773</v>
      </c>
      <c r="W69" s="333" t="s">
        <v>1774</v>
      </c>
      <c r="X69" s="333" t="s">
        <v>2088</v>
      </c>
      <c r="Y69" s="333" t="s">
        <v>1815</v>
      </c>
      <c r="Z69" s="334"/>
      <c r="AD69" s="334"/>
      <c r="AF69" s="333" t="s">
        <v>613</v>
      </c>
      <c r="AG69" s="333" t="s">
        <v>613</v>
      </c>
      <c r="AH69" s="334">
        <v>10</v>
      </c>
      <c r="AI69" s="333" t="s">
        <v>2089</v>
      </c>
      <c r="AJ69" s="333" t="s">
        <v>2090</v>
      </c>
      <c r="AK69" s="333" t="s">
        <v>2091</v>
      </c>
      <c r="AL69" s="333" t="s">
        <v>2092</v>
      </c>
      <c r="AM69" s="333" t="s">
        <v>1784</v>
      </c>
      <c r="AN69" s="333" t="s">
        <v>1785</v>
      </c>
      <c r="AQ69" s="334"/>
      <c r="AR69" s="334">
        <v>2023</v>
      </c>
      <c r="AS69" s="336">
        <v>45051</v>
      </c>
      <c r="AT69" s="337">
        <v>45083</v>
      </c>
      <c r="AU69" s="333" t="s">
        <v>613</v>
      </c>
      <c r="AV69" s="333" t="s">
        <v>703</v>
      </c>
      <c r="AW69" s="333">
        <v>7140</v>
      </c>
      <c r="AX69" s="333">
        <v>119.32000000000001</v>
      </c>
      <c r="AZ69" s="338">
        <v>119.32000000000001</v>
      </c>
      <c r="BA69" s="339">
        <v>45241.425441435182</v>
      </c>
    </row>
    <row r="70" spans="1:53">
      <c r="A70" s="333" t="s">
        <v>1805</v>
      </c>
      <c r="B70" s="333" t="s">
        <v>1806</v>
      </c>
      <c r="C70" s="333" t="s">
        <v>1807</v>
      </c>
      <c r="D70" s="333" t="s">
        <v>1808</v>
      </c>
      <c r="E70" s="333" t="s">
        <v>1805</v>
      </c>
      <c r="F70" s="334">
        <v>3</v>
      </c>
      <c r="G70" s="333" t="s">
        <v>1883</v>
      </c>
      <c r="H70" s="333" t="s">
        <v>5</v>
      </c>
      <c r="I70" s="334">
        <v>75105</v>
      </c>
      <c r="J70" s="333" t="s">
        <v>1810</v>
      </c>
      <c r="K70" s="333" t="s">
        <v>1874</v>
      </c>
      <c r="L70" s="333" t="s">
        <v>1875</v>
      </c>
      <c r="M70" s="333" t="s">
        <v>694</v>
      </c>
      <c r="N70" s="333" t="s">
        <v>1766</v>
      </c>
      <c r="O70" s="333" t="s">
        <v>1767</v>
      </c>
      <c r="P70" s="333" t="s">
        <v>1768</v>
      </c>
      <c r="Q70" s="333" t="s">
        <v>1769</v>
      </c>
      <c r="R70" s="333" t="s">
        <v>1770</v>
      </c>
      <c r="S70" s="333" t="s">
        <v>1771</v>
      </c>
      <c r="T70" s="333" t="s">
        <v>1772</v>
      </c>
      <c r="V70" s="333" t="s">
        <v>1773</v>
      </c>
      <c r="W70" s="333" t="s">
        <v>1774</v>
      </c>
      <c r="X70" s="333" t="s">
        <v>2093</v>
      </c>
      <c r="Y70" s="333" t="s">
        <v>1815</v>
      </c>
      <c r="Z70" s="334"/>
      <c r="AD70" s="334"/>
      <c r="AF70" s="333" t="s">
        <v>613</v>
      </c>
      <c r="AG70" s="333" t="s">
        <v>613</v>
      </c>
      <c r="AH70" s="334">
        <v>11</v>
      </c>
      <c r="AI70" s="333" t="s">
        <v>2094</v>
      </c>
      <c r="AJ70" s="333" t="s">
        <v>2095</v>
      </c>
      <c r="AK70" s="333" t="s">
        <v>2096</v>
      </c>
      <c r="AL70" s="333" t="s">
        <v>2097</v>
      </c>
      <c r="AM70" s="333" t="s">
        <v>1784</v>
      </c>
      <c r="AN70" s="333" t="s">
        <v>1785</v>
      </c>
      <c r="AQ70" s="334"/>
      <c r="AR70" s="334">
        <v>2023</v>
      </c>
      <c r="AS70" s="336">
        <v>44999</v>
      </c>
      <c r="AT70" s="337">
        <v>45065</v>
      </c>
      <c r="AU70" s="333" t="s">
        <v>613</v>
      </c>
      <c r="AV70" s="333" t="s">
        <v>703</v>
      </c>
      <c r="AW70" s="333">
        <v>8541.4</v>
      </c>
      <c r="AX70" s="333">
        <v>140</v>
      </c>
      <c r="AZ70" s="338">
        <v>140</v>
      </c>
      <c r="BA70" s="339">
        <v>45241.425441435182</v>
      </c>
    </row>
    <row r="71" spans="1:53">
      <c r="A71" s="333" t="s">
        <v>1805</v>
      </c>
      <c r="B71" s="333" t="s">
        <v>1806</v>
      </c>
      <c r="C71" s="333" t="s">
        <v>1807</v>
      </c>
      <c r="D71" s="333" t="s">
        <v>1808</v>
      </c>
      <c r="E71" s="333" t="s">
        <v>1805</v>
      </c>
      <c r="F71" s="334">
        <v>3</v>
      </c>
      <c r="G71" s="333" t="s">
        <v>1883</v>
      </c>
      <c r="H71" s="333" t="s">
        <v>5</v>
      </c>
      <c r="I71" s="334">
        <v>75105</v>
      </c>
      <c r="J71" s="333" t="s">
        <v>1810</v>
      </c>
      <c r="K71" s="333" t="s">
        <v>1874</v>
      </c>
      <c r="L71" s="333" t="s">
        <v>1875</v>
      </c>
      <c r="M71" s="333" t="s">
        <v>694</v>
      </c>
      <c r="N71" s="333" t="s">
        <v>1766</v>
      </c>
      <c r="O71" s="333" t="s">
        <v>1767</v>
      </c>
      <c r="P71" s="333" t="s">
        <v>1768</v>
      </c>
      <c r="Q71" s="333" t="s">
        <v>1769</v>
      </c>
      <c r="R71" s="333" t="s">
        <v>1770</v>
      </c>
      <c r="S71" s="333" t="s">
        <v>1771</v>
      </c>
      <c r="T71" s="333" t="s">
        <v>1907</v>
      </c>
      <c r="V71" s="333" t="s">
        <v>1773</v>
      </c>
      <c r="W71" s="333" t="s">
        <v>1774</v>
      </c>
      <c r="X71" s="333" t="s">
        <v>2098</v>
      </c>
      <c r="Y71" s="333" t="s">
        <v>1815</v>
      </c>
      <c r="Z71" s="334"/>
      <c r="AD71" s="334"/>
      <c r="AF71" s="333" t="s">
        <v>613</v>
      </c>
      <c r="AG71" s="333" t="s">
        <v>613</v>
      </c>
      <c r="AH71" s="334">
        <v>16</v>
      </c>
      <c r="AI71" s="333" t="s">
        <v>2099</v>
      </c>
      <c r="AJ71" s="333" t="s">
        <v>2100</v>
      </c>
      <c r="AK71" s="333" t="s">
        <v>2101</v>
      </c>
      <c r="AL71" s="333" t="s">
        <v>2102</v>
      </c>
      <c r="AM71" s="333" t="s">
        <v>1784</v>
      </c>
      <c r="AN71" s="333" t="s">
        <v>1785</v>
      </c>
      <c r="AQ71" s="334"/>
      <c r="AR71" s="334">
        <v>2023</v>
      </c>
      <c r="AS71" s="336">
        <v>44994</v>
      </c>
      <c r="AT71" s="337">
        <v>45015</v>
      </c>
      <c r="AU71" s="333" t="s">
        <v>613</v>
      </c>
      <c r="AV71" s="333" t="s">
        <v>703</v>
      </c>
      <c r="AW71" s="333">
        <v>4266.5</v>
      </c>
      <c r="AX71" s="333">
        <v>69.930000000000007</v>
      </c>
      <c r="AZ71" s="338">
        <v>69.930000000000007</v>
      </c>
      <c r="BA71" s="339">
        <v>45241.425441435182</v>
      </c>
    </row>
    <row r="72" spans="1:53">
      <c r="A72" s="333" t="s">
        <v>1805</v>
      </c>
      <c r="B72" s="333" t="s">
        <v>1806</v>
      </c>
      <c r="C72" s="333" t="s">
        <v>1807</v>
      </c>
      <c r="D72" s="333" t="s">
        <v>1808</v>
      </c>
      <c r="E72" s="333" t="s">
        <v>1805</v>
      </c>
      <c r="F72" s="334">
        <v>3</v>
      </c>
      <c r="G72" s="333" t="s">
        <v>1883</v>
      </c>
      <c r="H72" s="333" t="s">
        <v>5</v>
      </c>
      <c r="I72" s="334">
        <v>75105</v>
      </c>
      <c r="J72" s="333" t="s">
        <v>1810</v>
      </c>
      <c r="K72" s="333" t="s">
        <v>1874</v>
      </c>
      <c r="L72" s="333" t="s">
        <v>1875</v>
      </c>
      <c r="M72" s="333" t="s">
        <v>694</v>
      </c>
      <c r="N72" s="333" t="s">
        <v>1766</v>
      </c>
      <c r="O72" s="333" t="s">
        <v>1767</v>
      </c>
      <c r="P72" s="333" t="s">
        <v>1768</v>
      </c>
      <c r="Q72" s="333" t="s">
        <v>1769</v>
      </c>
      <c r="R72" s="333" t="s">
        <v>1770</v>
      </c>
      <c r="S72" s="333" t="s">
        <v>1771</v>
      </c>
      <c r="T72" s="333" t="s">
        <v>1772</v>
      </c>
      <c r="V72" s="333" t="s">
        <v>1773</v>
      </c>
      <c r="W72" s="333" t="s">
        <v>1774</v>
      </c>
      <c r="X72" s="333" t="s">
        <v>2103</v>
      </c>
      <c r="Y72" s="333" t="s">
        <v>1815</v>
      </c>
      <c r="Z72" s="334"/>
      <c r="AD72" s="334"/>
      <c r="AF72" s="333" t="s">
        <v>613</v>
      </c>
      <c r="AG72" s="333" t="s">
        <v>613</v>
      </c>
      <c r="AH72" s="334">
        <v>17</v>
      </c>
      <c r="AI72" s="333" t="s">
        <v>2099</v>
      </c>
      <c r="AJ72" s="333" t="s">
        <v>2104</v>
      </c>
      <c r="AK72" s="333" t="s">
        <v>2101</v>
      </c>
      <c r="AL72" s="333" t="s">
        <v>2102</v>
      </c>
      <c r="AM72" s="333" t="s">
        <v>1784</v>
      </c>
      <c r="AN72" s="333" t="s">
        <v>1785</v>
      </c>
      <c r="AQ72" s="334"/>
      <c r="AR72" s="334">
        <v>2023</v>
      </c>
      <c r="AS72" s="336">
        <v>44994</v>
      </c>
      <c r="AT72" s="337">
        <v>45015</v>
      </c>
      <c r="AU72" s="333" t="s">
        <v>613</v>
      </c>
      <c r="AV72" s="333" t="s">
        <v>703</v>
      </c>
      <c r="AW72" s="333">
        <v>8533</v>
      </c>
      <c r="AX72" s="333">
        <v>139.86000000000001</v>
      </c>
      <c r="AZ72" s="338">
        <v>139.86000000000001</v>
      </c>
      <c r="BA72" s="339">
        <v>45241.425441435182</v>
      </c>
    </row>
    <row r="73" spans="1:53">
      <c r="A73" s="333" t="s">
        <v>1805</v>
      </c>
      <c r="B73" s="333" t="s">
        <v>1806</v>
      </c>
      <c r="C73" s="333" t="s">
        <v>1807</v>
      </c>
      <c r="D73" s="333" t="s">
        <v>1808</v>
      </c>
      <c r="E73" s="333" t="s">
        <v>1805</v>
      </c>
      <c r="F73" s="334">
        <v>8</v>
      </c>
      <c r="G73" s="333" t="s">
        <v>1826</v>
      </c>
      <c r="H73" s="333" t="s">
        <v>5</v>
      </c>
      <c r="I73" s="334">
        <v>75105</v>
      </c>
      <c r="J73" s="333" t="s">
        <v>1810</v>
      </c>
      <c r="K73" s="333" t="s">
        <v>1874</v>
      </c>
      <c r="L73" s="333" t="s">
        <v>1875</v>
      </c>
      <c r="M73" s="333" t="s">
        <v>694</v>
      </c>
      <c r="N73" s="333" t="s">
        <v>1766</v>
      </c>
      <c r="O73" s="333" t="s">
        <v>1767</v>
      </c>
      <c r="P73" s="333" t="s">
        <v>1768</v>
      </c>
      <c r="Q73" s="333" t="s">
        <v>1769</v>
      </c>
      <c r="R73" s="333" t="s">
        <v>1770</v>
      </c>
      <c r="S73" s="333" t="s">
        <v>1771</v>
      </c>
      <c r="T73" s="333" t="s">
        <v>1813</v>
      </c>
      <c r="V73" s="333" t="s">
        <v>1773</v>
      </c>
      <c r="W73" s="333" t="s">
        <v>1774</v>
      </c>
      <c r="X73" s="333" t="s">
        <v>2105</v>
      </c>
      <c r="Y73" s="333" t="s">
        <v>1815</v>
      </c>
      <c r="Z73" s="334"/>
      <c r="AD73" s="334"/>
      <c r="AF73" s="333" t="s">
        <v>613</v>
      </c>
      <c r="AG73" s="333" t="s">
        <v>613</v>
      </c>
      <c r="AH73" s="334">
        <v>22</v>
      </c>
      <c r="AI73" s="333" t="s">
        <v>2074</v>
      </c>
      <c r="AJ73" s="333" t="s">
        <v>2106</v>
      </c>
      <c r="AK73" s="333" t="s">
        <v>2076</v>
      </c>
      <c r="AL73" s="333" t="s">
        <v>2107</v>
      </c>
      <c r="AM73" s="333" t="s">
        <v>1784</v>
      </c>
      <c r="AN73" s="333" t="s">
        <v>1785</v>
      </c>
      <c r="AQ73" s="334"/>
      <c r="AR73" s="334">
        <v>2023</v>
      </c>
      <c r="AS73" s="336">
        <v>45168</v>
      </c>
      <c r="AT73" s="337">
        <v>45183</v>
      </c>
      <c r="AU73" s="333" t="s">
        <v>613</v>
      </c>
      <c r="AV73" s="333" t="s">
        <v>703</v>
      </c>
      <c r="AW73" s="333">
        <v>12257</v>
      </c>
      <c r="AX73" s="333">
        <v>203.1</v>
      </c>
      <c r="AZ73" s="338">
        <v>203.1</v>
      </c>
      <c r="BA73" s="339">
        <v>45241.425441435182</v>
      </c>
    </row>
    <row r="74" spans="1:53">
      <c r="A74" s="333" t="s">
        <v>1805</v>
      </c>
      <c r="B74" s="333" t="s">
        <v>1806</v>
      </c>
      <c r="C74" s="333" t="s">
        <v>1807</v>
      </c>
      <c r="D74" s="333" t="s">
        <v>1808</v>
      </c>
      <c r="E74" s="333" t="s">
        <v>1805</v>
      </c>
      <c r="F74" s="334">
        <v>8</v>
      </c>
      <c r="G74" s="333" t="s">
        <v>1826</v>
      </c>
      <c r="H74" s="333" t="s">
        <v>5</v>
      </c>
      <c r="I74" s="334">
        <v>75105</v>
      </c>
      <c r="J74" s="333" t="s">
        <v>1810</v>
      </c>
      <c r="K74" s="333" t="s">
        <v>1874</v>
      </c>
      <c r="L74" s="333" t="s">
        <v>1875</v>
      </c>
      <c r="M74" s="333" t="s">
        <v>694</v>
      </c>
      <c r="N74" s="333" t="s">
        <v>1766</v>
      </c>
      <c r="O74" s="333" t="s">
        <v>1767</v>
      </c>
      <c r="P74" s="333" t="s">
        <v>1768</v>
      </c>
      <c r="Q74" s="333" t="s">
        <v>1769</v>
      </c>
      <c r="R74" s="333" t="s">
        <v>1770</v>
      </c>
      <c r="S74" s="333" t="s">
        <v>1771</v>
      </c>
      <c r="T74" s="333" t="s">
        <v>1772</v>
      </c>
      <c r="V74" s="333" t="s">
        <v>1773</v>
      </c>
      <c r="W74" s="333" t="s">
        <v>1774</v>
      </c>
      <c r="X74" s="333" t="s">
        <v>2108</v>
      </c>
      <c r="Y74" s="333" t="s">
        <v>1815</v>
      </c>
      <c r="Z74" s="334"/>
      <c r="AD74" s="334"/>
      <c r="AF74" s="333" t="s">
        <v>613</v>
      </c>
      <c r="AG74" s="333" t="s">
        <v>613</v>
      </c>
      <c r="AH74" s="334">
        <v>37</v>
      </c>
      <c r="AI74" s="333" t="s">
        <v>2109</v>
      </c>
      <c r="AJ74" s="333" t="s">
        <v>2110</v>
      </c>
      <c r="AK74" s="333" t="s">
        <v>2111</v>
      </c>
      <c r="AL74" s="333" t="s">
        <v>2112</v>
      </c>
      <c r="AM74" s="333" t="s">
        <v>1784</v>
      </c>
      <c r="AN74" s="333" t="s">
        <v>1785</v>
      </c>
      <c r="AQ74" s="334"/>
      <c r="AR74" s="334">
        <v>2023</v>
      </c>
      <c r="AS74" s="336">
        <v>45154</v>
      </c>
      <c r="AT74" s="337">
        <v>45162</v>
      </c>
      <c r="AU74" s="333" t="s">
        <v>613</v>
      </c>
      <c r="AV74" s="333" t="s">
        <v>703</v>
      </c>
      <c r="AW74" s="333">
        <v>39605.230000000003</v>
      </c>
      <c r="AX74" s="333">
        <v>656.26</v>
      </c>
      <c r="AZ74" s="338">
        <v>656.26</v>
      </c>
      <c r="BA74" s="339">
        <v>45241.425441435182</v>
      </c>
    </row>
    <row r="75" spans="1:53">
      <c r="A75" s="333" t="s">
        <v>1805</v>
      </c>
      <c r="B75" s="333" t="s">
        <v>1806</v>
      </c>
      <c r="C75" s="333" t="s">
        <v>1807</v>
      </c>
      <c r="D75" s="333" t="s">
        <v>1808</v>
      </c>
      <c r="E75" s="333" t="s">
        <v>1805</v>
      </c>
      <c r="F75" s="334">
        <v>8</v>
      </c>
      <c r="G75" s="333" t="s">
        <v>1826</v>
      </c>
      <c r="H75" s="333" t="s">
        <v>5</v>
      </c>
      <c r="I75" s="334">
        <v>75105</v>
      </c>
      <c r="J75" s="333" t="s">
        <v>1810</v>
      </c>
      <c r="K75" s="333" t="s">
        <v>1874</v>
      </c>
      <c r="L75" s="333" t="s">
        <v>1875</v>
      </c>
      <c r="M75" s="333" t="s">
        <v>694</v>
      </c>
      <c r="N75" s="333" t="s">
        <v>1766</v>
      </c>
      <c r="O75" s="333" t="s">
        <v>1767</v>
      </c>
      <c r="P75" s="333" t="s">
        <v>1768</v>
      </c>
      <c r="Q75" s="333" t="s">
        <v>1769</v>
      </c>
      <c r="R75" s="333" t="s">
        <v>1770</v>
      </c>
      <c r="S75" s="333" t="s">
        <v>1771</v>
      </c>
      <c r="T75" s="333" t="s">
        <v>1772</v>
      </c>
      <c r="V75" s="333" t="s">
        <v>1773</v>
      </c>
      <c r="W75" s="333" t="s">
        <v>1774</v>
      </c>
      <c r="X75" s="333" t="s">
        <v>2113</v>
      </c>
      <c r="Y75" s="333" t="s">
        <v>1815</v>
      </c>
      <c r="Z75" s="334"/>
      <c r="AD75" s="334"/>
      <c r="AF75" s="333" t="s">
        <v>613</v>
      </c>
      <c r="AG75" s="333" t="s">
        <v>613</v>
      </c>
      <c r="AH75" s="334">
        <v>48</v>
      </c>
      <c r="AI75" s="333" t="s">
        <v>2114</v>
      </c>
      <c r="AJ75" s="333" t="s">
        <v>2115</v>
      </c>
      <c r="AK75" s="333" t="s">
        <v>2116</v>
      </c>
      <c r="AL75" s="333" t="s">
        <v>2117</v>
      </c>
      <c r="AM75" s="333" t="s">
        <v>1784</v>
      </c>
      <c r="AN75" s="333" t="s">
        <v>1785</v>
      </c>
      <c r="AQ75" s="334"/>
      <c r="AR75" s="334">
        <v>2023</v>
      </c>
      <c r="AS75" s="336">
        <v>45160</v>
      </c>
      <c r="AT75" s="337">
        <v>45167</v>
      </c>
      <c r="AU75" s="333" t="s">
        <v>613</v>
      </c>
      <c r="AV75" s="333" t="s">
        <v>703</v>
      </c>
      <c r="AW75" s="333">
        <v>622.72</v>
      </c>
      <c r="AX75" s="333">
        <v>10.32</v>
      </c>
      <c r="AZ75" s="338">
        <v>10.32</v>
      </c>
      <c r="BA75" s="339">
        <v>45241.425441435182</v>
      </c>
    </row>
    <row r="76" spans="1:53">
      <c r="A76" s="333" t="s">
        <v>1805</v>
      </c>
      <c r="B76" s="333" t="s">
        <v>1806</v>
      </c>
      <c r="C76" s="333" t="s">
        <v>1807</v>
      </c>
      <c r="D76" s="333" t="s">
        <v>1808</v>
      </c>
      <c r="E76" s="333" t="s">
        <v>1805</v>
      </c>
      <c r="F76" s="334">
        <v>6</v>
      </c>
      <c r="G76" s="333" t="s">
        <v>1831</v>
      </c>
      <c r="H76" s="333" t="s">
        <v>5</v>
      </c>
      <c r="I76" s="334">
        <v>75105</v>
      </c>
      <c r="J76" s="333" t="s">
        <v>1810</v>
      </c>
      <c r="K76" s="333" t="s">
        <v>1874</v>
      </c>
      <c r="L76" s="333" t="s">
        <v>1875</v>
      </c>
      <c r="M76" s="333" t="s">
        <v>694</v>
      </c>
      <c r="N76" s="333" t="s">
        <v>1766</v>
      </c>
      <c r="O76" s="333" t="s">
        <v>1767</v>
      </c>
      <c r="P76" s="333" t="s">
        <v>1768</v>
      </c>
      <c r="Q76" s="333" t="s">
        <v>1769</v>
      </c>
      <c r="R76" s="333" t="s">
        <v>1770</v>
      </c>
      <c r="S76" s="333" t="s">
        <v>1771</v>
      </c>
      <c r="T76" s="333" t="s">
        <v>1772</v>
      </c>
      <c r="V76" s="333" t="s">
        <v>1773</v>
      </c>
      <c r="W76" s="333" t="s">
        <v>1774</v>
      </c>
      <c r="X76" s="333" t="s">
        <v>2118</v>
      </c>
      <c r="Y76" s="333" t="s">
        <v>1815</v>
      </c>
      <c r="Z76" s="334"/>
      <c r="AD76" s="334"/>
      <c r="AF76" s="333" t="s">
        <v>613</v>
      </c>
      <c r="AG76" s="333" t="s">
        <v>613</v>
      </c>
      <c r="AH76" s="334">
        <v>67</v>
      </c>
      <c r="AI76" s="333" t="s">
        <v>2119</v>
      </c>
      <c r="AJ76" s="333" t="s">
        <v>2120</v>
      </c>
      <c r="AK76" s="333" t="s">
        <v>2121</v>
      </c>
      <c r="AL76" s="333" t="s">
        <v>2122</v>
      </c>
      <c r="AM76" s="333" t="s">
        <v>1784</v>
      </c>
      <c r="AN76" s="333" t="s">
        <v>1785</v>
      </c>
      <c r="AQ76" s="334"/>
      <c r="AR76" s="334">
        <v>2023</v>
      </c>
      <c r="AS76" s="336">
        <v>45099</v>
      </c>
      <c r="AT76" s="337">
        <v>45104</v>
      </c>
      <c r="AU76" s="333" t="s">
        <v>613</v>
      </c>
      <c r="AV76" s="333" t="s">
        <v>703</v>
      </c>
      <c r="AW76" s="333">
        <v>3158.4</v>
      </c>
      <c r="AX76" s="333">
        <v>53.32</v>
      </c>
      <c r="AZ76" s="338">
        <v>53.32</v>
      </c>
      <c r="BA76" s="339">
        <v>45241.425441435182</v>
      </c>
    </row>
    <row r="77" spans="1:53">
      <c r="A77" s="333" t="s">
        <v>1805</v>
      </c>
      <c r="B77" s="333" t="s">
        <v>1806</v>
      </c>
      <c r="C77" s="333" t="s">
        <v>1807</v>
      </c>
      <c r="D77" s="333" t="s">
        <v>1808</v>
      </c>
      <c r="E77" s="333" t="s">
        <v>1805</v>
      </c>
      <c r="F77" s="334">
        <v>8</v>
      </c>
      <c r="G77" s="333" t="s">
        <v>1826</v>
      </c>
      <c r="H77" s="333" t="s">
        <v>5</v>
      </c>
      <c r="I77" s="334">
        <v>75105</v>
      </c>
      <c r="J77" s="333" t="s">
        <v>1810</v>
      </c>
      <c r="K77" s="333" t="s">
        <v>1874</v>
      </c>
      <c r="L77" s="333" t="s">
        <v>1875</v>
      </c>
      <c r="M77" s="333" t="s">
        <v>694</v>
      </c>
      <c r="N77" s="333" t="s">
        <v>1766</v>
      </c>
      <c r="O77" s="333" t="s">
        <v>1767</v>
      </c>
      <c r="P77" s="333" t="s">
        <v>1768</v>
      </c>
      <c r="Q77" s="333" t="s">
        <v>1769</v>
      </c>
      <c r="R77" s="333" t="s">
        <v>1770</v>
      </c>
      <c r="S77" s="333" t="s">
        <v>1771</v>
      </c>
      <c r="T77" s="333" t="s">
        <v>1772</v>
      </c>
      <c r="V77" s="333" t="s">
        <v>1773</v>
      </c>
      <c r="W77" s="333" t="s">
        <v>1774</v>
      </c>
      <c r="X77" s="333" t="s">
        <v>2123</v>
      </c>
      <c r="Y77" s="333" t="s">
        <v>1815</v>
      </c>
      <c r="Z77" s="334"/>
      <c r="AD77" s="334"/>
      <c r="AF77" s="333" t="s">
        <v>613</v>
      </c>
      <c r="AG77" s="333" t="s">
        <v>613</v>
      </c>
      <c r="AH77" s="334">
        <v>362</v>
      </c>
      <c r="AI77" s="333" t="s">
        <v>2124</v>
      </c>
      <c r="AJ77" s="333" t="s">
        <v>2125</v>
      </c>
      <c r="AK77" s="333" t="s">
        <v>2126</v>
      </c>
      <c r="AL77" s="333" t="s">
        <v>2127</v>
      </c>
      <c r="AM77" s="333" t="s">
        <v>1784</v>
      </c>
      <c r="AN77" s="333" t="s">
        <v>1785</v>
      </c>
      <c r="AQ77" s="334"/>
      <c r="AR77" s="334">
        <v>2023</v>
      </c>
      <c r="AS77" s="336">
        <v>45153</v>
      </c>
      <c r="AT77" s="337">
        <v>45154</v>
      </c>
      <c r="AU77" s="333" t="s">
        <v>613</v>
      </c>
      <c r="AV77" s="333" t="s">
        <v>703</v>
      </c>
      <c r="AW77" s="333">
        <v>12022.78</v>
      </c>
      <c r="AX77" s="333">
        <v>199.22</v>
      </c>
      <c r="AZ77" s="338">
        <v>199.22</v>
      </c>
      <c r="BA77" s="339">
        <v>45241.425441435182</v>
      </c>
    </row>
    <row r="78" spans="1:53">
      <c r="A78" s="333" t="s">
        <v>1805</v>
      </c>
      <c r="B78" s="333" t="s">
        <v>1806</v>
      </c>
      <c r="C78" s="333" t="s">
        <v>1807</v>
      </c>
      <c r="D78" s="333" t="s">
        <v>1808</v>
      </c>
      <c r="E78" s="333" t="s">
        <v>1805</v>
      </c>
      <c r="F78" s="334">
        <v>3</v>
      </c>
      <c r="G78" s="333" t="s">
        <v>1883</v>
      </c>
      <c r="H78" s="333" t="s">
        <v>5</v>
      </c>
      <c r="I78" s="334">
        <v>75105</v>
      </c>
      <c r="J78" s="333" t="s">
        <v>1810</v>
      </c>
      <c r="K78" s="333" t="s">
        <v>1874</v>
      </c>
      <c r="L78" s="333" t="s">
        <v>1875</v>
      </c>
      <c r="M78" s="333" t="s">
        <v>694</v>
      </c>
      <c r="N78" s="333" t="s">
        <v>1766</v>
      </c>
      <c r="O78" s="333" t="s">
        <v>1767</v>
      </c>
      <c r="P78" s="333" t="s">
        <v>1768</v>
      </c>
      <c r="Q78" s="333" t="s">
        <v>1769</v>
      </c>
      <c r="R78" s="333" t="s">
        <v>1770</v>
      </c>
      <c r="S78" s="333" t="s">
        <v>1771</v>
      </c>
      <c r="T78" s="333" t="s">
        <v>1772</v>
      </c>
      <c r="V78" s="333" t="s">
        <v>1773</v>
      </c>
      <c r="W78" s="333" t="s">
        <v>1774</v>
      </c>
      <c r="X78" s="333" t="s">
        <v>2128</v>
      </c>
      <c r="Y78" s="333" t="s">
        <v>1815</v>
      </c>
      <c r="Z78" s="334"/>
      <c r="AD78" s="334"/>
      <c r="AF78" s="333" t="s">
        <v>613</v>
      </c>
      <c r="AG78" s="333" t="s">
        <v>613</v>
      </c>
      <c r="AH78" s="334">
        <v>371</v>
      </c>
      <c r="AI78" s="333" t="s">
        <v>2129</v>
      </c>
      <c r="AJ78" s="333" t="s">
        <v>2130</v>
      </c>
      <c r="AK78" s="333" t="s">
        <v>2131</v>
      </c>
      <c r="AL78" s="333" t="s">
        <v>2132</v>
      </c>
      <c r="AM78" s="333" t="s">
        <v>1784</v>
      </c>
      <c r="AN78" s="333" t="s">
        <v>1785</v>
      </c>
      <c r="AQ78" s="334"/>
      <c r="AR78" s="334">
        <v>2023</v>
      </c>
      <c r="AS78" s="336">
        <v>45009</v>
      </c>
      <c r="AT78" s="337">
        <v>45011</v>
      </c>
      <c r="AU78" s="333" t="s">
        <v>613</v>
      </c>
      <c r="AV78" s="333" t="s">
        <v>703</v>
      </c>
      <c r="AW78" s="333">
        <v>6484.09</v>
      </c>
      <c r="AX78" s="333">
        <v>106.11</v>
      </c>
      <c r="AZ78" s="338">
        <v>106.11</v>
      </c>
      <c r="BA78" s="339">
        <v>45241.425441435182</v>
      </c>
    </row>
    <row r="79" spans="1:53">
      <c r="A79" s="333" t="s">
        <v>1805</v>
      </c>
      <c r="B79" s="333" t="s">
        <v>1806</v>
      </c>
      <c r="C79" s="333" t="s">
        <v>1807</v>
      </c>
      <c r="D79" s="333" t="s">
        <v>1808</v>
      </c>
      <c r="E79" s="333" t="s">
        <v>1805</v>
      </c>
      <c r="F79" s="334">
        <v>4</v>
      </c>
      <c r="G79" s="333" t="s">
        <v>1820</v>
      </c>
      <c r="H79" s="333" t="s">
        <v>5</v>
      </c>
      <c r="I79" s="334">
        <v>75105</v>
      </c>
      <c r="J79" s="333" t="s">
        <v>1810</v>
      </c>
      <c r="K79" s="333" t="s">
        <v>1874</v>
      </c>
      <c r="L79" s="333" t="s">
        <v>1875</v>
      </c>
      <c r="M79" s="333" t="s">
        <v>694</v>
      </c>
      <c r="N79" s="333" t="s">
        <v>1766</v>
      </c>
      <c r="O79" s="333" t="s">
        <v>1767</v>
      </c>
      <c r="P79" s="333" t="s">
        <v>1768</v>
      </c>
      <c r="Q79" s="333" t="s">
        <v>1769</v>
      </c>
      <c r="R79" s="333" t="s">
        <v>1770</v>
      </c>
      <c r="S79" s="333" t="s">
        <v>1771</v>
      </c>
      <c r="T79" s="333" t="s">
        <v>1772</v>
      </c>
      <c r="V79" s="333" t="s">
        <v>1773</v>
      </c>
      <c r="W79" s="333" t="s">
        <v>1774</v>
      </c>
      <c r="X79" s="333" t="s">
        <v>2133</v>
      </c>
      <c r="Y79" s="333" t="s">
        <v>1815</v>
      </c>
      <c r="Z79" s="334"/>
      <c r="AD79" s="334"/>
      <c r="AF79" s="333" t="s">
        <v>613</v>
      </c>
      <c r="AG79" s="333" t="s">
        <v>613</v>
      </c>
      <c r="AH79" s="334">
        <v>395</v>
      </c>
      <c r="AI79" s="333" t="s">
        <v>2134</v>
      </c>
      <c r="AJ79" s="333" t="s">
        <v>2135</v>
      </c>
      <c r="AK79" s="333" t="s">
        <v>2136</v>
      </c>
      <c r="AL79" s="333" t="s">
        <v>2137</v>
      </c>
      <c r="AM79" s="333" t="s">
        <v>1784</v>
      </c>
      <c r="AN79" s="333" t="s">
        <v>1785</v>
      </c>
      <c r="AQ79" s="334"/>
      <c r="AR79" s="334">
        <v>2023</v>
      </c>
      <c r="AS79" s="336">
        <v>45042</v>
      </c>
      <c r="AT79" s="337">
        <v>45043</v>
      </c>
      <c r="AU79" s="333" t="s">
        <v>613</v>
      </c>
      <c r="AV79" s="333" t="s">
        <v>703</v>
      </c>
      <c r="AW79" s="333">
        <v>1049.0999999999999</v>
      </c>
      <c r="AX79" s="333">
        <v>16.95</v>
      </c>
      <c r="AZ79" s="338">
        <v>16.95</v>
      </c>
      <c r="BA79" s="339">
        <v>45241.425441435182</v>
      </c>
    </row>
    <row r="80" spans="1:53">
      <c r="A80" s="333" t="s">
        <v>1805</v>
      </c>
      <c r="B80" s="333" t="s">
        <v>1806</v>
      </c>
      <c r="C80" s="333" t="s">
        <v>1807</v>
      </c>
      <c r="D80" s="333" t="s">
        <v>1808</v>
      </c>
      <c r="E80" s="333" t="s">
        <v>1805</v>
      </c>
      <c r="F80" s="334">
        <v>8</v>
      </c>
      <c r="G80" s="333" t="s">
        <v>1826</v>
      </c>
      <c r="H80" s="333" t="s">
        <v>5</v>
      </c>
      <c r="I80" s="334">
        <v>75105</v>
      </c>
      <c r="J80" s="333" t="s">
        <v>1810</v>
      </c>
      <c r="K80" s="333" t="s">
        <v>1874</v>
      </c>
      <c r="L80" s="333" t="s">
        <v>1875</v>
      </c>
      <c r="M80" s="333" t="s">
        <v>694</v>
      </c>
      <c r="N80" s="333" t="s">
        <v>1766</v>
      </c>
      <c r="O80" s="333" t="s">
        <v>1767</v>
      </c>
      <c r="P80" s="333" t="s">
        <v>1768</v>
      </c>
      <c r="Q80" s="333" t="s">
        <v>1769</v>
      </c>
      <c r="R80" s="333" t="s">
        <v>1770</v>
      </c>
      <c r="S80" s="333" t="s">
        <v>1771</v>
      </c>
      <c r="T80" s="333" t="s">
        <v>1772</v>
      </c>
      <c r="V80" s="333" t="s">
        <v>1773</v>
      </c>
      <c r="W80" s="333" t="s">
        <v>1774</v>
      </c>
      <c r="X80" s="333" t="s">
        <v>2138</v>
      </c>
      <c r="Y80" s="333" t="s">
        <v>1815</v>
      </c>
      <c r="Z80" s="334"/>
      <c r="AD80" s="334"/>
      <c r="AF80" s="333" t="s">
        <v>613</v>
      </c>
      <c r="AG80" s="333" t="s">
        <v>613</v>
      </c>
      <c r="AH80" s="334">
        <v>541</v>
      </c>
      <c r="AI80" s="333" t="s">
        <v>2109</v>
      </c>
      <c r="AJ80" s="333" t="s">
        <v>2139</v>
      </c>
      <c r="AK80" s="333" t="s">
        <v>2111</v>
      </c>
      <c r="AL80" s="333" t="s">
        <v>2077</v>
      </c>
      <c r="AM80" s="333" t="s">
        <v>1784</v>
      </c>
      <c r="AN80" s="333" t="s">
        <v>1785</v>
      </c>
      <c r="AQ80" s="334"/>
      <c r="AR80" s="334">
        <v>2023</v>
      </c>
      <c r="AS80" s="336">
        <v>45161</v>
      </c>
      <c r="AT80" s="337">
        <v>45162</v>
      </c>
      <c r="AU80" s="333" t="s">
        <v>613</v>
      </c>
      <c r="AV80" s="333" t="s">
        <v>703</v>
      </c>
      <c r="AW80" s="333">
        <v>1556.8</v>
      </c>
      <c r="AX80" s="333">
        <v>25.8</v>
      </c>
      <c r="AZ80" s="338">
        <v>25.8</v>
      </c>
      <c r="BA80" s="339">
        <v>45241.425441435182</v>
      </c>
    </row>
    <row r="81" spans="1:53">
      <c r="A81" s="333" t="s">
        <v>1805</v>
      </c>
      <c r="B81" s="333" t="s">
        <v>1806</v>
      </c>
      <c r="C81" s="333" t="s">
        <v>1807</v>
      </c>
      <c r="D81" s="333" t="s">
        <v>1808</v>
      </c>
      <c r="E81" s="333" t="s">
        <v>1805</v>
      </c>
      <c r="F81" s="334">
        <v>5</v>
      </c>
      <c r="G81" s="333" t="s">
        <v>1836</v>
      </c>
      <c r="H81" s="333" t="s">
        <v>5</v>
      </c>
      <c r="I81" s="334">
        <v>75105</v>
      </c>
      <c r="J81" s="333" t="s">
        <v>1810</v>
      </c>
      <c r="K81" s="333" t="s">
        <v>1874</v>
      </c>
      <c r="L81" s="333" t="s">
        <v>1875</v>
      </c>
      <c r="M81" s="333" t="s">
        <v>694</v>
      </c>
      <c r="N81" s="333" t="s">
        <v>1766</v>
      </c>
      <c r="O81" s="333" t="s">
        <v>1767</v>
      </c>
      <c r="P81" s="333" t="s">
        <v>1768</v>
      </c>
      <c r="Q81" s="333" t="s">
        <v>1769</v>
      </c>
      <c r="R81" s="333" t="s">
        <v>1770</v>
      </c>
      <c r="S81" s="333" t="s">
        <v>1771</v>
      </c>
      <c r="T81" s="333" t="s">
        <v>1772</v>
      </c>
      <c r="V81" s="333" t="s">
        <v>1773</v>
      </c>
      <c r="W81" s="333" t="s">
        <v>1774</v>
      </c>
      <c r="X81" s="333" t="s">
        <v>2140</v>
      </c>
      <c r="Y81" s="333" t="s">
        <v>1815</v>
      </c>
      <c r="Z81" s="334"/>
      <c r="AD81" s="334"/>
      <c r="AF81" s="333" t="s">
        <v>613</v>
      </c>
      <c r="AG81" s="333" t="s">
        <v>613</v>
      </c>
      <c r="AH81" s="334">
        <v>2</v>
      </c>
      <c r="AI81" s="333" t="s">
        <v>2141</v>
      </c>
      <c r="AJ81" s="333" t="s">
        <v>2142</v>
      </c>
      <c r="AK81" s="333" t="s">
        <v>2143</v>
      </c>
      <c r="AL81" s="333" t="s">
        <v>2144</v>
      </c>
      <c r="AM81" s="333" t="s">
        <v>1784</v>
      </c>
      <c r="AN81" s="333" t="s">
        <v>1785</v>
      </c>
      <c r="AQ81" s="334"/>
      <c r="AR81" s="334">
        <v>2023</v>
      </c>
      <c r="AS81" s="336">
        <v>45064</v>
      </c>
      <c r="AT81" s="337">
        <v>45132</v>
      </c>
      <c r="AU81" s="333" t="s">
        <v>613</v>
      </c>
      <c r="AV81" s="333" t="s">
        <v>794</v>
      </c>
      <c r="AW81" s="333">
        <v>72.63</v>
      </c>
      <c r="AX81" s="333">
        <v>72.63</v>
      </c>
      <c r="AZ81" s="338">
        <v>72.63</v>
      </c>
      <c r="BA81" s="339">
        <v>45241.425441435182</v>
      </c>
    </row>
    <row r="82" spans="1:53">
      <c r="A82" s="333" t="s">
        <v>1805</v>
      </c>
      <c r="B82" s="333" t="s">
        <v>1806</v>
      </c>
      <c r="C82" s="333" t="s">
        <v>1807</v>
      </c>
      <c r="D82" s="333" t="s">
        <v>1808</v>
      </c>
      <c r="E82" s="333" t="s">
        <v>1805</v>
      </c>
      <c r="F82" s="334">
        <v>3</v>
      </c>
      <c r="G82" s="333" t="s">
        <v>1883</v>
      </c>
      <c r="H82" s="333" t="s">
        <v>5</v>
      </c>
      <c r="I82" s="334">
        <v>75105</v>
      </c>
      <c r="J82" s="333" t="s">
        <v>1810</v>
      </c>
      <c r="K82" s="333" t="s">
        <v>1874</v>
      </c>
      <c r="L82" s="333" t="s">
        <v>1875</v>
      </c>
      <c r="M82" s="333" t="s">
        <v>694</v>
      </c>
      <c r="N82" s="333" t="s">
        <v>1766</v>
      </c>
      <c r="O82" s="333" t="s">
        <v>1767</v>
      </c>
      <c r="P82" s="333" t="s">
        <v>1768</v>
      </c>
      <c r="Q82" s="333" t="s">
        <v>1769</v>
      </c>
      <c r="R82" s="333" t="s">
        <v>1770</v>
      </c>
      <c r="S82" s="333" t="s">
        <v>1771</v>
      </c>
      <c r="T82" s="333" t="s">
        <v>1772</v>
      </c>
      <c r="V82" s="333" t="s">
        <v>1773</v>
      </c>
      <c r="W82" s="333" t="s">
        <v>1774</v>
      </c>
      <c r="X82" s="333" t="s">
        <v>2145</v>
      </c>
      <c r="Y82" s="333" t="s">
        <v>1815</v>
      </c>
      <c r="Z82" s="334"/>
      <c r="AD82" s="334"/>
      <c r="AF82" s="333" t="s">
        <v>613</v>
      </c>
      <c r="AG82" s="333" t="s">
        <v>613</v>
      </c>
      <c r="AH82" s="334">
        <v>2</v>
      </c>
      <c r="AI82" s="333" t="s">
        <v>1822</v>
      </c>
      <c r="AJ82" s="333" t="s">
        <v>2146</v>
      </c>
      <c r="AK82" s="333" t="s">
        <v>2147</v>
      </c>
      <c r="AL82" s="333" t="s">
        <v>2148</v>
      </c>
      <c r="AM82" s="333" t="s">
        <v>1784</v>
      </c>
      <c r="AN82" s="333" t="s">
        <v>1785</v>
      </c>
      <c r="AQ82" s="334"/>
      <c r="AR82" s="334">
        <v>2023</v>
      </c>
      <c r="AS82" s="336">
        <v>44995</v>
      </c>
      <c r="AT82" s="337">
        <v>45172</v>
      </c>
      <c r="AU82" s="333" t="s">
        <v>613</v>
      </c>
      <c r="AV82" s="333" t="s">
        <v>794</v>
      </c>
      <c r="AW82" s="333">
        <v>207.66</v>
      </c>
      <c r="AX82" s="333">
        <v>207.66</v>
      </c>
      <c r="AZ82" s="338">
        <v>207.66</v>
      </c>
      <c r="BA82" s="339">
        <v>45241.425441435182</v>
      </c>
    </row>
    <row r="83" spans="1:53">
      <c r="A83" s="333" t="s">
        <v>1805</v>
      </c>
      <c r="B83" s="333" t="s">
        <v>1806</v>
      </c>
      <c r="C83" s="333" t="s">
        <v>1807</v>
      </c>
      <c r="D83" s="333" t="s">
        <v>1808</v>
      </c>
      <c r="E83" s="333" t="s">
        <v>1805</v>
      </c>
      <c r="F83" s="334">
        <v>5</v>
      </c>
      <c r="G83" s="333" t="s">
        <v>1836</v>
      </c>
      <c r="H83" s="333" t="s">
        <v>5</v>
      </c>
      <c r="I83" s="334">
        <v>75105</v>
      </c>
      <c r="J83" s="333" t="s">
        <v>1810</v>
      </c>
      <c r="K83" s="333" t="s">
        <v>1874</v>
      </c>
      <c r="L83" s="333" t="s">
        <v>1875</v>
      </c>
      <c r="M83" s="333" t="s">
        <v>694</v>
      </c>
      <c r="N83" s="333" t="s">
        <v>1766</v>
      </c>
      <c r="O83" s="333" t="s">
        <v>1767</v>
      </c>
      <c r="P83" s="333" t="s">
        <v>1768</v>
      </c>
      <c r="Q83" s="333" t="s">
        <v>1769</v>
      </c>
      <c r="R83" s="333" t="s">
        <v>1770</v>
      </c>
      <c r="S83" s="333" t="s">
        <v>1771</v>
      </c>
      <c r="T83" s="333" t="s">
        <v>1772</v>
      </c>
      <c r="V83" s="333" t="s">
        <v>1773</v>
      </c>
      <c r="W83" s="333" t="s">
        <v>1774</v>
      </c>
      <c r="X83" s="333" t="s">
        <v>2149</v>
      </c>
      <c r="Y83" s="333" t="s">
        <v>1815</v>
      </c>
      <c r="Z83" s="334"/>
      <c r="AD83" s="334"/>
      <c r="AF83" s="333" t="s">
        <v>613</v>
      </c>
      <c r="AG83" s="333" t="s">
        <v>613</v>
      </c>
      <c r="AH83" s="334">
        <v>2</v>
      </c>
      <c r="AI83" s="333" t="s">
        <v>1822</v>
      </c>
      <c r="AJ83" s="333" t="s">
        <v>2150</v>
      </c>
      <c r="AK83" s="333" t="s">
        <v>2151</v>
      </c>
      <c r="AL83" s="333" t="s">
        <v>2152</v>
      </c>
      <c r="AM83" s="333" t="s">
        <v>1784</v>
      </c>
      <c r="AN83" s="333" t="s">
        <v>1785</v>
      </c>
      <c r="AQ83" s="334"/>
      <c r="AR83" s="334">
        <v>2023</v>
      </c>
      <c r="AS83" s="336">
        <v>45067</v>
      </c>
      <c r="AT83" s="337">
        <v>45172</v>
      </c>
      <c r="AU83" s="333" t="s">
        <v>613</v>
      </c>
      <c r="AV83" s="333" t="s">
        <v>794</v>
      </c>
      <c r="AW83" s="333">
        <v>112.9</v>
      </c>
      <c r="AX83" s="333">
        <v>112.9</v>
      </c>
      <c r="AZ83" s="338">
        <v>112.9</v>
      </c>
      <c r="BA83" s="339">
        <v>45241.425441435182</v>
      </c>
    </row>
    <row r="84" spans="1:53">
      <c r="A84" s="333" t="s">
        <v>1805</v>
      </c>
      <c r="B84" s="333" t="s">
        <v>1806</v>
      </c>
      <c r="C84" s="333" t="s">
        <v>1807</v>
      </c>
      <c r="D84" s="333" t="s">
        <v>1808</v>
      </c>
      <c r="E84" s="333" t="s">
        <v>1805</v>
      </c>
      <c r="F84" s="334">
        <v>5</v>
      </c>
      <c r="G84" s="333" t="s">
        <v>1836</v>
      </c>
      <c r="H84" s="333" t="s">
        <v>5</v>
      </c>
      <c r="I84" s="334">
        <v>75105</v>
      </c>
      <c r="J84" s="333" t="s">
        <v>1810</v>
      </c>
      <c r="K84" s="333" t="s">
        <v>1874</v>
      </c>
      <c r="L84" s="333" t="s">
        <v>1875</v>
      </c>
      <c r="M84" s="333" t="s">
        <v>694</v>
      </c>
      <c r="N84" s="333" t="s">
        <v>1766</v>
      </c>
      <c r="O84" s="333" t="s">
        <v>1767</v>
      </c>
      <c r="P84" s="333" t="s">
        <v>1768</v>
      </c>
      <c r="Q84" s="333" t="s">
        <v>1769</v>
      </c>
      <c r="R84" s="333" t="s">
        <v>1770</v>
      </c>
      <c r="S84" s="333" t="s">
        <v>1771</v>
      </c>
      <c r="T84" s="333" t="s">
        <v>1772</v>
      </c>
      <c r="V84" s="333" t="s">
        <v>1773</v>
      </c>
      <c r="W84" s="333" t="s">
        <v>1774</v>
      </c>
      <c r="X84" s="333" t="s">
        <v>2153</v>
      </c>
      <c r="Y84" s="333" t="s">
        <v>1815</v>
      </c>
      <c r="Z84" s="334"/>
      <c r="AD84" s="334"/>
      <c r="AF84" s="333" t="s">
        <v>613</v>
      </c>
      <c r="AG84" s="333" t="s">
        <v>613</v>
      </c>
      <c r="AH84" s="334">
        <v>2</v>
      </c>
      <c r="AI84" s="333" t="s">
        <v>1816</v>
      </c>
      <c r="AJ84" s="333" t="s">
        <v>2154</v>
      </c>
      <c r="AK84" s="333" t="s">
        <v>2155</v>
      </c>
      <c r="AL84" s="333" t="s">
        <v>2152</v>
      </c>
      <c r="AM84" s="333" t="s">
        <v>1784</v>
      </c>
      <c r="AN84" s="333" t="s">
        <v>1785</v>
      </c>
      <c r="AQ84" s="334"/>
      <c r="AR84" s="334">
        <v>2023</v>
      </c>
      <c r="AS84" s="336">
        <v>45067</v>
      </c>
      <c r="AT84" s="337">
        <v>45179</v>
      </c>
      <c r="AU84" s="333" t="s">
        <v>613</v>
      </c>
      <c r="AV84" s="333" t="s">
        <v>794</v>
      </c>
      <c r="AW84" s="333">
        <v>-160.13</v>
      </c>
      <c r="AY84" s="333">
        <v>160.13</v>
      </c>
      <c r="AZ84" s="338">
        <v>-160.13</v>
      </c>
      <c r="BA84" s="339">
        <v>45241.425441435182</v>
      </c>
    </row>
    <row r="85" spans="1:53">
      <c r="A85" s="333" t="s">
        <v>1805</v>
      </c>
      <c r="B85" s="333" t="s">
        <v>1806</v>
      </c>
      <c r="C85" s="333" t="s">
        <v>1807</v>
      </c>
      <c r="D85" s="333" t="s">
        <v>1808</v>
      </c>
      <c r="E85" s="333" t="s">
        <v>1805</v>
      </c>
      <c r="F85" s="334">
        <v>4</v>
      </c>
      <c r="G85" s="333" t="s">
        <v>1820</v>
      </c>
      <c r="H85" s="333" t="s">
        <v>5</v>
      </c>
      <c r="I85" s="334">
        <v>75105</v>
      </c>
      <c r="J85" s="333" t="s">
        <v>1810</v>
      </c>
      <c r="K85" s="333" t="s">
        <v>1874</v>
      </c>
      <c r="L85" s="333" t="s">
        <v>1875</v>
      </c>
      <c r="M85" s="333" t="s">
        <v>694</v>
      </c>
      <c r="N85" s="333" t="s">
        <v>1766</v>
      </c>
      <c r="O85" s="333" t="s">
        <v>1767</v>
      </c>
      <c r="P85" s="333" t="s">
        <v>1768</v>
      </c>
      <c r="Q85" s="333" t="s">
        <v>1769</v>
      </c>
      <c r="R85" s="333" t="s">
        <v>1770</v>
      </c>
      <c r="S85" s="333" t="s">
        <v>1771</v>
      </c>
      <c r="T85" s="333" t="s">
        <v>1772</v>
      </c>
      <c r="V85" s="333" t="s">
        <v>1773</v>
      </c>
      <c r="W85" s="333" t="s">
        <v>1774</v>
      </c>
      <c r="X85" s="333" t="s">
        <v>2156</v>
      </c>
      <c r="Y85" s="333" t="s">
        <v>1815</v>
      </c>
      <c r="Z85" s="334"/>
      <c r="AD85" s="334"/>
      <c r="AF85" s="333" t="s">
        <v>613</v>
      </c>
      <c r="AG85" s="333" t="s">
        <v>613</v>
      </c>
      <c r="AH85" s="334">
        <v>8</v>
      </c>
      <c r="AI85" s="333" t="s">
        <v>2157</v>
      </c>
      <c r="AJ85" s="333" t="s">
        <v>2158</v>
      </c>
      <c r="AK85" s="333" t="s">
        <v>2159</v>
      </c>
      <c r="AL85" s="333" t="s">
        <v>2160</v>
      </c>
      <c r="AM85" s="333" t="s">
        <v>1784</v>
      </c>
      <c r="AN85" s="333" t="s">
        <v>1785</v>
      </c>
      <c r="AQ85" s="334"/>
      <c r="AR85" s="334">
        <v>2023</v>
      </c>
      <c r="AS85" s="336">
        <v>45039</v>
      </c>
      <c r="AT85" s="337">
        <v>45040</v>
      </c>
      <c r="AU85" s="333" t="s">
        <v>613</v>
      </c>
      <c r="AV85" s="333" t="s">
        <v>794</v>
      </c>
      <c r="AW85" s="333">
        <v>204.9</v>
      </c>
      <c r="AX85" s="333">
        <v>204.9</v>
      </c>
      <c r="AZ85" s="338">
        <v>204.9</v>
      </c>
      <c r="BA85" s="339">
        <v>45241.425441435182</v>
      </c>
    </row>
    <row r="86" spans="1:53">
      <c r="A86" s="333" t="s">
        <v>1805</v>
      </c>
      <c r="B86" s="333" t="s">
        <v>1806</v>
      </c>
      <c r="C86" s="333" t="s">
        <v>1807</v>
      </c>
      <c r="D86" s="333" t="s">
        <v>1808</v>
      </c>
      <c r="E86" s="333" t="s">
        <v>1805</v>
      </c>
      <c r="F86" s="334">
        <v>4</v>
      </c>
      <c r="G86" s="333" t="s">
        <v>1820</v>
      </c>
      <c r="H86" s="333" t="s">
        <v>5</v>
      </c>
      <c r="I86" s="334">
        <v>75105</v>
      </c>
      <c r="J86" s="333" t="s">
        <v>1810</v>
      </c>
      <c r="K86" s="333" t="s">
        <v>1874</v>
      </c>
      <c r="L86" s="333" t="s">
        <v>1875</v>
      </c>
      <c r="M86" s="333" t="s">
        <v>694</v>
      </c>
      <c r="N86" s="333" t="s">
        <v>1766</v>
      </c>
      <c r="O86" s="333" t="s">
        <v>1767</v>
      </c>
      <c r="P86" s="333" t="s">
        <v>1768</v>
      </c>
      <c r="Q86" s="333" t="s">
        <v>1769</v>
      </c>
      <c r="R86" s="333" t="s">
        <v>1770</v>
      </c>
      <c r="S86" s="333" t="s">
        <v>1771</v>
      </c>
      <c r="T86" s="333" t="s">
        <v>1772</v>
      </c>
      <c r="V86" s="333" t="s">
        <v>1773</v>
      </c>
      <c r="W86" s="333" t="s">
        <v>1774</v>
      </c>
      <c r="X86" s="333" t="s">
        <v>2161</v>
      </c>
      <c r="Y86" s="333" t="s">
        <v>1815</v>
      </c>
      <c r="Z86" s="334"/>
      <c r="AD86" s="334"/>
      <c r="AF86" s="333" t="s">
        <v>613</v>
      </c>
      <c r="AG86" s="333" t="s">
        <v>613</v>
      </c>
      <c r="AH86" s="334">
        <v>16</v>
      </c>
      <c r="AI86" s="333" t="s">
        <v>2162</v>
      </c>
      <c r="AJ86" s="333" t="s">
        <v>2163</v>
      </c>
      <c r="AK86" s="333" t="s">
        <v>2164</v>
      </c>
      <c r="AL86" s="333" t="s">
        <v>2160</v>
      </c>
      <c r="AM86" s="333" t="s">
        <v>1784</v>
      </c>
      <c r="AN86" s="333" t="s">
        <v>1785</v>
      </c>
      <c r="AQ86" s="334"/>
      <c r="AR86" s="334">
        <v>2023</v>
      </c>
      <c r="AS86" s="336">
        <v>45039</v>
      </c>
      <c r="AT86" s="337">
        <v>45041</v>
      </c>
      <c r="AU86" s="333" t="s">
        <v>613</v>
      </c>
      <c r="AV86" s="333" t="s">
        <v>794</v>
      </c>
      <c r="AW86" s="333">
        <v>435.24</v>
      </c>
      <c r="AX86" s="333">
        <v>435.24</v>
      </c>
      <c r="AZ86" s="338">
        <v>435.24</v>
      </c>
      <c r="BA86" s="339">
        <v>45241.425441435182</v>
      </c>
    </row>
    <row r="87" spans="1:53">
      <c r="A87" s="333" t="s">
        <v>1805</v>
      </c>
      <c r="B87" s="333" t="s">
        <v>1806</v>
      </c>
      <c r="C87" s="333" t="s">
        <v>1807</v>
      </c>
      <c r="D87" s="333" t="s">
        <v>1808</v>
      </c>
      <c r="E87" s="333" t="s">
        <v>1805</v>
      </c>
      <c r="F87" s="334">
        <v>3</v>
      </c>
      <c r="G87" s="333" t="s">
        <v>1883</v>
      </c>
      <c r="H87" s="333" t="s">
        <v>5</v>
      </c>
      <c r="I87" s="334">
        <v>75105</v>
      </c>
      <c r="J87" s="333" t="s">
        <v>1810</v>
      </c>
      <c r="K87" s="333" t="s">
        <v>1874</v>
      </c>
      <c r="L87" s="333" t="s">
        <v>1875</v>
      </c>
      <c r="M87" s="333" t="s">
        <v>694</v>
      </c>
      <c r="N87" s="333" t="s">
        <v>1766</v>
      </c>
      <c r="O87" s="333" t="s">
        <v>1767</v>
      </c>
      <c r="P87" s="333" t="s">
        <v>1768</v>
      </c>
      <c r="Q87" s="333" t="s">
        <v>1769</v>
      </c>
      <c r="R87" s="333" t="s">
        <v>1770</v>
      </c>
      <c r="S87" s="333" t="s">
        <v>1771</v>
      </c>
      <c r="T87" s="333" t="s">
        <v>1813</v>
      </c>
      <c r="V87" s="333" t="s">
        <v>1773</v>
      </c>
      <c r="W87" s="333" t="s">
        <v>1774</v>
      </c>
      <c r="X87" s="333" t="s">
        <v>2165</v>
      </c>
      <c r="Y87" s="333" t="s">
        <v>1815</v>
      </c>
      <c r="Z87" s="334"/>
      <c r="AD87" s="334"/>
      <c r="AF87" s="333" t="s">
        <v>613</v>
      </c>
      <c r="AG87" s="333" t="s">
        <v>613</v>
      </c>
      <c r="AH87" s="334">
        <v>35</v>
      </c>
      <c r="AI87" s="333" t="s">
        <v>2166</v>
      </c>
      <c r="AJ87" s="333" t="s">
        <v>2167</v>
      </c>
      <c r="AK87" s="333" t="s">
        <v>2168</v>
      </c>
      <c r="AL87" s="333" t="s">
        <v>2169</v>
      </c>
      <c r="AM87" s="333" t="s">
        <v>1784</v>
      </c>
      <c r="AN87" s="333" t="s">
        <v>1785</v>
      </c>
      <c r="AQ87" s="334"/>
      <c r="AR87" s="334">
        <v>2023</v>
      </c>
      <c r="AS87" s="336">
        <v>44986</v>
      </c>
      <c r="AT87" s="337">
        <v>45175</v>
      </c>
      <c r="AU87" s="333" t="s">
        <v>613</v>
      </c>
      <c r="AV87" s="333" t="s">
        <v>794</v>
      </c>
      <c r="AW87" s="333">
        <v>137.76</v>
      </c>
      <c r="AX87" s="333">
        <v>137.76</v>
      </c>
      <c r="AZ87" s="338">
        <v>137.76</v>
      </c>
      <c r="BA87" s="339">
        <v>45241.425441435182</v>
      </c>
    </row>
    <row r="88" spans="1:53">
      <c r="A88" s="333" t="s">
        <v>1805</v>
      </c>
      <c r="B88" s="333" t="s">
        <v>1806</v>
      </c>
      <c r="C88" s="333" t="s">
        <v>1807</v>
      </c>
      <c r="D88" s="333" t="s">
        <v>1808</v>
      </c>
      <c r="E88" s="333" t="s">
        <v>1805</v>
      </c>
      <c r="F88" s="334">
        <v>8</v>
      </c>
      <c r="G88" s="333" t="s">
        <v>1826</v>
      </c>
      <c r="H88" s="333" t="s">
        <v>5</v>
      </c>
      <c r="I88" s="334">
        <v>75105</v>
      </c>
      <c r="J88" s="333" t="s">
        <v>1810</v>
      </c>
      <c r="K88" s="333" t="s">
        <v>1874</v>
      </c>
      <c r="L88" s="333" t="s">
        <v>1875</v>
      </c>
      <c r="M88" s="333" t="s">
        <v>694</v>
      </c>
      <c r="N88" s="333" t="s">
        <v>1766</v>
      </c>
      <c r="O88" s="333" t="s">
        <v>1767</v>
      </c>
      <c r="P88" s="333" t="s">
        <v>1768</v>
      </c>
      <c r="Q88" s="333" t="s">
        <v>1769</v>
      </c>
      <c r="R88" s="333" t="s">
        <v>1770</v>
      </c>
      <c r="S88" s="333" t="s">
        <v>2170</v>
      </c>
      <c r="T88" s="333" t="s">
        <v>2171</v>
      </c>
      <c r="V88" s="333" t="s">
        <v>1773</v>
      </c>
      <c r="W88" s="333" t="s">
        <v>1774</v>
      </c>
      <c r="X88" s="333" t="s">
        <v>2172</v>
      </c>
      <c r="Y88" s="333" t="s">
        <v>1815</v>
      </c>
      <c r="Z88" s="334"/>
      <c r="AD88" s="334"/>
      <c r="AF88" s="333" t="s">
        <v>613</v>
      </c>
      <c r="AG88" s="333" t="s">
        <v>613</v>
      </c>
      <c r="AH88" s="334">
        <v>44</v>
      </c>
      <c r="AI88" s="333" t="s">
        <v>2173</v>
      </c>
      <c r="AJ88" s="333" t="s">
        <v>2174</v>
      </c>
      <c r="AK88" s="333" t="s">
        <v>2175</v>
      </c>
      <c r="AL88" s="333" t="s">
        <v>2176</v>
      </c>
      <c r="AM88" s="333" t="s">
        <v>1784</v>
      </c>
      <c r="AN88" s="333" t="s">
        <v>1785</v>
      </c>
      <c r="AQ88" s="334"/>
      <c r="AR88" s="334">
        <v>2023</v>
      </c>
      <c r="AS88" s="336">
        <v>45146</v>
      </c>
      <c r="AT88" s="337">
        <v>45152</v>
      </c>
      <c r="AU88" s="333" t="s">
        <v>613</v>
      </c>
      <c r="AV88" s="333" t="s">
        <v>794</v>
      </c>
      <c r="AW88" s="333">
        <v>2.21</v>
      </c>
      <c r="AX88" s="333">
        <v>2.21</v>
      </c>
      <c r="AZ88" s="338">
        <v>2.21</v>
      </c>
      <c r="BA88" s="339">
        <v>45241.425441435182</v>
      </c>
    </row>
    <row r="89" spans="1:53">
      <c r="A89" s="333" t="s">
        <v>1805</v>
      </c>
      <c r="B89" s="333" t="s">
        <v>1806</v>
      </c>
      <c r="C89" s="333" t="s">
        <v>1807</v>
      </c>
      <c r="D89" s="333" t="s">
        <v>1808</v>
      </c>
      <c r="E89" s="333" t="s">
        <v>1805</v>
      </c>
      <c r="F89" s="334">
        <v>8</v>
      </c>
      <c r="G89" s="333" t="s">
        <v>1826</v>
      </c>
      <c r="H89" s="333" t="s">
        <v>5</v>
      </c>
      <c r="I89" s="334">
        <v>75105</v>
      </c>
      <c r="J89" s="333" t="s">
        <v>1810</v>
      </c>
      <c r="K89" s="333" t="s">
        <v>1874</v>
      </c>
      <c r="L89" s="333" t="s">
        <v>1875</v>
      </c>
      <c r="M89" s="333" t="s">
        <v>694</v>
      </c>
      <c r="N89" s="333" t="s">
        <v>1766</v>
      </c>
      <c r="O89" s="333" t="s">
        <v>1767</v>
      </c>
      <c r="P89" s="333" t="s">
        <v>1768</v>
      </c>
      <c r="Q89" s="333" t="s">
        <v>1769</v>
      </c>
      <c r="R89" s="333" t="s">
        <v>1770</v>
      </c>
      <c r="S89" s="333" t="s">
        <v>1771</v>
      </c>
      <c r="T89" s="333" t="s">
        <v>1772</v>
      </c>
      <c r="V89" s="333" t="s">
        <v>1773</v>
      </c>
      <c r="W89" s="333" t="s">
        <v>1774</v>
      </c>
      <c r="X89" s="333" t="s">
        <v>2177</v>
      </c>
      <c r="Y89" s="333" t="s">
        <v>1815</v>
      </c>
      <c r="Z89" s="334"/>
      <c r="AD89" s="334"/>
      <c r="AF89" s="333" t="s">
        <v>613</v>
      </c>
      <c r="AG89" s="333" t="s">
        <v>613</v>
      </c>
      <c r="AH89" s="334">
        <v>45</v>
      </c>
      <c r="AI89" s="333" t="s">
        <v>2178</v>
      </c>
      <c r="AJ89" s="333" t="s">
        <v>2179</v>
      </c>
      <c r="AK89" s="333" t="s">
        <v>2180</v>
      </c>
      <c r="AL89" s="333" t="s">
        <v>2127</v>
      </c>
      <c r="AM89" s="333" t="s">
        <v>1784</v>
      </c>
      <c r="AN89" s="333" t="s">
        <v>1785</v>
      </c>
      <c r="AQ89" s="334"/>
      <c r="AR89" s="334">
        <v>2023</v>
      </c>
      <c r="AS89" s="336">
        <v>45153</v>
      </c>
      <c r="AT89" s="337">
        <v>45160</v>
      </c>
      <c r="AU89" s="333" t="s">
        <v>613</v>
      </c>
      <c r="AV89" s="333" t="s">
        <v>794</v>
      </c>
      <c r="AW89" s="333">
        <v>4.54</v>
      </c>
      <c r="AX89" s="333">
        <v>4.54</v>
      </c>
      <c r="AZ89" s="338">
        <v>4.54</v>
      </c>
      <c r="BA89" s="339">
        <v>45241.425441435182</v>
      </c>
    </row>
    <row r="90" spans="1:53">
      <c r="A90" s="333" t="s">
        <v>1805</v>
      </c>
      <c r="B90" s="333" t="s">
        <v>1806</v>
      </c>
      <c r="C90" s="333" t="s">
        <v>1807</v>
      </c>
      <c r="D90" s="333" t="s">
        <v>1808</v>
      </c>
      <c r="E90" s="333" t="s">
        <v>1805</v>
      </c>
      <c r="F90" s="334">
        <v>6</v>
      </c>
      <c r="G90" s="333" t="s">
        <v>1831</v>
      </c>
      <c r="H90" s="333" t="s">
        <v>5</v>
      </c>
      <c r="I90" s="334">
        <v>75105</v>
      </c>
      <c r="J90" s="333" t="s">
        <v>1810</v>
      </c>
      <c r="K90" s="333" t="s">
        <v>1874</v>
      </c>
      <c r="L90" s="333" t="s">
        <v>1875</v>
      </c>
      <c r="M90" s="333" t="s">
        <v>694</v>
      </c>
      <c r="N90" s="333" t="s">
        <v>1766</v>
      </c>
      <c r="O90" s="333" t="s">
        <v>1767</v>
      </c>
      <c r="P90" s="333" t="s">
        <v>1768</v>
      </c>
      <c r="Q90" s="333" t="s">
        <v>1769</v>
      </c>
      <c r="R90" s="333" t="s">
        <v>1770</v>
      </c>
      <c r="S90" s="333" t="s">
        <v>1771</v>
      </c>
      <c r="T90" s="333" t="s">
        <v>1772</v>
      </c>
      <c r="V90" s="333" t="s">
        <v>1773</v>
      </c>
      <c r="W90" s="333" t="s">
        <v>1774</v>
      </c>
      <c r="X90" s="333" t="s">
        <v>2181</v>
      </c>
      <c r="Y90" s="333" t="s">
        <v>1815</v>
      </c>
      <c r="Z90" s="334"/>
      <c r="AD90" s="334"/>
      <c r="AF90" s="333" t="s">
        <v>613</v>
      </c>
      <c r="AG90" s="333" t="s">
        <v>613</v>
      </c>
      <c r="AH90" s="334">
        <v>46</v>
      </c>
      <c r="AI90" s="333" t="s">
        <v>2079</v>
      </c>
      <c r="AJ90" s="333" t="s">
        <v>2182</v>
      </c>
      <c r="AK90" s="333" t="s">
        <v>2183</v>
      </c>
      <c r="AL90" s="333" t="s">
        <v>2184</v>
      </c>
      <c r="AM90" s="333" t="s">
        <v>1784</v>
      </c>
      <c r="AN90" s="333" t="s">
        <v>1785</v>
      </c>
      <c r="AQ90" s="334"/>
      <c r="AR90" s="334">
        <v>2023</v>
      </c>
      <c r="AS90" s="336">
        <v>45083</v>
      </c>
      <c r="AT90" s="337">
        <v>45088</v>
      </c>
      <c r="AU90" s="333" t="s">
        <v>613</v>
      </c>
      <c r="AV90" s="333" t="s">
        <v>794</v>
      </c>
      <c r="AW90" s="333">
        <v>63.25</v>
      </c>
      <c r="AX90" s="333">
        <v>63.25</v>
      </c>
      <c r="AZ90" s="338">
        <v>63.25</v>
      </c>
      <c r="BA90" s="339">
        <v>45241.425441435182</v>
      </c>
    </row>
    <row r="91" spans="1:53">
      <c r="A91" s="333" t="s">
        <v>1805</v>
      </c>
      <c r="B91" s="333" t="s">
        <v>1806</v>
      </c>
      <c r="C91" s="333" t="s">
        <v>1807</v>
      </c>
      <c r="D91" s="333" t="s">
        <v>1808</v>
      </c>
      <c r="E91" s="333" t="s">
        <v>1805</v>
      </c>
      <c r="F91" s="334">
        <v>5</v>
      </c>
      <c r="G91" s="333" t="s">
        <v>1836</v>
      </c>
      <c r="H91" s="333" t="s">
        <v>5</v>
      </c>
      <c r="I91" s="334">
        <v>75105</v>
      </c>
      <c r="J91" s="333" t="s">
        <v>1810</v>
      </c>
      <c r="K91" s="333" t="s">
        <v>1874</v>
      </c>
      <c r="L91" s="333" t="s">
        <v>1875</v>
      </c>
      <c r="M91" s="333" t="s">
        <v>694</v>
      </c>
      <c r="N91" s="333" t="s">
        <v>1766</v>
      </c>
      <c r="O91" s="333" t="s">
        <v>1767</v>
      </c>
      <c r="P91" s="333" t="s">
        <v>1768</v>
      </c>
      <c r="Q91" s="333" t="s">
        <v>1769</v>
      </c>
      <c r="R91" s="333" t="s">
        <v>1770</v>
      </c>
      <c r="S91" s="333" t="s">
        <v>1771</v>
      </c>
      <c r="T91" s="333" t="s">
        <v>1772</v>
      </c>
      <c r="V91" s="333" t="s">
        <v>1773</v>
      </c>
      <c r="W91" s="333" t="s">
        <v>1774</v>
      </c>
      <c r="X91" s="333" t="s">
        <v>2185</v>
      </c>
      <c r="Y91" s="333" t="s">
        <v>1815</v>
      </c>
      <c r="Z91" s="334"/>
      <c r="AD91" s="334"/>
      <c r="AF91" s="333" t="s">
        <v>613</v>
      </c>
      <c r="AG91" s="333" t="s">
        <v>613</v>
      </c>
      <c r="AH91" s="334">
        <v>53</v>
      </c>
      <c r="AI91" s="333" t="s">
        <v>2186</v>
      </c>
      <c r="AJ91" s="333" t="s">
        <v>2187</v>
      </c>
      <c r="AK91" s="333" t="s">
        <v>2188</v>
      </c>
      <c r="AL91" s="333" t="s">
        <v>2189</v>
      </c>
      <c r="AM91" s="333" t="s">
        <v>1784</v>
      </c>
      <c r="AN91" s="333" t="s">
        <v>1785</v>
      </c>
      <c r="AQ91" s="334"/>
      <c r="AR91" s="334">
        <v>2023</v>
      </c>
      <c r="AS91" s="336">
        <v>45070</v>
      </c>
      <c r="AT91" s="337">
        <v>45076</v>
      </c>
      <c r="AU91" s="333" t="s">
        <v>613</v>
      </c>
      <c r="AV91" s="333" t="s">
        <v>794</v>
      </c>
      <c r="AW91" s="333">
        <v>40.1</v>
      </c>
      <c r="AX91" s="333">
        <v>40.1</v>
      </c>
      <c r="AZ91" s="338">
        <v>40.1</v>
      </c>
      <c r="BA91" s="339">
        <v>45241.425441435182</v>
      </c>
    </row>
    <row r="92" spans="1:53">
      <c r="A92" s="333" t="s">
        <v>1805</v>
      </c>
      <c r="B92" s="333" t="s">
        <v>1806</v>
      </c>
      <c r="C92" s="333" t="s">
        <v>1807</v>
      </c>
      <c r="D92" s="333" t="s">
        <v>1808</v>
      </c>
      <c r="E92" s="333" t="s">
        <v>1805</v>
      </c>
      <c r="F92" s="334">
        <v>8</v>
      </c>
      <c r="G92" s="333" t="s">
        <v>1826</v>
      </c>
      <c r="H92" s="333" t="s">
        <v>5</v>
      </c>
      <c r="I92" s="334">
        <v>75105</v>
      </c>
      <c r="J92" s="333" t="s">
        <v>1810</v>
      </c>
      <c r="K92" s="333" t="s">
        <v>1874</v>
      </c>
      <c r="L92" s="333" t="s">
        <v>1875</v>
      </c>
      <c r="M92" s="333" t="s">
        <v>694</v>
      </c>
      <c r="N92" s="333" t="s">
        <v>1766</v>
      </c>
      <c r="O92" s="333" t="s">
        <v>1767</v>
      </c>
      <c r="P92" s="333" t="s">
        <v>1768</v>
      </c>
      <c r="Q92" s="333" t="s">
        <v>1769</v>
      </c>
      <c r="R92" s="333" t="s">
        <v>1770</v>
      </c>
      <c r="S92" s="333" t="s">
        <v>1771</v>
      </c>
      <c r="T92" s="333" t="s">
        <v>1772</v>
      </c>
      <c r="V92" s="333" t="s">
        <v>1773</v>
      </c>
      <c r="W92" s="333" t="s">
        <v>1774</v>
      </c>
      <c r="X92" s="333" t="s">
        <v>2190</v>
      </c>
      <c r="Y92" s="333" t="s">
        <v>1815</v>
      </c>
      <c r="Z92" s="334"/>
      <c r="AD92" s="334"/>
      <c r="AF92" s="333" t="s">
        <v>613</v>
      </c>
      <c r="AG92" s="333" t="s">
        <v>613</v>
      </c>
      <c r="AH92" s="334">
        <v>70</v>
      </c>
      <c r="AI92" s="333" t="s">
        <v>2109</v>
      </c>
      <c r="AJ92" s="333" t="s">
        <v>2191</v>
      </c>
      <c r="AK92" s="333" t="s">
        <v>2111</v>
      </c>
      <c r="AL92" s="333" t="s">
        <v>2192</v>
      </c>
      <c r="AM92" s="333" t="s">
        <v>1784</v>
      </c>
      <c r="AN92" s="333" t="s">
        <v>1785</v>
      </c>
      <c r="AQ92" s="334"/>
      <c r="AR92" s="334">
        <v>2023</v>
      </c>
      <c r="AS92" s="336">
        <v>45152</v>
      </c>
      <c r="AT92" s="337">
        <v>45162</v>
      </c>
      <c r="AU92" s="333" t="s">
        <v>613</v>
      </c>
      <c r="AV92" s="333" t="s">
        <v>794</v>
      </c>
      <c r="AW92" s="333">
        <v>80.61</v>
      </c>
      <c r="AX92" s="333">
        <v>80.61</v>
      </c>
      <c r="AZ92" s="338">
        <v>80.61</v>
      </c>
      <c r="BA92" s="339">
        <v>45241.425441435182</v>
      </c>
    </row>
    <row r="93" spans="1:53">
      <c r="A93" s="333" t="s">
        <v>1805</v>
      </c>
      <c r="B93" s="333" t="s">
        <v>1806</v>
      </c>
      <c r="C93" s="333" t="s">
        <v>1807</v>
      </c>
      <c r="D93" s="333" t="s">
        <v>1808</v>
      </c>
      <c r="E93" s="333" t="s">
        <v>1805</v>
      </c>
      <c r="F93" s="334">
        <v>4</v>
      </c>
      <c r="G93" s="333" t="s">
        <v>1820</v>
      </c>
      <c r="H93" s="333" t="s">
        <v>5</v>
      </c>
      <c r="I93" s="334">
        <v>75105</v>
      </c>
      <c r="J93" s="333" t="s">
        <v>1810</v>
      </c>
      <c r="K93" s="333" t="s">
        <v>1874</v>
      </c>
      <c r="L93" s="333" t="s">
        <v>1875</v>
      </c>
      <c r="M93" s="333" t="s">
        <v>694</v>
      </c>
      <c r="N93" s="333" t="s">
        <v>1766</v>
      </c>
      <c r="O93" s="333" t="s">
        <v>1767</v>
      </c>
      <c r="P93" s="333" t="s">
        <v>1768</v>
      </c>
      <c r="Q93" s="333" t="s">
        <v>1769</v>
      </c>
      <c r="R93" s="333" t="s">
        <v>1770</v>
      </c>
      <c r="S93" s="333" t="s">
        <v>1771</v>
      </c>
      <c r="T93" s="333" t="s">
        <v>1772</v>
      </c>
      <c r="V93" s="333" t="s">
        <v>1773</v>
      </c>
      <c r="W93" s="333" t="s">
        <v>1774</v>
      </c>
      <c r="X93" s="333" t="s">
        <v>2193</v>
      </c>
      <c r="Y93" s="333" t="s">
        <v>1815</v>
      </c>
      <c r="Z93" s="334"/>
      <c r="AD93" s="334"/>
      <c r="AF93" s="333" t="s">
        <v>613</v>
      </c>
      <c r="AG93" s="333" t="s">
        <v>613</v>
      </c>
      <c r="AH93" s="334">
        <v>70</v>
      </c>
      <c r="AI93" s="333" t="s">
        <v>2194</v>
      </c>
      <c r="AJ93" s="333" t="s">
        <v>2195</v>
      </c>
      <c r="AK93" s="333" t="s">
        <v>2196</v>
      </c>
      <c r="AL93" s="333" t="s">
        <v>2197</v>
      </c>
      <c r="AM93" s="333" t="s">
        <v>1784</v>
      </c>
      <c r="AN93" s="333" t="s">
        <v>1785</v>
      </c>
      <c r="AQ93" s="334"/>
      <c r="AR93" s="334">
        <v>2023</v>
      </c>
      <c r="AS93" s="336">
        <v>45033</v>
      </c>
      <c r="AT93" s="337">
        <v>45036</v>
      </c>
      <c r="AU93" s="333" t="s">
        <v>613</v>
      </c>
      <c r="AV93" s="333" t="s">
        <v>794</v>
      </c>
      <c r="AW93" s="333">
        <v>69.62</v>
      </c>
      <c r="AX93" s="333">
        <v>69.62</v>
      </c>
      <c r="AZ93" s="338">
        <v>69.62</v>
      </c>
      <c r="BA93" s="339">
        <v>45241.425441435182</v>
      </c>
    </row>
    <row r="94" spans="1:53">
      <c r="A94" s="333" t="s">
        <v>1805</v>
      </c>
      <c r="B94" s="333" t="s">
        <v>1806</v>
      </c>
      <c r="C94" s="333" t="s">
        <v>1807</v>
      </c>
      <c r="D94" s="333" t="s">
        <v>1808</v>
      </c>
      <c r="E94" s="333" t="s">
        <v>1805</v>
      </c>
      <c r="F94" s="334">
        <v>5</v>
      </c>
      <c r="G94" s="333" t="s">
        <v>1836</v>
      </c>
      <c r="H94" s="333" t="s">
        <v>5</v>
      </c>
      <c r="I94" s="334">
        <v>75105</v>
      </c>
      <c r="J94" s="333" t="s">
        <v>1810</v>
      </c>
      <c r="K94" s="333" t="s">
        <v>1874</v>
      </c>
      <c r="L94" s="333" t="s">
        <v>1875</v>
      </c>
      <c r="M94" s="333" t="s">
        <v>694</v>
      </c>
      <c r="N94" s="333" t="s">
        <v>1766</v>
      </c>
      <c r="O94" s="333" t="s">
        <v>1767</v>
      </c>
      <c r="P94" s="333" t="s">
        <v>1768</v>
      </c>
      <c r="Q94" s="333" t="s">
        <v>1769</v>
      </c>
      <c r="R94" s="333" t="s">
        <v>1770</v>
      </c>
      <c r="S94" s="333" t="s">
        <v>1771</v>
      </c>
      <c r="T94" s="333" t="s">
        <v>1772</v>
      </c>
      <c r="V94" s="333" t="s">
        <v>1773</v>
      </c>
      <c r="W94" s="333" t="s">
        <v>1774</v>
      </c>
      <c r="X94" s="333" t="s">
        <v>2198</v>
      </c>
      <c r="Y94" s="333" t="s">
        <v>1815</v>
      </c>
      <c r="Z94" s="334"/>
      <c r="AD94" s="334"/>
      <c r="AF94" s="333" t="s">
        <v>613</v>
      </c>
      <c r="AG94" s="333" t="s">
        <v>613</v>
      </c>
      <c r="AH94" s="334">
        <v>127</v>
      </c>
      <c r="AI94" s="333" t="s">
        <v>2064</v>
      </c>
      <c r="AJ94" s="333" t="s">
        <v>2199</v>
      </c>
      <c r="AK94" s="333" t="s">
        <v>2066</v>
      </c>
      <c r="AL94" s="333" t="s">
        <v>2200</v>
      </c>
      <c r="AM94" s="333" t="s">
        <v>1784</v>
      </c>
      <c r="AN94" s="333" t="s">
        <v>1785</v>
      </c>
      <c r="AQ94" s="334"/>
      <c r="AR94" s="334">
        <v>2023</v>
      </c>
      <c r="AS94" s="336">
        <v>45057</v>
      </c>
      <c r="AT94" s="337">
        <v>45062</v>
      </c>
      <c r="AU94" s="333" t="s">
        <v>613</v>
      </c>
      <c r="AV94" s="333" t="s">
        <v>794</v>
      </c>
      <c r="AW94" s="333">
        <v>144.03</v>
      </c>
      <c r="AX94" s="333">
        <v>144.03</v>
      </c>
      <c r="AZ94" s="338">
        <v>144.03</v>
      </c>
      <c r="BA94" s="339">
        <v>45241.425441435182</v>
      </c>
    </row>
    <row r="95" spans="1:53">
      <c r="A95" s="333" t="s">
        <v>1805</v>
      </c>
      <c r="B95" s="333" t="s">
        <v>1806</v>
      </c>
      <c r="C95" s="333" t="s">
        <v>1807</v>
      </c>
      <c r="D95" s="333" t="s">
        <v>1808</v>
      </c>
      <c r="E95" s="333" t="s">
        <v>1805</v>
      </c>
      <c r="F95" s="334">
        <v>7</v>
      </c>
      <c r="G95" s="333" t="s">
        <v>1809</v>
      </c>
      <c r="H95" s="333" t="s">
        <v>5</v>
      </c>
      <c r="I95" s="334">
        <v>75105</v>
      </c>
      <c r="J95" s="333" t="s">
        <v>1810</v>
      </c>
      <c r="K95" s="333" t="s">
        <v>1874</v>
      </c>
      <c r="L95" s="333" t="s">
        <v>1875</v>
      </c>
      <c r="M95" s="333" t="s">
        <v>694</v>
      </c>
      <c r="N95" s="333" t="s">
        <v>1766</v>
      </c>
      <c r="O95" s="333" t="s">
        <v>1767</v>
      </c>
      <c r="P95" s="333" t="s">
        <v>1768</v>
      </c>
      <c r="Q95" s="333" t="s">
        <v>1769</v>
      </c>
      <c r="R95" s="333" t="s">
        <v>1770</v>
      </c>
      <c r="S95" s="333" t="s">
        <v>1771</v>
      </c>
      <c r="T95" s="333" t="s">
        <v>1772</v>
      </c>
      <c r="V95" s="333" t="s">
        <v>1773</v>
      </c>
      <c r="W95" s="333" t="s">
        <v>1774</v>
      </c>
      <c r="X95" s="333" t="s">
        <v>2201</v>
      </c>
      <c r="Y95" s="333" t="s">
        <v>1815</v>
      </c>
      <c r="Z95" s="334"/>
      <c r="AD95" s="334"/>
      <c r="AF95" s="333" t="s">
        <v>613</v>
      </c>
      <c r="AG95" s="333" t="s">
        <v>613</v>
      </c>
      <c r="AH95" s="334">
        <v>133</v>
      </c>
      <c r="AI95" s="333" t="s">
        <v>2202</v>
      </c>
      <c r="AJ95" s="333" t="s">
        <v>2203</v>
      </c>
      <c r="AK95" s="333" t="s">
        <v>2204</v>
      </c>
      <c r="AL95" s="333" t="s">
        <v>2205</v>
      </c>
      <c r="AM95" s="333" t="s">
        <v>1784</v>
      </c>
      <c r="AN95" s="333" t="s">
        <v>1785</v>
      </c>
      <c r="AQ95" s="334"/>
      <c r="AR95" s="334">
        <v>2023</v>
      </c>
      <c r="AS95" s="336">
        <v>45127</v>
      </c>
      <c r="AT95" s="337">
        <v>45130</v>
      </c>
      <c r="AU95" s="333" t="s">
        <v>613</v>
      </c>
      <c r="AV95" s="333" t="s">
        <v>794</v>
      </c>
      <c r="AW95" s="333">
        <v>17.86</v>
      </c>
      <c r="AX95" s="333">
        <v>17.86</v>
      </c>
      <c r="AZ95" s="338">
        <v>17.86</v>
      </c>
      <c r="BA95" s="339">
        <v>45241.425441435182</v>
      </c>
    </row>
    <row r="96" spans="1:53">
      <c r="A96" s="333" t="s">
        <v>1805</v>
      </c>
      <c r="B96" s="333" t="s">
        <v>1806</v>
      </c>
      <c r="C96" s="333" t="s">
        <v>1807</v>
      </c>
      <c r="D96" s="333" t="s">
        <v>1808</v>
      </c>
      <c r="E96" s="333" t="s">
        <v>1805</v>
      </c>
      <c r="F96" s="334">
        <v>5</v>
      </c>
      <c r="G96" s="333" t="s">
        <v>1836</v>
      </c>
      <c r="H96" s="333" t="s">
        <v>5</v>
      </c>
      <c r="I96" s="334">
        <v>75105</v>
      </c>
      <c r="J96" s="333" t="s">
        <v>1810</v>
      </c>
      <c r="K96" s="333" t="s">
        <v>1874</v>
      </c>
      <c r="L96" s="333" t="s">
        <v>1875</v>
      </c>
      <c r="M96" s="333" t="s">
        <v>694</v>
      </c>
      <c r="N96" s="333" t="s">
        <v>1766</v>
      </c>
      <c r="O96" s="333" t="s">
        <v>1767</v>
      </c>
      <c r="P96" s="333" t="s">
        <v>1768</v>
      </c>
      <c r="Q96" s="333" t="s">
        <v>1769</v>
      </c>
      <c r="R96" s="333" t="s">
        <v>1770</v>
      </c>
      <c r="S96" s="333" t="s">
        <v>1771</v>
      </c>
      <c r="T96" s="333" t="s">
        <v>1772</v>
      </c>
      <c r="V96" s="333" t="s">
        <v>1773</v>
      </c>
      <c r="W96" s="333" t="s">
        <v>1774</v>
      </c>
      <c r="X96" s="333" t="s">
        <v>2206</v>
      </c>
      <c r="Y96" s="333" t="s">
        <v>1815</v>
      </c>
      <c r="Z96" s="334"/>
      <c r="AD96" s="334"/>
      <c r="AF96" s="333" t="s">
        <v>613</v>
      </c>
      <c r="AG96" s="333" t="s">
        <v>613</v>
      </c>
      <c r="AH96" s="334">
        <v>138</v>
      </c>
      <c r="AI96" s="333" t="s">
        <v>2207</v>
      </c>
      <c r="AJ96" s="333" t="s">
        <v>2208</v>
      </c>
      <c r="AK96" s="333" t="s">
        <v>2209</v>
      </c>
      <c r="AL96" s="333" t="s">
        <v>2189</v>
      </c>
      <c r="AM96" s="333" t="s">
        <v>1784</v>
      </c>
      <c r="AN96" s="333" t="s">
        <v>1785</v>
      </c>
      <c r="AQ96" s="334"/>
      <c r="AR96" s="334">
        <v>2023</v>
      </c>
      <c r="AS96" s="336">
        <v>45070</v>
      </c>
      <c r="AT96" s="337">
        <v>45072</v>
      </c>
      <c r="AU96" s="333" t="s">
        <v>613</v>
      </c>
      <c r="AV96" s="333" t="s">
        <v>794</v>
      </c>
      <c r="AW96" s="333">
        <v>90.3</v>
      </c>
      <c r="AX96" s="333">
        <v>90.3</v>
      </c>
      <c r="AZ96" s="338">
        <v>90.3</v>
      </c>
      <c r="BA96" s="339">
        <v>45241.425441435182</v>
      </c>
    </row>
    <row r="97" spans="1:53">
      <c r="A97" s="333" t="s">
        <v>1805</v>
      </c>
      <c r="B97" s="333" t="s">
        <v>1806</v>
      </c>
      <c r="C97" s="333" t="s">
        <v>1807</v>
      </c>
      <c r="D97" s="333" t="s">
        <v>1808</v>
      </c>
      <c r="E97" s="333" t="s">
        <v>1805</v>
      </c>
      <c r="F97" s="334">
        <v>4</v>
      </c>
      <c r="G97" s="333" t="s">
        <v>1820</v>
      </c>
      <c r="H97" s="333" t="s">
        <v>5</v>
      </c>
      <c r="I97" s="334">
        <v>75105</v>
      </c>
      <c r="J97" s="333" t="s">
        <v>1810</v>
      </c>
      <c r="K97" s="333" t="s">
        <v>1874</v>
      </c>
      <c r="L97" s="333" t="s">
        <v>1875</v>
      </c>
      <c r="M97" s="333" t="s">
        <v>694</v>
      </c>
      <c r="N97" s="333" t="s">
        <v>1766</v>
      </c>
      <c r="O97" s="333" t="s">
        <v>1767</v>
      </c>
      <c r="P97" s="333" t="s">
        <v>1768</v>
      </c>
      <c r="Q97" s="333" t="s">
        <v>1769</v>
      </c>
      <c r="R97" s="333" t="s">
        <v>1770</v>
      </c>
      <c r="S97" s="333" t="s">
        <v>1771</v>
      </c>
      <c r="T97" s="333" t="s">
        <v>1772</v>
      </c>
      <c r="V97" s="333" t="s">
        <v>1773</v>
      </c>
      <c r="W97" s="333" t="s">
        <v>1774</v>
      </c>
      <c r="X97" s="333" t="s">
        <v>2210</v>
      </c>
      <c r="Y97" s="333" t="s">
        <v>1815</v>
      </c>
      <c r="Z97" s="334"/>
      <c r="AD97" s="334"/>
      <c r="AF97" s="333" t="s">
        <v>613</v>
      </c>
      <c r="AG97" s="333" t="s">
        <v>613</v>
      </c>
      <c r="AH97" s="334">
        <v>147</v>
      </c>
      <c r="AI97" s="333" t="s">
        <v>2211</v>
      </c>
      <c r="AJ97" s="333" t="s">
        <v>2212</v>
      </c>
      <c r="AK97" s="333" t="s">
        <v>2213</v>
      </c>
      <c r="AL97" s="333" t="s">
        <v>2137</v>
      </c>
      <c r="AM97" s="333" t="s">
        <v>1784</v>
      </c>
      <c r="AN97" s="333" t="s">
        <v>1785</v>
      </c>
      <c r="AQ97" s="334"/>
      <c r="AR97" s="334">
        <v>2023</v>
      </c>
      <c r="AS97" s="336">
        <v>45042</v>
      </c>
      <c r="AT97" s="337">
        <v>45047</v>
      </c>
      <c r="AU97" s="333" t="s">
        <v>613</v>
      </c>
      <c r="AV97" s="333" t="s">
        <v>794</v>
      </c>
      <c r="AW97" s="333">
        <v>126.74000000000001</v>
      </c>
      <c r="AX97" s="333">
        <v>126.74000000000001</v>
      </c>
      <c r="AZ97" s="338">
        <v>126.74000000000001</v>
      </c>
      <c r="BA97" s="339">
        <v>45241.425441435182</v>
      </c>
    </row>
    <row r="98" spans="1:53">
      <c r="A98" s="333" t="s">
        <v>1805</v>
      </c>
      <c r="B98" s="333" t="s">
        <v>1806</v>
      </c>
      <c r="C98" s="333" t="s">
        <v>1807</v>
      </c>
      <c r="D98" s="333" t="s">
        <v>1808</v>
      </c>
      <c r="E98" s="333" t="s">
        <v>1805</v>
      </c>
      <c r="F98" s="334">
        <v>6</v>
      </c>
      <c r="G98" s="333" t="s">
        <v>1831</v>
      </c>
      <c r="H98" s="333" t="s">
        <v>5</v>
      </c>
      <c r="I98" s="334">
        <v>75105</v>
      </c>
      <c r="J98" s="333" t="s">
        <v>1810</v>
      </c>
      <c r="K98" s="333" t="s">
        <v>1874</v>
      </c>
      <c r="L98" s="333" t="s">
        <v>1875</v>
      </c>
      <c r="M98" s="333" t="s">
        <v>694</v>
      </c>
      <c r="N98" s="333" t="s">
        <v>1766</v>
      </c>
      <c r="O98" s="333" t="s">
        <v>1767</v>
      </c>
      <c r="P98" s="333" t="s">
        <v>1768</v>
      </c>
      <c r="Q98" s="333" t="s">
        <v>1769</v>
      </c>
      <c r="R98" s="333" t="s">
        <v>1770</v>
      </c>
      <c r="S98" s="333" t="s">
        <v>1771</v>
      </c>
      <c r="T98" s="333" t="s">
        <v>1772</v>
      </c>
      <c r="V98" s="333" t="s">
        <v>1773</v>
      </c>
      <c r="W98" s="333" t="s">
        <v>1774</v>
      </c>
      <c r="X98" s="333" t="s">
        <v>2214</v>
      </c>
      <c r="Y98" s="333" t="s">
        <v>1815</v>
      </c>
      <c r="Z98" s="334"/>
      <c r="AD98" s="334"/>
      <c r="AF98" s="333" t="s">
        <v>613</v>
      </c>
      <c r="AG98" s="333" t="s">
        <v>613</v>
      </c>
      <c r="AH98" s="334">
        <v>181</v>
      </c>
      <c r="AI98" s="333" t="s">
        <v>2215</v>
      </c>
      <c r="AJ98" s="333" t="s">
        <v>2216</v>
      </c>
      <c r="AK98" s="333" t="s">
        <v>2217</v>
      </c>
      <c r="AL98" s="333" t="s">
        <v>2072</v>
      </c>
      <c r="AM98" s="333" t="s">
        <v>1784</v>
      </c>
      <c r="AN98" s="333" t="s">
        <v>1785</v>
      </c>
      <c r="AQ98" s="334"/>
      <c r="AR98" s="334">
        <v>2023</v>
      </c>
      <c r="AS98" s="336">
        <v>45097</v>
      </c>
      <c r="AT98" s="337">
        <v>45098</v>
      </c>
      <c r="AU98" s="333" t="s">
        <v>613</v>
      </c>
      <c r="AV98" s="333" t="s">
        <v>794</v>
      </c>
      <c r="AW98" s="333">
        <v>914.07</v>
      </c>
      <c r="AX98" s="333">
        <v>914.07</v>
      </c>
      <c r="AZ98" s="338">
        <v>914.07</v>
      </c>
      <c r="BA98" s="339">
        <v>45241.425441435182</v>
      </c>
    </row>
    <row r="99" spans="1:53">
      <c r="A99" s="333" t="s">
        <v>1805</v>
      </c>
      <c r="B99" s="333" t="s">
        <v>1806</v>
      </c>
      <c r="C99" s="333" t="s">
        <v>1807</v>
      </c>
      <c r="D99" s="333" t="s">
        <v>1808</v>
      </c>
      <c r="E99" s="333" t="s">
        <v>1805</v>
      </c>
      <c r="F99" s="334">
        <v>3</v>
      </c>
      <c r="G99" s="333" t="s">
        <v>1883</v>
      </c>
      <c r="H99" s="333" t="s">
        <v>5</v>
      </c>
      <c r="I99" s="334">
        <v>75105</v>
      </c>
      <c r="J99" s="333" t="s">
        <v>1810</v>
      </c>
      <c r="K99" s="333" t="s">
        <v>1874</v>
      </c>
      <c r="L99" s="333" t="s">
        <v>1875</v>
      </c>
      <c r="M99" s="333" t="s">
        <v>694</v>
      </c>
      <c r="N99" s="333" t="s">
        <v>1766</v>
      </c>
      <c r="O99" s="333" t="s">
        <v>1767</v>
      </c>
      <c r="P99" s="333" t="s">
        <v>1768</v>
      </c>
      <c r="Q99" s="333" t="s">
        <v>1769</v>
      </c>
      <c r="R99" s="333" t="s">
        <v>1770</v>
      </c>
      <c r="S99" s="333" t="s">
        <v>1771</v>
      </c>
      <c r="T99" s="333" t="s">
        <v>1907</v>
      </c>
      <c r="V99" s="333" t="s">
        <v>1773</v>
      </c>
      <c r="W99" s="333" t="s">
        <v>1774</v>
      </c>
      <c r="X99" s="333" t="s">
        <v>2218</v>
      </c>
      <c r="Y99" s="333" t="s">
        <v>1815</v>
      </c>
      <c r="Z99" s="334"/>
      <c r="AD99" s="334"/>
      <c r="AF99" s="333" t="s">
        <v>613</v>
      </c>
      <c r="AG99" s="333" t="s">
        <v>613</v>
      </c>
      <c r="AH99" s="334">
        <v>193</v>
      </c>
      <c r="AI99" s="333" t="s">
        <v>2219</v>
      </c>
      <c r="AJ99" s="333" t="s">
        <v>2220</v>
      </c>
      <c r="AK99" s="333" t="s">
        <v>2221</v>
      </c>
      <c r="AL99" s="333" t="s">
        <v>2222</v>
      </c>
      <c r="AM99" s="333" t="s">
        <v>1784</v>
      </c>
      <c r="AN99" s="333" t="s">
        <v>1785</v>
      </c>
      <c r="AQ99" s="334"/>
      <c r="AR99" s="334">
        <v>2023</v>
      </c>
      <c r="AS99" s="336">
        <v>44991</v>
      </c>
      <c r="AT99" s="337">
        <v>44994</v>
      </c>
      <c r="AU99" s="333" t="s">
        <v>613</v>
      </c>
      <c r="AV99" s="333" t="s">
        <v>794</v>
      </c>
      <c r="AW99" s="333">
        <v>10.08</v>
      </c>
      <c r="AX99" s="333">
        <v>10.08</v>
      </c>
      <c r="AZ99" s="338">
        <v>10.08</v>
      </c>
      <c r="BA99" s="339">
        <v>45241.425441435182</v>
      </c>
    </row>
    <row r="100" spans="1:53">
      <c r="A100" s="333" t="s">
        <v>1805</v>
      </c>
      <c r="B100" s="333" t="s">
        <v>1806</v>
      </c>
      <c r="C100" s="333" t="s">
        <v>1807</v>
      </c>
      <c r="D100" s="333" t="s">
        <v>1808</v>
      </c>
      <c r="E100" s="333" t="s">
        <v>1805</v>
      </c>
      <c r="F100" s="334">
        <v>7</v>
      </c>
      <c r="G100" s="333" t="s">
        <v>1809</v>
      </c>
      <c r="H100" s="333" t="s">
        <v>5</v>
      </c>
      <c r="I100" s="334">
        <v>75105</v>
      </c>
      <c r="J100" s="333" t="s">
        <v>1810</v>
      </c>
      <c r="K100" s="333" t="s">
        <v>1874</v>
      </c>
      <c r="L100" s="333" t="s">
        <v>1875</v>
      </c>
      <c r="M100" s="333" t="s">
        <v>694</v>
      </c>
      <c r="N100" s="333" t="s">
        <v>1766</v>
      </c>
      <c r="O100" s="333" t="s">
        <v>1767</v>
      </c>
      <c r="P100" s="333" t="s">
        <v>1768</v>
      </c>
      <c r="Q100" s="333" t="s">
        <v>1769</v>
      </c>
      <c r="R100" s="333" t="s">
        <v>1770</v>
      </c>
      <c r="S100" s="333" t="s">
        <v>1771</v>
      </c>
      <c r="T100" s="333" t="s">
        <v>1772</v>
      </c>
      <c r="V100" s="333" t="s">
        <v>1773</v>
      </c>
      <c r="W100" s="333" t="s">
        <v>1774</v>
      </c>
      <c r="X100" s="333" t="s">
        <v>2223</v>
      </c>
      <c r="Y100" s="333" t="s">
        <v>1815</v>
      </c>
      <c r="Z100" s="334"/>
      <c r="AD100" s="334"/>
      <c r="AF100" s="333" t="s">
        <v>613</v>
      </c>
      <c r="AG100" s="333" t="s">
        <v>613</v>
      </c>
      <c r="AH100" s="334">
        <v>216</v>
      </c>
      <c r="AI100" s="333" t="s">
        <v>2224</v>
      </c>
      <c r="AJ100" s="333" t="s">
        <v>2225</v>
      </c>
      <c r="AK100" s="333" t="s">
        <v>2226</v>
      </c>
      <c r="AL100" s="333" t="s">
        <v>2227</v>
      </c>
      <c r="AM100" s="333" t="s">
        <v>1784</v>
      </c>
      <c r="AN100" s="333" t="s">
        <v>1785</v>
      </c>
      <c r="AQ100" s="334"/>
      <c r="AR100" s="334">
        <v>2023</v>
      </c>
      <c r="AS100" s="336">
        <v>45114</v>
      </c>
      <c r="AT100" s="337">
        <v>45116</v>
      </c>
      <c r="AU100" s="333" t="s">
        <v>613</v>
      </c>
      <c r="AV100" s="333" t="s">
        <v>794</v>
      </c>
      <c r="AW100" s="333">
        <v>17.86</v>
      </c>
      <c r="AX100" s="333">
        <v>17.86</v>
      </c>
      <c r="AZ100" s="338">
        <v>17.86</v>
      </c>
      <c r="BA100" s="339">
        <v>45241.425441435182</v>
      </c>
    </row>
    <row r="101" spans="1:53">
      <c r="A101" s="333" t="s">
        <v>1805</v>
      </c>
      <c r="B101" s="333" t="s">
        <v>1806</v>
      </c>
      <c r="C101" s="333" t="s">
        <v>1807</v>
      </c>
      <c r="D101" s="333" t="s">
        <v>1808</v>
      </c>
      <c r="E101" s="333" t="s">
        <v>1805</v>
      </c>
      <c r="F101" s="334">
        <v>7</v>
      </c>
      <c r="G101" s="333" t="s">
        <v>1809</v>
      </c>
      <c r="H101" s="333" t="s">
        <v>5</v>
      </c>
      <c r="I101" s="334">
        <v>75105</v>
      </c>
      <c r="J101" s="333" t="s">
        <v>1810</v>
      </c>
      <c r="K101" s="333" t="s">
        <v>1874</v>
      </c>
      <c r="L101" s="333" t="s">
        <v>1875</v>
      </c>
      <c r="M101" s="333" t="s">
        <v>694</v>
      </c>
      <c r="N101" s="333" t="s">
        <v>1766</v>
      </c>
      <c r="O101" s="333" t="s">
        <v>1767</v>
      </c>
      <c r="P101" s="333" t="s">
        <v>1768</v>
      </c>
      <c r="Q101" s="333" t="s">
        <v>1769</v>
      </c>
      <c r="R101" s="333" t="s">
        <v>1770</v>
      </c>
      <c r="S101" s="333" t="s">
        <v>1771</v>
      </c>
      <c r="T101" s="333" t="s">
        <v>1772</v>
      </c>
      <c r="V101" s="333" t="s">
        <v>1773</v>
      </c>
      <c r="W101" s="333" t="s">
        <v>1774</v>
      </c>
      <c r="X101" s="333" t="s">
        <v>2228</v>
      </c>
      <c r="Y101" s="333" t="s">
        <v>1815</v>
      </c>
      <c r="Z101" s="334"/>
      <c r="AD101" s="334"/>
      <c r="AF101" s="333" t="s">
        <v>613</v>
      </c>
      <c r="AG101" s="333" t="s">
        <v>613</v>
      </c>
      <c r="AH101" s="334">
        <v>217</v>
      </c>
      <c r="AI101" s="333" t="s">
        <v>2224</v>
      </c>
      <c r="AJ101" s="333" t="s">
        <v>2229</v>
      </c>
      <c r="AK101" s="333" t="s">
        <v>2226</v>
      </c>
      <c r="AL101" s="333" t="s">
        <v>2227</v>
      </c>
      <c r="AM101" s="333" t="s">
        <v>1784</v>
      </c>
      <c r="AN101" s="333" t="s">
        <v>1785</v>
      </c>
      <c r="AQ101" s="334"/>
      <c r="AR101" s="334">
        <v>2023</v>
      </c>
      <c r="AS101" s="336">
        <v>45114</v>
      </c>
      <c r="AT101" s="337">
        <v>45116</v>
      </c>
      <c r="AU101" s="333" t="s">
        <v>613</v>
      </c>
      <c r="AV101" s="333" t="s">
        <v>794</v>
      </c>
      <c r="AW101" s="333">
        <v>18.14</v>
      </c>
      <c r="AX101" s="333">
        <v>18.14</v>
      </c>
      <c r="AZ101" s="338">
        <v>18.14</v>
      </c>
      <c r="BA101" s="339">
        <v>45241.425441435182</v>
      </c>
    </row>
    <row r="102" spans="1:53">
      <c r="A102" s="333" t="s">
        <v>1805</v>
      </c>
      <c r="B102" s="333" t="s">
        <v>1806</v>
      </c>
      <c r="C102" s="333" t="s">
        <v>1807</v>
      </c>
      <c r="D102" s="333" t="s">
        <v>1808</v>
      </c>
      <c r="E102" s="333" t="s">
        <v>1805</v>
      </c>
      <c r="F102" s="334">
        <v>7</v>
      </c>
      <c r="G102" s="333" t="s">
        <v>1809</v>
      </c>
      <c r="H102" s="333" t="s">
        <v>5</v>
      </c>
      <c r="I102" s="334">
        <v>75105</v>
      </c>
      <c r="J102" s="333" t="s">
        <v>1810</v>
      </c>
      <c r="K102" s="333" t="s">
        <v>1874</v>
      </c>
      <c r="L102" s="333" t="s">
        <v>1875</v>
      </c>
      <c r="M102" s="333" t="s">
        <v>694</v>
      </c>
      <c r="N102" s="333" t="s">
        <v>1766</v>
      </c>
      <c r="O102" s="333" t="s">
        <v>1767</v>
      </c>
      <c r="P102" s="333" t="s">
        <v>1768</v>
      </c>
      <c r="Q102" s="333" t="s">
        <v>1769</v>
      </c>
      <c r="R102" s="333" t="s">
        <v>1770</v>
      </c>
      <c r="S102" s="333" t="s">
        <v>1771</v>
      </c>
      <c r="T102" s="333" t="s">
        <v>1772</v>
      </c>
      <c r="V102" s="333" t="s">
        <v>1773</v>
      </c>
      <c r="W102" s="333" t="s">
        <v>1774</v>
      </c>
      <c r="X102" s="333" t="s">
        <v>2230</v>
      </c>
      <c r="Y102" s="333" t="s">
        <v>1815</v>
      </c>
      <c r="Z102" s="334"/>
      <c r="AD102" s="334"/>
      <c r="AF102" s="333" t="s">
        <v>613</v>
      </c>
      <c r="AG102" s="333" t="s">
        <v>613</v>
      </c>
      <c r="AH102" s="334">
        <v>388</v>
      </c>
      <c r="AI102" s="333" t="s">
        <v>2231</v>
      </c>
      <c r="AJ102" s="333" t="s">
        <v>2232</v>
      </c>
      <c r="AK102" s="333" t="s">
        <v>2233</v>
      </c>
      <c r="AL102" s="333" t="s">
        <v>2234</v>
      </c>
      <c r="AM102" s="333" t="s">
        <v>1784</v>
      </c>
      <c r="AN102" s="333" t="s">
        <v>1785</v>
      </c>
      <c r="AQ102" s="334"/>
      <c r="AR102" s="334">
        <v>2023</v>
      </c>
      <c r="AS102" s="336">
        <v>45112</v>
      </c>
      <c r="AT102" s="337">
        <v>45113</v>
      </c>
      <c r="AU102" s="333" t="s">
        <v>613</v>
      </c>
      <c r="AV102" s="333" t="s">
        <v>794</v>
      </c>
      <c r="AW102" s="333">
        <v>18.14</v>
      </c>
      <c r="AX102" s="333">
        <v>18.14</v>
      </c>
      <c r="AZ102" s="338">
        <v>18.14</v>
      </c>
      <c r="BA102" s="339">
        <v>45241.425441435182</v>
      </c>
    </row>
    <row r="103" spans="1:53">
      <c r="A103" s="333" t="s">
        <v>1805</v>
      </c>
      <c r="B103" s="333" t="s">
        <v>1806</v>
      </c>
      <c r="C103" s="333" t="s">
        <v>1807</v>
      </c>
      <c r="D103" s="333" t="s">
        <v>1808</v>
      </c>
      <c r="E103" s="333" t="s">
        <v>1805</v>
      </c>
      <c r="F103" s="334">
        <v>4</v>
      </c>
      <c r="G103" s="333" t="s">
        <v>1820</v>
      </c>
      <c r="H103" s="333" t="s">
        <v>5</v>
      </c>
      <c r="I103" s="334">
        <v>75105</v>
      </c>
      <c r="J103" s="333" t="s">
        <v>1810</v>
      </c>
      <c r="K103" s="333" t="s">
        <v>1874</v>
      </c>
      <c r="L103" s="333" t="s">
        <v>1875</v>
      </c>
      <c r="M103" s="333" t="s">
        <v>694</v>
      </c>
      <c r="N103" s="333" t="s">
        <v>1766</v>
      </c>
      <c r="O103" s="333" t="s">
        <v>1767</v>
      </c>
      <c r="P103" s="333" t="s">
        <v>1768</v>
      </c>
      <c r="Q103" s="333" t="s">
        <v>1769</v>
      </c>
      <c r="R103" s="333" t="s">
        <v>1770</v>
      </c>
      <c r="S103" s="333" t="s">
        <v>1771</v>
      </c>
      <c r="T103" s="333" t="s">
        <v>1907</v>
      </c>
      <c r="V103" s="333" t="s">
        <v>1773</v>
      </c>
      <c r="W103" s="333" t="s">
        <v>1774</v>
      </c>
      <c r="X103" s="333" t="s">
        <v>2235</v>
      </c>
      <c r="Y103" s="333" t="s">
        <v>1815</v>
      </c>
      <c r="Z103" s="334"/>
      <c r="AD103" s="334"/>
      <c r="AF103" s="333" t="s">
        <v>613</v>
      </c>
      <c r="AG103" s="333" t="s">
        <v>613</v>
      </c>
      <c r="AH103" s="334">
        <v>394</v>
      </c>
      <c r="AI103" s="333" t="s">
        <v>2134</v>
      </c>
      <c r="AJ103" s="333" t="s">
        <v>2236</v>
      </c>
      <c r="AK103" s="333" t="s">
        <v>2136</v>
      </c>
      <c r="AL103" s="333" t="s">
        <v>2137</v>
      </c>
      <c r="AM103" s="333" t="s">
        <v>1784</v>
      </c>
      <c r="AN103" s="333" t="s">
        <v>1785</v>
      </c>
      <c r="AQ103" s="334"/>
      <c r="AR103" s="334">
        <v>2023</v>
      </c>
      <c r="AS103" s="336">
        <v>45042</v>
      </c>
      <c r="AT103" s="337">
        <v>45043</v>
      </c>
      <c r="AU103" s="333" t="s">
        <v>613</v>
      </c>
      <c r="AV103" s="333" t="s">
        <v>794</v>
      </c>
      <c r="AW103" s="333">
        <v>69.62</v>
      </c>
      <c r="AX103" s="333">
        <v>69.62</v>
      </c>
      <c r="AZ103" s="338">
        <v>69.62</v>
      </c>
      <c r="BA103" s="339">
        <v>45241.425441435182</v>
      </c>
    </row>
    <row r="104" spans="1:53">
      <c r="A104" s="333" t="s">
        <v>1805</v>
      </c>
      <c r="B104" s="333" t="s">
        <v>1806</v>
      </c>
      <c r="C104" s="333" t="s">
        <v>1807</v>
      </c>
      <c r="D104" s="333" t="s">
        <v>1808</v>
      </c>
      <c r="E104" s="333" t="s">
        <v>1805</v>
      </c>
      <c r="F104" s="334">
        <v>6</v>
      </c>
      <c r="G104" s="333" t="s">
        <v>1831</v>
      </c>
      <c r="H104" s="333" t="s">
        <v>5</v>
      </c>
      <c r="I104" s="334">
        <v>75105</v>
      </c>
      <c r="J104" s="333" t="s">
        <v>1810</v>
      </c>
      <c r="K104" s="333" t="s">
        <v>1874</v>
      </c>
      <c r="L104" s="333" t="s">
        <v>1875</v>
      </c>
      <c r="M104" s="333" t="s">
        <v>694</v>
      </c>
      <c r="N104" s="333" t="s">
        <v>1766</v>
      </c>
      <c r="O104" s="333" t="s">
        <v>1767</v>
      </c>
      <c r="P104" s="333" t="s">
        <v>1768</v>
      </c>
      <c r="Q104" s="333" t="s">
        <v>1769</v>
      </c>
      <c r="R104" s="333" t="s">
        <v>1770</v>
      </c>
      <c r="S104" s="333" t="s">
        <v>1771</v>
      </c>
      <c r="T104" s="333" t="s">
        <v>1772</v>
      </c>
      <c r="V104" s="333" t="s">
        <v>1773</v>
      </c>
      <c r="W104" s="333" t="s">
        <v>1774</v>
      </c>
      <c r="X104" s="333" t="s">
        <v>2237</v>
      </c>
      <c r="Y104" s="333" t="s">
        <v>1815</v>
      </c>
      <c r="Z104" s="334"/>
      <c r="AD104" s="334"/>
      <c r="AF104" s="333" t="s">
        <v>613</v>
      </c>
      <c r="AG104" s="333" t="s">
        <v>613</v>
      </c>
      <c r="AH104" s="334">
        <v>409</v>
      </c>
      <c r="AI104" s="333" t="s">
        <v>2084</v>
      </c>
      <c r="AJ104" s="333" t="s">
        <v>2238</v>
      </c>
      <c r="AK104" s="333" t="s">
        <v>2239</v>
      </c>
      <c r="AL104" s="333" t="s">
        <v>2184</v>
      </c>
      <c r="AM104" s="333" t="s">
        <v>1784</v>
      </c>
      <c r="AN104" s="333" t="s">
        <v>1785</v>
      </c>
      <c r="AQ104" s="334"/>
      <c r="AR104" s="334">
        <v>2023</v>
      </c>
      <c r="AS104" s="336">
        <v>45083</v>
      </c>
      <c r="AT104" s="337">
        <v>45084</v>
      </c>
      <c r="AU104" s="333" t="s">
        <v>613</v>
      </c>
      <c r="AV104" s="333" t="s">
        <v>794</v>
      </c>
      <c r="AW104" s="333">
        <v>37</v>
      </c>
      <c r="AX104" s="333">
        <v>37</v>
      </c>
      <c r="AZ104" s="338">
        <v>37</v>
      </c>
      <c r="BA104" s="339">
        <v>45241.425441435182</v>
      </c>
    </row>
    <row r="105" spans="1:53">
      <c r="A105" s="333" t="s">
        <v>1805</v>
      </c>
      <c r="B105" s="333" t="s">
        <v>1806</v>
      </c>
      <c r="C105" s="333" t="s">
        <v>1807</v>
      </c>
      <c r="D105" s="333" t="s">
        <v>1808</v>
      </c>
      <c r="E105" s="333" t="s">
        <v>1805</v>
      </c>
      <c r="F105" s="334">
        <v>1</v>
      </c>
      <c r="G105" s="333" t="s">
        <v>2240</v>
      </c>
      <c r="H105" s="333" t="s">
        <v>5</v>
      </c>
      <c r="I105" s="334">
        <v>75105</v>
      </c>
      <c r="J105" s="333" t="s">
        <v>1810</v>
      </c>
      <c r="K105" s="333" t="s">
        <v>1874</v>
      </c>
      <c r="L105" s="333" t="s">
        <v>1875</v>
      </c>
      <c r="M105" s="333" t="s">
        <v>694</v>
      </c>
      <c r="N105" s="333" t="s">
        <v>1766</v>
      </c>
      <c r="O105" s="333" t="s">
        <v>1767</v>
      </c>
      <c r="P105" s="333" t="s">
        <v>1768</v>
      </c>
      <c r="Q105" s="333" t="s">
        <v>1769</v>
      </c>
      <c r="R105" s="333" t="s">
        <v>1770</v>
      </c>
      <c r="S105" s="333" t="s">
        <v>1771</v>
      </c>
      <c r="T105" s="333" t="s">
        <v>1772</v>
      </c>
      <c r="V105" s="333" t="s">
        <v>1773</v>
      </c>
      <c r="W105" s="333" t="s">
        <v>1774</v>
      </c>
      <c r="X105" s="333" t="s">
        <v>2241</v>
      </c>
      <c r="Y105" s="333" t="s">
        <v>1815</v>
      </c>
      <c r="Z105" s="334"/>
      <c r="AD105" s="334"/>
      <c r="AF105" s="333" t="s">
        <v>613</v>
      </c>
      <c r="AG105" s="333" t="s">
        <v>613</v>
      </c>
      <c r="AH105" s="334">
        <v>453</v>
      </c>
      <c r="AI105" s="333" t="s">
        <v>2242</v>
      </c>
      <c r="AJ105" s="333" t="s">
        <v>2243</v>
      </c>
      <c r="AK105" s="333" t="s">
        <v>2244</v>
      </c>
      <c r="AL105" s="333" t="s">
        <v>2245</v>
      </c>
      <c r="AM105" s="333" t="s">
        <v>1784</v>
      </c>
      <c r="AN105" s="333" t="s">
        <v>1785</v>
      </c>
      <c r="AQ105" s="334"/>
      <c r="AR105" s="334">
        <v>2023</v>
      </c>
      <c r="AS105" s="336">
        <v>44927</v>
      </c>
      <c r="AT105" s="337">
        <v>45023</v>
      </c>
      <c r="AU105" s="333" t="s">
        <v>613</v>
      </c>
      <c r="AV105" s="333" t="s">
        <v>794</v>
      </c>
      <c r="AW105" s="333">
        <v>138.93</v>
      </c>
      <c r="AX105" s="333">
        <v>138.93</v>
      </c>
      <c r="AZ105" s="338">
        <v>138.93</v>
      </c>
      <c r="BA105" s="339">
        <v>45241.425441435182</v>
      </c>
    </row>
    <row r="106" spans="1:53">
      <c r="A106" s="333" t="s">
        <v>1805</v>
      </c>
      <c r="B106" s="333" t="s">
        <v>1806</v>
      </c>
      <c r="C106" s="333" t="s">
        <v>1807</v>
      </c>
      <c r="D106" s="333" t="s">
        <v>1808</v>
      </c>
      <c r="E106" s="333" t="s">
        <v>1805</v>
      </c>
      <c r="F106" s="334">
        <v>7</v>
      </c>
      <c r="G106" s="333" t="s">
        <v>1809</v>
      </c>
      <c r="H106" s="333" t="s">
        <v>5</v>
      </c>
      <c r="I106" s="334">
        <v>75105</v>
      </c>
      <c r="J106" s="333" t="s">
        <v>1810</v>
      </c>
      <c r="K106" s="333" t="s">
        <v>1874</v>
      </c>
      <c r="L106" s="333" t="s">
        <v>1875</v>
      </c>
      <c r="M106" s="333" t="s">
        <v>694</v>
      </c>
      <c r="N106" s="333" t="s">
        <v>1766</v>
      </c>
      <c r="O106" s="333" t="s">
        <v>1767</v>
      </c>
      <c r="P106" s="333" t="s">
        <v>1768</v>
      </c>
      <c r="Q106" s="333" t="s">
        <v>1769</v>
      </c>
      <c r="R106" s="333" t="s">
        <v>1770</v>
      </c>
      <c r="S106" s="333" t="s">
        <v>1771</v>
      </c>
      <c r="T106" s="333" t="s">
        <v>1772</v>
      </c>
      <c r="V106" s="333" t="s">
        <v>1773</v>
      </c>
      <c r="W106" s="333" t="s">
        <v>1774</v>
      </c>
      <c r="X106" s="333" t="s">
        <v>2246</v>
      </c>
      <c r="Y106" s="333" t="s">
        <v>1815</v>
      </c>
      <c r="Z106" s="334"/>
      <c r="AD106" s="334"/>
      <c r="AF106" s="333" t="s">
        <v>613</v>
      </c>
      <c r="AG106" s="333" t="s">
        <v>613</v>
      </c>
      <c r="AH106" s="334">
        <v>456</v>
      </c>
      <c r="AI106" s="333" t="s">
        <v>1816</v>
      </c>
      <c r="AJ106" s="333" t="s">
        <v>2247</v>
      </c>
      <c r="AK106" s="333" t="s">
        <v>1818</v>
      </c>
      <c r="AL106" s="333" t="s">
        <v>1819</v>
      </c>
      <c r="AM106" s="333" t="s">
        <v>1784</v>
      </c>
      <c r="AN106" s="333" t="s">
        <v>1785</v>
      </c>
      <c r="AQ106" s="334"/>
      <c r="AR106" s="334">
        <v>2023</v>
      </c>
      <c r="AS106" s="336">
        <v>45108</v>
      </c>
      <c r="AT106" s="337">
        <v>45179</v>
      </c>
      <c r="AU106" s="333" t="s">
        <v>613</v>
      </c>
      <c r="AV106" s="333" t="s">
        <v>794</v>
      </c>
      <c r="AW106" s="333">
        <v>102.66</v>
      </c>
      <c r="AX106" s="333">
        <v>102.66</v>
      </c>
      <c r="AZ106" s="338">
        <v>102.66</v>
      </c>
      <c r="BA106" s="339">
        <v>45241.425441435182</v>
      </c>
    </row>
    <row r="107" spans="1:53">
      <c r="A107" s="333" t="s">
        <v>1805</v>
      </c>
      <c r="B107" s="333" t="s">
        <v>1806</v>
      </c>
      <c r="C107" s="333" t="s">
        <v>1807</v>
      </c>
      <c r="D107" s="333" t="s">
        <v>1808</v>
      </c>
      <c r="E107" s="333" t="s">
        <v>1805</v>
      </c>
      <c r="F107" s="334">
        <v>7</v>
      </c>
      <c r="G107" s="333" t="s">
        <v>1809</v>
      </c>
      <c r="H107" s="333" t="s">
        <v>5</v>
      </c>
      <c r="I107" s="334">
        <v>75105</v>
      </c>
      <c r="J107" s="333" t="s">
        <v>1810</v>
      </c>
      <c r="K107" s="333" t="s">
        <v>1874</v>
      </c>
      <c r="L107" s="333" t="s">
        <v>1875</v>
      </c>
      <c r="M107" s="333" t="s">
        <v>694</v>
      </c>
      <c r="N107" s="333" t="s">
        <v>1766</v>
      </c>
      <c r="O107" s="333" t="s">
        <v>1767</v>
      </c>
      <c r="P107" s="333" t="s">
        <v>1768</v>
      </c>
      <c r="Q107" s="333" t="s">
        <v>1769</v>
      </c>
      <c r="R107" s="333" t="s">
        <v>1770</v>
      </c>
      <c r="S107" s="333" t="s">
        <v>1771</v>
      </c>
      <c r="T107" s="333" t="s">
        <v>1772</v>
      </c>
      <c r="V107" s="333" t="s">
        <v>1773</v>
      </c>
      <c r="W107" s="333" t="s">
        <v>1774</v>
      </c>
      <c r="X107" s="333" t="s">
        <v>2248</v>
      </c>
      <c r="Y107" s="333" t="s">
        <v>1815</v>
      </c>
      <c r="Z107" s="334"/>
      <c r="AD107" s="334"/>
      <c r="AF107" s="333" t="s">
        <v>613</v>
      </c>
      <c r="AG107" s="333" t="s">
        <v>613</v>
      </c>
      <c r="AH107" s="334">
        <v>457</v>
      </c>
      <c r="AI107" s="333" t="s">
        <v>1816</v>
      </c>
      <c r="AJ107" s="333" t="s">
        <v>2249</v>
      </c>
      <c r="AK107" s="333" t="s">
        <v>1818</v>
      </c>
      <c r="AL107" s="333" t="s">
        <v>1819</v>
      </c>
      <c r="AM107" s="333" t="s">
        <v>1784</v>
      </c>
      <c r="AN107" s="333" t="s">
        <v>1785</v>
      </c>
      <c r="AQ107" s="334"/>
      <c r="AR107" s="334">
        <v>2023</v>
      </c>
      <c r="AS107" s="336">
        <v>45108</v>
      </c>
      <c r="AT107" s="337">
        <v>45179</v>
      </c>
      <c r="AU107" s="333" t="s">
        <v>613</v>
      </c>
      <c r="AV107" s="333" t="s">
        <v>794</v>
      </c>
      <c r="AW107" s="333">
        <v>109.79</v>
      </c>
      <c r="AX107" s="333">
        <v>109.79</v>
      </c>
      <c r="AZ107" s="338">
        <v>109.79</v>
      </c>
      <c r="BA107" s="339">
        <v>45241.425441435182</v>
      </c>
    </row>
    <row r="108" spans="1:53">
      <c r="A108" s="333" t="s">
        <v>1805</v>
      </c>
      <c r="B108" s="333" t="s">
        <v>1806</v>
      </c>
      <c r="C108" s="333" t="s">
        <v>1807</v>
      </c>
      <c r="D108" s="333" t="s">
        <v>1808</v>
      </c>
      <c r="E108" s="333" t="s">
        <v>1805</v>
      </c>
      <c r="F108" s="334">
        <v>4</v>
      </c>
      <c r="G108" s="333" t="s">
        <v>1820</v>
      </c>
      <c r="H108" s="333" t="s">
        <v>5</v>
      </c>
      <c r="I108" s="334">
        <v>75105</v>
      </c>
      <c r="J108" s="333" t="s">
        <v>1810</v>
      </c>
      <c r="K108" s="333" t="s">
        <v>1874</v>
      </c>
      <c r="L108" s="333" t="s">
        <v>1875</v>
      </c>
      <c r="M108" s="333" t="s">
        <v>694</v>
      </c>
      <c r="N108" s="333" t="s">
        <v>1766</v>
      </c>
      <c r="O108" s="333" t="s">
        <v>1767</v>
      </c>
      <c r="P108" s="333" t="s">
        <v>1768</v>
      </c>
      <c r="Q108" s="333" t="s">
        <v>1769</v>
      </c>
      <c r="R108" s="333" t="s">
        <v>1770</v>
      </c>
      <c r="S108" s="333" t="s">
        <v>1771</v>
      </c>
      <c r="T108" s="333" t="s">
        <v>1772</v>
      </c>
      <c r="V108" s="333" t="s">
        <v>1773</v>
      </c>
      <c r="W108" s="333" t="s">
        <v>1774</v>
      </c>
      <c r="X108" s="333" t="s">
        <v>2250</v>
      </c>
      <c r="Y108" s="333" t="s">
        <v>1815</v>
      </c>
      <c r="Z108" s="334"/>
      <c r="AD108" s="334"/>
      <c r="AF108" s="333" t="s">
        <v>613</v>
      </c>
      <c r="AG108" s="333" t="s">
        <v>613</v>
      </c>
      <c r="AH108" s="334">
        <v>471</v>
      </c>
      <c r="AI108" s="333" t="s">
        <v>1822</v>
      </c>
      <c r="AJ108" s="333" t="s">
        <v>2251</v>
      </c>
      <c r="AK108" s="333" t="s">
        <v>1824</v>
      </c>
      <c r="AL108" s="333" t="s">
        <v>1825</v>
      </c>
      <c r="AM108" s="333" t="s">
        <v>1784</v>
      </c>
      <c r="AN108" s="333" t="s">
        <v>1785</v>
      </c>
      <c r="AQ108" s="334"/>
      <c r="AR108" s="334">
        <v>2023</v>
      </c>
      <c r="AS108" s="336">
        <v>45017</v>
      </c>
      <c r="AT108" s="337">
        <v>45172</v>
      </c>
      <c r="AU108" s="333" t="s">
        <v>613</v>
      </c>
      <c r="AV108" s="333" t="s">
        <v>794</v>
      </c>
      <c r="AW108" s="333">
        <v>238.14000000000001</v>
      </c>
      <c r="AX108" s="333">
        <v>238.14000000000001</v>
      </c>
      <c r="AZ108" s="338">
        <v>238.14000000000001</v>
      </c>
      <c r="BA108" s="339">
        <v>45241.425441435182</v>
      </c>
    </row>
    <row r="109" spans="1:53">
      <c r="A109" s="333" t="s">
        <v>1805</v>
      </c>
      <c r="B109" s="333" t="s">
        <v>1806</v>
      </c>
      <c r="C109" s="333" t="s">
        <v>1807</v>
      </c>
      <c r="D109" s="333" t="s">
        <v>1808</v>
      </c>
      <c r="E109" s="333" t="s">
        <v>1805</v>
      </c>
      <c r="F109" s="334">
        <v>10</v>
      </c>
      <c r="G109" s="333" t="s">
        <v>1762</v>
      </c>
      <c r="H109" s="333" t="s">
        <v>5</v>
      </c>
      <c r="I109" s="334">
        <v>75105</v>
      </c>
      <c r="J109" s="333" t="s">
        <v>1810</v>
      </c>
      <c r="K109" s="333" t="s">
        <v>1874</v>
      </c>
      <c r="L109" s="333" t="s">
        <v>1875</v>
      </c>
      <c r="M109" s="333" t="s">
        <v>694</v>
      </c>
      <c r="N109" s="333" t="s">
        <v>1766</v>
      </c>
      <c r="O109" s="333" t="s">
        <v>1767</v>
      </c>
      <c r="P109" s="333" t="s">
        <v>1768</v>
      </c>
      <c r="Q109" s="333" t="s">
        <v>1769</v>
      </c>
      <c r="R109" s="333" t="s">
        <v>1770</v>
      </c>
      <c r="S109" s="333" t="s">
        <v>1771</v>
      </c>
      <c r="T109" s="333" t="s">
        <v>1772</v>
      </c>
      <c r="V109" s="333" t="s">
        <v>1773</v>
      </c>
      <c r="W109" s="333" t="s">
        <v>1774</v>
      </c>
      <c r="X109" s="333" t="s">
        <v>2252</v>
      </c>
      <c r="Y109" s="333" t="s">
        <v>1815</v>
      </c>
      <c r="Z109" s="334"/>
      <c r="AD109" s="334"/>
      <c r="AF109" s="333" t="s">
        <v>613</v>
      </c>
      <c r="AG109" s="333" t="s">
        <v>613</v>
      </c>
      <c r="AH109" s="334">
        <v>475</v>
      </c>
      <c r="AI109" s="333" t="s">
        <v>2253</v>
      </c>
      <c r="AJ109" s="333" t="s">
        <v>2254</v>
      </c>
      <c r="AK109" s="333" t="s">
        <v>2255</v>
      </c>
      <c r="AL109" s="333" t="s">
        <v>2256</v>
      </c>
      <c r="AM109" s="333" t="s">
        <v>1784</v>
      </c>
      <c r="AN109" s="333" t="s">
        <v>1785</v>
      </c>
      <c r="AQ109" s="334"/>
      <c r="AR109" s="334">
        <v>2023</v>
      </c>
      <c r="AS109" s="336">
        <v>45200</v>
      </c>
      <c r="AT109" s="337">
        <v>45235</v>
      </c>
      <c r="AU109" s="333" t="s">
        <v>613</v>
      </c>
      <c r="AV109" s="333" t="s">
        <v>794</v>
      </c>
      <c r="AW109" s="333">
        <v>234.64000000000001</v>
      </c>
      <c r="AX109" s="333">
        <v>234.64000000000001</v>
      </c>
      <c r="AZ109" s="338">
        <v>234.64000000000001</v>
      </c>
      <c r="BA109" s="339">
        <v>45241.425441435182</v>
      </c>
    </row>
    <row r="110" spans="1:53">
      <c r="A110" s="333" t="s">
        <v>1805</v>
      </c>
      <c r="B110" s="333" t="s">
        <v>1806</v>
      </c>
      <c r="C110" s="333" t="s">
        <v>1807</v>
      </c>
      <c r="D110" s="333" t="s">
        <v>1808</v>
      </c>
      <c r="E110" s="333" t="s">
        <v>1805</v>
      </c>
      <c r="F110" s="334">
        <v>10</v>
      </c>
      <c r="G110" s="333" t="s">
        <v>1762</v>
      </c>
      <c r="H110" s="333" t="s">
        <v>5</v>
      </c>
      <c r="I110" s="334">
        <v>75105</v>
      </c>
      <c r="J110" s="333" t="s">
        <v>1810</v>
      </c>
      <c r="K110" s="333" t="s">
        <v>1874</v>
      </c>
      <c r="L110" s="333" t="s">
        <v>1875</v>
      </c>
      <c r="M110" s="333" t="s">
        <v>694</v>
      </c>
      <c r="N110" s="333" t="s">
        <v>1766</v>
      </c>
      <c r="O110" s="333" t="s">
        <v>1767</v>
      </c>
      <c r="P110" s="333" t="s">
        <v>1768</v>
      </c>
      <c r="Q110" s="333" t="s">
        <v>1769</v>
      </c>
      <c r="R110" s="333" t="s">
        <v>1770</v>
      </c>
      <c r="S110" s="333" t="s">
        <v>1771</v>
      </c>
      <c r="T110" s="333" t="s">
        <v>1813</v>
      </c>
      <c r="V110" s="333" t="s">
        <v>1773</v>
      </c>
      <c r="W110" s="333" t="s">
        <v>1774</v>
      </c>
      <c r="X110" s="333" t="s">
        <v>2257</v>
      </c>
      <c r="Y110" s="333" t="s">
        <v>1815</v>
      </c>
      <c r="Z110" s="334"/>
      <c r="AD110" s="334"/>
      <c r="AF110" s="333" t="s">
        <v>613</v>
      </c>
      <c r="AG110" s="333" t="s">
        <v>613</v>
      </c>
      <c r="AH110" s="334">
        <v>476</v>
      </c>
      <c r="AI110" s="333" t="s">
        <v>2253</v>
      </c>
      <c r="AJ110" s="333" t="s">
        <v>2258</v>
      </c>
      <c r="AK110" s="333" t="s">
        <v>2255</v>
      </c>
      <c r="AL110" s="333" t="s">
        <v>2256</v>
      </c>
      <c r="AM110" s="333" t="s">
        <v>1784</v>
      </c>
      <c r="AN110" s="333" t="s">
        <v>1785</v>
      </c>
      <c r="AQ110" s="334"/>
      <c r="AR110" s="334">
        <v>2023</v>
      </c>
      <c r="AS110" s="336">
        <v>45200</v>
      </c>
      <c r="AT110" s="337">
        <v>45235</v>
      </c>
      <c r="AU110" s="333" t="s">
        <v>613</v>
      </c>
      <c r="AV110" s="333" t="s">
        <v>794</v>
      </c>
      <c r="AW110" s="333">
        <v>773.65</v>
      </c>
      <c r="AX110" s="333">
        <v>773.65</v>
      </c>
      <c r="AZ110" s="338">
        <v>773.65</v>
      </c>
      <c r="BA110" s="339">
        <v>45241.425441435182</v>
      </c>
    </row>
    <row r="111" spans="1:53">
      <c r="A111" s="333" t="s">
        <v>1805</v>
      </c>
      <c r="B111" s="333" t="s">
        <v>1806</v>
      </c>
      <c r="C111" s="333" t="s">
        <v>1807</v>
      </c>
      <c r="D111" s="333" t="s">
        <v>1808</v>
      </c>
      <c r="E111" s="333" t="s">
        <v>1805</v>
      </c>
      <c r="F111" s="334">
        <v>3</v>
      </c>
      <c r="G111" s="333" t="s">
        <v>1883</v>
      </c>
      <c r="H111" s="333" t="s">
        <v>5</v>
      </c>
      <c r="I111" s="334">
        <v>75105</v>
      </c>
      <c r="J111" s="333" t="s">
        <v>1810</v>
      </c>
      <c r="K111" s="333" t="s">
        <v>1874</v>
      </c>
      <c r="L111" s="333" t="s">
        <v>1875</v>
      </c>
      <c r="M111" s="333" t="s">
        <v>694</v>
      </c>
      <c r="N111" s="333" t="s">
        <v>1766</v>
      </c>
      <c r="O111" s="333" t="s">
        <v>1767</v>
      </c>
      <c r="P111" s="333" t="s">
        <v>1768</v>
      </c>
      <c r="Q111" s="333" t="s">
        <v>1769</v>
      </c>
      <c r="R111" s="333" t="s">
        <v>1770</v>
      </c>
      <c r="S111" s="333" t="s">
        <v>1771</v>
      </c>
      <c r="T111" s="333" t="s">
        <v>1907</v>
      </c>
      <c r="V111" s="333" t="s">
        <v>1773</v>
      </c>
      <c r="W111" s="333" t="s">
        <v>1774</v>
      </c>
      <c r="X111" s="333" t="s">
        <v>2259</v>
      </c>
      <c r="Y111" s="333" t="s">
        <v>1815</v>
      </c>
      <c r="Z111" s="334"/>
      <c r="AD111" s="334"/>
      <c r="AF111" s="333" t="s">
        <v>613</v>
      </c>
      <c r="AG111" s="333" t="s">
        <v>613</v>
      </c>
      <c r="AH111" s="334">
        <v>499</v>
      </c>
      <c r="AI111" s="333" t="s">
        <v>2260</v>
      </c>
      <c r="AJ111" s="333" t="s">
        <v>2261</v>
      </c>
      <c r="AK111" s="333" t="s">
        <v>2262</v>
      </c>
      <c r="AL111" s="333" t="s">
        <v>2102</v>
      </c>
      <c r="AM111" s="333" t="s">
        <v>1784</v>
      </c>
      <c r="AN111" s="333" t="s">
        <v>1785</v>
      </c>
      <c r="AQ111" s="334"/>
      <c r="AR111" s="334">
        <v>2023</v>
      </c>
      <c r="AS111" s="336">
        <v>44994</v>
      </c>
      <c r="AT111" s="337">
        <v>44995</v>
      </c>
      <c r="AU111" s="333" t="s">
        <v>613</v>
      </c>
      <c r="AV111" s="333" t="s">
        <v>794</v>
      </c>
      <c r="AW111" s="333">
        <v>143.53</v>
      </c>
      <c r="AX111" s="333">
        <v>143.53</v>
      </c>
      <c r="AZ111" s="338">
        <v>143.53</v>
      </c>
      <c r="BA111" s="339">
        <v>45241.425441435182</v>
      </c>
    </row>
    <row r="112" spans="1:53">
      <c r="A112" s="333" t="s">
        <v>1805</v>
      </c>
      <c r="B112" s="333" t="s">
        <v>1806</v>
      </c>
      <c r="C112" s="333" t="s">
        <v>1807</v>
      </c>
      <c r="D112" s="333" t="s">
        <v>1808</v>
      </c>
      <c r="E112" s="333" t="s">
        <v>1805</v>
      </c>
      <c r="F112" s="334">
        <v>3</v>
      </c>
      <c r="G112" s="333" t="s">
        <v>1883</v>
      </c>
      <c r="H112" s="333" t="s">
        <v>5</v>
      </c>
      <c r="I112" s="334">
        <v>75105</v>
      </c>
      <c r="J112" s="333" t="s">
        <v>1810</v>
      </c>
      <c r="K112" s="333" t="s">
        <v>1874</v>
      </c>
      <c r="L112" s="333" t="s">
        <v>1875</v>
      </c>
      <c r="M112" s="333" t="s">
        <v>694</v>
      </c>
      <c r="N112" s="333" t="s">
        <v>1766</v>
      </c>
      <c r="O112" s="333" t="s">
        <v>1767</v>
      </c>
      <c r="P112" s="333" t="s">
        <v>1768</v>
      </c>
      <c r="Q112" s="333" t="s">
        <v>1769</v>
      </c>
      <c r="R112" s="333" t="s">
        <v>1770</v>
      </c>
      <c r="S112" s="333" t="s">
        <v>1771</v>
      </c>
      <c r="T112" s="333" t="s">
        <v>1772</v>
      </c>
      <c r="V112" s="333" t="s">
        <v>1773</v>
      </c>
      <c r="W112" s="333" t="s">
        <v>1774</v>
      </c>
      <c r="X112" s="333" t="s">
        <v>2263</v>
      </c>
      <c r="Y112" s="333" t="s">
        <v>1815</v>
      </c>
      <c r="Z112" s="334"/>
      <c r="AD112" s="334"/>
      <c r="AF112" s="333" t="s">
        <v>613</v>
      </c>
      <c r="AG112" s="333" t="s">
        <v>613</v>
      </c>
      <c r="AH112" s="334">
        <v>500</v>
      </c>
      <c r="AI112" s="333" t="s">
        <v>2260</v>
      </c>
      <c r="AJ112" s="333" t="s">
        <v>2264</v>
      </c>
      <c r="AK112" s="333" t="s">
        <v>2262</v>
      </c>
      <c r="AL112" s="333" t="s">
        <v>2102</v>
      </c>
      <c r="AM112" s="333" t="s">
        <v>1784</v>
      </c>
      <c r="AN112" s="333" t="s">
        <v>1785</v>
      </c>
      <c r="AQ112" s="334"/>
      <c r="AR112" s="334">
        <v>2023</v>
      </c>
      <c r="AS112" s="336">
        <v>44994</v>
      </c>
      <c r="AT112" s="337">
        <v>44995</v>
      </c>
      <c r="AU112" s="333" t="s">
        <v>613</v>
      </c>
      <c r="AV112" s="333" t="s">
        <v>794</v>
      </c>
      <c r="AW112" s="333">
        <v>287.06</v>
      </c>
      <c r="AX112" s="333">
        <v>287.06</v>
      </c>
      <c r="AZ112" s="338">
        <v>287.06</v>
      </c>
      <c r="BA112" s="339">
        <v>45241.425441435182</v>
      </c>
    </row>
    <row r="113" spans="1:53">
      <c r="A113" s="333" t="s">
        <v>1805</v>
      </c>
      <c r="B113" s="333" t="s">
        <v>1806</v>
      </c>
      <c r="C113" s="333" t="s">
        <v>1807</v>
      </c>
      <c r="D113" s="333" t="s">
        <v>1808</v>
      </c>
      <c r="E113" s="333" t="s">
        <v>1805</v>
      </c>
      <c r="F113" s="334">
        <v>8</v>
      </c>
      <c r="G113" s="333" t="s">
        <v>1826</v>
      </c>
      <c r="H113" s="333" t="s">
        <v>5</v>
      </c>
      <c r="I113" s="334">
        <v>75105</v>
      </c>
      <c r="J113" s="333" t="s">
        <v>1810</v>
      </c>
      <c r="K113" s="333" t="s">
        <v>1874</v>
      </c>
      <c r="L113" s="333" t="s">
        <v>1875</v>
      </c>
      <c r="M113" s="333" t="s">
        <v>694</v>
      </c>
      <c r="N113" s="333" t="s">
        <v>1766</v>
      </c>
      <c r="O113" s="333" t="s">
        <v>1767</v>
      </c>
      <c r="P113" s="333" t="s">
        <v>1768</v>
      </c>
      <c r="Q113" s="333" t="s">
        <v>1769</v>
      </c>
      <c r="R113" s="333" t="s">
        <v>1770</v>
      </c>
      <c r="S113" s="333" t="s">
        <v>1771</v>
      </c>
      <c r="T113" s="333" t="s">
        <v>1772</v>
      </c>
      <c r="V113" s="333" t="s">
        <v>1773</v>
      </c>
      <c r="W113" s="333" t="s">
        <v>1774</v>
      </c>
      <c r="X113" s="333" t="s">
        <v>2265</v>
      </c>
      <c r="Y113" s="333" t="s">
        <v>1815</v>
      </c>
      <c r="Z113" s="334"/>
      <c r="AD113" s="334"/>
      <c r="AF113" s="333" t="s">
        <v>613</v>
      </c>
      <c r="AG113" s="333" t="s">
        <v>613</v>
      </c>
      <c r="AH113" s="334">
        <v>501</v>
      </c>
      <c r="AI113" s="333" t="s">
        <v>1816</v>
      </c>
      <c r="AJ113" s="333" t="s">
        <v>2266</v>
      </c>
      <c r="AK113" s="333" t="s">
        <v>1829</v>
      </c>
      <c r="AL113" s="333" t="s">
        <v>1830</v>
      </c>
      <c r="AM113" s="333" t="s">
        <v>1784</v>
      </c>
      <c r="AN113" s="333" t="s">
        <v>1785</v>
      </c>
      <c r="AQ113" s="334"/>
      <c r="AR113" s="334">
        <v>2023</v>
      </c>
      <c r="AS113" s="336">
        <v>45139</v>
      </c>
      <c r="AT113" s="337">
        <v>45179</v>
      </c>
      <c r="AU113" s="333" t="s">
        <v>613</v>
      </c>
      <c r="AV113" s="333" t="s">
        <v>794</v>
      </c>
      <c r="AW113" s="333">
        <v>237.65</v>
      </c>
      <c r="AX113" s="333">
        <v>237.65</v>
      </c>
      <c r="AZ113" s="338">
        <v>237.65</v>
      </c>
      <c r="BA113" s="339">
        <v>45241.425441435182</v>
      </c>
    </row>
    <row r="114" spans="1:53">
      <c r="A114" s="333" t="s">
        <v>1805</v>
      </c>
      <c r="B114" s="333" t="s">
        <v>1806</v>
      </c>
      <c r="C114" s="333" t="s">
        <v>1807</v>
      </c>
      <c r="D114" s="333" t="s">
        <v>1808</v>
      </c>
      <c r="E114" s="333" t="s">
        <v>1805</v>
      </c>
      <c r="F114" s="334">
        <v>6</v>
      </c>
      <c r="G114" s="333" t="s">
        <v>1831</v>
      </c>
      <c r="H114" s="333" t="s">
        <v>5</v>
      </c>
      <c r="I114" s="334">
        <v>75105</v>
      </c>
      <c r="J114" s="333" t="s">
        <v>1810</v>
      </c>
      <c r="K114" s="333" t="s">
        <v>1874</v>
      </c>
      <c r="L114" s="333" t="s">
        <v>1875</v>
      </c>
      <c r="M114" s="333" t="s">
        <v>694</v>
      </c>
      <c r="N114" s="333" t="s">
        <v>1766</v>
      </c>
      <c r="O114" s="333" t="s">
        <v>1767</v>
      </c>
      <c r="P114" s="333" t="s">
        <v>1768</v>
      </c>
      <c r="Q114" s="333" t="s">
        <v>1769</v>
      </c>
      <c r="R114" s="333" t="s">
        <v>1770</v>
      </c>
      <c r="S114" s="333" t="s">
        <v>1771</v>
      </c>
      <c r="T114" s="333" t="s">
        <v>1772</v>
      </c>
      <c r="V114" s="333" t="s">
        <v>1773</v>
      </c>
      <c r="W114" s="333" t="s">
        <v>1774</v>
      </c>
      <c r="X114" s="333" t="s">
        <v>2267</v>
      </c>
      <c r="Y114" s="333" t="s">
        <v>1815</v>
      </c>
      <c r="Z114" s="334"/>
      <c r="AD114" s="334"/>
      <c r="AF114" s="333" t="s">
        <v>613</v>
      </c>
      <c r="AG114" s="333" t="s">
        <v>613</v>
      </c>
      <c r="AH114" s="334">
        <v>533</v>
      </c>
      <c r="AI114" s="333" t="s">
        <v>1822</v>
      </c>
      <c r="AJ114" s="333" t="s">
        <v>2268</v>
      </c>
      <c r="AK114" s="333" t="s">
        <v>1834</v>
      </c>
      <c r="AL114" s="333" t="s">
        <v>1835</v>
      </c>
      <c r="AM114" s="333" t="s">
        <v>1784</v>
      </c>
      <c r="AN114" s="333" t="s">
        <v>1785</v>
      </c>
      <c r="AQ114" s="334"/>
      <c r="AR114" s="334">
        <v>2023</v>
      </c>
      <c r="AS114" s="336">
        <v>45078</v>
      </c>
      <c r="AT114" s="337">
        <v>45172</v>
      </c>
      <c r="AU114" s="333" t="s">
        <v>613</v>
      </c>
      <c r="AV114" s="333" t="s">
        <v>794</v>
      </c>
      <c r="AW114" s="333">
        <v>218.59</v>
      </c>
      <c r="AX114" s="333">
        <v>218.59</v>
      </c>
      <c r="AZ114" s="338">
        <v>218.59</v>
      </c>
      <c r="BA114" s="339">
        <v>45241.425441435182</v>
      </c>
    </row>
    <row r="115" spans="1:53">
      <c r="A115" s="333" t="s">
        <v>1805</v>
      </c>
      <c r="B115" s="333" t="s">
        <v>1806</v>
      </c>
      <c r="C115" s="333" t="s">
        <v>1807</v>
      </c>
      <c r="D115" s="333" t="s">
        <v>1808</v>
      </c>
      <c r="E115" s="333" t="s">
        <v>1805</v>
      </c>
      <c r="F115" s="334">
        <v>9</v>
      </c>
      <c r="G115" s="333" t="s">
        <v>1872</v>
      </c>
      <c r="H115" s="333" t="s">
        <v>5</v>
      </c>
      <c r="I115" s="334">
        <v>75105</v>
      </c>
      <c r="J115" s="333" t="s">
        <v>1810</v>
      </c>
      <c r="K115" s="333" t="s">
        <v>1874</v>
      </c>
      <c r="L115" s="333" t="s">
        <v>1875</v>
      </c>
      <c r="M115" s="333" t="s">
        <v>694</v>
      </c>
      <c r="N115" s="333" t="s">
        <v>1766</v>
      </c>
      <c r="O115" s="333" t="s">
        <v>1767</v>
      </c>
      <c r="P115" s="333" t="s">
        <v>1768</v>
      </c>
      <c r="Q115" s="333" t="s">
        <v>1769</v>
      </c>
      <c r="R115" s="333" t="s">
        <v>1770</v>
      </c>
      <c r="S115" s="333" t="s">
        <v>1771</v>
      </c>
      <c r="T115" s="333" t="s">
        <v>1772</v>
      </c>
      <c r="V115" s="333" t="s">
        <v>1773</v>
      </c>
      <c r="W115" s="333" t="s">
        <v>1774</v>
      </c>
      <c r="X115" s="333" t="s">
        <v>2269</v>
      </c>
      <c r="Y115" s="333" t="s">
        <v>1815</v>
      </c>
      <c r="Z115" s="334"/>
      <c r="AD115" s="334"/>
      <c r="AF115" s="333" t="s">
        <v>613</v>
      </c>
      <c r="AG115" s="333" t="s">
        <v>613</v>
      </c>
      <c r="AH115" s="334">
        <v>583</v>
      </c>
      <c r="AI115" s="333" t="s">
        <v>2270</v>
      </c>
      <c r="AJ115" s="333" t="s">
        <v>2271</v>
      </c>
      <c r="AK115" s="333" t="s">
        <v>2272</v>
      </c>
      <c r="AL115" s="333" t="s">
        <v>2273</v>
      </c>
      <c r="AM115" s="333" t="s">
        <v>1784</v>
      </c>
      <c r="AN115" s="333" t="s">
        <v>1785</v>
      </c>
      <c r="AQ115" s="334"/>
      <c r="AR115" s="334">
        <v>2023</v>
      </c>
      <c r="AS115" s="336">
        <v>45170</v>
      </c>
      <c r="AT115" s="337">
        <v>45202</v>
      </c>
      <c r="AU115" s="333" t="s">
        <v>613</v>
      </c>
      <c r="AV115" s="333" t="s">
        <v>794</v>
      </c>
      <c r="AW115" s="333">
        <v>250.41</v>
      </c>
      <c r="AX115" s="333">
        <v>250.41</v>
      </c>
      <c r="AZ115" s="338">
        <v>250.41</v>
      </c>
      <c r="BA115" s="339">
        <v>45241.425441435182</v>
      </c>
    </row>
    <row r="116" spans="1:53">
      <c r="A116" s="333" t="s">
        <v>1805</v>
      </c>
      <c r="B116" s="333" t="s">
        <v>1806</v>
      </c>
      <c r="C116" s="333" t="s">
        <v>1807</v>
      </c>
      <c r="D116" s="333" t="s">
        <v>1808</v>
      </c>
      <c r="E116" s="333" t="s">
        <v>1805</v>
      </c>
      <c r="F116" s="334">
        <v>9</v>
      </c>
      <c r="G116" s="333" t="s">
        <v>1872</v>
      </c>
      <c r="H116" s="333" t="s">
        <v>5</v>
      </c>
      <c r="I116" s="334">
        <v>75105</v>
      </c>
      <c r="J116" s="333" t="s">
        <v>1810</v>
      </c>
      <c r="K116" s="333" t="s">
        <v>1874</v>
      </c>
      <c r="L116" s="333" t="s">
        <v>1875</v>
      </c>
      <c r="M116" s="333" t="s">
        <v>694</v>
      </c>
      <c r="N116" s="333" t="s">
        <v>1766</v>
      </c>
      <c r="O116" s="333" t="s">
        <v>1767</v>
      </c>
      <c r="P116" s="333" t="s">
        <v>1768</v>
      </c>
      <c r="Q116" s="333" t="s">
        <v>1769</v>
      </c>
      <c r="R116" s="333" t="s">
        <v>1770</v>
      </c>
      <c r="S116" s="333" t="s">
        <v>1771</v>
      </c>
      <c r="T116" s="333" t="s">
        <v>1813</v>
      </c>
      <c r="V116" s="333" t="s">
        <v>1773</v>
      </c>
      <c r="W116" s="333" t="s">
        <v>1774</v>
      </c>
      <c r="X116" s="333" t="s">
        <v>2274</v>
      </c>
      <c r="Y116" s="333" t="s">
        <v>1815</v>
      </c>
      <c r="Z116" s="334"/>
      <c r="AD116" s="334"/>
      <c r="AF116" s="333" t="s">
        <v>613</v>
      </c>
      <c r="AG116" s="333" t="s">
        <v>613</v>
      </c>
      <c r="AH116" s="334">
        <v>584</v>
      </c>
      <c r="AI116" s="333" t="s">
        <v>2270</v>
      </c>
      <c r="AJ116" s="333" t="s">
        <v>2275</v>
      </c>
      <c r="AK116" s="333" t="s">
        <v>2272</v>
      </c>
      <c r="AL116" s="333" t="s">
        <v>2273</v>
      </c>
      <c r="AM116" s="333" t="s">
        <v>1784</v>
      </c>
      <c r="AN116" s="333" t="s">
        <v>1785</v>
      </c>
      <c r="AQ116" s="334"/>
      <c r="AR116" s="334">
        <v>2023</v>
      </c>
      <c r="AS116" s="336">
        <v>45170</v>
      </c>
      <c r="AT116" s="337">
        <v>45202</v>
      </c>
      <c r="AU116" s="333" t="s">
        <v>613</v>
      </c>
      <c r="AV116" s="333" t="s">
        <v>794</v>
      </c>
      <c r="AW116" s="333">
        <v>778.53</v>
      </c>
      <c r="AX116" s="333">
        <v>778.53</v>
      </c>
      <c r="AZ116" s="338">
        <v>778.53</v>
      </c>
      <c r="BA116" s="339">
        <v>45241.425441435182</v>
      </c>
    </row>
    <row r="117" spans="1:53">
      <c r="A117" s="333" t="s">
        <v>1805</v>
      </c>
      <c r="B117" s="333" t="s">
        <v>1806</v>
      </c>
      <c r="C117" s="333" t="s">
        <v>1807</v>
      </c>
      <c r="D117" s="333" t="s">
        <v>1808</v>
      </c>
      <c r="E117" s="333" t="s">
        <v>1805</v>
      </c>
      <c r="F117" s="334">
        <v>2</v>
      </c>
      <c r="G117" s="333" t="s">
        <v>2276</v>
      </c>
      <c r="H117" s="333" t="s">
        <v>5</v>
      </c>
      <c r="I117" s="334">
        <v>75105</v>
      </c>
      <c r="J117" s="333" t="s">
        <v>1810</v>
      </c>
      <c r="K117" s="333" t="s">
        <v>1874</v>
      </c>
      <c r="L117" s="333" t="s">
        <v>1875</v>
      </c>
      <c r="M117" s="333" t="s">
        <v>694</v>
      </c>
      <c r="N117" s="333" t="s">
        <v>1766</v>
      </c>
      <c r="O117" s="333" t="s">
        <v>1767</v>
      </c>
      <c r="P117" s="333" t="s">
        <v>1768</v>
      </c>
      <c r="Q117" s="333" t="s">
        <v>1769</v>
      </c>
      <c r="R117" s="333" t="s">
        <v>1770</v>
      </c>
      <c r="S117" s="333" t="s">
        <v>1771</v>
      </c>
      <c r="T117" s="333" t="s">
        <v>1772</v>
      </c>
      <c r="V117" s="333" t="s">
        <v>1773</v>
      </c>
      <c r="W117" s="333" t="s">
        <v>1774</v>
      </c>
      <c r="X117" s="333" t="s">
        <v>2277</v>
      </c>
      <c r="Y117" s="333" t="s">
        <v>1815</v>
      </c>
      <c r="Z117" s="334"/>
      <c r="AD117" s="334"/>
      <c r="AF117" s="333" t="s">
        <v>613</v>
      </c>
      <c r="AG117" s="333" t="s">
        <v>613</v>
      </c>
      <c r="AH117" s="334">
        <v>815</v>
      </c>
      <c r="AI117" s="333" t="s">
        <v>2278</v>
      </c>
      <c r="AJ117" s="333" t="s">
        <v>2279</v>
      </c>
      <c r="AK117" s="333" t="s">
        <v>2280</v>
      </c>
      <c r="AL117" s="333" t="s">
        <v>2281</v>
      </c>
      <c r="AM117" s="333" t="s">
        <v>1784</v>
      </c>
      <c r="AN117" s="333" t="s">
        <v>1785</v>
      </c>
      <c r="AQ117" s="334"/>
      <c r="AR117" s="334">
        <v>2023</v>
      </c>
      <c r="AS117" s="336">
        <v>44958</v>
      </c>
      <c r="AT117" s="337">
        <v>45118</v>
      </c>
      <c r="AU117" s="333" t="s">
        <v>613</v>
      </c>
      <c r="AV117" s="333" t="s">
        <v>794</v>
      </c>
      <c r="AW117" s="333">
        <v>136.62</v>
      </c>
      <c r="AX117" s="333">
        <v>136.62</v>
      </c>
      <c r="AZ117" s="338">
        <v>136.62</v>
      </c>
      <c r="BA117" s="339">
        <v>45241.425441435182</v>
      </c>
    </row>
    <row r="118" spans="1:53">
      <c r="A118" s="333" t="s">
        <v>1805</v>
      </c>
      <c r="B118" s="333" t="s">
        <v>1806</v>
      </c>
      <c r="C118" s="333" t="s">
        <v>1807</v>
      </c>
      <c r="D118" s="333" t="s">
        <v>1808</v>
      </c>
      <c r="E118" s="333" t="s">
        <v>1805</v>
      </c>
      <c r="F118" s="334">
        <v>5</v>
      </c>
      <c r="G118" s="333" t="s">
        <v>1836</v>
      </c>
      <c r="H118" s="333" t="s">
        <v>5</v>
      </c>
      <c r="I118" s="334">
        <v>75105</v>
      </c>
      <c r="J118" s="333" t="s">
        <v>1810</v>
      </c>
      <c r="K118" s="333" t="s">
        <v>1874</v>
      </c>
      <c r="L118" s="333" t="s">
        <v>1875</v>
      </c>
      <c r="M118" s="333" t="s">
        <v>694</v>
      </c>
      <c r="N118" s="333" t="s">
        <v>1766</v>
      </c>
      <c r="O118" s="333" t="s">
        <v>1767</v>
      </c>
      <c r="P118" s="333" t="s">
        <v>1768</v>
      </c>
      <c r="Q118" s="333" t="s">
        <v>1769</v>
      </c>
      <c r="R118" s="333" t="s">
        <v>1770</v>
      </c>
      <c r="S118" s="333" t="s">
        <v>1771</v>
      </c>
      <c r="T118" s="333" t="s">
        <v>1772</v>
      </c>
      <c r="V118" s="333" t="s">
        <v>1773</v>
      </c>
      <c r="W118" s="333" t="s">
        <v>1774</v>
      </c>
      <c r="X118" s="333" t="s">
        <v>2282</v>
      </c>
      <c r="Y118" s="333" t="s">
        <v>1815</v>
      </c>
      <c r="Z118" s="334"/>
      <c r="AD118" s="334"/>
      <c r="AF118" s="333" t="s">
        <v>613</v>
      </c>
      <c r="AG118" s="333" t="s">
        <v>613</v>
      </c>
      <c r="AH118" s="334">
        <v>1006</v>
      </c>
      <c r="AI118" s="333" t="s">
        <v>1838</v>
      </c>
      <c r="AJ118" s="333" t="s">
        <v>2283</v>
      </c>
      <c r="AK118" s="333" t="s">
        <v>1840</v>
      </c>
      <c r="AL118" s="333" t="s">
        <v>1841</v>
      </c>
      <c r="AM118" s="333" t="s">
        <v>1784</v>
      </c>
      <c r="AN118" s="333" t="s">
        <v>1785</v>
      </c>
      <c r="AQ118" s="334"/>
      <c r="AR118" s="334">
        <v>2023</v>
      </c>
      <c r="AS118" s="336">
        <v>45047</v>
      </c>
      <c r="AT118" s="337">
        <v>45174</v>
      </c>
      <c r="AU118" s="333" t="s">
        <v>613</v>
      </c>
      <c r="AV118" s="333" t="s">
        <v>794</v>
      </c>
      <c r="AW118" s="333">
        <v>330.25</v>
      </c>
      <c r="AX118" s="333">
        <v>330.25</v>
      </c>
      <c r="AZ118" s="338">
        <v>330.25</v>
      </c>
      <c r="BA118" s="339">
        <v>45241.425441435182</v>
      </c>
    </row>
    <row r="119" spans="1:53">
      <c r="A119" s="333" t="s">
        <v>1805</v>
      </c>
      <c r="B119" s="333" t="s">
        <v>1806</v>
      </c>
      <c r="C119" s="333" t="s">
        <v>1807</v>
      </c>
      <c r="D119" s="333" t="s">
        <v>1808</v>
      </c>
      <c r="E119" s="333" t="s">
        <v>1805</v>
      </c>
      <c r="F119" s="334">
        <v>9</v>
      </c>
      <c r="G119" s="333" t="s">
        <v>1872</v>
      </c>
      <c r="H119" s="333" t="s">
        <v>5</v>
      </c>
      <c r="I119" s="334">
        <v>75105</v>
      </c>
      <c r="J119" s="333" t="s">
        <v>1810</v>
      </c>
      <c r="K119" s="333" t="s">
        <v>1874</v>
      </c>
      <c r="L119" s="333" t="s">
        <v>1875</v>
      </c>
      <c r="M119" s="333" t="s">
        <v>694</v>
      </c>
      <c r="N119" s="333" t="s">
        <v>1766</v>
      </c>
      <c r="O119" s="333" t="s">
        <v>1767</v>
      </c>
      <c r="P119" s="333" t="s">
        <v>1768</v>
      </c>
      <c r="Q119" s="333" t="s">
        <v>1769</v>
      </c>
      <c r="R119" s="333" t="s">
        <v>1770</v>
      </c>
      <c r="S119" s="333" t="s">
        <v>1771</v>
      </c>
      <c r="T119" s="333" t="s">
        <v>1813</v>
      </c>
      <c r="V119" s="333" t="s">
        <v>1773</v>
      </c>
      <c r="W119" s="333" t="s">
        <v>1774</v>
      </c>
      <c r="X119" s="333" t="s">
        <v>2284</v>
      </c>
      <c r="Y119" s="333" t="s">
        <v>1815</v>
      </c>
      <c r="Z119" s="334"/>
      <c r="AD119" s="334"/>
      <c r="AF119" s="333" t="s">
        <v>613</v>
      </c>
      <c r="AG119" s="333" t="s">
        <v>613</v>
      </c>
      <c r="AH119" s="334">
        <v>1173</v>
      </c>
      <c r="AI119" s="333" t="s">
        <v>2285</v>
      </c>
      <c r="AJ119" s="333" t="s">
        <v>2286</v>
      </c>
      <c r="AK119" s="333" t="s">
        <v>2287</v>
      </c>
      <c r="AL119" s="333" t="s">
        <v>2288</v>
      </c>
      <c r="AM119" s="333" t="s">
        <v>1784</v>
      </c>
      <c r="AN119" s="333" t="s">
        <v>1785</v>
      </c>
      <c r="AQ119" s="334"/>
      <c r="AR119" s="334">
        <v>2023</v>
      </c>
      <c r="AS119" s="336">
        <v>45199</v>
      </c>
      <c r="AT119" s="337">
        <v>45199</v>
      </c>
      <c r="AU119" s="333" t="s">
        <v>613</v>
      </c>
      <c r="AV119" s="333" t="s">
        <v>794</v>
      </c>
      <c r="AW119" s="333">
        <v>46.2</v>
      </c>
      <c r="AX119" s="333">
        <v>46.2</v>
      </c>
      <c r="AZ119" s="338">
        <v>46.2</v>
      </c>
      <c r="BA119" s="339">
        <v>45241.425441435182</v>
      </c>
    </row>
    <row r="120" spans="1:53">
      <c r="A120" s="333" t="s">
        <v>1805</v>
      </c>
      <c r="B120" s="333" t="s">
        <v>1806</v>
      </c>
      <c r="C120" s="333" t="s">
        <v>1807</v>
      </c>
      <c r="D120" s="333" t="s">
        <v>1808</v>
      </c>
      <c r="E120" s="333" t="s">
        <v>1805</v>
      </c>
      <c r="F120" s="334">
        <v>9</v>
      </c>
      <c r="G120" s="333" t="s">
        <v>1872</v>
      </c>
      <c r="H120" s="333" t="s">
        <v>5</v>
      </c>
      <c r="I120" s="334">
        <v>75105</v>
      </c>
      <c r="J120" s="333" t="s">
        <v>1810</v>
      </c>
      <c r="K120" s="333" t="s">
        <v>1874</v>
      </c>
      <c r="L120" s="333" t="s">
        <v>1875</v>
      </c>
      <c r="M120" s="333" t="s">
        <v>694</v>
      </c>
      <c r="N120" s="333" t="s">
        <v>1766</v>
      </c>
      <c r="O120" s="333" t="s">
        <v>1767</v>
      </c>
      <c r="P120" s="333" t="s">
        <v>1768</v>
      </c>
      <c r="Q120" s="333" t="s">
        <v>1769</v>
      </c>
      <c r="R120" s="333" t="s">
        <v>1770</v>
      </c>
      <c r="S120" s="333" t="s">
        <v>1771</v>
      </c>
      <c r="T120" s="333" t="s">
        <v>1813</v>
      </c>
      <c r="V120" s="333" t="s">
        <v>1773</v>
      </c>
      <c r="W120" s="333" t="s">
        <v>1774</v>
      </c>
      <c r="X120" s="333" t="s">
        <v>2289</v>
      </c>
      <c r="Y120" s="333" t="s">
        <v>1815</v>
      </c>
      <c r="Z120" s="334"/>
      <c r="AD120" s="334"/>
      <c r="AF120" s="333" t="s">
        <v>613</v>
      </c>
      <c r="AG120" s="333" t="s">
        <v>613</v>
      </c>
      <c r="AH120" s="334">
        <v>1174</v>
      </c>
      <c r="AI120" s="333" t="s">
        <v>2285</v>
      </c>
      <c r="AJ120" s="333" t="s">
        <v>2290</v>
      </c>
      <c r="AK120" s="333" t="s">
        <v>2287</v>
      </c>
      <c r="AL120" s="333" t="s">
        <v>2288</v>
      </c>
      <c r="AM120" s="333" t="s">
        <v>1784</v>
      </c>
      <c r="AN120" s="333" t="s">
        <v>1785</v>
      </c>
      <c r="AQ120" s="334"/>
      <c r="AR120" s="334">
        <v>2023</v>
      </c>
      <c r="AS120" s="336">
        <v>45199</v>
      </c>
      <c r="AT120" s="337">
        <v>45199</v>
      </c>
      <c r="AU120" s="333" t="s">
        <v>613</v>
      </c>
      <c r="AV120" s="333" t="s">
        <v>794</v>
      </c>
      <c r="AW120" s="333">
        <v>65.66</v>
      </c>
      <c r="AX120" s="333">
        <v>65.66</v>
      </c>
      <c r="AZ120" s="338">
        <v>65.66</v>
      </c>
      <c r="BA120" s="339">
        <v>45241.425441435182</v>
      </c>
    </row>
    <row r="121" spans="1:53">
      <c r="A121" s="333" t="s">
        <v>1805</v>
      </c>
      <c r="B121" s="333" t="s">
        <v>1806</v>
      </c>
      <c r="C121" s="333" t="s">
        <v>1807</v>
      </c>
      <c r="D121" s="333" t="s">
        <v>1808</v>
      </c>
      <c r="E121" s="333" t="s">
        <v>1805</v>
      </c>
      <c r="F121" s="334">
        <v>1</v>
      </c>
      <c r="G121" s="333" t="s">
        <v>2240</v>
      </c>
      <c r="H121" s="333" t="s">
        <v>5</v>
      </c>
      <c r="I121" s="334">
        <v>75105</v>
      </c>
      <c r="J121" s="333" t="s">
        <v>1810</v>
      </c>
      <c r="K121" s="333" t="s">
        <v>1874</v>
      </c>
      <c r="L121" s="333" t="s">
        <v>1875</v>
      </c>
      <c r="M121" s="333" t="s">
        <v>694</v>
      </c>
      <c r="N121" s="333" t="s">
        <v>1766</v>
      </c>
      <c r="O121" s="333" t="s">
        <v>1767</v>
      </c>
      <c r="P121" s="333" t="s">
        <v>1768</v>
      </c>
      <c r="Q121" s="333" t="s">
        <v>1769</v>
      </c>
      <c r="R121" s="333" t="s">
        <v>1770</v>
      </c>
      <c r="S121" s="333" t="s">
        <v>1771</v>
      </c>
      <c r="T121" s="333" t="s">
        <v>1907</v>
      </c>
      <c r="V121" s="333" t="s">
        <v>1773</v>
      </c>
      <c r="W121" s="333" t="s">
        <v>1774</v>
      </c>
      <c r="X121" s="333" t="s">
        <v>2291</v>
      </c>
      <c r="Y121" s="333" t="s">
        <v>1815</v>
      </c>
      <c r="Z121" s="334"/>
      <c r="AD121" s="334"/>
      <c r="AF121" s="333" t="s">
        <v>613</v>
      </c>
      <c r="AG121" s="333" t="s">
        <v>613</v>
      </c>
      <c r="AH121" s="334">
        <v>25</v>
      </c>
      <c r="AI121" s="333" t="s">
        <v>2292</v>
      </c>
      <c r="AJ121" s="333" t="s">
        <v>2293</v>
      </c>
      <c r="AK121" s="333" t="s">
        <v>2294</v>
      </c>
      <c r="AL121" s="333" t="s">
        <v>2245</v>
      </c>
      <c r="AM121" s="333" t="s">
        <v>1784</v>
      </c>
      <c r="AN121" s="333" t="s">
        <v>1785</v>
      </c>
      <c r="AQ121" s="334"/>
      <c r="AR121" s="334">
        <v>2023</v>
      </c>
      <c r="AS121" s="336">
        <v>44927</v>
      </c>
      <c r="AT121" s="337">
        <v>45062</v>
      </c>
      <c r="AU121" s="333" t="s">
        <v>613</v>
      </c>
      <c r="AV121" s="333" t="s">
        <v>2295</v>
      </c>
      <c r="AW121" s="333">
        <v>751061</v>
      </c>
      <c r="AX121" s="333">
        <v>1247.46</v>
      </c>
      <c r="AZ121" s="338">
        <v>1247.46</v>
      </c>
      <c r="BA121" s="339">
        <v>45241.425441435182</v>
      </c>
    </row>
    <row r="122" spans="1:53">
      <c r="A122" s="333" t="s">
        <v>2296</v>
      </c>
      <c r="B122" s="333" t="s">
        <v>2297</v>
      </c>
      <c r="C122" s="333" t="s">
        <v>2298</v>
      </c>
      <c r="D122" s="333" t="s">
        <v>2299</v>
      </c>
      <c r="E122" s="333" t="s">
        <v>2300</v>
      </c>
      <c r="F122" s="334">
        <v>6</v>
      </c>
      <c r="G122" s="333" t="s">
        <v>1831</v>
      </c>
      <c r="H122" s="333" t="s">
        <v>5</v>
      </c>
      <c r="I122" s="334">
        <v>72410</v>
      </c>
      <c r="J122" s="333" t="s">
        <v>2301</v>
      </c>
      <c r="K122" s="333" t="s">
        <v>1874</v>
      </c>
      <c r="L122" s="333" t="s">
        <v>1875</v>
      </c>
      <c r="M122" s="333" t="s">
        <v>694</v>
      </c>
      <c r="N122" s="333" t="s">
        <v>1766</v>
      </c>
      <c r="O122" s="333" t="s">
        <v>1767</v>
      </c>
      <c r="P122" s="333" t="s">
        <v>1768</v>
      </c>
      <c r="Q122" s="333" t="s">
        <v>1769</v>
      </c>
      <c r="R122" s="333" t="s">
        <v>1770</v>
      </c>
      <c r="S122" s="333" t="s">
        <v>613</v>
      </c>
      <c r="T122" s="333" t="s">
        <v>613</v>
      </c>
      <c r="V122" s="333" t="s">
        <v>1773</v>
      </c>
      <c r="W122" s="333" t="s">
        <v>1774</v>
      </c>
      <c r="X122" s="333" t="s">
        <v>2302</v>
      </c>
      <c r="Y122" s="333" t="s">
        <v>2303</v>
      </c>
      <c r="Z122" s="334"/>
      <c r="AD122" s="334"/>
      <c r="AF122" s="333" t="s">
        <v>613</v>
      </c>
      <c r="AG122" s="333" t="s">
        <v>613</v>
      </c>
      <c r="AH122" s="334">
        <v>56</v>
      </c>
      <c r="AI122" s="333" t="s">
        <v>2304</v>
      </c>
      <c r="AJ122" s="333" t="s">
        <v>2305</v>
      </c>
      <c r="AK122" s="333" t="s">
        <v>2306</v>
      </c>
      <c r="AL122" s="333" t="s">
        <v>2307</v>
      </c>
      <c r="AM122" s="333" t="s">
        <v>2308</v>
      </c>
      <c r="AN122" s="333" t="s">
        <v>1785</v>
      </c>
      <c r="AQ122" s="334"/>
      <c r="AR122" s="334">
        <v>2023</v>
      </c>
      <c r="AS122" s="336">
        <v>45098</v>
      </c>
      <c r="AT122" s="337">
        <v>45126</v>
      </c>
      <c r="AU122" s="333" t="s">
        <v>613</v>
      </c>
      <c r="AV122" s="333" t="s">
        <v>794</v>
      </c>
      <c r="AW122" s="333">
        <v>91.13</v>
      </c>
      <c r="AX122" s="333">
        <v>91.13</v>
      </c>
      <c r="AZ122" s="338">
        <v>91.13</v>
      </c>
      <c r="BA122" s="339">
        <v>45241.425441435182</v>
      </c>
    </row>
    <row r="123" spans="1:53">
      <c r="A123" s="333" t="s">
        <v>2296</v>
      </c>
      <c r="B123" s="333" t="s">
        <v>2297</v>
      </c>
      <c r="C123" s="333" t="s">
        <v>2298</v>
      </c>
      <c r="D123" s="333" t="s">
        <v>2299</v>
      </c>
      <c r="E123" s="333" t="s">
        <v>2300</v>
      </c>
      <c r="F123" s="334">
        <v>6</v>
      </c>
      <c r="G123" s="333" t="s">
        <v>1831</v>
      </c>
      <c r="H123" s="333" t="s">
        <v>5</v>
      </c>
      <c r="I123" s="334">
        <v>72410</v>
      </c>
      <c r="J123" s="333" t="s">
        <v>2301</v>
      </c>
      <c r="K123" s="333" t="s">
        <v>1874</v>
      </c>
      <c r="L123" s="333" t="s">
        <v>1875</v>
      </c>
      <c r="M123" s="333" t="s">
        <v>694</v>
      </c>
      <c r="N123" s="333" t="s">
        <v>1766</v>
      </c>
      <c r="O123" s="333" t="s">
        <v>1767</v>
      </c>
      <c r="P123" s="333" t="s">
        <v>1768</v>
      </c>
      <c r="Q123" s="333" t="s">
        <v>1769</v>
      </c>
      <c r="R123" s="333" t="s">
        <v>1770</v>
      </c>
      <c r="S123" s="333" t="s">
        <v>613</v>
      </c>
      <c r="T123" s="333" t="s">
        <v>613</v>
      </c>
      <c r="V123" s="333" t="s">
        <v>1773</v>
      </c>
      <c r="W123" s="333" t="s">
        <v>1774</v>
      </c>
      <c r="X123" s="333" t="s">
        <v>2309</v>
      </c>
      <c r="Y123" s="333" t="s">
        <v>2303</v>
      </c>
      <c r="Z123" s="334"/>
      <c r="AD123" s="334"/>
      <c r="AF123" s="333" t="s">
        <v>613</v>
      </c>
      <c r="AG123" s="333" t="s">
        <v>613</v>
      </c>
      <c r="AH123" s="334">
        <v>57</v>
      </c>
      <c r="AI123" s="333" t="s">
        <v>2304</v>
      </c>
      <c r="AJ123" s="333" t="s">
        <v>2310</v>
      </c>
      <c r="AK123" s="333" t="s">
        <v>2306</v>
      </c>
      <c r="AL123" s="333" t="s">
        <v>2307</v>
      </c>
      <c r="AM123" s="333" t="s">
        <v>2308</v>
      </c>
      <c r="AN123" s="333" t="s">
        <v>1785</v>
      </c>
      <c r="AQ123" s="334"/>
      <c r="AR123" s="334">
        <v>2023</v>
      </c>
      <c r="AS123" s="336">
        <v>45098</v>
      </c>
      <c r="AT123" s="337">
        <v>45126</v>
      </c>
      <c r="AU123" s="333" t="s">
        <v>613</v>
      </c>
      <c r="AV123" s="333" t="s">
        <v>794</v>
      </c>
      <c r="AW123" s="333">
        <v>91.16</v>
      </c>
      <c r="AX123" s="333">
        <v>91.16</v>
      </c>
      <c r="AZ123" s="338">
        <v>91.16</v>
      </c>
      <c r="BA123" s="339">
        <v>45241.425441435182</v>
      </c>
    </row>
    <row r="124" spans="1:53">
      <c r="A124" s="333" t="s">
        <v>2296</v>
      </c>
      <c r="B124" s="333" t="s">
        <v>2297</v>
      </c>
      <c r="C124" s="333" t="s">
        <v>2298</v>
      </c>
      <c r="D124" s="333" t="s">
        <v>2299</v>
      </c>
      <c r="E124" s="333" t="s">
        <v>2300</v>
      </c>
      <c r="F124" s="334">
        <v>6</v>
      </c>
      <c r="G124" s="333" t="s">
        <v>1831</v>
      </c>
      <c r="H124" s="333" t="s">
        <v>5</v>
      </c>
      <c r="I124" s="334">
        <v>72410</v>
      </c>
      <c r="J124" s="333" t="s">
        <v>2301</v>
      </c>
      <c r="K124" s="333" t="s">
        <v>1874</v>
      </c>
      <c r="L124" s="333" t="s">
        <v>1875</v>
      </c>
      <c r="M124" s="333" t="s">
        <v>694</v>
      </c>
      <c r="N124" s="333" t="s">
        <v>1766</v>
      </c>
      <c r="O124" s="333" t="s">
        <v>1767</v>
      </c>
      <c r="P124" s="333" t="s">
        <v>1768</v>
      </c>
      <c r="Q124" s="333" t="s">
        <v>1769</v>
      </c>
      <c r="R124" s="333" t="s">
        <v>1770</v>
      </c>
      <c r="S124" s="333" t="s">
        <v>613</v>
      </c>
      <c r="T124" s="333" t="s">
        <v>613</v>
      </c>
      <c r="V124" s="333" t="s">
        <v>1773</v>
      </c>
      <c r="W124" s="333" t="s">
        <v>1774</v>
      </c>
      <c r="X124" s="333" t="s">
        <v>2311</v>
      </c>
      <c r="Y124" s="333" t="s">
        <v>2303</v>
      </c>
      <c r="Z124" s="334"/>
      <c r="AD124" s="334"/>
      <c r="AF124" s="333" t="s">
        <v>613</v>
      </c>
      <c r="AG124" s="333" t="s">
        <v>613</v>
      </c>
      <c r="AH124" s="334">
        <v>58</v>
      </c>
      <c r="AI124" s="333" t="s">
        <v>2304</v>
      </c>
      <c r="AJ124" s="333" t="s">
        <v>2312</v>
      </c>
      <c r="AK124" s="333" t="s">
        <v>2306</v>
      </c>
      <c r="AL124" s="333" t="s">
        <v>2307</v>
      </c>
      <c r="AM124" s="333" t="s">
        <v>2308</v>
      </c>
      <c r="AN124" s="333" t="s">
        <v>1785</v>
      </c>
      <c r="AQ124" s="334"/>
      <c r="AR124" s="334">
        <v>2023</v>
      </c>
      <c r="AS124" s="336">
        <v>45098</v>
      </c>
      <c r="AT124" s="337">
        <v>45126</v>
      </c>
      <c r="AU124" s="333" t="s">
        <v>613</v>
      </c>
      <c r="AV124" s="333" t="s">
        <v>794</v>
      </c>
      <c r="AW124" s="333">
        <v>91.16</v>
      </c>
      <c r="AX124" s="333">
        <v>91.16</v>
      </c>
      <c r="AZ124" s="338">
        <v>91.16</v>
      </c>
      <c r="BA124" s="339">
        <v>45241.425441435182</v>
      </c>
    </row>
    <row r="125" spans="1:53">
      <c r="A125" s="333" t="s">
        <v>2296</v>
      </c>
      <c r="B125" s="333" t="s">
        <v>2297</v>
      </c>
      <c r="C125" s="333" t="s">
        <v>2298</v>
      </c>
      <c r="D125" s="333" t="s">
        <v>2299</v>
      </c>
      <c r="E125" s="333" t="s">
        <v>2300</v>
      </c>
      <c r="F125" s="334">
        <v>6</v>
      </c>
      <c r="G125" s="333" t="s">
        <v>1831</v>
      </c>
      <c r="H125" s="333" t="s">
        <v>5</v>
      </c>
      <c r="I125" s="334">
        <v>72410</v>
      </c>
      <c r="J125" s="333" t="s">
        <v>2301</v>
      </c>
      <c r="K125" s="333" t="s">
        <v>1874</v>
      </c>
      <c r="L125" s="333" t="s">
        <v>1875</v>
      </c>
      <c r="M125" s="333" t="s">
        <v>694</v>
      </c>
      <c r="N125" s="333" t="s">
        <v>1766</v>
      </c>
      <c r="O125" s="333" t="s">
        <v>1767</v>
      </c>
      <c r="P125" s="333" t="s">
        <v>1768</v>
      </c>
      <c r="Q125" s="333" t="s">
        <v>1769</v>
      </c>
      <c r="R125" s="333" t="s">
        <v>1770</v>
      </c>
      <c r="S125" s="333" t="s">
        <v>613</v>
      </c>
      <c r="T125" s="333" t="s">
        <v>613</v>
      </c>
      <c r="V125" s="333" t="s">
        <v>1773</v>
      </c>
      <c r="W125" s="333" t="s">
        <v>1774</v>
      </c>
      <c r="X125" s="333" t="s">
        <v>2313</v>
      </c>
      <c r="Y125" s="333" t="s">
        <v>2303</v>
      </c>
      <c r="Z125" s="334"/>
      <c r="AD125" s="334"/>
      <c r="AF125" s="333" t="s">
        <v>613</v>
      </c>
      <c r="AG125" s="333" t="s">
        <v>613</v>
      </c>
      <c r="AH125" s="334">
        <v>59</v>
      </c>
      <c r="AI125" s="333" t="s">
        <v>2304</v>
      </c>
      <c r="AJ125" s="333" t="s">
        <v>2314</v>
      </c>
      <c r="AK125" s="333" t="s">
        <v>2306</v>
      </c>
      <c r="AL125" s="333" t="s">
        <v>2307</v>
      </c>
      <c r="AM125" s="333" t="s">
        <v>2308</v>
      </c>
      <c r="AN125" s="333" t="s">
        <v>1785</v>
      </c>
      <c r="AQ125" s="334"/>
      <c r="AR125" s="334">
        <v>2023</v>
      </c>
      <c r="AS125" s="336">
        <v>45098</v>
      </c>
      <c r="AT125" s="337">
        <v>45126</v>
      </c>
      <c r="AU125" s="333" t="s">
        <v>613</v>
      </c>
      <c r="AV125" s="333" t="s">
        <v>794</v>
      </c>
      <c r="AW125" s="333">
        <v>91.16</v>
      </c>
      <c r="AX125" s="333">
        <v>91.16</v>
      </c>
      <c r="AZ125" s="338">
        <v>91.16</v>
      </c>
      <c r="BA125" s="339">
        <v>45241.425441435182</v>
      </c>
    </row>
    <row r="126" spans="1:53">
      <c r="A126" s="333" t="s">
        <v>2296</v>
      </c>
      <c r="B126" s="333" t="s">
        <v>2297</v>
      </c>
      <c r="C126" s="333" t="s">
        <v>2298</v>
      </c>
      <c r="D126" s="333" t="s">
        <v>2299</v>
      </c>
      <c r="E126" s="333" t="s">
        <v>2300</v>
      </c>
      <c r="F126" s="334">
        <v>6</v>
      </c>
      <c r="G126" s="333" t="s">
        <v>1831</v>
      </c>
      <c r="H126" s="333" t="s">
        <v>5</v>
      </c>
      <c r="I126" s="334">
        <v>72410</v>
      </c>
      <c r="J126" s="333" t="s">
        <v>2301</v>
      </c>
      <c r="K126" s="333" t="s">
        <v>1874</v>
      </c>
      <c r="L126" s="333" t="s">
        <v>1875</v>
      </c>
      <c r="M126" s="333" t="s">
        <v>694</v>
      </c>
      <c r="N126" s="333" t="s">
        <v>1766</v>
      </c>
      <c r="O126" s="333" t="s">
        <v>1767</v>
      </c>
      <c r="P126" s="333" t="s">
        <v>1768</v>
      </c>
      <c r="Q126" s="333" t="s">
        <v>1769</v>
      </c>
      <c r="R126" s="333" t="s">
        <v>1770</v>
      </c>
      <c r="S126" s="333" t="s">
        <v>613</v>
      </c>
      <c r="T126" s="333" t="s">
        <v>613</v>
      </c>
      <c r="V126" s="333" t="s">
        <v>1773</v>
      </c>
      <c r="W126" s="333" t="s">
        <v>1774</v>
      </c>
      <c r="X126" s="333" t="s">
        <v>2315</v>
      </c>
      <c r="Y126" s="333" t="s">
        <v>2303</v>
      </c>
      <c r="Z126" s="334"/>
      <c r="AD126" s="334"/>
      <c r="AF126" s="333" t="s">
        <v>613</v>
      </c>
      <c r="AG126" s="333" t="s">
        <v>613</v>
      </c>
      <c r="AH126" s="334">
        <v>60</v>
      </c>
      <c r="AI126" s="333" t="s">
        <v>2304</v>
      </c>
      <c r="AJ126" s="333" t="s">
        <v>2316</v>
      </c>
      <c r="AK126" s="333" t="s">
        <v>2306</v>
      </c>
      <c r="AL126" s="333" t="s">
        <v>2307</v>
      </c>
      <c r="AM126" s="333" t="s">
        <v>2308</v>
      </c>
      <c r="AN126" s="333" t="s">
        <v>1785</v>
      </c>
      <c r="AQ126" s="334"/>
      <c r="AR126" s="334">
        <v>2023</v>
      </c>
      <c r="AS126" s="336">
        <v>45098</v>
      </c>
      <c r="AT126" s="337">
        <v>45126</v>
      </c>
      <c r="AU126" s="333" t="s">
        <v>613</v>
      </c>
      <c r="AV126" s="333" t="s">
        <v>794</v>
      </c>
      <c r="AW126" s="333">
        <v>91.16</v>
      </c>
      <c r="AX126" s="333">
        <v>91.16</v>
      </c>
      <c r="AZ126" s="338">
        <v>91.16</v>
      </c>
      <c r="BA126" s="339">
        <v>45241.425441435182</v>
      </c>
    </row>
    <row r="127" spans="1:53">
      <c r="A127" s="333" t="s">
        <v>2296</v>
      </c>
      <c r="B127" s="333" t="s">
        <v>2297</v>
      </c>
      <c r="C127" s="333" t="s">
        <v>2298</v>
      </c>
      <c r="D127" s="333" t="s">
        <v>2299</v>
      </c>
      <c r="E127" s="333" t="s">
        <v>2300</v>
      </c>
      <c r="F127" s="334">
        <v>6</v>
      </c>
      <c r="G127" s="333" t="s">
        <v>1831</v>
      </c>
      <c r="H127" s="333" t="s">
        <v>5</v>
      </c>
      <c r="I127" s="334">
        <v>72410</v>
      </c>
      <c r="J127" s="333" t="s">
        <v>2301</v>
      </c>
      <c r="K127" s="333" t="s">
        <v>1874</v>
      </c>
      <c r="L127" s="333" t="s">
        <v>1875</v>
      </c>
      <c r="M127" s="333" t="s">
        <v>694</v>
      </c>
      <c r="N127" s="333" t="s">
        <v>1766</v>
      </c>
      <c r="O127" s="333" t="s">
        <v>1767</v>
      </c>
      <c r="P127" s="333" t="s">
        <v>1768</v>
      </c>
      <c r="Q127" s="333" t="s">
        <v>1769</v>
      </c>
      <c r="R127" s="333" t="s">
        <v>1770</v>
      </c>
      <c r="S127" s="333" t="s">
        <v>613</v>
      </c>
      <c r="T127" s="333" t="s">
        <v>613</v>
      </c>
      <c r="V127" s="333" t="s">
        <v>1773</v>
      </c>
      <c r="W127" s="333" t="s">
        <v>1774</v>
      </c>
      <c r="X127" s="333" t="s">
        <v>2317</v>
      </c>
      <c r="Y127" s="333" t="s">
        <v>2303</v>
      </c>
      <c r="Z127" s="334"/>
      <c r="AD127" s="334"/>
      <c r="AF127" s="333" t="s">
        <v>613</v>
      </c>
      <c r="AG127" s="333" t="s">
        <v>613</v>
      </c>
      <c r="AH127" s="334">
        <v>61</v>
      </c>
      <c r="AI127" s="333" t="s">
        <v>2304</v>
      </c>
      <c r="AJ127" s="333" t="s">
        <v>2318</v>
      </c>
      <c r="AK127" s="333" t="s">
        <v>2306</v>
      </c>
      <c r="AL127" s="333" t="s">
        <v>2307</v>
      </c>
      <c r="AM127" s="333" t="s">
        <v>2308</v>
      </c>
      <c r="AN127" s="333" t="s">
        <v>1785</v>
      </c>
      <c r="AQ127" s="334"/>
      <c r="AR127" s="334">
        <v>2023</v>
      </c>
      <c r="AS127" s="336">
        <v>45098</v>
      </c>
      <c r="AT127" s="337">
        <v>45126</v>
      </c>
      <c r="AU127" s="333" t="s">
        <v>613</v>
      </c>
      <c r="AV127" s="333" t="s">
        <v>794</v>
      </c>
      <c r="AW127" s="333">
        <v>91.16</v>
      </c>
      <c r="AX127" s="333">
        <v>91.16</v>
      </c>
      <c r="AZ127" s="338">
        <v>91.16</v>
      </c>
      <c r="BA127" s="339">
        <v>45241.425441435182</v>
      </c>
    </row>
    <row r="128" spans="1:53">
      <c r="A128" s="333" t="s">
        <v>1757</v>
      </c>
      <c r="B128" s="333" t="s">
        <v>1758</v>
      </c>
      <c r="C128" s="333" t="s">
        <v>1759</v>
      </c>
      <c r="D128" s="333" t="s">
        <v>1760</v>
      </c>
      <c r="E128" s="333" t="s">
        <v>1761</v>
      </c>
      <c r="F128" s="334">
        <v>3</v>
      </c>
      <c r="G128" s="333" t="s">
        <v>1883</v>
      </c>
      <c r="H128" s="333" t="s">
        <v>5</v>
      </c>
      <c r="I128" s="334">
        <v>72410</v>
      </c>
      <c r="J128" s="333" t="s">
        <v>2301</v>
      </c>
      <c r="K128" s="333" t="s">
        <v>1874</v>
      </c>
      <c r="L128" s="333" t="s">
        <v>1875</v>
      </c>
      <c r="M128" s="333" t="s">
        <v>694</v>
      </c>
      <c r="N128" s="333" t="s">
        <v>1766</v>
      </c>
      <c r="O128" s="333" t="s">
        <v>1767</v>
      </c>
      <c r="P128" s="333" t="s">
        <v>1768</v>
      </c>
      <c r="Q128" s="333" t="s">
        <v>1769</v>
      </c>
      <c r="R128" s="333" t="s">
        <v>1770</v>
      </c>
      <c r="S128" s="333" t="s">
        <v>1771</v>
      </c>
      <c r="T128" s="333" t="s">
        <v>1813</v>
      </c>
      <c r="V128" s="333" t="s">
        <v>1773</v>
      </c>
      <c r="W128" s="333" t="s">
        <v>1774</v>
      </c>
      <c r="X128" s="333" t="s">
        <v>2319</v>
      </c>
      <c r="Y128" s="333" t="s">
        <v>1776</v>
      </c>
      <c r="Z128" s="334">
        <v>300001200154198</v>
      </c>
      <c r="AA128" s="333" t="s">
        <v>1777</v>
      </c>
      <c r="AB128" s="333">
        <v>0</v>
      </c>
      <c r="AC128" s="333">
        <v>0</v>
      </c>
      <c r="AD128" s="334">
        <v>2</v>
      </c>
      <c r="AE128" s="333" t="s">
        <v>2319</v>
      </c>
      <c r="AF128" s="333" t="s">
        <v>2320</v>
      </c>
      <c r="AG128" s="333" t="s">
        <v>2321</v>
      </c>
      <c r="AH128" s="334">
        <v>242</v>
      </c>
      <c r="AI128" s="333" t="s">
        <v>2322</v>
      </c>
      <c r="AJ128" s="333" t="s">
        <v>2323</v>
      </c>
      <c r="AK128" s="333" t="s">
        <v>2324</v>
      </c>
      <c r="AL128" s="333" t="s">
        <v>2325</v>
      </c>
      <c r="AM128" s="333" t="s">
        <v>1784</v>
      </c>
      <c r="AN128" s="333" t="s">
        <v>1785</v>
      </c>
      <c r="AO128" s="333" t="s">
        <v>2326</v>
      </c>
      <c r="AP128" s="333" t="s">
        <v>2327</v>
      </c>
      <c r="AQ128" s="334">
        <v>2</v>
      </c>
      <c r="AR128" s="334">
        <v>2023</v>
      </c>
      <c r="AS128" s="336">
        <v>44986</v>
      </c>
      <c r="AT128" s="337">
        <v>45170</v>
      </c>
      <c r="AU128" s="333" t="s">
        <v>1906</v>
      </c>
      <c r="AV128" s="333" t="s">
        <v>794</v>
      </c>
      <c r="AW128" s="333">
        <v>660</v>
      </c>
      <c r="AX128" s="333">
        <v>660</v>
      </c>
      <c r="AZ128" s="338">
        <v>660</v>
      </c>
      <c r="BA128" s="339">
        <v>45241.425441435182</v>
      </c>
    </row>
    <row r="129" spans="1:53">
      <c r="A129" s="333" t="s">
        <v>1757</v>
      </c>
      <c r="B129" s="333" t="s">
        <v>1758</v>
      </c>
      <c r="C129" s="333" t="s">
        <v>1759</v>
      </c>
      <c r="D129" s="333" t="s">
        <v>1760</v>
      </c>
      <c r="E129" s="333" t="s">
        <v>1761</v>
      </c>
      <c r="F129" s="334">
        <v>3</v>
      </c>
      <c r="G129" s="333" t="s">
        <v>1883</v>
      </c>
      <c r="H129" s="333" t="s">
        <v>5</v>
      </c>
      <c r="I129" s="334">
        <v>72410</v>
      </c>
      <c r="J129" s="333" t="s">
        <v>2301</v>
      </c>
      <c r="K129" s="333" t="s">
        <v>1874</v>
      </c>
      <c r="L129" s="333" t="s">
        <v>1875</v>
      </c>
      <c r="M129" s="333" t="s">
        <v>694</v>
      </c>
      <c r="N129" s="333" t="s">
        <v>1766</v>
      </c>
      <c r="O129" s="333" t="s">
        <v>1767</v>
      </c>
      <c r="P129" s="333" t="s">
        <v>1768</v>
      </c>
      <c r="Q129" s="333" t="s">
        <v>1769</v>
      </c>
      <c r="R129" s="333" t="s">
        <v>1770</v>
      </c>
      <c r="S129" s="333" t="s">
        <v>1771</v>
      </c>
      <c r="T129" s="333" t="s">
        <v>1813</v>
      </c>
      <c r="V129" s="333" t="s">
        <v>1773</v>
      </c>
      <c r="W129" s="333" t="s">
        <v>1774</v>
      </c>
      <c r="X129" s="333" t="s">
        <v>2319</v>
      </c>
      <c r="Y129" s="333" t="s">
        <v>1776</v>
      </c>
      <c r="Z129" s="334">
        <v>300001200154198</v>
      </c>
      <c r="AA129" s="333" t="s">
        <v>1777</v>
      </c>
      <c r="AB129" s="333">
        <v>0</v>
      </c>
      <c r="AC129" s="333">
        <v>0</v>
      </c>
      <c r="AD129" s="334">
        <v>2</v>
      </c>
      <c r="AE129" s="333" t="s">
        <v>2319</v>
      </c>
      <c r="AF129" s="333" t="s">
        <v>2320</v>
      </c>
      <c r="AG129" s="333" t="s">
        <v>2321</v>
      </c>
      <c r="AH129" s="334">
        <v>244</v>
      </c>
      <c r="AI129" s="333" t="s">
        <v>2322</v>
      </c>
      <c r="AJ129" s="333" t="s">
        <v>2323</v>
      </c>
      <c r="AK129" s="333" t="s">
        <v>2324</v>
      </c>
      <c r="AL129" s="333" t="s">
        <v>2325</v>
      </c>
      <c r="AM129" s="333" t="s">
        <v>1784</v>
      </c>
      <c r="AN129" s="333" t="s">
        <v>1785</v>
      </c>
      <c r="AO129" s="333" t="s">
        <v>2326</v>
      </c>
      <c r="AP129" s="333" t="s">
        <v>2327</v>
      </c>
      <c r="AQ129" s="334">
        <v>2</v>
      </c>
      <c r="AR129" s="334">
        <v>2023</v>
      </c>
      <c r="AS129" s="336">
        <v>44986</v>
      </c>
      <c r="AT129" s="337">
        <v>45170</v>
      </c>
      <c r="AU129" s="333" t="s">
        <v>1906</v>
      </c>
      <c r="AV129" s="333" t="s">
        <v>794</v>
      </c>
      <c r="AW129" s="333">
        <v>-660</v>
      </c>
      <c r="AY129" s="333">
        <v>660</v>
      </c>
      <c r="AZ129" s="338">
        <v>-660</v>
      </c>
      <c r="BA129" s="339">
        <v>45241.425441435182</v>
      </c>
    </row>
    <row r="130" spans="1:53">
      <c r="A130" s="333" t="s">
        <v>1757</v>
      </c>
      <c r="B130" s="333" t="s">
        <v>1758</v>
      </c>
      <c r="C130" s="333" t="s">
        <v>1759</v>
      </c>
      <c r="D130" s="333" t="s">
        <v>1760</v>
      </c>
      <c r="E130" s="333" t="s">
        <v>1761</v>
      </c>
      <c r="F130" s="334">
        <v>3</v>
      </c>
      <c r="G130" s="333" t="s">
        <v>1883</v>
      </c>
      <c r="H130" s="333" t="s">
        <v>5</v>
      </c>
      <c r="I130" s="334">
        <v>72410</v>
      </c>
      <c r="J130" s="333" t="s">
        <v>2301</v>
      </c>
      <c r="K130" s="333" t="s">
        <v>1874</v>
      </c>
      <c r="L130" s="333" t="s">
        <v>1875</v>
      </c>
      <c r="M130" s="333" t="s">
        <v>694</v>
      </c>
      <c r="N130" s="333" t="s">
        <v>1766</v>
      </c>
      <c r="O130" s="333" t="s">
        <v>1767</v>
      </c>
      <c r="P130" s="333" t="s">
        <v>1768</v>
      </c>
      <c r="Q130" s="333" t="s">
        <v>1769</v>
      </c>
      <c r="R130" s="333" t="s">
        <v>1770</v>
      </c>
      <c r="S130" s="333" t="s">
        <v>1771</v>
      </c>
      <c r="T130" s="333" t="s">
        <v>1813</v>
      </c>
      <c r="V130" s="333" t="s">
        <v>1773</v>
      </c>
      <c r="W130" s="333" t="s">
        <v>1774</v>
      </c>
      <c r="X130" s="333" t="s">
        <v>2319</v>
      </c>
      <c r="Y130" s="333" t="s">
        <v>1776</v>
      </c>
      <c r="Z130" s="334">
        <v>300001200154198</v>
      </c>
      <c r="AA130" s="333" t="s">
        <v>1777</v>
      </c>
      <c r="AB130" s="333">
        <v>0</v>
      </c>
      <c r="AC130" s="333">
        <v>0</v>
      </c>
      <c r="AD130" s="334">
        <v>17</v>
      </c>
      <c r="AE130" s="333" t="s">
        <v>2319</v>
      </c>
      <c r="AF130" s="333" t="s">
        <v>2320</v>
      </c>
      <c r="AG130" s="333" t="s">
        <v>2321</v>
      </c>
      <c r="AH130" s="334">
        <v>243</v>
      </c>
      <c r="AI130" s="333" t="s">
        <v>2322</v>
      </c>
      <c r="AJ130" s="333" t="s">
        <v>2328</v>
      </c>
      <c r="AK130" s="333" t="s">
        <v>2324</v>
      </c>
      <c r="AL130" s="333" t="s">
        <v>2325</v>
      </c>
      <c r="AM130" s="333" t="s">
        <v>1784</v>
      </c>
      <c r="AN130" s="333" t="s">
        <v>1785</v>
      </c>
      <c r="AO130" s="333" t="s">
        <v>2326</v>
      </c>
      <c r="AP130" s="333" t="s">
        <v>2327</v>
      </c>
      <c r="AQ130" s="334">
        <v>17</v>
      </c>
      <c r="AR130" s="334">
        <v>2023</v>
      </c>
      <c r="AS130" s="336">
        <v>44986</v>
      </c>
      <c r="AT130" s="337">
        <v>45170</v>
      </c>
      <c r="AU130" s="333" t="s">
        <v>2329</v>
      </c>
      <c r="AV130" s="333" t="s">
        <v>794</v>
      </c>
      <c r="AW130" s="333">
        <v>938</v>
      </c>
      <c r="AX130" s="333">
        <v>938</v>
      </c>
      <c r="AZ130" s="338">
        <v>938</v>
      </c>
      <c r="BA130" s="339">
        <v>45241.425441435182</v>
      </c>
    </row>
    <row r="131" spans="1:53">
      <c r="A131" s="333" t="s">
        <v>1757</v>
      </c>
      <c r="B131" s="333" t="s">
        <v>1758</v>
      </c>
      <c r="C131" s="333" t="s">
        <v>1759</v>
      </c>
      <c r="D131" s="333" t="s">
        <v>1760</v>
      </c>
      <c r="E131" s="333" t="s">
        <v>1761</v>
      </c>
      <c r="F131" s="334">
        <v>3</v>
      </c>
      <c r="G131" s="333" t="s">
        <v>1883</v>
      </c>
      <c r="H131" s="333" t="s">
        <v>5</v>
      </c>
      <c r="I131" s="334">
        <v>72410</v>
      </c>
      <c r="J131" s="333" t="s">
        <v>2301</v>
      </c>
      <c r="K131" s="333" t="s">
        <v>1874</v>
      </c>
      <c r="L131" s="333" t="s">
        <v>1875</v>
      </c>
      <c r="M131" s="333" t="s">
        <v>694</v>
      </c>
      <c r="N131" s="333" t="s">
        <v>1766</v>
      </c>
      <c r="O131" s="333" t="s">
        <v>1767</v>
      </c>
      <c r="P131" s="333" t="s">
        <v>1768</v>
      </c>
      <c r="Q131" s="333" t="s">
        <v>1769</v>
      </c>
      <c r="R131" s="333" t="s">
        <v>1770</v>
      </c>
      <c r="S131" s="333" t="s">
        <v>1771</v>
      </c>
      <c r="T131" s="333" t="s">
        <v>1813</v>
      </c>
      <c r="V131" s="333" t="s">
        <v>1773</v>
      </c>
      <c r="W131" s="333" t="s">
        <v>1774</v>
      </c>
      <c r="X131" s="333" t="s">
        <v>2319</v>
      </c>
      <c r="Y131" s="333" t="s">
        <v>1776</v>
      </c>
      <c r="Z131" s="334">
        <v>300001200154198</v>
      </c>
      <c r="AA131" s="333" t="s">
        <v>1777</v>
      </c>
      <c r="AB131" s="333">
        <v>0</v>
      </c>
      <c r="AC131" s="333">
        <v>0</v>
      </c>
      <c r="AD131" s="334">
        <v>17</v>
      </c>
      <c r="AE131" s="333" t="s">
        <v>2319</v>
      </c>
      <c r="AF131" s="333" t="s">
        <v>2320</v>
      </c>
      <c r="AG131" s="333" t="s">
        <v>2321</v>
      </c>
      <c r="AH131" s="334">
        <v>245</v>
      </c>
      <c r="AI131" s="333" t="s">
        <v>2322</v>
      </c>
      <c r="AJ131" s="333" t="s">
        <v>2328</v>
      </c>
      <c r="AK131" s="333" t="s">
        <v>2324</v>
      </c>
      <c r="AL131" s="333" t="s">
        <v>2325</v>
      </c>
      <c r="AM131" s="333" t="s">
        <v>1784</v>
      </c>
      <c r="AN131" s="333" t="s">
        <v>1785</v>
      </c>
      <c r="AO131" s="333" t="s">
        <v>2326</v>
      </c>
      <c r="AP131" s="333" t="s">
        <v>2327</v>
      </c>
      <c r="AQ131" s="334">
        <v>17</v>
      </c>
      <c r="AR131" s="334">
        <v>2023</v>
      </c>
      <c r="AS131" s="336">
        <v>44986</v>
      </c>
      <c r="AT131" s="337">
        <v>45170</v>
      </c>
      <c r="AU131" s="333" t="s">
        <v>2329</v>
      </c>
      <c r="AV131" s="333" t="s">
        <v>794</v>
      </c>
      <c r="AW131" s="333">
        <v>-938</v>
      </c>
      <c r="AY131" s="333">
        <v>938</v>
      </c>
      <c r="AZ131" s="338">
        <v>-938</v>
      </c>
      <c r="BA131" s="339">
        <v>45241.425441435182</v>
      </c>
    </row>
    <row r="132" spans="1:53">
      <c r="A132" s="333" t="s">
        <v>1757</v>
      </c>
      <c r="B132" s="333" t="s">
        <v>1758</v>
      </c>
      <c r="C132" s="333" t="s">
        <v>1759</v>
      </c>
      <c r="D132" s="333" t="s">
        <v>1760</v>
      </c>
      <c r="E132" s="333" t="s">
        <v>1761</v>
      </c>
      <c r="F132" s="334">
        <v>3</v>
      </c>
      <c r="G132" s="333" t="s">
        <v>1883</v>
      </c>
      <c r="H132" s="333" t="s">
        <v>5</v>
      </c>
      <c r="I132" s="334">
        <v>72410</v>
      </c>
      <c r="J132" s="333" t="s">
        <v>2301</v>
      </c>
      <c r="K132" s="333" t="s">
        <v>1874</v>
      </c>
      <c r="L132" s="333" t="s">
        <v>1875</v>
      </c>
      <c r="M132" s="333" t="s">
        <v>694</v>
      </c>
      <c r="N132" s="333" t="s">
        <v>1766</v>
      </c>
      <c r="O132" s="333" t="s">
        <v>1767</v>
      </c>
      <c r="P132" s="333" t="s">
        <v>1768</v>
      </c>
      <c r="Q132" s="333" t="s">
        <v>1769</v>
      </c>
      <c r="R132" s="333" t="s">
        <v>1770</v>
      </c>
      <c r="S132" s="333" t="s">
        <v>1771</v>
      </c>
      <c r="T132" s="333" t="s">
        <v>1813</v>
      </c>
      <c r="V132" s="333" t="s">
        <v>1773</v>
      </c>
      <c r="W132" s="333" t="s">
        <v>1774</v>
      </c>
      <c r="X132" s="333" t="s">
        <v>2330</v>
      </c>
      <c r="Y132" s="333" t="s">
        <v>1776</v>
      </c>
      <c r="Z132" s="334">
        <v>300001226389499</v>
      </c>
      <c r="AA132" s="333" t="s">
        <v>1777</v>
      </c>
      <c r="AB132" s="333">
        <v>61329</v>
      </c>
      <c r="AC132" s="333">
        <v>938</v>
      </c>
      <c r="AD132" s="334">
        <v>17</v>
      </c>
      <c r="AE132" s="333" t="s">
        <v>2330</v>
      </c>
      <c r="AF132" s="333" t="s">
        <v>2320</v>
      </c>
      <c r="AG132" s="333" t="s">
        <v>2321</v>
      </c>
      <c r="AH132" s="334">
        <v>141</v>
      </c>
      <c r="AI132" s="333" t="s">
        <v>2331</v>
      </c>
      <c r="AJ132" s="333" t="s">
        <v>2332</v>
      </c>
      <c r="AK132" s="333" t="s">
        <v>2333</v>
      </c>
      <c r="AL132" s="333" t="s">
        <v>2325</v>
      </c>
      <c r="AM132" s="333" t="s">
        <v>1784</v>
      </c>
      <c r="AN132" s="333" t="s">
        <v>1785</v>
      </c>
      <c r="AO132" s="333" t="s">
        <v>2326</v>
      </c>
      <c r="AP132" s="333" t="s">
        <v>2327</v>
      </c>
      <c r="AQ132" s="334">
        <v>17</v>
      </c>
      <c r="AR132" s="334">
        <v>2023</v>
      </c>
      <c r="AS132" s="336">
        <v>44986</v>
      </c>
      <c r="AT132" s="337">
        <v>45174</v>
      </c>
      <c r="AU132" s="333" t="s">
        <v>2329</v>
      </c>
      <c r="AV132" s="333" t="s">
        <v>794</v>
      </c>
      <c r="AW132" s="333">
        <v>938</v>
      </c>
      <c r="AX132" s="333">
        <v>938</v>
      </c>
      <c r="AZ132" s="338">
        <v>938</v>
      </c>
      <c r="BA132" s="339">
        <v>45241.425441435182</v>
      </c>
    </row>
    <row r="133" spans="1:53">
      <c r="A133" s="333" t="s">
        <v>1757</v>
      </c>
      <c r="B133" s="333" t="s">
        <v>1758</v>
      </c>
      <c r="C133" s="333" t="s">
        <v>1759</v>
      </c>
      <c r="D133" s="333" t="s">
        <v>1760</v>
      </c>
      <c r="E133" s="333" t="s">
        <v>1761</v>
      </c>
      <c r="F133" s="334">
        <v>3</v>
      </c>
      <c r="G133" s="333" t="s">
        <v>1883</v>
      </c>
      <c r="H133" s="333" t="s">
        <v>5</v>
      </c>
      <c r="I133" s="334">
        <v>72410</v>
      </c>
      <c r="J133" s="333" t="s">
        <v>2301</v>
      </c>
      <c r="K133" s="333" t="s">
        <v>1874</v>
      </c>
      <c r="L133" s="333" t="s">
        <v>1875</v>
      </c>
      <c r="M133" s="333" t="s">
        <v>694</v>
      </c>
      <c r="N133" s="333" t="s">
        <v>1766</v>
      </c>
      <c r="O133" s="333" t="s">
        <v>1767</v>
      </c>
      <c r="P133" s="333" t="s">
        <v>1768</v>
      </c>
      <c r="Q133" s="333" t="s">
        <v>1769</v>
      </c>
      <c r="R133" s="333" t="s">
        <v>1770</v>
      </c>
      <c r="S133" s="333" t="s">
        <v>1771</v>
      </c>
      <c r="T133" s="333" t="s">
        <v>1813</v>
      </c>
      <c r="V133" s="333" t="s">
        <v>1773</v>
      </c>
      <c r="W133" s="333" t="s">
        <v>1774</v>
      </c>
      <c r="X133" s="333" t="s">
        <v>2330</v>
      </c>
      <c r="Y133" s="333" t="s">
        <v>1776</v>
      </c>
      <c r="Z133" s="334">
        <v>300001226389499</v>
      </c>
      <c r="AA133" s="333" t="s">
        <v>1777</v>
      </c>
      <c r="AB133" s="333">
        <v>61329</v>
      </c>
      <c r="AC133" s="333">
        <v>1430</v>
      </c>
      <c r="AD133" s="334">
        <v>2</v>
      </c>
      <c r="AE133" s="333" t="s">
        <v>2330</v>
      </c>
      <c r="AF133" s="333" t="s">
        <v>2320</v>
      </c>
      <c r="AG133" s="333" t="s">
        <v>2321</v>
      </c>
      <c r="AH133" s="334">
        <v>140</v>
      </c>
      <c r="AI133" s="333" t="s">
        <v>2331</v>
      </c>
      <c r="AJ133" s="333" t="s">
        <v>2334</v>
      </c>
      <c r="AK133" s="333" t="s">
        <v>2333</v>
      </c>
      <c r="AL133" s="333" t="s">
        <v>2325</v>
      </c>
      <c r="AM133" s="333" t="s">
        <v>1784</v>
      </c>
      <c r="AN133" s="333" t="s">
        <v>1785</v>
      </c>
      <c r="AO133" s="333" t="s">
        <v>2326</v>
      </c>
      <c r="AP133" s="333" t="s">
        <v>2327</v>
      </c>
      <c r="AQ133" s="334">
        <v>2</v>
      </c>
      <c r="AR133" s="334">
        <v>2023</v>
      </c>
      <c r="AS133" s="336">
        <v>44986</v>
      </c>
      <c r="AT133" s="337">
        <v>45174</v>
      </c>
      <c r="AU133" s="333" t="s">
        <v>1906</v>
      </c>
      <c r="AV133" s="333" t="s">
        <v>794</v>
      </c>
      <c r="AW133" s="333">
        <v>660</v>
      </c>
      <c r="AX133" s="333">
        <v>660</v>
      </c>
      <c r="AZ133" s="338">
        <v>660</v>
      </c>
      <c r="BA133" s="339">
        <v>45241.425441435182</v>
      </c>
    </row>
    <row r="134" spans="1:53">
      <c r="A134" s="333" t="s">
        <v>1757</v>
      </c>
      <c r="B134" s="333" t="s">
        <v>1758</v>
      </c>
      <c r="C134" s="333" t="s">
        <v>1759</v>
      </c>
      <c r="D134" s="333" t="s">
        <v>1760</v>
      </c>
      <c r="E134" s="333" t="s">
        <v>1761</v>
      </c>
      <c r="F134" s="334">
        <v>3</v>
      </c>
      <c r="G134" s="333" t="s">
        <v>1883</v>
      </c>
      <c r="H134" s="333" t="s">
        <v>5</v>
      </c>
      <c r="I134" s="334">
        <v>72815</v>
      </c>
      <c r="J134" s="333" t="s">
        <v>2335</v>
      </c>
      <c r="K134" s="333" t="s">
        <v>1874</v>
      </c>
      <c r="L134" s="333" t="s">
        <v>1875</v>
      </c>
      <c r="M134" s="333" t="s">
        <v>694</v>
      </c>
      <c r="N134" s="333" t="s">
        <v>1766</v>
      </c>
      <c r="O134" s="333" t="s">
        <v>1767</v>
      </c>
      <c r="P134" s="333" t="s">
        <v>1768</v>
      </c>
      <c r="Q134" s="333" t="s">
        <v>1769</v>
      </c>
      <c r="R134" s="333" t="s">
        <v>1770</v>
      </c>
      <c r="S134" s="333" t="s">
        <v>1771</v>
      </c>
      <c r="T134" s="333" t="s">
        <v>1813</v>
      </c>
      <c r="V134" s="333" t="s">
        <v>1773</v>
      </c>
      <c r="W134" s="333" t="s">
        <v>1774</v>
      </c>
      <c r="X134" s="333" t="s">
        <v>2319</v>
      </c>
      <c r="Y134" s="333" t="s">
        <v>1776</v>
      </c>
      <c r="Z134" s="334">
        <v>300001200154198</v>
      </c>
      <c r="AA134" s="333" t="s">
        <v>1777</v>
      </c>
      <c r="AB134" s="333">
        <v>0</v>
      </c>
      <c r="AC134" s="333">
        <v>0</v>
      </c>
      <c r="AD134" s="334">
        <v>3</v>
      </c>
      <c r="AE134" s="333" t="s">
        <v>2319</v>
      </c>
      <c r="AF134" s="333" t="s">
        <v>2320</v>
      </c>
      <c r="AG134" s="333" t="s">
        <v>2321</v>
      </c>
      <c r="AH134" s="334">
        <v>328</v>
      </c>
      <c r="AI134" s="333" t="s">
        <v>2322</v>
      </c>
      <c r="AJ134" s="333" t="s">
        <v>2336</v>
      </c>
      <c r="AK134" s="333" t="s">
        <v>2324</v>
      </c>
      <c r="AL134" s="333" t="s">
        <v>2325</v>
      </c>
      <c r="AM134" s="333" t="s">
        <v>1784</v>
      </c>
      <c r="AN134" s="333" t="s">
        <v>1785</v>
      </c>
      <c r="AO134" s="333" t="s">
        <v>2326</v>
      </c>
      <c r="AP134" s="333" t="s">
        <v>2327</v>
      </c>
      <c r="AQ134" s="334">
        <v>3</v>
      </c>
      <c r="AR134" s="334">
        <v>2023</v>
      </c>
      <c r="AS134" s="336">
        <v>44986</v>
      </c>
      <c r="AT134" s="337">
        <v>45170</v>
      </c>
      <c r="AU134" s="333" t="s">
        <v>1788</v>
      </c>
      <c r="AV134" s="333" t="s">
        <v>794</v>
      </c>
      <c r="AW134" s="333">
        <v>900</v>
      </c>
      <c r="AX134" s="333">
        <v>900</v>
      </c>
      <c r="AZ134" s="338">
        <v>900</v>
      </c>
      <c r="BA134" s="339">
        <v>45241.425441435182</v>
      </c>
    </row>
    <row r="135" spans="1:53">
      <c r="A135" s="333" t="s">
        <v>1757</v>
      </c>
      <c r="B135" s="333" t="s">
        <v>1758</v>
      </c>
      <c r="C135" s="333" t="s">
        <v>1759</v>
      </c>
      <c r="D135" s="333" t="s">
        <v>1760</v>
      </c>
      <c r="E135" s="333" t="s">
        <v>1761</v>
      </c>
      <c r="F135" s="334">
        <v>3</v>
      </c>
      <c r="G135" s="333" t="s">
        <v>1883</v>
      </c>
      <c r="H135" s="333" t="s">
        <v>5</v>
      </c>
      <c r="I135" s="334">
        <v>72815</v>
      </c>
      <c r="J135" s="333" t="s">
        <v>2335</v>
      </c>
      <c r="K135" s="333" t="s">
        <v>1874</v>
      </c>
      <c r="L135" s="333" t="s">
        <v>1875</v>
      </c>
      <c r="M135" s="333" t="s">
        <v>694</v>
      </c>
      <c r="N135" s="333" t="s">
        <v>1766</v>
      </c>
      <c r="O135" s="333" t="s">
        <v>1767</v>
      </c>
      <c r="P135" s="333" t="s">
        <v>1768</v>
      </c>
      <c r="Q135" s="333" t="s">
        <v>1769</v>
      </c>
      <c r="R135" s="333" t="s">
        <v>1770</v>
      </c>
      <c r="S135" s="333" t="s">
        <v>1771</v>
      </c>
      <c r="T135" s="333" t="s">
        <v>1813</v>
      </c>
      <c r="V135" s="333" t="s">
        <v>1773</v>
      </c>
      <c r="W135" s="333" t="s">
        <v>1774</v>
      </c>
      <c r="X135" s="333" t="s">
        <v>2319</v>
      </c>
      <c r="Y135" s="333" t="s">
        <v>1776</v>
      </c>
      <c r="Z135" s="334">
        <v>300001200154198</v>
      </c>
      <c r="AA135" s="333" t="s">
        <v>1777</v>
      </c>
      <c r="AB135" s="333">
        <v>0</v>
      </c>
      <c r="AC135" s="333">
        <v>0</v>
      </c>
      <c r="AD135" s="334">
        <v>3</v>
      </c>
      <c r="AE135" s="333" t="s">
        <v>2319</v>
      </c>
      <c r="AF135" s="333" t="s">
        <v>2320</v>
      </c>
      <c r="AG135" s="333" t="s">
        <v>2321</v>
      </c>
      <c r="AH135" s="334">
        <v>332</v>
      </c>
      <c r="AI135" s="333" t="s">
        <v>2322</v>
      </c>
      <c r="AJ135" s="333" t="s">
        <v>2336</v>
      </c>
      <c r="AK135" s="333" t="s">
        <v>2324</v>
      </c>
      <c r="AL135" s="333" t="s">
        <v>2325</v>
      </c>
      <c r="AM135" s="333" t="s">
        <v>1784</v>
      </c>
      <c r="AN135" s="333" t="s">
        <v>1785</v>
      </c>
      <c r="AO135" s="333" t="s">
        <v>2326</v>
      </c>
      <c r="AP135" s="333" t="s">
        <v>2327</v>
      </c>
      <c r="AQ135" s="334">
        <v>3</v>
      </c>
      <c r="AR135" s="334">
        <v>2023</v>
      </c>
      <c r="AS135" s="336">
        <v>44986</v>
      </c>
      <c r="AT135" s="337">
        <v>45170</v>
      </c>
      <c r="AU135" s="333" t="s">
        <v>1788</v>
      </c>
      <c r="AV135" s="333" t="s">
        <v>794</v>
      </c>
      <c r="AW135" s="333">
        <v>-900</v>
      </c>
      <c r="AY135" s="333">
        <v>900</v>
      </c>
      <c r="AZ135" s="338">
        <v>-900</v>
      </c>
      <c r="BA135" s="339">
        <v>45241.425441435182</v>
      </c>
    </row>
    <row r="136" spans="1:53">
      <c r="A136" s="333" t="s">
        <v>1757</v>
      </c>
      <c r="B136" s="333" t="s">
        <v>1758</v>
      </c>
      <c r="C136" s="333" t="s">
        <v>1759</v>
      </c>
      <c r="D136" s="333" t="s">
        <v>1760</v>
      </c>
      <c r="E136" s="333" t="s">
        <v>1761</v>
      </c>
      <c r="F136" s="334">
        <v>3</v>
      </c>
      <c r="G136" s="333" t="s">
        <v>1883</v>
      </c>
      <c r="H136" s="333" t="s">
        <v>5</v>
      </c>
      <c r="I136" s="334">
        <v>72815</v>
      </c>
      <c r="J136" s="333" t="s">
        <v>2335</v>
      </c>
      <c r="K136" s="333" t="s">
        <v>1874</v>
      </c>
      <c r="L136" s="333" t="s">
        <v>1875</v>
      </c>
      <c r="M136" s="333" t="s">
        <v>694</v>
      </c>
      <c r="N136" s="333" t="s">
        <v>1766</v>
      </c>
      <c r="O136" s="333" t="s">
        <v>1767</v>
      </c>
      <c r="P136" s="333" t="s">
        <v>1768</v>
      </c>
      <c r="Q136" s="333" t="s">
        <v>1769</v>
      </c>
      <c r="R136" s="333" t="s">
        <v>1770</v>
      </c>
      <c r="S136" s="333" t="s">
        <v>1771</v>
      </c>
      <c r="T136" s="333" t="s">
        <v>1813</v>
      </c>
      <c r="V136" s="333" t="s">
        <v>1773</v>
      </c>
      <c r="W136" s="333" t="s">
        <v>1774</v>
      </c>
      <c r="X136" s="333" t="s">
        <v>2319</v>
      </c>
      <c r="Y136" s="333" t="s">
        <v>1776</v>
      </c>
      <c r="Z136" s="334">
        <v>300001200154198</v>
      </c>
      <c r="AA136" s="333" t="s">
        <v>1777</v>
      </c>
      <c r="AB136" s="333">
        <v>0</v>
      </c>
      <c r="AC136" s="333">
        <v>0</v>
      </c>
      <c r="AD136" s="334">
        <v>4</v>
      </c>
      <c r="AE136" s="333" t="s">
        <v>2319</v>
      </c>
      <c r="AF136" s="333" t="s">
        <v>2320</v>
      </c>
      <c r="AG136" s="333" t="s">
        <v>2321</v>
      </c>
      <c r="AH136" s="334">
        <v>329</v>
      </c>
      <c r="AI136" s="333" t="s">
        <v>2322</v>
      </c>
      <c r="AJ136" s="333" t="s">
        <v>2337</v>
      </c>
      <c r="AK136" s="333" t="s">
        <v>2324</v>
      </c>
      <c r="AL136" s="333" t="s">
        <v>2325</v>
      </c>
      <c r="AM136" s="333" t="s">
        <v>1784</v>
      </c>
      <c r="AN136" s="333" t="s">
        <v>1785</v>
      </c>
      <c r="AO136" s="333" t="s">
        <v>2326</v>
      </c>
      <c r="AP136" s="333" t="s">
        <v>2327</v>
      </c>
      <c r="AQ136" s="334">
        <v>4</v>
      </c>
      <c r="AR136" s="334">
        <v>2023</v>
      </c>
      <c r="AS136" s="336">
        <v>44986</v>
      </c>
      <c r="AT136" s="337">
        <v>45170</v>
      </c>
      <c r="AU136" s="333" t="s">
        <v>1928</v>
      </c>
      <c r="AV136" s="333" t="s">
        <v>794</v>
      </c>
      <c r="AW136" s="333">
        <v>930</v>
      </c>
      <c r="AX136" s="333">
        <v>930</v>
      </c>
      <c r="AZ136" s="338">
        <v>930</v>
      </c>
      <c r="BA136" s="339">
        <v>45241.425441435182</v>
      </c>
    </row>
    <row r="137" spans="1:53">
      <c r="A137" s="333" t="s">
        <v>1757</v>
      </c>
      <c r="B137" s="333" t="s">
        <v>1758</v>
      </c>
      <c r="C137" s="333" t="s">
        <v>1759</v>
      </c>
      <c r="D137" s="333" t="s">
        <v>1760</v>
      </c>
      <c r="E137" s="333" t="s">
        <v>1761</v>
      </c>
      <c r="F137" s="334">
        <v>3</v>
      </c>
      <c r="G137" s="333" t="s">
        <v>1883</v>
      </c>
      <c r="H137" s="333" t="s">
        <v>5</v>
      </c>
      <c r="I137" s="334">
        <v>72815</v>
      </c>
      <c r="J137" s="333" t="s">
        <v>2335</v>
      </c>
      <c r="K137" s="333" t="s">
        <v>1874</v>
      </c>
      <c r="L137" s="333" t="s">
        <v>1875</v>
      </c>
      <c r="M137" s="333" t="s">
        <v>694</v>
      </c>
      <c r="N137" s="333" t="s">
        <v>1766</v>
      </c>
      <c r="O137" s="333" t="s">
        <v>1767</v>
      </c>
      <c r="P137" s="333" t="s">
        <v>1768</v>
      </c>
      <c r="Q137" s="333" t="s">
        <v>1769</v>
      </c>
      <c r="R137" s="333" t="s">
        <v>1770</v>
      </c>
      <c r="S137" s="333" t="s">
        <v>1771</v>
      </c>
      <c r="T137" s="333" t="s">
        <v>1813</v>
      </c>
      <c r="V137" s="333" t="s">
        <v>1773</v>
      </c>
      <c r="W137" s="333" t="s">
        <v>1774</v>
      </c>
      <c r="X137" s="333" t="s">
        <v>2319</v>
      </c>
      <c r="Y137" s="333" t="s">
        <v>1776</v>
      </c>
      <c r="Z137" s="334">
        <v>300001200154198</v>
      </c>
      <c r="AA137" s="333" t="s">
        <v>1777</v>
      </c>
      <c r="AB137" s="333">
        <v>0</v>
      </c>
      <c r="AC137" s="333">
        <v>0</v>
      </c>
      <c r="AD137" s="334">
        <v>4</v>
      </c>
      <c r="AE137" s="333" t="s">
        <v>2319</v>
      </c>
      <c r="AF137" s="333" t="s">
        <v>2320</v>
      </c>
      <c r="AG137" s="333" t="s">
        <v>2321</v>
      </c>
      <c r="AH137" s="334">
        <v>333</v>
      </c>
      <c r="AI137" s="333" t="s">
        <v>2322</v>
      </c>
      <c r="AJ137" s="333" t="s">
        <v>2337</v>
      </c>
      <c r="AK137" s="333" t="s">
        <v>2324</v>
      </c>
      <c r="AL137" s="333" t="s">
        <v>2325</v>
      </c>
      <c r="AM137" s="333" t="s">
        <v>1784</v>
      </c>
      <c r="AN137" s="333" t="s">
        <v>1785</v>
      </c>
      <c r="AO137" s="333" t="s">
        <v>2326</v>
      </c>
      <c r="AP137" s="333" t="s">
        <v>2327</v>
      </c>
      <c r="AQ137" s="334">
        <v>4</v>
      </c>
      <c r="AR137" s="334">
        <v>2023</v>
      </c>
      <c r="AS137" s="336">
        <v>44986</v>
      </c>
      <c r="AT137" s="337">
        <v>45170</v>
      </c>
      <c r="AU137" s="333" t="s">
        <v>1928</v>
      </c>
      <c r="AV137" s="333" t="s">
        <v>794</v>
      </c>
      <c r="AW137" s="333">
        <v>-930</v>
      </c>
      <c r="AY137" s="333">
        <v>930</v>
      </c>
      <c r="AZ137" s="338">
        <v>-930</v>
      </c>
      <c r="BA137" s="339">
        <v>45241.425441435182</v>
      </c>
    </row>
    <row r="138" spans="1:53">
      <c r="A138" s="333" t="s">
        <v>1757</v>
      </c>
      <c r="B138" s="333" t="s">
        <v>1758</v>
      </c>
      <c r="C138" s="333" t="s">
        <v>1759</v>
      </c>
      <c r="D138" s="333" t="s">
        <v>1760</v>
      </c>
      <c r="E138" s="333" t="s">
        <v>1761</v>
      </c>
      <c r="F138" s="334">
        <v>3</v>
      </c>
      <c r="G138" s="333" t="s">
        <v>1883</v>
      </c>
      <c r="H138" s="333" t="s">
        <v>5</v>
      </c>
      <c r="I138" s="334">
        <v>72815</v>
      </c>
      <c r="J138" s="333" t="s">
        <v>2335</v>
      </c>
      <c r="K138" s="333" t="s">
        <v>1874</v>
      </c>
      <c r="L138" s="333" t="s">
        <v>1875</v>
      </c>
      <c r="M138" s="333" t="s">
        <v>694</v>
      </c>
      <c r="N138" s="333" t="s">
        <v>1766</v>
      </c>
      <c r="O138" s="333" t="s">
        <v>1767</v>
      </c>
      <c r="P138" s="333" t="s">
        <v>1768</v>
      </c>
      <c r="Q138" s="333" t="s">
        <v>1769</v>
      </c>
      <c r="R138" s="333" t="s">
        <v>1770</v>
      </c>
      <c r="S138" s="333" t="s">
        <v>1771</v>
      </c>
      <c r="T138" s="333" t="s">
        <v>1813</v>
      </c>
      <c r="V138" s="333" t="s">
        <v>1773</v>
      </c>
      <c r="W138" s="333" t="s">
        <v>1774</v>
      </c>
      <c r="X138" s="333" t="s">
        <v>2319</v>
      </c>
      <c r="Y138" s="333" t="s">
        <v>1776</v>
      </c>
      <c r="Z138" s="334">
        <v>300001200154198</v>
      </c>
      <c r="AA138" s="333" t="s">
        <v>1777</v>
      </c>
      <c r="AB138" s="333">
        <v>0</v>
      </c>
      <c r="AC138" s="333">
        <v>0</v>
      </c>
      <c r="AD138" s="334">
        <v>5</v>
      </c>
      <c r="AE138" s="333" t="s">
        <v>2319</v>
      </c>
      <c r="AF138" s="333" t="s">
        <v>2320</v>
      </c>
      <c r="AG138" s="333" t="s">
        <v>2321</v>
      </c>
      <c r="AH138" s="334">
        <v>326</v>
      </c>
      <c r="AI138" s="333" t="s">
        <v>2322</v>
      </c>
      <c r="AJ138" s="333" t="s">
        <v>2338</v>
      </c>
      <c r="AK138" s="333" t="s">
        <v>2324</v>
      </c>
      <c r="AL138" s="333" t="s">
        <v>2325</v>
      </c>
      <c r="AM138" s="333" t="s">
        <v>1784</v>
      </c>
      <c r="AN138" s="333" t="s">
        <v>1785</v>
      </c>
      <c r="AO138" s="333" t="s">
        <v>2326</v>
      </c>
      <c r="AP138" s="333" t="s">
        <v>2327</v>
      </c>
      <c r="AQ138" s="334">
        <v>5</v>
      </c>
      <c r="AR138" s="334">
        <v>2023</v>
      </c>
      <c r="AS138" s="336">
        <v>44986</v>
      </c>
      <c r="AT138" s="337">
        <v>45170</v>
      </c>
      <c r="AU138" s="333" t="s">
        <v>1925</v>
      </c>
      <c r="AV138" s="333" t="s">
        <v>794</v>
      </c>
      <c r="AW138" s="333">
        <v>60</v>
      </c>
      <c r="AX138" s="333">
        <v>60</v>
      </c>
      <c r="AZ138" s="338">
        <v>60</v>
      </c>
      <c r="BA138" s="339">
        <v>45241.425441435182</v>
      </c>
    </row>
    <row r="139" spans="1:53">
      <c r="A139" s="333" t="s">
        <v>1757</v>
      </c>
      <c r="B139" s="333" t="s">
        <v>1758</v>
      </c>
      <c r="C139" s="333" t="s">
        <v>1759</v>
      </c>
      <c r="D139" s="333" t="s">
        <v>1760</v>
      </c>
      <c r="E139" s="333" t="s">
        <v>1761</v>
      </c>
      <c r="F139" s="334">
        <v>3</v>
      </c>
      <c r="G139" s="333" t="s">
        <v>1883</v>
      </c>
      <c r="H139" s="333" t="s">
        <v>5</v>
      </c>
      <c r="I139" s="334">
        <v>72815</v>
      </c>
      <c r="J139" s="333" t="s">
        <v>2335</v>
      </c>
      <c r="K139" s="333" t="s">
        <v>1874</v>
      </c>
      <c r="L139" s="333" t="s">
        <v>1875</v>
      </c>
      <c r="M139" s="333" t="s">
        <v>694</v>
      </c>
      <c r="N139" s="333" t="s">
        <v>1766</v>
      </c>
      <c r="O139" s="333" t="s">
        <v>1767</v>
      </c>
      <c r="P139" s="333" t="s">
        <v>1768</v>
      </c>
      <c r="Q139" s="333" t="s">
        <v>1769</v>
      </c>
      <c r="R139" s="333" t="s">
        <v>1770</v>
      </c>
      <c r="S139" s="333" t="s">
        <v>1771</v>
      </c>
      <c r="T139" s="333" t="s">
        <v>1813</v>
      </c>
      <c r="V139" s="333" t="s">
        <v>1773</v>
      </c>
      <c r="W139" s="333" t="s">
        <v>1774</v>
      </c>
      <c r="X139" s="333" t="s">
        <v>2319</v>
      </c>
      <c r="Y139" s="333" t="s">
        <v>1776</v>
      </c>
      <c r="Z139" s="334">
        <v>300001200154198</v>
      </c>
      <c r="AA139" s="333" t="s">
        <v>1777</v>
      </c>
      <c r="AB139" s="333">
        <v>0</v>
      </c>
      <c r="AC139" s="333">
        <v>0</v>
      </c>
      <c r="AD139" s="334">
        <v>5</v>
      </c>
      <c r="AE139" s="333" t="s">
        <v>2319</v>
      </c>
      <c r="AF139" s="333" t="s">
        <v>2320</v>
      </c>
      <c r="AG139" s="333" t="s">
        <v>2321</v>
      </c>
      <c r="AH139" s="334">
        <v>330</v>
      </c>
      <c r="AI139" s="333" t="s">
        <v>2322</v>
      </c>
      <c r="AJ139" s="333" t="s">
        <v>2338</v>
      </c>
      <c r="AK139" s="333" t="s">
        <v>2324</v>
      </c>
      <c r="AL139" s="333" t="s">
        <v>2325</v>
      </c>
      <c r="AM139" s="333" t="s">
        <v>1784</v>
      </c>
      <c r="AN139" s="333" t="s">
        <v>1785</v>
      </c>
      <c r="AO139" s="333" t="s">
        <v>2326</v>
      </c>
      <c r="AP139" s="333" t="s">
        <v>2327</v>
      </c>
      <c r="AQ139" s="334">
        <v>5</v>
      </c>
      <c r="AR139" s="334">
        <v>2023</v>
      </c>
      <c r="AS139" s="336">
        <v>44986</v>
      </c>
      <c r="AT139" s="337">
        <v>45170</v>
      </c>
      <c r="AU139" s="333" t="s">
        <v>1925</v>
      </c>
      <c r="AV139" s="333" t="s">
        <v>794</v>
      </c>
      <c r="AW139" s="333">
        <v>-60</v>
      </c>
      <c r="AY139" s="333">
        <v>60</v>
      </c>
      <c r="AZ139" s="338">
        <v>-60</v>
      </c>
      <c r="BA139" s="339">
        <v>45241.425441435182</v>
      </c>
    </row>
    <row r="140" spans="1:53">
      <c r="A140" s="333" t="s">
        <v>1757</v>
      </c>
      <c r="B140" s="333" t="s">
        <v>1758</v>
      </c>
      <c r="C140" s="333" t="s">
        <v>1759</v>
      </c>
      <c r="D140" s="333" t="s">
        <v>1760</v>
      </c>
      <c r="E140" s="333" t="s">
        <v>1761</v>
      </c>
      <c r="F140" s="334">
        <v>3</v>
      </c>
      <c r="G140" s="333" t="s">
        <v>1883</v>
      </c>
      <c r="H140" s="333" t="s">
        <v>5</v>
      </c>
      <c r="I140" s="334">
        <v>72815</v>
      </c>
      <c r="J140" s="333" t="s">
        <v>2335</v>
      </c>
      <c r="K140" s="333" t="s">
        <v>1874</v>
      </c>
      <c r="L140" s="333" t="s">
        <v>1875</v>
      </c>
      <c r="M140" s="333" t="s">
        <v>694</v>
      </c>
      <c r="N140" s="333" t="s">
        <v>1766</v>
      </c>
      <c r="O140" s="333" t="s">
        <v>1767</v>
      </c>
      <c r="P140" s="333" t="s">
        <v>1768</v>
      </c>
      <c r="Q140" s="333" t="s">
        <v>1769</v>
      </c>
      <c r="R140" s="333" t="s">
        <v>1770</v>
      </c>
      <c r="S140" s="333" t="s">
        <v>1771</v>
      </c>
      <c r="T140" s="333" t="s">
        <v>1813</v>
      </c>
      <c r="V140" s="333" t="s">
        <v>1773</v>
      </c>
      <c r="W140" s="333" t="s">
        <v>1774</v>
      </c>
      <c r="X140" s="333" t="s">
        <v>2319</v>
      </c>
      <c r="Y140" s="333" t="s">
        <v>1776</v>
      </c>
      <c r="Z140" s="334">
        <v>300001200154198</v>
      </c>
      <c r="AA140" s="333" t="s">
        <v>1777</v>
      </c>
      <c r="AB140" s="333">
        <v>0</v>
      </c>
      <c r="AC140" s="333">
        <v>0</v>
      </c>
      <c r="AD140" s="334">
        <v>6</v>
      </c>
      <c r="AE140" s="333" t="s">
        <v>2319</v>
      </c>
      <c r="AF140" s="333" t="s">
        <v>2320</v>
      </c>
      <c r="AG140" s="333" t="s">
        <v>2321</v>
      </c>
      <c r="AH140" s="334">
        <v>327</v>
      </c>
      <c r="AI140" s="333" t="s">
        <v>2322</v>
      </c>
      <c r="AJ140" s="333" t="s">
        <v>2339</v>
      </c>
      <c r="AK140" s="333" t="s">
        <v>2324</v>
      </c>
      <c r="AL140" s="333" t="s">
        <v>2325</v>
      </c>
      <c r="AM140" s="333" t="s">
        <v>1784</v>
      </c>
      <c r="AN140" s="333" t="s">
        <v>1785</v>
      </c>
      <c r="AO140" s="333" t="s">
        <v>2326</v>
      </c>
      <c r="AP140" s="333" t="s">
        <v>2327</v>
      </c>
      <c r="AQ140" s="334">
        <v>6</v>
      </c>
      <c r="AR140" s="334">
        <v>2023</v>
      </c>
      <c r="AS140" s="336">
        <v>44986</v>
      </c>
      <c r="AT140" s="337">
        <v>45170</v>
      </c>
      <c r="AU140" s="333" t="s">
        <v>2340</v>
      </c>
      <c r="AV140" s="333" t="s">
        <v>794</v>
      </c>
      <c r="AW140" s="333">
        <v>78</v>
      </c>
      <c r="AX140" s="333">
        <v>78</v>
      </c>
      <c r="AZ140" s="338">
        <v>78</v>
      </c>
      <c r="BA140" s="339">
        <v>45241.425441435182</v>
      </c>
    </row>
    <row r="141" spans="1:53">
      <c r="A141" s="333" t="s">
        <v>1757</v>
      </c>
      <c r="B141" s="333" t="s">
        <v>1758</v>
      </c>
      <c r="C141" s="333" t="s">
        <v>1759</v>
      </c>
      <c r="D141" s="333" t="s">
        <v>1760</v>
      </c>
      <c r="E141" s="333" t="s">
        <v>1761</v>
      </c>
      <c r="F141" s="334">
        <v>3</v>
      </c>
      <c r="G141" s="333" t="s">
        <v>1883</v>
      </c>
      <c r="H141" s="333" t="s">
        <v>5</v>
      </c>
      <c r="I141" s="334">
        <v>72815</v>
      </c>
      <c r="J141" s="333" t="s">
        <v>2335</v>
      </c>
      <c r="K141" s="333" t="s">
        <v>1874</v>
      </c>
      <c r="L141" s="333" t="s">
        <v>1875</v>
      </c>
      <c r="M141" s="333" t="s">
        <v>694</v>
      </c>
      <c r="N141" s="333" t="s">
        <v>1766</v>
      </c>
      <c r="O141" s="333" t="s">
        <v>1767</v>
      </c>
      <c r="P141" s="333" t="s">
        <v>1768</v>
      </c>
      <c r="Q141" s="333" t="s">
        <v>1769</v>
      </c>
      <c r="R141" s="333" t="s">
        <v>1770</v>
      </c>
      <c r="S141" s="333" t="s">
        <v>1771</v>
      </c>
      <c r="T141" s="333" t="s">
        <v>1813</v>
      </c>
      <c r="V141" s="333" t="s">
        <v>1773</v>
      </c>
      <c r="W141" s="333" t="s">
        <v>1774</v>
      </c>
      <c r="X141" s="333" t="s">
        <v>2319</v>
      </c>
      <c r="Y141" s="333" t="s">
        <v>1776</v>
      </c>
      <c r="Z141" s="334">
        <v>300001200154198</v>
      </c>
      <c r="AA141" s="333" t="s">
        <v>1777</v>
      </c>
      <c r="AB141" s="333">
        <v>0</v>
      </c>
      <c r="AC141" s="333">
        <v>0</v>
      </c>
      <c r="AD141" s="334">
        <v>6</v>
      </c>
      <c r="AE141" s="333" t="s">
        <v>2319</v>
      </c>
      <c r="AF141" s="333" t="s">
        <v>2320</v>
      </c>
      <c r="AG141" s="333" t="s">
        <v>2321</v>
      </c>
      <c r="AH141" s="334">
        <v>331</v>
      </c>
      <c r="AI141" s="333" t="s">
        <v>2322</v>
      </c>
      <c r="AJ141" s="333" t="s">
        <v>2339</v>
      </c>
      <c r="AK141" s="333" t="s">
        <v>2324</v>
      </c>
      <c r="AL141" s="333" t="s">
        <v>2325</v>
      </c>
      <c r="AM141" s="333" t="s">
        <v>1784</v>
      </c>
      <c r="AN141" s="333" t="s">
        <v>1785</v>
      </c>
      <c r="AO141" s="333" t="s">
        <v>2326</v>
      </c>
      <c r="AP141" s="333" t="s">
        <v>2327</v>
      </c>
      <c r="AQ141" s="334">
        <v>6</v>
      </c>
      <c r="AR141" s="334">
        <v>2023</v>
      </c>
      <c r="AS141" s="336">
        <v>44986</v>
      </c>
      <c r="AT141" s="337">
        <v>45170</v>
      </c>
      <c r="AU141" s="333" t="s">
        <v>2340</v>
      </c>
      <c r="AV141" s="333" t="s">
        <v>794</v>
      </c>
      <c r="AW141" s="333">
        <v>-78</v>
      </c>
      <c r="AY141" s="333">
        <v>78</v>
      </c>
      <c r="AZ141" s="338">
        <v>-78</v>
      </c>
      <c r="BA141" s="339">
        <v>45241.425441435182</v>
      </c>
    </row>
    <row r="142" spans="1:53">
      <c r="A142" s="333" t="s">
        <v>1757</v>
      </c>
      <c r="B142" s="333" t="s">
        <v>1758</v>
      </c>
      <c r="C142" s="333" t="s">
        <v>1759</v>
      </c>
      <c r="D142" s="333" t="s">
        <v>1760</v>
      </c>
      <c r="E142" s="333" t="s">
        <v>1761</v>
      </c>
      <c r="F142" s="334">
        <v>3</v>
      </c>
      <c r="G142" s="333" t="s">
        <v>1883</v>
      </c>
      <c r="H142" s="333" t="s">
        <v>5</v>
      </c>
      <c r="I142" s="334">
        <v>72815</v>
      </c>
      <c r="J142" s="333" t="s">
        <v>2335</v>
      </c>
      <c r="K142" s="333" t="s">
        <v>1874</v>
      </c>
      <c r="L142" s="333" t="s">
        <v>1875</v>
      </c>
      <c r="M142" s="333" t="s">
        <v>694</v>
      </c>
      <c r="N142" s="333" t="s">
        <v>1766</v>
      </c>
      <c r="O142" s="333" t="s">
        <v>1767</v>
      </c>
      <c r="P142" s="333" t="s">
        <v>1768</v>
      </c>
      <c r="Q142" s="333" t="s">
        <v>1769</v>
      </c>
      <c r="R142" s="333" t="s">
        <v>1770</v>
      </c>
      <c r="S142" s="333" t="s">
        <v>1771</v>
      </c>
      <c r="T142" s="333" t="s">
        <v>1813</v>
      </c>
      <c r="V142" s="333" t="s">
        <v>1773</v>
      </c>
      <c r="W142" s="333" t="s">
        <v>1774</v>
      </c>
      <c r="X142" s="333" t="s">
        <v>2330</v>
      </c>
      <c r="Y142" s="333" t="s">
        <v>1776</v>
      </c>
      <c r="Z142" s="334">
        <v>300001226389499</v>
      </c>
      <c r="AA142" s="333" t="s">
        <v>1777</v>
      </c>
      <c r="AB142" s="333">
        <v>61329</v>
      </c>
      <c r="AC142" s="333">
        <v>70</v>
      </c>
      <c r="AD142" s="334">
        <v>5</v>
      </c>
      <c r="AE142" s="333" t="s">
        <v>2330</v>
      </c>
      <c r="AF142" s="333" t="s">
        <v>2320</v>
      </c>
      <c r="AG142" s="333" t="s">
        <v>2321</v>
      </c>
      <c r="AH142" s="334">
        <v>201</v>
      </c>
      <c r="AI142" s="333" t="s">
        <v>2331</v>
      </c>
      <c r="AJ142" s="333" t="s">
        <v>2341</v>
      </c>
      <c r="AK142" s="333" t="s">
        <v>2333</v>
      </c>
      <c r="AL142" s="333" t="s">
        <v>2325</v>
      </c>
      <c r="AM142" s="333" t="s">
        <v>1784</v>
      </c>
      <c r="AN142" s="333" t="s">
        <v>1785</v>
      </c>
      <c r="AO142" s="333" t="s">
        <v>2326</v>
      </c>
      <c r="AP142" s="333" t="s">
        <v>2327</v>
      </c>
      <c r="AQ142" s="334">
        <v>5</v>
      </c>
      <c r="AR142" s="334">
        <v>2023</v>
      </c>
      <c r="AS142" s="336">
        <v>44986</v>
      </c>
      <c r="AT142" s="337">
        <v>45174</v>
      </c>
      <c r="AU142" s="333" t="s">
        <v>1925</v>
      </c>
      <c r="AV142" s="333" t="s">
        <v>794</v>
      </c>
      <c r="AW142" s="333">
        <v>60</v>
      </c>
      <c r="AX142" s="333">
        <v>60</v>
      </c>
      <c r="AZ142" s="338">
        <v>60</v>
      </c>
      <c r="BA142" s="339">
        <v>45241.425441435182</v>
      </c>
    </row>
    <row r="143" spans="1:53">
      <c r="A143" s="333" t="s">
        <v>1757</v>
      </c>
      <c r="B143" s="333" t="s">
        <v>1758</v>
      </c>
      <c r="C143" s="333" t="s">
        <v>1759</v>
      </c>
      <c r="D143" s="333" t="s">
        <v>1760</v>
      </c>
      <c r="E143" s="333" t="s">
        <v>1761</v>
      </c>
      <c r="F143" s="334">
        <v>3</v>
      </c>
      <c r="G143" s="333" t="s">
        <v>1883</v>
      </c>
      <c r="H143" s="333" t="s">
        <v>5</v>
      </c>
      <c r="I143" s="334">
        <v>72815</v>
      </c>
      <c r="J143" s="333" t="s">
        <v>2335</v>
      </c>
      <c r="K143" s="333" t="s">
        <v>1874</v>
      </c>
      <c r="L143" s="333" t="s">
        <v>1875</v>
      </c>
      <c r="M143" s="333" t="s">
        <v>694</v>
      </c>
      <c r="N143" s="333" t="s">
        <v>1766</v>
      </c>
      <c r="O143" s="333" t="s">
        <v>1767</v>
      </c>
      <c r="P143" s="333" t="s">
        <v>1768</v>
      </c>
      <c r="Q143" s="333" t="s">
        <v>1769</v>
      </c>
      <c r="R143" s="333" t="s">
        <v>1770</v>
      </c>
      <c r="S143" s="333" t="s">
        <v>1771</v>
      </c>
      <c r="T143" s="333" t="s">
        <v>1813</v>
      </c>
      <c r="V143" s="333" t="s">
        <v>1773</v>
      </c>
      <c r="W143" s="333" t="s">
        <v>1774</v>
      </c>
      <c r="X143" s="333" t="s">
        <v>2330</v>
      </c>
      <c r="Y143" s="333" t="s">
        <v>1776</v>
      </c>
      <c r="Z143" s="334">
        <v>300001226389499</v>
      </c>
      <c r="AA143" s="333" t="s">
        <v>1777</v>
      </c>
      <c r="AB143" s="333">
        <v>61329</v>
      </c>
      <c r="AC143" s="333">
        <v>91</v>
      </c>
      <c r="AD143" s="334">
        <v>6</v>
      </c>
      <c r="AE143" s="333" t="s">
        <v>2330</v>
      </c>
      <c r="AF143" s="333" t="s">
        <v>2320</v>
      </c>
      <c r="AG143" s="333" t="s">
        <v>2321</v>
      </c>
      <c r="AH143" s="334">
        <v>202</v>
      </c>
      <c r="AI143" s="333" t="s">
        <v>2331</v>
      </c>
      <c r="AJ143" s="333" t="s">
        <v>2342</v>
      </c>
      <c r="AK143" s="333" t="s">
        <v>2333</v>
      </c>
      <c r="AL143" s="333" t="s">
        <v>2325</v>
      </c>
      <c r="AM143" s="333" t="s">
        <v>1784</v>
      </c>
      <c r="AN143" s="333" t="s">
        <v>1785</v>
      </c>
      <c r="AO143" s="333" t="s">
        <v>2326</v>
      </c>
      <c r="AP143" s="333" t="s">
        <v>2327</v>
      </c>
      <c r="AQ143" s="334">
        <v>6</v>
      </c>
      <c r="AR143" s="334">
        <v>2023</v>
      </c>
      <c r="AS143" s="336">
        <v>44986</v>
      </c>
      <c r="AT143" s="337">
        <v>45174</v>
      </c>
      <c r="AU143" s="333" t="s">
        <v>2340</v>
      </c>
      <c r="AV143" s="333" t="s">
        <v>794</v>
      </c>
      <c r="AW143" s="333">
        <v>78</v>
      </c>
      <c r="AX143" s="333">
        <v>78</v>
      </c>
      <c r="AZ143" s="338">
        <v>78</v>
      </c>
      <c r="BA143" s="339">
        <v>45241.425441435182</v>
      </c>
    </row>
    <row r="144" spans="1:53">
      <c r="A144" s="333" t="s">
        <v>1757</v>
      </c>
      <c r="B144" s="333" t="s">
        <v>1758</v>
      </c>
      <c r="C144" s="333" t="s">
        <v>1759</v>
      </c>
      <c r="D144" s="333" t="s">
        <v>1760</v>
      </c>
      <c r="E144" s="333" t="s">
        <v>1761</v>
      </c>
      <c r="F144" s="334">
        <v>3</v>
      </c>
      <c r="G144" s="333" t="s">
        <v>1883</v>
      </c>
      <c r="H144" s="333" t="s">
        <v>5</v>
      </c>
      <c r="I144" s="334">
        <v>72815</v>
      </c>
      <c r="J144" s="333" t="s">
        <v>2335</v>
      </c>
      <c r="K144" s="333" t="s">
        <v>1874</v>
      </c>
      <c r="L144" s="333" t="s">
        <v>1875</v>
      </c>
      <c r="M144" s="333" t="s">
        <v>694</v>
      </c>
      <c r="N144" s="333" t="s">
        <v>1766</v>
      </c>
      <c r="O144" s="333" t="s">
        <v>1767</v>
      </c>
      <c r="P144" s="333" t="s">
        <v>1768</v>
      </c>
      <c r="Q144" s="333" t="s">
        <v>1769</v>
      </c>
      <c r="R144" s="333" t="s">
        <v>1770</v>
      </c>
      <c r="S144" s="333" t="s">
        <v>1771</v>
      </c>
      <c r="T144" s="333" t="s">
        <v>1813</v>
      </c>
      <c r="V144" s="333" t="s">
        <v>1773</v>
      </c>
      <c r="W144" s="333" t="s">
        <v>1774</v>
      </c>
      <c r="X144" s="333" t="s">
        <v>2330</v>
      </c>
      <c r="Y144" s="333" t="s">
        <v>1776</v>
      </c>
      <c r="Z144" s="334">
        <v>300001226389499</v>
      </c>
      <c r="AA144" s="333" t="s">
        <v>1777</v>
      </c>
      <c r="AB144" s="333">
        <v>61329</v>
      </c>
      <c r="AC144" s="333">
        <v>1050</v>
      </c>
      <c r="AD144" s="334">
        <v>3</v>
      </c>
      <c r="AE144" s="333" t="s">
        <v>2330</v>
      </c>
      <c r="AF144" s="333" t="s">
        <v>2320</v>
      </c>
      <c r="AG144" s="333" t="s">
        <v>2321</v>
      </c>
      <c r="AH144" s="334">
        <v>203</v>
      </c>
      <c r="AI144" s="333" t="s">
        <v>2331</v>
      </c>
      <c r="AJ144" s="333" t="s">
        <v>2343</v>
      </c>
      <c r="AK144" s="333" t="s">
        <v>2333</v>
      </c>
      <c r="AL144" s="333" t="s">
        <v>2325</v>
      </c>
      <c r="AM144" s="333" t="s">
        <v>1784</v>
      </c>
      <c r="AN144" s="333" t="s">
        <v>1785</v>
      </c>
      <c r="AO144" s="333" t="s">
        <v>2326</v>
      </c>
      <c r="AP144" s="333" t="s">
        <v>2327</v>
      </c>
      <c r="AQ144" s="334">
        <v>3</v>
      </c>
      <c r="AR144" s="334">
        <v>2023</v>
      </c>
      <c r="AS144" s="336">
        <v>44986</v>
      </c>
      <c r="AT144" s="337">
        <v>45174</v>
      </c>
      <c r="AU144" s="333" t="s">
        <v>1788</v>
      </c>
      <c r="AV144" s="333" t="s">
        <v>794</v>
      </c>
      <c r="AW144" s="333">
        <v>900</v>
      </c>
      <c r="AX144" s="333">
        <v>900</v>
      </c>
      <c r="AZ144" s="338">
        <v>900</v>
      </c>
      <c r="BA144" s="339">
        <v>45241.425441435182</v>
      </c>
    </row>
    <row r="145" spans="1:53">
      <c r="A145" s="333" t="s">
        <v>1757</v>
      </c>
      <c r="B145" s="333" t="s">
        <v>1758</v>
      </c>
      <c r="C145" s="333" t="s">
        <v>1759</v>
      </c>
      <c r="D145" s="333" t="s">
        <v>1760</v>
      </c>
      <c r="E145" s="333" t="s">
        <v>1761</v>
      </c>
      <c r="F145" s="334">
        <v>3</v>
      </c>
      <c r="G145" s="333" t="s">
        <v>1883</v>
      </c>
      <c r="H145" s="333" t="s">
        <v>5</v>
      </c>
      <c r="I145" s="334">
        <v>72815</v>
      </c>
      <c r="J145" s="333" t="s">
        <v>2335</v>
      </c>
      <c r="K145" s="333" t="s">
        <v>1874</v>
      </c>
      <c r="L145" s="333" t="s">
        <v>1875</v>
      </c>
      <c r="M145" s="333" t="s">
        <v>694</v>
      </c>
      <c r="N145" s="333" t="s">
        <v>1766</v>
      </c>
      <c r="O145" s="333" t="s">
        <v>1767</v>
      </c>
      <c r="P145" s="333" t="s">
        <v>1768</v>
      </c>
      <c r="Q145" s="333" t="s">
        <v>1769</v>
      </c>
      <c r="R145" s="333" t="s">
        <v>1770</v>
      </c>
      <c r="S145" s="333" t="s">
        <v>1771</v>
      </c>
      <c r="T145" s="333" t="s">
        <v>1813</v>
      </c>
      <c r="V145" s="333" t="s">
        <v>1773</v>
      </c>
      <c r="W145" s="333" t="s">
        <v>1774</v>
      </c>
      <c r="X145" s="333" t="s">
        <v>2330</v>
      </c>
      <c r="Y145" s="333" t="s">
        <v>1776</v>
      </c>
      <c r="Z145" s="334">
        <v>300001226389499</v>
      </c>
      <c r="AA145" s="333" t="s">
        <v>1777</v>
      </c>
      <c r="AB145" s="333">
        <v>61329</v>
      </c>
      <c r="AC145" s="333">
        <v>1085</v>
      </c>
      <c r="AD145" s="334">
        <v>4</v>
      </c>
      <c r="AE145" s="333" t="s">
        <v>2330</v>
      </c>
      <c r="AF145" s="333" t="s">
        <v>2320</v>
      </c>
      <c r="AG145" s="333" t="s">
        <v>2321</v>
      </c>
      <c r="AH145" s="334">
        <v>204</v>
      </c>
      <c r="AI145" s="333" t="s">
        <v>2331</v>
      </c>
      <c r="AJ145" s="333" t="s">
        <v>2344</v>
      </c>
      <c r="AK145" s="333" t="s">
        <v>2333</v>
      </c>
      <c r="AL145" s="333" t="s">
        <v>2325</v>
      </c>
      <c r="AM145" s="333" t="s">
        <v>1784</v>
      </c>
      <c r="AN145" s="333" t="s">
        <v>1785</v>
      </c>
      <c r="AO145" s="333" t="s">
        <v>2326</v>
      </c>
      <c r="AP145" s="333" t="s">
        <v>2327</v>
      </c>
      <c r="AQ145" s="334">
        <v>4</v>
      </c>
      <c r="AR145" s="334">
        <v>2023</v>
      </c>
      <c r="AS145" s="336">
        <v>44986</v>
      </c>
      <c r="AT145" s="337">
        <v>45174</v>
      </c>
      <c r="AU145" s="333" t="s">
        <v>1928</v>
      </c>
      <c r="AV145" s="333" t="s">
        <v>794</v>
      </c>
      <c r="AW145" s="333">
        <v>930</v>
      </c>
      <c r="AX145" s="333">
        <v>930</v>
      </c>
      <c r="AZ145" s="338">
        <v>930</v>
      </c>
      <c r="BA145" s="339">
        <v>45241.425441435182</v>
      </c>
    </row>
    <row r="146" spans="1:53">
      <c r="A146" s="333" t="s">
        <v>1842</v>
      </c>
      <c r="B146" s="333" t="s">
        <v>1843</v>
      </c>
      <c r="C146" s="333" t="s">
        <v>1807</v>
      </c>
      <c r="D146" s="333" t="s">
        <v>1808</v>
      </c>
      <c r="E146" s="333" t="s">
        <v>1842</v>
      </c>
      <c r="F146" s="334">
        <v>9</v>
      </c>
      <c r="G146" s="333" t="s">
        <v>1872</v>
      </c>
      <c r="H146" s="333" t="s">
        <v>5</v>
      </c>
      <c r="I146" s="334">
        <v>71465</v>
      </c>
      <c r="J146" s="333" t="s">
        <v>2345</v>
      </c>
      <c r="K146" s="333" t="s">
        <v>1874</v>
      </c>
      <c r="L146" s="333" t="s">
        <v>1875</v>
      </c>
      <c r="M146" s="333" t="s">
        <v>694</v>
      </c>
      <c r="N146" s="333" t="s">
        <v>1766</v>
      </c>
      <c r="O146" s="333" t="s">
        <v>1767</v>
      </c>
      <c r="P146" s="333" t="s">
        <v>1768</v>
      </c>
      <c r="Q146" s="333" t="s">
        <v>1769</v>
      </c>
      <c r="R146" s="333" t="s">
        <v>1770</v>
      </c>
      <c r="S146" s="333" t="s">
        <v>1771</v>
      </c>
      <c r="T146" s="333" t="s">
        <v>1813</v>
      </c>
      <c r="V146" s="333" t="s">
        <v>1773</v>
      </c>
      <c r="W146" s="333" t="s">
        <v>1774</v>
      </c>
      <c r="X146" s="333" t="s">
        <v>2346</v>
      </c>
      <c r="Y146" s="333" t="s">
        <v>1815</v>
      </c>
      <c r="Z146" s="334"/>
      <c r="AD146" s="334"/>
      <c r="AF146" s="333" t="s">
        <v>613</v>
      </c>
      <c r="AG146" s="333" t="s">
        <v>613</v>
      </c>
      <c r="AH146" s="334">
        <v>3103</v>
      </c>
      <c r="AI146" s="333" t="s">
        <v>2347</v>
      </c>
      <c r="AJ146" s="333" t="s">
        <v>2348</v>
      </c>
      <c r="AK146" s="333" t="s">
        <v>2349</v>
      </c>
      <c r="AL146" s="333" t="s">
        <v>2350</v>
      </c>
      <c r="AM146" s="333" t="s">
        <v>1784</v>
      </c>
      <c r="AN146" s="333" t="s">
        <v>1785</v>
      </c>
      <c r="AQ146" s="334"/>
      <c r="AR146" s="334">
        <v>2023</v>
      </c>
      <c r="AS146" s="336">
        <v>45170</v>
      </c>
      <c r="AT146" s="337">
        <v>45202</v>
      </c>
      <c r="AU146" s="333" t="s">
        <v>613</v>
      </c>
      <c r="AV146" s="333" t="s">
        <v>794</v>
      </c>
      <c r="AW146" s="333">
        <v>11121.79</v>
      </c>
      <c r="AX146" s="333">
        <v>11121.79</v>
      </c>
      <c r="AZ146" s="338">
        <v>11121.79</v>
      </c>
      <c r="BA146" s="339">
        <v>45241.425441435182</v>
      </c>
    </row>
    <row r="147" spans="1:53">
      <c r="A147" s="333" t="s">
        <v>1842</v>
      </c>
      <c r="B147" s="333" t="s">
        <v>1843</v>
      </c>
      <c r="C147" s="333" t="s">
        <v>1807</v>
      </c>
      <c r="D147" s="333" t="s">
        <v>1808</v>
      </c>
      <c r="E147" s="333" t="s">
        <v>1842</v>
      </c>
      <c r="F147" s="334">
        <v>10</v>
      </c>
      <c r="G147" s="333" t="s">
        <v>1762</v>
      </c>
      <c r="H147" s="333" t="s">
        <v>5</v>
      </c>
      <c r="I147" s="334">
        <v>71465</v>
      </c>
      <c r="J147" s="333" t="s">
        <v>2345</v>
      </c>
      <c r="K147" s="333" t="s">
        <v>1874</v>
      </c>
      <c r="L147" s="333" t="s">
        <v>1875</v>
      </c>
      <c r="M147" s="333" t="s">
        <v>694</v>
      </c>
      <c r="N147" s="333" t="s">
        <v>1766</v>
      </c>
      <c r="O147" s="333" t="s">
        <v>1767</v>
      </c>
      <c r="P147" s="333" t="s">
        <v>1768</v>
      </c>
      <c r="Q147" s="333" t="s">
        <v>1769</v>
      </c>
      <c r="R147" s="333" t="s">
        <v>1770</v>
      </c>
      <c r="S147" s="333" t="s">
        <v>1771</v>
      </c>
      <c r="T147" s="333" t="s">
        <v>1813</v>
      </c>
      <c r="V147" s="333" t="s">
        <v>1773</v>
      </c>
      <c r="W147" s="333" t="s">
        <v>1774</v>
      </c>
      <c r="X147" s="333" t="s">
        <v>2351</v>
      </c>
      <c r="Y147" s="333" t="s">
        <v>1815</v>
      </c>
      <c r="Z147" s="334"/>
      <c r="AD147" s="334"/>
      <c r="AF147" s="333" t="s">
        <v>613</v>
      </c>
      <c r="AG147" s="333" t="s">
        <v>613</v>
      </c>
      <c r="AH147" s="334">
        <v>3221</v>
      </c>
      <c r="AI147" s="333" t="s">
        <v>2352</v>
      </c>
      <c r="AJ147" s="333" t="s">
        <v>2353</v>
      </c>
      <c r="AK147" s="333" t="s">
        <v>2354</v>
      </c>
      <c r="AL147" s="333" t="s">
        <v>2355</v>
      </c>
      <c r="AM147" s="333" t="s">
        <v>1784</v>
      </c>
      <c r="AN147" s="333" t="s">
        <v>1785</v>
      </c>
      <c r="AQ147" s="334"/>
      <c r="AR147" s="334">
        <v>2023</v>
      </c>
      <c r="AS147" s="336">
        <v>45200</v>
      </c>
      <c r="AT147" s="337">
        <v>45235</v>
      </c>
      <c r="AU147" s="333" t="s">
        <v>613</v>
      </c>
      <c r="AV147" s="333" t="s">
        <v>794</v>
      </c>
      <c r="AW147" s="333">
        <v>11052.11</v>
      </c>
      <c r="AX147" s="333">
        <v>11052.11</v>
      </c>
      <c r="AZ147" s="338">
        <v>11052.11</v>
      </c>
      <c r="BA147" s="339">
        <v>45241.425441435182</v>
      </c>
    </row>
    <row r="148" spans="1:53">
      <c r="A148" s="333" t="s">
        <v>1842</v>
      </c>
      <c r="B148" s="333" t="s">
        <v>1843</v>
      </c>
      <c r="C148" s="333" t="s">
        <v>1807</v>
      </c>
      <c r="D148" s="333" t="s">
        <v>1808</v>
      </c>
      <c r="E148" s="333" t="s">
        <v>1842</v>
      </c>
      <c r="F148" s="334">
        <v>7</v>
      </c>
      <c r="G148" s="333" t="s">
        <v>1809</v>
      </c>
      <c r="H148" s="333" t="s">
        <v>5</v>
      </c>
      <c r="I148" s="334">
        <v>71475</v>
      </c>
      <c r="J148" s="333" t="s">
        <v>2356</v>
      </c>
      <c r="K148" s="333" t="s">
        <v>1874</v>
      </c>
      <c r="L148" s="333" t="s">
        <v>1875</v>
      </c>
      <c r="M148" s="333" t="s">
        <v>694</v>
      </c>
      <c r="N148" s="333" t="s">
        <v>1766</v>
      </c>
      <c r="O148" s="333" t="s">
        <v>1767</v>
      </c>
      <c r="P148" s="333" t="s">
        <v>1768</v>
      </c>
      <c r="Q148" s="333" t="s">
        <v>1769</v>
      </c>
      <c r="R148" s="333" t="s">
        <v>1770</v>
      </c>
      <c r="S148" s="333" t="s">
        <v>1771</v>
      </c>
      <c r="T148" s="333" t="s">
        <v>1772</v>
      </c>
      <c r="V148" s="333" t="s">
        <v>1773</v>
      </c>
      <c r="W148" s="333" t="s">
        <v>1774</v>
      </c>
      <c r="X148" s="333" t="s">
        <v>2357</v>
      </c>
      <c r="Y148" s="333" t="s">
        <v>1815</v>
      </c>
      <c r="Z148" s="334"/>
      <c r="AD148" s="334"/>
      <c r="AF148" s="333" t="s">
        <v>613</v>
      </c>
      <c r="AG148" s="333" t="s">
        <v>613</v>
      </c>
      <c r="AH148" s="334">
        <v>939</v>
      </c>
      <c r="AI148" s="333" t="s">
        <v>2358</v>
      </c>
      <c r="AJ148" s="333" t="s">
        <v>2359</v>
      </c>
      <c r="AK148" s="333" t="s">
        <v>2360</v>
      </c>
      <c r="AL148" s="333" t="s">
        <v>1851</v>
      </c>
      <c r="AM148" s="333" t="s">
        <v>1784</v>
      </c>
      <c r="AN148" s="333" t="s">
        <v>1785</v>
      </c>
      <c r="AQ148" s="334"/>
      <c r="AR148" s="334">
        <v>2023</v>
      </c>
      <c r="AS148" s="336">
        <v>45108</v>
      </c>
      <c r="AT148" s="337">
        <v>45177</v>
      </c>
      <c r="AU148" s="333" t="s">
        <v>613</v>
      </c>
      <c r="AV148" s="333" t="s">
        <v>794</v>
      </c>
      <c r="AW148" s="333">
        <v>156.45000000000002</v>
      </c>
      <c r="AX148" s="333">
        <v>156.45000000000002</v>
      </c>
      <c r="AZ148" s="338">
        <v>156.45000000000002</v>
      </c>
      <c r="BA148" s="339">
        <v>45241.425441435182</v>
      </c>
    </row>
    <row r="149" spans="1:53">
      <c r="A149" s="333" t="s">
        <v>1842</v>
      </c>
      <c r="B149" s="333" t="s">
        <v>1843</v>
      </c>
      <c r="C149" s="333" t="s">
        <v>1807</v>
      </c>
      <c r="D149" s="333" t="s">
        <v>1808</v>
      </c>
      <c r="E149" s="333" t="s">
        <v>1842</v>
      </c>
      <c r="F149" s="334">
        <v>7</v>
      </c>
      <c r="G149" s="333" t="s">
        <v>1809</v>
      </c>
      <c r="H149" s="333" t="s">
        <v>5</v>
      </c>
      <c r="I149" s="334">
        <v>71475</v>
      </c>
      <c r="J149" s="333" t="s">
        <v>2356</v>
      </c>
      <c r="K149" s="333" t="s">
        <v>1874</v>
      </c>
      <c r="L149" s="333" t="s">
        <v>1875</v>
      </c>
      <c r="M149" s="333" t="s">
        <v>694</v>
      </c>
      <c r="N149" s="333" t="s">
        <v>1766</v>
      </c>
      <c r="O149" s="333" t="s">
        <v>1767</v>
      </c>
      <c r="P149" s="333" t="s">
        <v>1768</v>
      </c>
      <c r="Q149" s="333" t="s">
        <v>1769</v>
      </c>
      <c r="R149" s="333" t="s">
        <v>1770</v>
      </c>
      <c r="S149" s="333" t="s">
        <v>1771</v>
      </c>
      <c r="T149" s="333" t="s">
        <v>1772</v>
      </c>
      <c r="V149" s="333" t="s">
        <v>1773</v>
      </c>
      <c r="W149" s="333" t="s">
        <v>1774</v>
      </c>
      <c r="X149" s="333" t="s">
        <v>2361</v>
      </c>
      <c r="Y149" s="333" t="s">
        <v>1815</v>
      </c>
      <c r="Z149" s="334"/>
      <c r="AD149" s="334"/>
      <c r="AF149" s="333" t="s">
        <v>613</v>
      </c>
      <c r="AG149" s="333" t="s">
        <v>613</v>
      </c>
      <c r="AH149" s="334">
        <v>940</v>
      </c>
      <c r="AI149" s="333" t="s">
        <v>2358</v>
      </c>
      <c r="AJ149" s="333" t="s">
        <v>2362</v>
      </c>
      <c r="AK149" s="333" t="s">
        <v>2360</v>
      </c>
      <c r="AL149" s="333" t="s">
        <v>1851</v>
      </c>
      <c r="AM149" s="333" t="s">
        <v>1784</v>
      </c>
      <c r="AN149" s="333" t="s">
        <v>1785</v>
      </c>
      <c r="AQ149" s="334"/>
      <c r="AR149" s="334">
        <v>2023</v>
      </c>
      <c r="AS149" s="336">
        <v>45108</v>
      </c>
      <c r="AT149" s="337">
        <v>45177</v>
      </c>
      <c r="AU149" s="333" t="s">
        <v>613</v>
      </c>
      <c r="AV149" s="333" t="s">
        <v>794</v>
      </c>
      <c r="AW149" s="333">
        <v>1310.1000000000001</v>
      </c>
      <c r="AX149" s="333">
        <v>1310.1000000000001</v>
      </c>
      <c r="AZ149" s="338">
        <v>1310.1000000000001</v>
      </c>
      <c r="BA149" s="339">
        <v>45241.425441435182</v>
      </c>
    </row>
    <row r="150" spans="1:53">
      <c r="A150" s="333" t="s">
        <v>1842</v>
      </c>
      <c r="B150" s="333" t="s">
        <v>1843</v>
      </c>
      <c r="C150" s="333" t="s">
        <v>1807</v>
      </c>
      <c r="D150" s="333" t="s">
        <v>1808</v>
      </c>
      <c r="E150" s="333" t="s">
        <v>1842</v>
      </c>
      <c r="F150" s="334">
        <v>1</v>
      </c>
      <c r="G150" s="333" t="s">
        <v>2240</v>
      </c>
      <c r="H150" s="333" t="s">
        <v>5</v>
      </c>
      <c r="I150" s="334">
        <v>71475</v>
      </c>
      <c r="J150" s="333" t="s">
        <v>2356</v>
      </c>
      <c r="K150" s="333" t="s">
        <v>1874</v>
      </c>
      <c r="L150" s="333" t="s">
        <v>1875</v>
      </c>
      <c r="M150" s="333" t="s">
        <v>694</v>
      </c>
      <c r="N150" s="333" t="s">
        <v>1766</v>
      </c>
      <c r="O150" s="333" t="s">
        <v>1767</v>
      </c>
      <c r="P150" s="333" t="s">
        <v>1768</v>
      </c>
      <c r="Q150" s="333" t="s">
        <v>1769</v>
      </c>
      <c r="R150" s="333" t="s">
        <v>1770</v>
      </c>
      <c r="S150" s="333" t="s">
        <v>1771</v>
      </c>
      <c r="T150" s="333" t="s">
        <v>1772</v>
      </c>
      <c r="V150" s="333" t="s">
        <v>1773</v>
      </c>
      <c r="W150" s="333" t="s">
        <v>1774</v>
      </c>
      <c r="X150" s="333" t="s">
        <v>2363</v>
      </c>
      <c r="Y150" s="333" t="s">
        <v>1815</v>
      </c>
      <c r="Z150" s="334"/>
      <c r="AD150" s="334"/>
      <c r="AF150" s="333" t="s">
        <v>613</v>
      </c>
      <c r="AG150" s="333" t="s">
        <v>613</v>
      </c>
      <c r="AH150" s="334">
        <v>1468</v>
      </c>
      <c r="AI150" s="333" t="s">
        <v>2364</v>
      </c>
      <c r="AJ150" s="333" t="s">
        <v>2365</v>
      </c>
      <c r="AK150" s="333" t="s">
        <v>2366</v>
      </c>
      <c r="AL150" s="333" t="s">
        <v>2367</v>
      </c>
      <c r="AM150" s="333" t="s">
        <v>1784</v>
      </c>
      <c r="AN150" s="333" t="s">
        <v>1785</v>
      </c>
      <c r="AQ150" s="334"/>
      <c r="AR150" s="334">
        <v>2023</v>
      </c>
      <c r="AS150" s="336">
        <v>44927</v>
      </c>
      <c r="AT150" s="337">
        <v>45022</v>
      </c>
      <c r="AU150" s="333" t="s">
        <v>613</v>
      </c>
      <c r="AV150" s="333" t="s">
        <v>794</v>
      </c>
      <c r="AW150" s="333">
        <v>390.2</v>
      </c>
      <c r="AX150" s="333">
        <v>390.2</v>
      </c>
      <c r="AZ150" s="338">
        <v>390.2</v>
      </c>
      <c r="BA150" s="339">
        <v>45241.425441435182</v>
      </c>
    </row>
    <row r="151" spans="1:53">
      <c r="A151" s="333" t="s">
        <v>1842</v>
      </c>
      <c r="B151" s="333" t="s">
        <v>1843</v>
      </c>
      <c r="C151" s="333" t="s">
        <v>1807</v>
      </c>
      <c r="D151" s="333" t="s">
        <v>1808</v>
      </c>
      <c r="E151" s="333" t="s">
        <v>1842</v>
      </c>
      <c r="F151" s="334">
        <v>8</v>
      </c>
      <c r="G151" s="333" t="s">
        <v>1826</v>
      </c>
      <c r="H151" s="333" t="s">
        <v>5</v>
      </c>
      <c r="I151" s="334">
        <v>71475</v>
      </c>
      <c r="J151" s="333" t="s">
        <v>2356</v>
      </c>
      <c r="K151" s="333" t="s">
        <v>1874</v>
      </c>
      <c r="L151" s="333" t="s">
        <v>1875</v>
      </c>
      <c r="M151" s="333" t="s">
        <v>694</v>
      </c>
      <c r="N151" s="333" t="s">
        <v>1766</v>
      </c>
      <c r="O151" s="333" t="s">
        <v>1767</v>
      </c>
      <c r="P151" s="333" t="s">
        <v>1768</v>
      </c>
      <c r="Q151" s="333" t="s">
        <v>1769</v>
      </c>
      <c r="R151" s="333" t="s">
        <v>1770</v>
      </c>
      <c r="S151" s="333" t="s">
        <v>1771</v>
      </c>
      <c r="T151" s="333" t="s">
        <v>1772</v>
      </c>
      <c r="V151" s="333" t="s">
        <v>1773</v>
      </c>
      <c r="W151" s="333" t="s">
        <v>1774</v>
      </c>
      <c r="X151" s="333" t="s">
        <v>2368</v>
      </c>
      <c r="Y151" s="333" t="s">
        <v>1815</v>
      </c>
      <c r="Z151" s="334"/>
      <c r="AD151" s="334"/>
      <c r="AF151" s="333" t="s">
        <v>613</v>
      </c>
      <c r="AG151" s="333" t="s">
        <v>613</v>
      </c>
      <c r="AH151" s="334">
        <v>1736</v>
      </c>
      <c r="AI151" s="333" t="s">
        <v>2369</v>
      </c>
      <c r="AJ151" s="333" t="s">
        <v>2370</v>
      </c>
      <c r="AK151" s="333" t="s">
        <v>2371</v>
      </c>
      <c r="AL151" s="333" t="s">
        <v>1855</v>
      </c>
      <c r="AM151" s="333" t="s">
        <v>1784</v>
      </c>
      <c r="AN151" s="333" t="s">
        <v>1785</v>
      </c>
      <c r="AQ151" s="334"/>
      <c r="AR151" s="334">
        <v>2023</v>
      </c>
      <c r="AS151" s="336">
        <v>45139</v>
      </c>
      <c r="AT151" s="337">
        <v>45177</v>
      </c>
      <c r="AU151" s="333" t="s">
        <v>613</v>
      </c>
      <c r="AV151" s="333" t="s">
        <v>794</v>
      </c>
      <c r="AW151" s="333">
        <v>318.86</v>
      </c>
      <c r="AX151" s="333">
        <v>318.86</v>
      </c>
      <c r="AZ151" s="338">
        <v>318.86</v>
      </c>
      <c r="BA151" s="339">
        <v>45241.425441435182</v>
      </c>
    </row>
    <row r="152" spans="1:53">
      <c r="A152" s="333" t="s">
        <v>1842</v>
      </c>
      <c r="B152" s="333" t="s">
        <v>1843</v>
      </c>
      <c r="C152" s="333" t="s">
        <v>1807</v>
      </c>
      <c r="D152" s="333" t="s">
        <v>1808</v>
      </c>
      <c r="E152" s="333" t="s">
        <v>1842</v>
      </c>
      <c r="F152" s="334">
        <v>8</v>
      </c>
      <c r="G152" s="333" t="s">
        <v>1826</v>
      </c>
      <c r="H152" s="333" t="s">
        <v>5</v>
      </c>
      <c r="I152" s="334">
        <v>71475</v>
      </c>
      <c r="J152" s="333" t="s">
        <v>2356</v>
      </c>
      <c r="K152" s="333" t="s">
        <v>1874</v>
      </c>
      <c r="L152" s="333" t="s">
        <v>1875</v>
      </c>
      <c r="M152" s="333" t="s">
        <v>694</v>
      </c>
      <c r="N152" s="333" t="s">
        <v>1766</v>
      </c>
      <c r="O152" s="333" t="s">
        <v>1767</v>
      </c>
      <c r="P152" s="333" t="s">
        <v>1768</v>
      </c>
      <c r="Q152" s="333" t="s">
        <v>1769</v>
      </c>
      <c r="R152" s="333" t="s">
        <v>1770</v>
      </c>
      <c r="S152" s="333" t="s">
        <v>1771</v>
      </c>
      <c r="T152" s="333" t="s">
        <v>1772</v>
      </c>
      <c r="V152" s="333" t="s">
        <v>1773</v>
      </c>
      <c r="W152" s="333" t="s">
        <v>1774</v>
      </c>
      <c r="X152" s="333" t="s">
        <v>2372</v>
      </c>
      <c r="Y152" s="333" t="s">
        <v>1815</v>
      </c>
      <c r="Z152" s="334"/>
      <c r="AD152" s="334"/>
      <c r="AF152" s="333" t="s">
        <v>613</v>
      </c>
      <c r="AG152" s="333" t="s">
        <v>613</v>
      </c>
      <c r="AH152" s="334">
        <v>1737</v>
      </c>
      <c r="AI152" s="333" t="s">
        <v>2369</v>
      </c>
      <c r="AJ152" s="333" t="s">
        <v>2373</v>
      </c>
      <c r="AK152" s="333" t="s">
        <v>2371</v>
      </c>
      <c r="AL152" s="333" t="s">
        <v>1855</v>
      </c>
      <c r="AM152" s="333" t="s">
        <v>1784</v>
      </c>
      <c r="AN152" s="333" t="s">
        <v>1785</v>
      </c>
      <c r="AQ152" s="334"/>
      <c r="AR152" s="334">
        <v>2023</v>
      </c>
      <c r="AS152" s="336">
        <v>45139</v>
      </c>
      <c r="AT152" s="337">
        <v>45177</v>
      </c>
      <c r="AU152" s="333" t="s">
        <v>613</v>
      </c>
      <c r="AV152" s="333" t="s">
        <v>794</v>
      </c>
      <c r="AW152" s="333">
        <v>1380.29</v>
      </c>
      <c r="AX152" s="333">
        <v>1380.29</v>
      </c>
      <c r="AZ152" s="338">
        <v>1380.29</v>
      </c>
      <c r="BA152" s="339">
        <v>45241.425441435182</v>
      </c>
    </row>
    <row r="153" spans="1:53">
      <c r="A153" s="333" t="s">
        <v>1842</v>
      </c>
      <c r="B153" s="333" t="s">
        <v>1843</v>
      </c>
      <c r="C153" s="333" t="s">
        <v>1807</v>
      </c>
      <c r="D153" s="333" t="s">
        <v>1808</v>
      </c>
      <c r="E153" s="333" t="s">
        <v>1842</v>
      </c>
      <c r="F153" s="334">
        <v>4</v>
      </c>
      <c r="G153" s="333" t="s">
        <v>1820</v>
      </c>
      <c r="H153" s="333" t="s">
        <v>5</v>
      </c>
      <c r="I153" s="334">
        <v>71475</v>
      </c>
      <c r="J153" s="333" t="s">
        <v>2356</v>
      </c>
      <c r="K153" s="333" t="s">
        <v>1874</v>
      </c>
      <c r="L153" s="333" t="s">
        <v>1875</v>
      </c>
      <c r="M153" s="333" t="s">
        <v>694</v>
      </c>
      <c r="N153" s="333" t="s">
        <v>1766</v>
      </c>
      <c r="O153" s="333" t="s">
        <v>1767</v>
      </c>
      <c r="P153" s="333" t="s">
        <v>1768</v>
      </c>
      <c r="Q153" s="333" t="s">
        <v>1769</v>
      </c>
      <c r="R153" s="333" t="s">
        <v>1770</v>
      </c>
      <c r="S153" s="333" t="s">
        <v>1771</v>
      </c>
      <c r="T153" s="333" t="s">
        <v>1772</v>
      </c>
      <c r="V153" s="333" t="s">
        <v>1773</v>
      </c>
      <c r="W153" s="333" t="s">
        <v>1774</v>
      </c>
      <c r="X153" s="333" t="s">
        <v>2374</v>
      </c>
      <c r="Y153" s="333" t="s">
        <v>1815</v>
      </c>
      <c r="Z153" s="334"/>
      <c r="AD153" s="334"/>
      <c r="AF153" s="333" t="s">
        <v>613</v>
      </c>
      <c r="AG153" s="333" t="s">
        <v>613</v>
      </c>
      <c r="AH153" s="334">
        <v>2491</v>
      </c>
      <c r="AI153" s="333" t="s">
        <v>1857</v>
      </c>
      <c r="AJ153" s="333" t="s">
        <v>2375</v>
      </c>
      <c r="AK153" s="333" t="s">
        <v>1859</v>
      </c>
      <c r="AL153" s="333" t="s">
        <v>1860</v>
      </c>
      <c r="AM153" s="333" t="s">
        <v>1784</v>
      </c>
      <c r="AN153" s="333" t="s">
        <v>1785</v>
      </c>
      <c r="AQ153" s="334"/>
      <c r="AR153" s="334">
        <v>2023</v>
      </c>
      <c r="AS153" s="336">
        <v>45017</v>
      </c>
      <c r="AT153" s="337">
        <v>45171</v>
      </c>
      <c r="AU153" s="333" t="s">
        <v>613</v>
      </c>
      <c r="AV153" s="333" t="s">
        <v>794</v>
      </c>
      <c r="AW153" s="333">
        <v>314.10000000000002</v>
      </c>
      <c r="AX153" s="333">
        <v>314.10000000000002</v>
      </c>
      <c r="AZ153" s="338">
        <v>314.10000000000002</v>
      </c>
      <c r="BA153" s="339">
        <v>45241.425441435182</v>
      </c>
    </row>
    <row r="154" spans="1:53">
      <c r="A154" s="333" t="s">
        <v>1842</v>
      </c>
      <c r="B154" s="333" t="s">
        <v>1843</v>
      </c>
      <c r="C154" s="333" t="s">
        <v>1807</v>
      </c>
      <c r="D154" s="333" t="s">
        <v>1808</v>
      </c>
      <c r="E154" s="333" t="s">
        <v>1842</v>
      </c>
      <c r="F154" s="334">
        <v>3</v>
      </c>
      <c r="G154" s="333" t="s">
        <v>1883</v>
      </c>
      <c r="H154" s="333" t="s">
        <v>5</v>
      </c>
      <c r="I154" s="334">
        <v>71475</v>
      </c>
      <c r="J154" s="333" t="s">
        <v>2356</v>
      </c>
      <c r="K154" s="333" t="s">
        <v>1874</v>
      </c>
      <c r="L154" s="333" t="s">
        <v>1875</v>
      </c>
      <c r="M154" s="333" t="s">
        <v>694</v>
      </c>
      <c r="N154" s="333" t="s">
        <v>1766</v>
      </c>
      <c r="O154" s="333" t="s">
        <v>1767</v>
      </c>
      <c r="P154" s="333" t="s">
        <v>1768</v>
      </c>
      <c r="Q154" s="333" t="s">
        <v>1769</v>
      </c>
      <c r="R154" s="333" t="s">
        <v>1770</v>
      </c>
      <c r="S154" s="333" t="s">
        <v>1771</v>
      </c>
      <c r="T154" s="333" t="s">
        <v>1772</v>
      </c>
      <c r="V154" s="333" t="s">
        <v>1773</v>
      </c>
      <c r="W154" s="333" t="s">
        <v>1774</v>
      </c>
      <c r="X154" s="333" t="s">
        <v>2376</v>
      </c>
      <c r="Y154" s="333" t="s">
        <v>1815</v>
      </c>
      <c r="Z154" s="334"/>
      <c r="AD154" s="334"/>
      <c r="AF154" s="333" t="s">
        <v>613</v>
      </c>
      <c r="AG154" s="333" t="s">
        <v>613</v>
      </c>
      <c r="AH154" s="334">
        <v>2895</v>
      </c>
      <c r="AI154" s="333" t="s">
        <v>2377</v>
      </c>
      <c r="AJ154" s="333" t="s">
        <v>2378</v>
      </c>
      <c r="AK154" s="333" t="s">
        <v>2379</v>
      </c>
      <c r="AL154" s="333" t="s">
        <v>2380</v>
      </c>
      <c r="AM154" s="333" t="s">
        <v>1784</v>
      </c>
      <c r="AN154" s="333" t="s">
        <v>1785</v>
      </c>
      <c r="AQ154" s="334"/>
      <c r="AR154" s="334">
        <v>2023</v>
      </c>
      <c r="AS154" s="336">
        <v>44986</v>
      </c>
      <c r="AT154" s="337">
        <v>45170</v>
      </c>
      <c r="AU154" s="333" t="s">
        <v>613</v>
      </c>
      <c r="AV154" s="333" t="s">
        <v>794</v>
      </c>
      <c r="AW154" s="333">
        <v>316.90000000000003</v>
      </c>
      <c r="AX154" s="333">
        <v>316.90000000000003</v>
      </c>
      <c r="AZ154" s="338">
        <v>316.90000000000003</v>
      </c>
      <c r="BA154" s="339">
        <v>45241.425441435182</v>
      </c>
    </row>
    <row r="155" spans="1:53">
      <c r="A155" s="333" t="s">
        <v>1842</v>
      </c>
      <c r="B155" s="333" t="s">
        <v>1843</v>
      </c>
      <c r="C155" s="333" t="s">
        <v>1807</v>
      </c>
      <c r="D155" s="333" t="s">
        <v>1808</v>
      </c>
      <c r="E155" s="333" t="s">
        <v>1842</v>
      </c>
      <c r="F155" s="334">
        <v>9</v>
      </c>
      <c r="G155" s="333" t="s">
        <v>1872</v>
      </c>
      <c r="H155" s="333" t="s">
        <v>5</v>
      </c>
      <c r="I155" s="334">
        <v>71475</v>
      </c>
      <c r="J155" s="333" t="s">
        <v>2356</v>
      </c>
      <c r="K155" s="333" t="s">
        <v>1874</v>
      </c>
      <c r="L155" s="333" t="s">
        <v>1875</v>
      </c>
      <c r="M155" s="333" t="s">
        <v>694</v>
      </c>
      <c r="N155" s="333" t="s">
        <v>1766</v>
      </c>
      <c r="O155" s="333" t="s">
        <v>1767</v>
      </c>
      <c r="P155" s="333" t="s">
        <v>1768</v>
      </c>
      <c r="Q155" s="333" t="s">
        <v>1769</v>
      </c>
      <c r="R155" s="333" t="s">
        <v>1770</v>
      </c>
      <c r="S155" s="333" t="s">
        <v>1771</v>
      </c>
      <c r="T155" s="333" t="s">
        <v>1772</v>
      </c>
      <c r="V155" s="333" t="s">
        <v>1773</v>
      </c>
      <c r="W155" s="333" t="s">
        <v>1774</v>
      </c>
      <c r="X155" s="333" t="s">
        <v>2381</v>
      </c>
      <c r="Y155" s="333" t="s">
        <v>1815</v>
      </c>
      <c r="Z155" s="334"/>
      <c r="AD155" s="334"/>
      <c r="AF155" s="333" t="s">
        <v>613</v>
      </c>
      <c r="AG155" s="333" t="s">
        <v>613</v>
      </c>
      <c r="AH155" s="334">
        <v>3373</v>
      </c>
      <c r="AI155" s="333" t="s">
        <v>2382</v>
      </c>
      <c r="AJ155" s="333" t="s">
        <v>2383</v>
      </c>
      <c r="AK155" s="333" t="s">
        <v>2384</v>
      </c>
      <c r="AL155" s="333" t="s">
        <v>2350</v>
      </c>
      <c r="AM155" s="333" t="s">
        <v>1784</v>
      </c>
      <c r="AN155" s="333" t="s">
        <v>1785</v>
      </c>
      <c r="AQ155" s="334"/>
      <c r="AR155" s="334">
        <v>2023</v>
      </c>
      <c r="AS155" s="336">
        <v>45170</v>
      </c>
      <c r="AT155" s="337">
        <v>45202</v>
      </c>
      <c r="AU155" s="333" t="s">
        <v>613</v>
      </c>
      <c r="AV155" s="333" t="s">
        <v>794</v>
      </c>
      <c r="AW155" s="333">
        <v>398.45</v>
      </c>
      <c r="AX155" s="333">
        <v>398.45</v>
      </c>
      <c r="AZ155" s="338">
        <v>398.45</v>
      </c>
      <c r="BA155" s="339">
        <v>45241.425441435182</v>
      </c>
    </row>
    <row r="156" spans="1:53">
      <c r="A156" s="333" t="s">
        <v>1842</v>
      </c>
      <c r="B156" s="333" t="s">
        <v>1843</v>
      </c>
      <c r="C156" s="333" t="s">
        <v>1807</v>
      </c>
      <c r="D156" s="333" t="s">
        <v>1808</v>
      </c>
      <c r="E156" s="333" t="s">
        <v>1842</v>
      </c>
      <c r="F156" s="334">
        <v>10</v>
      </c>
      <c r="G156" s="333" t="s">
        <v>1762</v>
      </c>
      <c r="H156" s="333" t="s">
        <v>5</v>
      </c>
      <c r="I156" s="334">
        <v>71475</v>
      </c>
      <c r="J156" s="333" t="s">
        <v>2356</v>
      </c>
      <c r="K156" s="333" t="s">
        <v>1874</v>
      </c>
      <c r="L156" s="333" t="s">
        <v>1875</v>
      </c>
      <c r="M156" s="333" t="s">
        <v>694</v>
      </c>
      <c r="N156" s="333" t="s">
        <v>1766</v>
      </c>
      <c r="O156" s="333" t="s">
        <v>1767</v>
      </c>
      <c r="P156" s="333" t="s">
        <v>1768</v>
      </c>
      <c r="Q156" s="333" t="s">
        <v>1769</v>
      </c>
      <c r="R156" s="333" t="s">
        <v>1770</v>
      </c>
      <c r="S156" s="333" t="s">
        <v>1771</v>
      </c>
      <c r="T156" s="333" t="s">
        <v>1772</v>
      </c>
      <c r="V156" s="333" t="s">
        <v>1773</v>
      </c>
      <c r="W156" s="333" t="s">
        <v>1774</v>
      </c>
      <c r="X156" s="333" t="s">
        <v>2385</v>
      </c>
      <c r="Y156" s="333" t="s">
        <v>1815</v>
      </c>
      <c r="Z156" s="334"/>
      <c r="AD156" s="334"/>
      <c r="AF156" s="333" t="s">
        <v>613</v>
      </c>
      <c r="AG156" s="333" t="s">
        <v>613</v>
      </c>
      <c r="AH156" s="334">
        <v>3443</v>
      </c>
      <c r="AI156" s="333" t="s">
        <v>2386</v>
      </c>
      <c r="AJ156" s="333" t="s">
        <v>2387</v>
      </c>
      <c r="AK156" s="333" t="s">
        <v>2388</v>
      </c>
      <c r="AL156" s="333" t="s">
        <v>2355</v>
      </c>
      <c r="AM156" s="333" t="s">
        <v>1784</v>
      </c>
      <c r="AN156" s="333" t="s">
        <v>1785</v>
      </c>
      <c r="AQ156" s="334"/>
      <c r="AR156" s="334">
        <v>2023</v>
      </c>
      <c r="AS156" s="336">
        <v>45200</v>
      </c>
      <c r="AT156" s="337">
        <v>45235</v>
      </c>
      <c r="AU156" s="333" t="s">
        <v>613</v>
      </c>
      <c r="AV156" s="333" t="s">
        <v>794</v>
      </c>
      <c r="AW156" s="333">
        <v>322.33</v>
      </c>
      <c r="AX156" s="333">
        <v>322.33</v>
      </c>
      <c r="AZ156" s="338">
        <v>322.33</v>
      </c>
      <c r="BA156" s="339">
        <v>45241.425441435182</v>
      </c>
    </row>
    <row r="157" spans="1:53">
      <c r="A157" s="333" t="s">
        <v>1842</v>
      </c>
      <c r="B157" s="333" t="s">
        <v>1843</v>
      </c>
      <c r="C157" s="333" t="s">
        <v>1807</v>
      </c>
      <c r="D157" s="333" t="s">
        <v>1808</v>
      </c>
      <c r="E157" s="333" t="s">
        <v>1842</v>
      </c>
      <c r="F157" s="334">
        <v>10</v>
      </c>
      <c r="G157" s="333" t="s">
        <v>1762</v>
      </c>
      <c r="H157" s="333" t="s">
        <v>5</v>
      </c>
      <c r="I157" s="334">
        <v>71475</v>
      </c>
      <c r="J157" s="333" t="s">
        <v>2356</v>
      </c>
      <c r="K157" s="333" t="s">
        <v>1874</v>
      </c>
      <c r="L157" s="333" t="s">
        <v>1875</v>
      </c>
      <c r="M157" s="333" t="s">
        <v>694</v>
      </c>
      <c r="N157" s="333" t="s">
        <v>1766</v>
      </c>
      <c r="O157" s="333" t="s">
        <v>1767</v>
      </c>
      <c r="P157" s="333" t="s">
        <v>1768</v>
      </c>
      <c r="Q157" s="333" t="s">
        <v>1769</v>
      </c>
      <c r="R157" s="333" t="s">
        <v>1770</v>
      </c>
      <c r="S157" s="333" t="s">
        <v>1771</v>
      </c>
      <c r="T157" s="333" t="s">
        <v>1772</v>
      </c>
      <c r="V157" s="333" t="s">
        <v>1773</v>
      </c>
      <c r="W157" s="333" t="s">
        <v>1774</v>
      </c>
      <c r="X157" s="333" t="s">
        <v>2389</v>
      </c>
      <c r="Y157" s="333" t="s">
        <v>1815</v>
      </c>
      <c r="Z157" s="334"/>
      <c r="AD157" s="334"/>
      <c r="AF157" s="333" t="s">
        <v>613</v>
      </c>
      <c r="AG157" s="333" t="s">
        <v>613</v>
      </c>
      <c r="AH157" s="334">
        <v>3444</v>
      </c>
      <c r="AI157" s="333" t="s">
        <v>2386</v>
      </c>
      <c r="AJ157" s="333" t="s">
        <v>2390</v>
      </c>
      <c r="AK157" s="333" t="s">
        <v>2388</v>
      </c>
      <c r="AL157" s="333" t="s">
        <v>2355</v>
      </c>
      <c r="AM157" s="333" t="s">
        <v>1784</v>
      </c>
      <c r="AN157" s="333" t="s">
        <v>1785</v>
      </c>
      <c r="AQ157" s="334"/>
      <c r="AR157" s="334">
        <v>2023</v>
      </c>
      <c r="AS157" s="336">
        <v>45200</v>
      </c>
      <c r="AT157" s="337">
        <v>45235</v>
      </c>
      <c r="AU157" s="333" t="s">
        <v>613</v>
      </c>
      <c r="AV157" s="333" t="s">
        <v>794</v>
      </c>
      <c r="AW157" s="333">
        <v>1360.51</v>
      </c>
      <c r="AX157" s="333">
        <v>1360.51</v>
      </c>
      <c r="AZ157" s="338">
        <v>1360.51</v>
      </c>
      <c r="BA157" s="339">
        <v>45241.425441435182</v>
      </c>
    </row>
    <row r="158" spans="1:53">
      <c r="A158" s="333" t="s">
        <v>1842</v>
      </c>
      <c r="B158" s="333" t="s">
        <v>1843</v>
      </c>
      <c r="C158" s="333" t="s">
        <v>1807</v>
      </c>
      <c r="D158" s="333" t="s">
        <v>1808</v>
      </c>
      <c r="E158" s="333" t="s">
        <v>1842</v>
      </c>
      <c r="F158" s="334">
        <v>9</v>
      </c>
      <c r="G158" s="333" t="s">
        <v>1872</v>
      </c>
      <c r="H158" s="333" t="s">
        <v>5</v>
      </c>
      <c r="I158" s="334">
        <v>71475</v>
      </c>
      <c r="J158" s="333" t="s">
        <v>2356</v>
      </c>
      <c r="K158" s="333" t="s">
        <v>1874</v>
      </c>
      <c r="L158" s="333" t="s">
        <v>1875</v>
      </c>
      <c r="M158" s="333" t="s">
        <v>694</v>
      </c>
      <c r="N158" s="333" t="s">
        <v>1766</v>
      </c>
      <c r="O158" s="333" t="s">
        <v>1767</v>
      </c>
      <c r="P158" s="333" t="s">
        <v>1768</v>
      </c>
      <c r="Q158" s="333" t="s">
        <v>1769</v>
      </c>
      <c r="R158" s="333" t="s">
        <v>1770</v>
      </c>
      <c r="S158" s="333" t="s">
        <v>1771</v>
      </c>
      <c r="T158" s="333" t="s">
        <v>1772</v>
      </c>
      <c r="V158" s="333" t="s">
        <v>1773</v>
      </c>
      <c r="W158" s="333" t="s">
        <v>1774</v>
      </c>
      <c r="X158" s="333" t="s">
        <v>2391</v>
      </c>
      <c r="Y158" s="333" t="s">
        <v>1815</v>
      </c>
      <c r="Z158" s="334"/>
      <c r="AD158" s="334"/>
      <c r="AF158" s="333" t="s">
        <v>613</v>
      </c>
      <c r="AG158" s="333" t="s">
        <v>613</v>
      </c>
      <c r="AH158" s="334">
        <v>3451</v>
      </c>
      <c r="AI158" s="333" t="s">
        <v>2392</v>
      </c>
      <c r="AJ158" s="333" t="s">
        <v>2393</v>
      </c>
      <c r="AK158" s="333" t="s">
        <v>2394</v>
      </c>
      <c r="AL158" s="333" t="s">
        <v>2350</v>
      </c>
      <c r="AM158" s="333" t="s">
        <v>1784</v>
      </c>
      <c r="AN158" s="333" t="s">
        <v>1785</v>
      </c>
      <c r="AQ158" s="334"/>
      <c r="AR158" s="334">
        <v>2023</v>
      </c>
      <c r="AS158" s="336">
        <v>45170</v>
      </c>
      <c r="AT158" s="337">
        <v>45202</v>
      </c>
      <c r="AU158" s="333" t="s">
        <v>613</v>
      </c>
      <c r="AV158" s="333" t="s">
        <v>794</v>
      </c>
      <c r="AW158" s="333">
        <v>1422.95</v>
      </c>
      <c r="AX158" s="333">
        <v>1422.95</v>
      </c>
      <c r="AZ158" s="338">
        <v>1422.95</v>
      </c>
      <c r="BA158" s="339">
        <v>45241.425441435182</v>
      </c>
    </row>
    <row r="159" spans="1:53">
      <c r="A159" s="333" t="s">
        <v>1842</v>
      </c>
      <c r="B159" s="333" t="s">
        <v>1843</v>
      </c>
      <c r="C159" s="333" t="s">
        <v>1807</v>
      </c>
      <c r="D159" s="333" t="s">
        <v>1808</v>
      </c>
      <c r="E159" s="333" t="s">
        <v>1842</v>
      </c>
      <c r="F159" s="334">
        <v>6</v>
      </c>
      <c r="G159" s="333" t="s">
        <v>1831</v>
      </c>
      <c r="H159" s="333" t="s">
        <v>5</v>
      </c>
      <c r="I159" s="334">
        <v>71475</v>
      </c>
      <c r="J159" s="333" t="s">
        <v>2356</v>
      </c>
      <c r="K159" s="333" t="s">
        <v>1874</v>
      </c>
      <c r="L159" s="333" t="s">
        <v>1875</v>
      </c>
      <c r="M159" s="333" t="s">
        <v>694</v>
      </c>
      <c r="N159" s="333" t="s">
        <v>1766</v>
      </c>
      <c r="O159" s="333" t="s">
        <v>1767</v>
      </c>
      <c r="P159" s="333" t="s">
        <v>1768</v>
      </c>
      <c r="Q159" s="333" t="s">
        <v>1769</v>
      </c>
      <c r="R159" s="333" t="s">
        <v>1770</v>
      </c>
      <c r="S159" s="333" t="s">
        <v>1771</v>
      </c>
      <c r="T159" s="333" t="s">
        <v>1772</v>
      </c>
      <c r="V159" s="333" t="s">
        <v>1773</v>
      </c>
      <c r="W159" s="333" t="s">
        <v>1774</v>
      </c>
      <c r="X159" s="333" t="s">
        <v>2395</v>
      </c>
      <c r="Y159" s="333" t="s">
        <v>1815</v>
      </c>
      <c r="Z159" s="334"/>
      <c r="AD159" s="334"/>
      <c r="AF159" s="333" t="s">
        <v>613</v>
      </c>
      <c r="AG159" s="333" t="s">
        <v>613</v>
      </c>
      <c r="AH159" s="334">
        <v>3496</v>
      </c>
      <c r="AI159" s="333" t="s">
        <v>2396</v>
      </c>
      <c r="AJ159" s="333" t="s">
        <v>2397</v>
      </c>
      <c r="AK159" s="333" t="s">
        <v>2398</v>
      </c>
      <c r="AL159" s="333" t="s">
        <v>1865</v>
      </c>
      <c r="AM159" s="333" t="s">
        <v>1784</v>
      </c>
      <c r="AN159" s="333" t="s">
        <v>1785</v>
      </c>
      <c r="AQ159" s="334"/>
      <c r="AR159" s="334">
        <v>2023</v>
      </c>
      <c r="AS159" s="336">
        <v>45078</v>
      </c>
      <c r="AT159" s="337">
        <v>45171</v>
      </c>
      <c r="AU159" s="333" t="s">
        <v>613</v>
      </c>
      <c r="AV159" s="333" t="s">
        <v>794</v>
      </c>
      <c r="AW159" s="333">
        <v>323.81</v>
      </c>
      <c r="AX159" s="333">
        <v>323.81</v>
      </c>
      <c r="AZ159" s="338">
        <v>323.81</v>
      </c>
      <c r="BA159" s="339">
        <v>45241.425441435182</v>
      </c>
    </row>
    <row r="160" spans="1:53">
      <c r="A160" s="333" t="s">
        <v>1842</v>
      </c>
      <c r="B160" s="333" t="s">
        <v>1843</v>
      </c>
      <c r="C160" s="333" t="s">
        <v>1807</v>
      </c>
      <c r="D160" s="333" t="s">
        <v>1808</v>
      </c>
      <c r="E160" s="333" t="s">
        <v>1842</v>
      </c>
      <c r="F160" s="334">
        <v>6</v>
      </c>
      <c r="G160" s="333" t="s">
        <v>1831</v>
      </c>
      <c r="H160" s="333" t="s">
        <v>5</v>
      </c>
      <c r="I160" s="334">
        <v>71475</v>
      </c>
      <c r="J160" s="333" t="s">
        <v>2356</v>
      </c>
      <c r="K160" s="333" t="s">
        <v>1874</v>
      </c>
      <c r="L160" s="333" t="s">
        <v>1875</v>
      </c>
      <c r="M160" s="333" t="s">
        <v>694</v>
      </c>
      <c r="N160" s="333" t="s">
        <v>1766</v>
      </c>
      <c r="O160" s="333" t="s">
        <v>1767</v>
      </c>
      <c r="P160" s="333" t="s">
        <v>1768</v>
      </c>
      <c r="Q160" s="333" t="s">
        <v>1769</v>
      </c>
      <c r="R160" s="333" t="s">
        <v>1770</v>
      </c>
      <c r="S160" s="333" t="s">
        <v>1771</v>
      </c>
      <c r="T160" s="333" t="s">
        <v>1772</v>
      </c>
      <c r="V160" s="333" t="s">
        <v>1773</v>
      </c>
      <c r="W160" s="333" t="s">
        <v>1774</v>
      </c>
      <c r="X160" s="333" t="s">
        <v>2399</v>
      </c>
      <c r="Y160" s="333" t="s">
        <v>1815</v>
      </c>
      <c r="Z160" s="334"/>
      <c r="AD160" s="334"/>
      <c r="AF160" s="333" t="s">
        <v>613</v>
      </c>
      <c r="AG160" s="333" t="s">
        <v>613</v>
      </c>
      <c r="AH160" s="334">
        <v>3497</v>
      </c>
      <c r="AI160" s="333" t="s">
        <v>2396</v>
      </c>
      <c r="AJ160" s="333" t="s">
        <v>2400</v>
      </c>
      <c r="AK160" s="333" t="s">
        <v>2398</v>
      </c>
      <c r="AL160" s="333" t="s">
        <v>1865</v>
      </c>
      <c r="AM160" s="333" t="s">
        <v>1784</v>
      </c>
      <c r="AN160" s="333" t="s">
        <v>1785</v>
      </c>
      <c r="AQ160" s="334"/>
      <c r="AR160" s="334">
        <v>2023</v>
      </c>
      <c r="AS160" s="336">
        <v>45078</v>
      </c>
      <c r="AT160" s="337">
        <v>45171</v>
      </c>
      <c r="AU160" s="333" t="s">
        <v>613</v>
      </c>
      <c r="AV160" s="333" t="s">
        <v>794</v>
      </c>
      <c r="AW160" s="333">
        <v>1259.4000000000001</v>
      </c>
      <c r="AX160" s="333">
        <v>1259.4000000000001</v>
      </c>
      <c r="AZ160" s="338">
        <v>1259.4000000000001</v>
      </c>
      <c r="BA160" s="339">
        <v>45241.425441435182</v>
      </c>
    </row>
    <row r="161" spans="1:53">
      <c r="A161" s="333" t="s">
        <v>1842</v>
      </c>
      <c r="B161" s="333" t="s">
        <v>1843</v>
      </c>
      <c r="C161" s="333" t="s">
        <v>1807</v>
      </c>
      <c r="D161" s="333" t="s">
        <v>1808</v>
      </c>
      <c r="E161" s="333" t="s">
        <v>1842</v>
      </c>
      <c r="F161" s="334">
        <v>2</v>
      </c>
      <c r="G161" s="333" t="s">
        <v>2276</v>
      </c>
      <c r="H161" s="333" t="s">
        <v>5</v>
      </c>
      <c r="I161" s="334">
        <v>71475</v>
      </c>
      <c r="J161" s="333" t="s">
        <v>2356</v>
      </c>
      <c r="K161" s="333" t="s">
        <v>1874</v>
      </c>
      <c r="L161" s="333" t="s">
        <v>1875</v>
      </c>
      <c r="M161" s="333" t="s">
        <v>694</v>
      </c>
      <c r="N161" s="333" t="s">
        <v>1766</v>
      </c>
      <c r="O161" s="333" t="s">
        <v>1767</v>
      </c>
      <c r="P161" s="333" t="s">
        <v>1768</v>
      </c>
      <c r="Q161" s="333" t="s">
        <v>1769</v>
      </c>
      <c r="R161" s="333" t="s">
        <v>1770</v>
      </c>
      <c r="S161" s="333" t="s">
        <v>1771</v>
      </c>
      <c r="T161" s="333" t="s">
        <v>1772</v>
      </c>
      <c r="V161" s="333" t="s">
        <v>1773</v>
      </c>
      <c r="W161" s="333" t="s">
        <v>1774</v>
      </c>
      <c r="X161" s="333" t="s">
        <v>2401</v>
      </c>
      <c r="Y161" s="333" t="s">
        <v>1815</v>
      </c>
      <c r="Z161" s="334"/>
      <c r="AD161" s="334"/>
      <c r="AF161" s="333" t="s">
        <v>613</v>
      </c>
      <c r="AG161" s="333" t="s">
        <v>613</v>
      </c>
      <c r="AH161" s="334">
        <v>3508</v>
      </c>
      <c r="AI161" s="333" t="s">
        <v>2402</v>
      </c>
      <c r="AJ161" s="333" t="s">
        <v>2403</v>
      </c>
      <c r="AK161" s="333" t="s">
        <v>2404</v>
      </c>
      <c r="AL161" s="333" t="s">
        <v>2405</v>
      </c>
      <c r="AM161" s="333" t="s">
        <v>1784</v>
      </c>
      <c r="AN161" s="333" t="s">
        <v>1785</v>
      </c>
      <c r="AQ161" s="334"/>
      <c r="AR161" s="334">
        <v>2023</v>
      </c>
      <c r="AS161" s="336">
        <v>44958</v>
      </c>
      <c r="AT161" s="337">
        <v>45117</v>
      </c>
      <c r="AU161" s="333" t="s">
        <v>613</v>
      </c>
      <c r="AV161" s="333" t="s">
        <v>794</v>
      </c>
      <c r="AW161" s="333">
        <v>368.77</v>
      </c>
      <c r="AX161" s="333">
        <v>368.77</v>
      </c>
      <c r="AZ161" s="338">
        <v>368.77</v>
      </c>
      <c r="BA161" s="339">
        <v>45241.425441435182</v>
      </c>
    </row>
    <row r="162" spans="1:53">
      <c r="A162" s="333" t="s">
        <v>1842</v>
      </c>
      <c r="B162" s="333" t="s">
        <v>1843</v>
      </c>
      <c r="C162" s="333" t="s">
        <v>1807</v>
      </c>
      <c r="D162" s="333" t="s">
        <v>1808</v>
      </c>
      <c r="E162" s="333" t="s">
        <v>1842</v>
      </c>
      <c r="F162" s="334">
        <v>5</v>
      </c>
      <c r="G162" s="333" t="s">
        <v>1836</v>
      </c>
      <c r="H162" s="333" t="s">
        <v>5</v>
      </c>
      <c r="I162" s="334">
        <v>71475</v>
      </c>
      <c r="J162" s="333" t="s">
        <v>2356</v>
      </c>
      <c r="K162" s="333" t="s">
        <v>1874</v>
      </c>
      <c r="L162" s="333" t="s">
        <v>1875</v>
      </c>
      <c r="M162" s="333" t="s">
        <v>694</v>
      </c>
      <c r="N162" s="333" t="s">
        <v>1766</v>
      </c>
      <c r="O162" s="333" t="s">
        <v>1767</v>
      </c>
      <c r="P162" s="333" t="s">
        <v>1768</v>
      </c>
      <c r="Q162" s="333" t="s">
        <v>1769</v>
      </c>
      <c r="R162" s="333" t="s">
        <v>1770</v>
      </c>
      <c r="S162" s="333" t="s">
        <v>1771</v>
      </c>
      <c r="T162" s="333" t="s">
        <v>1772</v>
      </c>
      <c r="V162" s="333" t="s">
        <v>1773</v>
      </c>
      <c r="W162" s="333" t="s">
        <v>1774</v>
      </c>
      <c r="X162" s="333" t="s">
        <v>2406</v>
      </c>
      <c r="Y162" s="333" t="s">
        <v>1815</v>
      </c>
      <c r="Z162" s="334"/>
      <c r="AD162" s="334"/>
      <c r="AF162" s="333" t="s">
        <v>613</v>
      </c>
      <c r="AG162" s="333" t="s">
        <v>613</v>
      </c>
      <c r="AH162" s="334">
        <v>3713</v>
      </c>
      <c r="AI162" s="333" t="s">
        <v>1867</v>
      </c>
      <c r="AJ162" s="333" t="s">
        <v>2407</v>
      </c>
      <c r="AK162" s="333" t="s">
        <v>1869</v>
      </c>
      <c r="AL162" s="333" t="s">
        <v>1870</v>
      </c>
      <c r="AM162" s="333" t="s">
        <v>1784</v>
      </c>
      <c r="AN162" s="333" t="s">
        <v>1785</v>
      </c>
      <c r="AQ162" s="334"/>
      <c r="AR162" s="334">
        <v>2023</v>
      </c>
      <c r="AS162" s="336">
        <v>45047</v>
      </c>
      <c r="AT162" s="337">
        <v>45173</v>
      </c>
      <c r="AU162" s="333" t="s">
        <v>613</v>
      </c>
      <c r="AV162" s="333" t="s">
        <v>794</v>
      </c>
      <c r="AW162" s="333">
        <v>322.40000000000003</v>
      </c>
      <c r="AX162" s="333">
        <v>322.40000000000003</v>
      </c>
      <c r="AZ162" s="338">
        <v>322.40000000000003</v>
      </c>
      <c r="BA162" s="339">
        <v>45241.425441435182</v>
      </c>
    </row>
    <row r="163" spans="1:53">
      <c r="A163" s="333" t="s">
        <v>1842</v>
      </c>
      <c r="B163" s="333" t="s">
        <v>1843</v>
      </c>
      <c r="C163" s="333" t="s">
        <v>1807</v>
      </c>
      <c r="D163" s="333" t="s">
        <v>1808</v>
      </c>
      <c r="E163" s="333" t="s">
        <v>1842</v>
      </c>
      <c r="F163" s="334">
        <v>5</v>
      </c>
      <c r="G163" s="333" t="s">
        <v>1836</v>
      </c>
      <c r="H163" s="333" t="s">
        <v>5</v>
      </c>
      <c r="I163" s="334">
        <v>71475</v>
      </c>
      <c r="J163" s="333" t="s">
        <v>2356</v>
      </c>
      <c r="K163" s="333" t="s">
        <v>1874</v>
      </c>
      <c r="L163" s="333" t="s">
        <v>1875</v>
      </c>
      <c r="M163" s="333" t="s">
        <v>694</v>
      </c>
      <c r="N163" s="333" t="s">
        <v>1766</v>
      </c>
      <c r="O163" s="333" t="s">
        <v>1767</v>
      </c>
      <c r="P163" s="333" t="s">
        <v>1768</v>
      </c>
      <c r="Q163" s="333" t="s">
        <v>1769</v>
      </c>
      <c r="R163" s="333" t="s">
        <v>1770</v>
      </c>
      <c r="S163" s="333" t="s">
        <v>1771</v>
      </c>
      <c r="T163" s="333" t="s">
        <v>1772</v>
      </c>
      <c r="V163" s="333" t="s">
        <v>1773</v>
      </c>
      <c r="W163" s="333" t="s">
        <v>1774</v>
      </c>
      <c r="X163" s="333" t="s">
        <v>2408</v>
      </c>
      <c r="Y163" s="333" t="s">
        <v>1815</v>
      </c>
      <c r="Z163" s="334"/>
      <c r="AD163" s="334"/>
      <c r="AF163" s="333" t="s">
        <v>613</v>
      </c>
      <c r="AG163" s="333" t="s">
        <v>613</v>
      </c>
      <c r="AH163" s="334">
        <v>3714</v>
      </c>
      <c r="AI163" s="333" t="s">
        <v>1867</v>
      </c>
      <c r="AJ163" s="333" t="s">
        <v>2409</v>
      </c>
      <c r="AK163" s="333" t="s">
        <v>1869</v>
      </c>
      <c r="AL163" s="333" t="s">
        <v>1870</v>
      </c>
      <c r="AM163" s="333" t="s">
        <v>1784</v>
      </c>
      <c r="AN163" s="333" t="s">
        <v>1785</v>
      </c>
      <c r="AQ163" s="334"/>
      <c r="AR163" s="334">
        <v>2023</v>
      </c>
      <c r="AS163" s="336">
        <v>45047</v>
      </c>
      <c r="AT163" s="337">
        <v>45173</v>
      </c>
      <c r="AU163" s="333" t="s">
        <v>613</v>
      </c>
      <c r="AV163" s="333" t="s">
        <v>794</v>
      </c>
      <c r="AW163" s="333">
        <v>1252.19</v>
      </c>
      <c r="AX163" s="333">
        <v>1252.19</v>
      </c>
      <c r="AZ163" s="338">
        <v>1252.19</v>
      </c>
      <c r="BA163" s="339">
        <v>45241.425441435182</v>
      </c>
    </row>
    <row r="164" spans="1:53" hidden="1">
      <c r="A164" s="333" t="s">
        <v>1842</v>
      </c>
      <c r="B164" s="333" t="s">
        <v>1843</v>
      </c>
      <c r="C164" s="333" t="s">
        <v>1807</v>
      </c>
      <c r="D164" s="333" t="s">
        <v>1808</v>
      </c>
      <c r="E164" s="333" t="s">
        <v>1842</v>
      </c>
      <c r="F164" s="334">
        <v>5</v>
      </c>
      <c r="G164" s="333" t="s">
        <v>1836</v>
      </c>
      <c r="H164" s="333" t="s">
        <v>5</v>
      </c>
      <c r="I164" s="334">
        <v>67105</v>
      </c>
      <c r="J164" s="333" t="s">
        <v>1844</v>
      </c>
      <c r="K164" s="333" t="s">
        <v>1874</v>
      </c>
      <c r="L164" s="333" t="s">
        <v>1875</v>
      </c>
      <c r="M164" s="333" t="s">
        <v>694</v>
      </c>
      <c r="N164" s="333" t="s">
        <v>1766</v>
      </c>
      <c r="O164" s="333" t="s">
        <v>1767</v>
      </c>
      <c r="P164" s="333" t="s">
        <v>1768</v>
      </c>
      <c r="Q164" s="333" t="s">
        <v>1845</v>
      </c>
      <c r="R164" s="333" t="s">
        <v>1846</v>
      </c>
      <c r="S164" s="333" t="s">
        <v>1771</v>
      </c>
      <c r="T164" s="333" t="s">
        <v>1772</v>
      </c>
      <c r="U164" s="333"/>
      <c r="V164" s="333" t="s">
        <v>1773</v>
      </c>
      <c r="W164" s="333" t="s">
        <v>1774</v>
      </c>
      <c r="X164" s="333" t="s">
        <v>2410</v>
      </c>
      <c r="Y164" s="333" t="s">
        <v>1815</v>
      </c>
      <c r="Z164" s="334"/>
      <c r="AD164" s="334"/>
      <c r="AF164" s="333" t="s">
        <v>613</v>
      </c>
      <c r="AG164" s="333" t="s">
        <v>613</v>
      </c>
      <c r="AH164" s="334">
        <v>6</v>
      </c>
      <c r="AI164" s="333" t="s">
        <v>1862</v>
      </c>
      <c r="AJ164" s="333" t="s">
        <v>2411</v>
      </c>
      <c r="AK164" s="333" t="s">
        <v>2412</v>
      </c>
      <c r="AL164" s="333" t="s">
        <v>2413</v>
      </c>
      <c r="AM164" s="333" t="s">
        <v>1784</v>
      </c>
      <c r="AN164" s="333" t="s">
        <v>1785</v>
      </c>
      <c r="AQ164" s="334"/>
      <c r="AR164" s="334">
        <v>2023</v>
      </c>
      <c r="AS164" s="336">
        <v>45067</v>
      </c>
      <c r="AT164" s="337">
        <v>45171</v>
      </c>
      <c r="AU164" s="333" t="s">
        <v>613</v>
      </c>
      <c r="AV164" s="333" t="s">
        <v>794</v>
      </c>
      <c r="AW164" s="333">
        <v>-1612.8500000000001</v>
      </c>
      <c r="AY164" s="333">
        <v>1612.8500000000001</v>
      </c>
      <c r="AZ164" s="340">
        <v>-1612.8500000000001</v>
      </c>
      <c r="BA164" s="339">
        <v>45241.425441435182</v>
      </c>
    </row>
    <row r="165" spans="1:53" hidden="1">
      <c r="A165" s="333" t="s">
        <v>1842</v>
      </c>
      <c r="B165" s="333" t="s">
        <v>1843</v>
      </c>
      <c r="C165" s="333" t="s">
        <v>1807</v>
      </c>
      <c r="D165" s="333" t="s">
        <v>1808</v>
      </c>
      <c r="E165" s="333" t="s">
        <v>1842</v>
      </c>
      <c r="F165" s="334">
        <v>5</v>
      </c>
      <c r="G165" s="333" t="s">
        <v>1836</v>
      </c>
      <c r="H165" s="333" t="s">
        <v>5</v>
      </c>
      <c r="I165" s="334">
        <v>67105</v>
      </c>
      <c r="J165" s="333" t="s">
        <v>1844</v>
      </c>
      <c r="K165" s="333" t="s">
        <v>1874</v>
      </c>
      <c r="L165" s="333" t="s">
        <v>1875</v>
      </c>
      <c r="M165" s="333" t="s">
        <v>694</v>
      </c>
      <c r="N165" s="333" t="s">
        <v>1766</v>
      </c>
      <c r="O165" s="333" t="s">
        <v>1767</v>
      </c>
      <c r="P165" s="333" t="s">
        <v>1768</v>
      </c>
      <c r="Q165" s="333" t="s">
        <v>1845</v>
      </c>
      <c r="R165" s="333" t="s">
        <v>1846</v>
      </c>
      <c r="S165" s="333" t="s">
        <v>1771</v>
      </c>
      <c r="T165" s="333" t="s">
        <v>1772</v>
      </c>
      <c r="U165" s="333"/>
      <c r="V165" s="333" t="s">
        <v>1773</v>
      </c>
      <c r="W165" s="333" t="s">
        <v>1774</v>
      </c>
      <c r="X165" s="333" t="s">
        <v>2414</v>
      </c>
      <c r="Y165" s="333" t="s">
        <v>1815</v>
      </c>
      <c r="Z165" s="334"/>
      <c r="AD165" s="334"/>
      <c r="AF165" s="333" t="s">
        <v>613</v>
      </c>
      <c r="AG165" s="333" t="s">
        <v>613</v>
      </c>
      <c r="AH165" s="334">
        <v>6</v>
      </c>
      <c r="AI165" s="333" t="s">
        <v>1848</v>
      </c>
      <c r="AJ165" s="333" t="s">
        <v>2415</v>
      </c>
      <c r="AK165" s="333" t="s">
        <v>2416</v>
      </c>
      <c r="AL165" s="333" t="s">
        <v>2413</v>
      </c>
      <c r="AM165" s="333" t="s">
        <v>1784</v>
      </c>
      <c r="AN165" s="333" t="s">
        <v>1785</v>
      </c>
      <c r="AQ165" s="334"/>
      <c r="AR165" s="334">
        <v>2023</v>
      </c>
      <c r="AS165" s="336">
        <v>45067</v>
      </c>
      <c r="AT165" s="337">
        <v>45177</v>
      </c>
      <c r="AU165" s="333" t="s">
        <v>613</v>
      </c>
      <c r="AV165" s="333" t="s">
        <v>794</v>
      </c>
      <c r="AW165" s="333">
        <v>2287.62</v>
      </c>
      <c r="AX165" s="333">
        <v>2287.62</v>
      </c>
      <c r="AZ165" s="340">
        <v>2287.62</v>
      </c>
      <c r="BA165" s="339">
        <v>45241.425441435182</v>
      </c>
    </row>
    <row r="166" spans="1:53" hidden="1">
      <c r="A166" s="333" t="s">
        <v>1842</v>
      </c>
      <c r="B166" s="333" t="s">
        <v>1843</v>
      </c>
      <c r="C166" s="333" t="s">
        <v>1807</v>
      </c>
      <c r="D166" s="333" t="s">
        <v>1808</v>
      </c>
      <c r="E166" s="333" t="s">
        <v>1842</v>
      </c>
      <c r="F166" s="334">
        <v>3</v>
      </c>
      <c r="G166" s="333" t="s">
        <v>1883</v>
      </c>
      <c r="H166" s="333" t="s">
        <v>5</v>
      </c>
      <c r="I166" s="334">
        <v>67105</v>
      </c>
      <c r="J166" s="333" t="s">
        <v>1844</v>
      </c>
      <c r="K166" s="333" t="s">
        <v>1874</v>
      </c>
      <c r="L166" s="333" t="s">
        <v>1875</v>
      </c>
      <c r="M166" s="333" t="s">
        <v>694</v>
      </c>
      <c r="N166" s="333" t="s">
        <v>1766</v>
      </c>
      <c r="O166" s="333" t="s">
        <v>1767</v>
      </c>
      <c r="P166" s="333" t="s">
        <v>1768</v>
      </c>
      <c r="Q166" s="333" t="s">
        <v>1845</v>
      </c>
      <c r="R166" s="333" t="s">
        <v>1846</v>
      </c>
      <c r="S166" s="333" t="s">
        <v>1771</v>
      </c>
      <c r="T166" s="333" t="s">
        <v>1772</v>
      </c>
      <c r="U166" s="333"/>
      <c r="V166" s="333" t="s">
        <v>1773</v>
      </c>
      <c r="W166" s="333" t="s">
        <v>1774</v>
      </c>
      <c r="X166" s="333" t="s">
        <v>2417</v>
      </c>
      <c r="Y166" s="333" t="s">
        <v>1815</v>
      </c>
      <c r="Z166" s="334"/>
      <c r="AD166" s="334"/>
      <c r="AF166" s="333" t="s">
        <v>613</v>
      </c>
      <c r="AG166" s="333" t="s">
        <v>613</v>
      </c>
      <c r="AH166" s="334">
        <v>19</v>
      </c>
      <c r="AI166" s="333" t="s">
        <v>2377</v>
      </c>
      <c r="AJ166" s="333" t="s">
        <v>2418</v>
      </c>
      <c r="AK166" s="333" t="s">
        <v>2379</v>
      </c>
      <c r="AL166" s="333" t="s">
        <v>2419</v>
      </c>
      <c r="AM166" s="333" t="s">
        <v>1784</v>
      </c>
      <c r="AN166" s="333" t="s">
        <v>1785</v>
      </c>
      <c r="AQ166" s="334"/>
      <c r="AR166" s="334">
        <v>2023</v>
      </c>
      <c r="AS166" s="336">
        <v>44995</v>
      </c>
      <c r="AT166" s="337">
        <v>45170</v>
      </c>
      <c r="AU166" s="333" t="s">
        <v>613</v>
      </c>
      <c r="AV166" s="333" t="s">
        <v>794</v>
      </c>
      <c r="AW166" s="333">
        <v>-1071.74</v>
      </c>
      <c r="AY166" s="333">
        <v>1071.74</v>
      </c>
      <c r="AZ166" s="340">
        <v>-1071.74</v>
      </c>
      <c r="BA166" s="339">
        <v>45241.425441435182</v>
      </c>
    </row>
    <row r="167" spans="1:53" hidden="1">
      <c r="A167" s="333" t="s">
        <v>1842</v>
      </c>
      <c r="B167" s="333" t="s">
        <v>1843</v>
      </c>
      <c r="C167" s="333" t="s">
        <v>1807</v>
      </c>
      <c r="D167" s="333" t="s">
        <v>1808</v>
      </c>
      <c r="E167" s="333" t="s">
        <v>1842</v>
      </c>
      <c r="F167" s="334">
        <v>7</v>
      </c>
      <c r="G167" s="333" t="s">
        <v>1809</v>
      </c>
      <c r="H167" s="333" t="s">
        <v>5</v>
      </c>
      <c r="I167" s="334">
        <v>67105</v>
      </c>
      <c r="J167" s="333" t="s">
        <v>1844</v>
      </c>
      <c r="K167" s="333" t="s">
        <v>1874</v>
      </c>
      <c r="L167" s="333" t="s">
        <v>1875</v>
      </c>
      <c r="M167" s="333" t="s">
        <v>694</v>
      </c>
      <c r="N167" s="333" t="s">
        <v>1766</v>
      </c>
      <c r="O167" s="333" t="s">
        <v>1767</v>
      </c>
      <c r="P167" s="333" t="s">
        <v>1768</v>
      </c>
      <c r="Q167" s="333" t="s">
        <v>1845</v>
      </c>
      <c r="R167" s="333" t="s">
        <v>1846</v>
      </c>
      <c r="S167" s="333" t="s">
        <v>1771</v>
      </c>
      <c r="T167" s="333" t="s">
        <v>1772</v>
      </c>
      <c r="U167" s="333"/>
      <c r="V167" s="333" t="s">
        <v>1773</v>
      </c>
      <c r="W167" s="333" t="s">
        <v>1774</v>
      </c>
      <c r="X167" s="333" t="s">
        <v>2357</v>
      </c>
      <c r="Y167" s="333" t="s">
        <v>1815</v>
      </c>
      <c r="Z167" s="334"/>
      <c r="AD167" s="334"/>
      <c r="AF167" s="333" t="s">
        <v>613</v>
      </c>
      <c r="AG167" s="333" t="s">
        <v>613</v>
      </c>
      <c r="AH167" s="334">
        <v>662</v>
      </c>
      <c r="AI167" s="333" t="s">
        <v>2358</v>
      </c>
      <c r="AJ167" s="333" t="s">
        <v>2359</v>
      </c>
      <c r="AK167" s="333" t="s">
        <v>2360</v>
      </c>
      <c r="AL167" s="333" t="s">
        <v>1851</v>
      </c>
      <c r="AM167" s="333" t="s">
        <v>1784</v>
      </c>
      <c r="AN167" s="333" t="s">
        <v>1785</v>
      </c>
      <c r="AQ167" s="334"/>
      <c r="AR167" s="334">
        <v>2023</v>
      </c>
      <c r="AS167" s="336">
        <v>45108</v>
      </c>
      <c r="AT167" s="337">
        <v>45177</v>
      </c>
      <c r="AU167" s="333" t="s">
        <v>613</v>
      </c>
      <c r="AV167" s="333" t="s">
        <v>794</v>
      </c>
      <c r="AW167" s="333">
        <v>-156.45000000000002</v>
      </c>
      <c r="AY167" s="333">
        <v>156.45000000000002</v>
      </c>
      <c r="AZ167" s="340">
        <v>-156.45000000000002</v>
      </c>
      <c r="BA167" s="339">
        <v>45241.425441435182</v>
      </c>
    </row>
    <row r="168" spans="1:53" hidden="1">
      <c r="A168" s="333" t="s">
        <v>1842</v>
      </c>
      <c r="B168" s="333" t="s">
        <v>1843</v>
      </c>
      <c r="C168" s="333" t="s">
        <v>1807</v>
      </c>
      <c r="D168" s="333" t="s">
        <v>1808</v>
      </c>
      <c r="E168" s="333" t="s">
        <v>1842</v>
      </c>
      <c r="F168" s="334">
        <v>7</v>
      </c>
      <c r="G168" s="333" t="s">
        <v>1809</v>
      </c>
      <c r="H168" s="333" t="s">
        <v>5</v>
      </c>
      <c r="I168" s="334">
        <v>67105</v>
      </c>
      <c r="J168" s="333" t="s">
        <v>1844</v>
      </c>
      <c r="K168" s="333" t="s">
        <v>1874</v>
      </c>
      <c r="L168" s="333" t="s">
        <v>1875</v>
      </c>
      <c r="M168" s="333" t="s">
        <v>694</v>
      </c>
      <c r="N168" s="333" t="s">
        <v>1766</v>
      </c>
      <c r="O168" s="333" t="s">
        <v>1767</v>
      </c>
      <c r="P168" s="333" t="s">
        <v>1768</v>
      </c>
      <c r="Q168" s="333" t="s">
        <v>1845</v>
      </c>
      <c r="R168" s="333" t="s">
        <v>1846</v>
      </c>
      <c r="S168" s="333" t="s">
        <v>1771</v>
      </c>
      <c r="T168" s="333" t="s">
        <v>1772</v>
      </c>
      <c r="U168" s="333"/>
      <c r="V168" s="333" t="s">
        <v>1773</v>
      </c>
      <c r="W168" s="333" t="s">
        <v>1774</v>
      </c>
      <c r="X168" s="333" t="s">
        <v>2361</v>
      </c>
      <c r="Y168" s="333" t="s">
        <v>1815</v>
      </c>
      <c r="Z168" s="334"/>
      <c r="AD168" s="334"/>
      <c r="AF168" s="333" t="s">
        <v>613</v>
      </c>
      <c r="AG168" s="333" t="s">
        <v>613</v>
      </c>
      <c r="AH168" s="334">
        <v>663</v>
      </c>
      <c r="AI168" s="333" t="s">
        <v>2358</v>
      </c>
      <c r="AJ168" s="333" t="s">
        <v>2362</v>
      </c>
      <c r="AK168" s="333" t="s">
        <v>2360</v>
      </c>
      <c r="AL168" s="333" t="s">
        <v>1851</v>
      </c>
      <c r="AM168" s="333" t="s">
        <v>1784</v>
      </c>
      <c r="AN168" s="333" t="s">
        <v>1785</v>
      </c>
      <c r="AQ168" s="334"/>
      <c r="AR168" s="334">
        <v>2023</v>
      </c>
      <c r="AS168" s="336">
        <v>45108</v>
      </c>
      <c r="AT168" s="337">
        <v>45177</v>
      </c>
      <c r="AU168" s="333" t="s">
        <v>613</v>
      </c>
      <c r="AV168" s="333" t="s">
        <v>794</v>
      </c>
      <c r="AW168" s="333">
        <v>-1310.1000000000001</v>
      </c>
      <c r="AY168" s="333">
        <v>1310.1000000000001</v>
      </c>
      <c r="AZ168" s="340">
        <v>-1310.1000000000001</v>
      </c>
      <c r="BA168" s="339">
        <v>45241.425441435182</v>
      </c>
    </row>
    <row r="169" spans="1:53" hidden="1">
      <c r="A169" s="333" t="s">
        <v>1842</v>
      </c>
      <c r="B169" s="333" t="s">
        <v>1843</v>
      </c>
      <c r="C169" s="333" t="s">
        <v>1807</v>
      </c>
      <c r="D169" s="333" t="s">
        <v>1808</v>
      </c>
      <c r="E169" s="333" t="s">
        <v>1842</v>
      </c>
      <c r="F169" s="334">
        <v>7</v>
      </c>
      <c r="G169" s="333" t="s">
        <v>1809</v>
      </c>
      <c r="H169" s="333" t="s">
        <v>5</v>
      </c>
      <c r="I169" s="334">
        <v>67105</v>
      </c>
      <c r="J169" s="333" t="s">
        <v>1844</v>
      </c>
      <c r="K169" s="333" t="s">
        <v>1874</v>
      </c>
      <c r="L169" s="333" t="s">
        <v>1875</v>
      </c>
      <c r="M169" s="333" t="s">
        <v>694</v>
      </c>
      <c r="N169" s="333" t="s">
        <v>1766</v>
      </c>
      <c r="O169" s="333" t="s">
        <v>1767</v>
      </c>
      <c r="P169" s="333" t="s">
        <v>1768</v>
      </c>
      <c r="Q169" s="333" t="s">
        <v>1845</v>
      </c>
      <c r="R169" s="333" t="s">
        <v>1846</v>
      </c>
      <c r="S169" s="333" t="s">
        <v>1771</v>
      </c>
      <c r="T169" s="333" t="s">
        <v>1772</v>
      </c>
      <c r="U169" s="333"/>
      <c r="V169" s="333" t="s">
        <v>1773</v>
      </c>
      <c r="W169" s="333" t="s">
        <v>1774</v>
      </c>
      <c r="X169" s="333" t="s">
        <v>2420</v>
      </c>
      <c r="Y169" s="333" t="s">
        <v>1815</v>
      </c>
      <c r="Z169" s="334"/>
      <c r="AD169" s="334"/>
      <c r="AF169" s="333" t="s">
        <v>613</v>
      </c>
      <c r="AG169" s="333" t="s">
        <v>613</v>
      </c>
      <c r="AH169" s="334">
        <v>664</v>
      </c>
      <c r="AI169" s="333" t="s">
        <v>2358</v>
      </c>
      <c r="AJ169" s="333" t="s">
        <v>2421</v>
      </c>
      <c r="AK169" s="333" t="s">
        <v>2360</v>
      </c>
      <c r="AL169" s="333" t="s">
        <v>1851</v>
      </c>
      <c r="AM169" s="333" t="s">
        <v>1784</v>
      </c>
      <c r="AN169" s="333" t="s">
        <v>1785</v>
      </c>
      <c r="AQ169" s="334"/>
      <c r="AR169" s="334">
        <v>2023</v>
      </c>
      <c r="AS169" s="336">
        <v>45108</v>
      </c>
      <c r="AT169" s="337">
        <v>45177</v>
      </c>
      <c r="AU169" s="333" t="s">
        <v>613</v>
      </c>
      <c r="AV169" s="333" t="s">
        <v>794</v>
      </c>
      <c r="AW169" s="333">
        <v>-1568.42</v>
      </c>
      <c r="AY169" s="333">
        <v>1568.42</v>
      </c>
      <c r="AZ169" s="340">
        <v>-1568.42</v>
      </c>
      <c r="BA169" s="339">
        <v>45241.425441435182</v>
      </c>
    </row>
    <row r="170" spans="1:53" hidden="1">
      <c r="A170" s="333" t="s">
        <v>1842</v>
      </c>
      <c r="B170" s="333" t="s">
        <v>1843</v>
      </c>
      <c r="C170" s="333" t="s">
        <v>1807</v>
      </c>
      <c r="D170" s="333" t="s">
        <v>1808</v>
      </c>
      <c r="E170" s="333" t="s">
        <v>1842</v>
      </c>
      <c r="F170" s="334">
        <v>1</v>
      </c>
      <c r="G170" s="333" t="s">
        <v>2240</v>
      </c>
      <c r="H170" s="333" t="s">
        <v>5</v>
      </c>
      <c r="I170" s="334">
        <v>67105</v>
      </c>
      <c r="J170" s="333" t="s">
        <v>1844</v>
      </c>
      <c r="K170" s="333" t="s">
        <v>1874</v>
      </c>
      <c r="L170" s="333" t="s">
        <v>1875</v>
      </c>
      <c r="M170" s="333" t="s">
        <v>694</v>
      </c>
      <c r="N170" s="333" t="s">
        <v>1766</v>
      </c>
      <c r="O170" s="333" t="s">
        <v>1767</v>
      </c>
      <c r="P170" s="333" t="s">
        <v>1768</v>
      </c>
      <c r="Q170" s="333" t="s">
        <v>1845</v>
      </c>
      <c r="R170" s="333" t="s">
        <v>1846</v>
      </c>
      <c r="S170" s="333" t="s">
        <v>1771</v>
      </c>
      <c r="T170" s="333" t="s">
        <v>1772</v>
      </c>
      <c r="U170" s="333"/>
      <c r="V170" s="333" t="s">
        <v>1773</v>
      </c>
      <c r="W170" s="333" t="s">
        <v>1774</v>
      </c>
      <c r="X170" s="333" t="s">
        <v>2363</v>
      </c>
      <c r="Y170" s="333" t="s">
        <v>1815</v>
      </c>
      <c r="Z170" s="334"/>
      <c r="AD170" s="334"/>
      <c r="AF170" s="333" t="s">
        <v>613</v>
      </c>
      <c r="AG170" s="333" t="s">
        <v>613</v>
      </c>
      <c r="AH170" s="334">
        <v>897</v>
      </c>
      <c r="AI170" s="333" t="s">
        <v>2364</v>
      </c>
      <c r="AJ170" s="333" t="s">
        <v>2365</v>
      </c>
      <c r="AK170" s="333" t="s">
        <v>2366</v>
      </c>
      <c r="AL170" s="333" t="s">
        <v>2367</v>
      </c>
      <c r="AM170" s="333" t="s">
        <v>1784</v>
      </c>
      <c r="AN170" s="333" t="s">
        <v>1785</v>
      </c>
      <c r="AQ170" s="334"/>
      <c r="AR170" s="334">
        <v>2023</v>
      </c>
      <c r="AS170" s="336">
        <v>44927</v>
      </c>
      <c r="AT170" s="337">
        <v>45022</v>
      </c>
      <c r="AU170" s="333" t="s">
        <v>613</v>
      </c>
      <c r="AV170" s="333" t="s">
        <v>794</v>
      </c>
      <c r="AW170" s="333">
        <v>-390.2</v>
      </c>
      <c r="AY170" s="333">
        <v>390.2</v>
      </c>
      <c r="AZ170" s="340">
        <v>-390.2</v>
      </c>
      <c r="BA170" s="339">
        <v>45241.425441435182</v>
      </c>
    </row>
    <row r="171" spans="1:53" hidden="1">
      <c r="A171" s="333" t="s">
        <v>1842</v>
      </c>
      <c r="B171" s="333" t="s">
        <v>1843</v>
      </c>
      <c r="C171" s="333" t="s">
        <v>1807</v>
      </c>
      <c r="D171" s="333" t="s">
        <v>1808</v>
      </c>
      <c r="E171" s="333" t="s">
        <v>1842</v>
      </c>
      <c r="F171" s="334">
        <v>1</v>
      </c>
      <c r="G171" s="333" t="s">
        <v>2240</v>
      </c>
      <c r="H171" s="333" t="s">
        <v>5</v>
      </c>
      <c r="I171" s="334">
        <v>67105</v>
      </c>
      <c r="J171" s="333" t="s">
        <v>1844</v>
      </c>
      <c r="K171" s="333" t="s">
        <v>1874</v>
      </c>
      <c r="L171" s="333" t="s">
        <v>1875</v>
      </c>
      <c r="M171" s="333" t="s">
        <v>694</v>
      </c>
      <c r="N171" s="333" t="s">
        <v>1766</v>
      </c>
      <c r="O171" s="333" t="s">
        <v>1767</v>
      </c>
      <c r="P171" s="333" t="s">
        <v>1768</v>
      </c>
      <c r="Q171" s="333" t="s">
        <v>1845</v>
      </c>
      <c r="R171" s="333" t="s">
        <v>1846</v>
      </c>
      <c r="S171" s="333" t="s">
        <v>1771</v>
      </c>
      <c r="T171" s="333" t="s">
        <v>1772</v>
      </c>
      <c r="U171" s="333"/>
      <c r="V171" s="333" t="s">
        <v>1773</v>
      </c>
      <c r="W171" s="333" t="s">
        <v>1774</v>
      </c>
      <c r="X171" s="333" t="s">
        <v>2422</v>
      </c>
      <c r="Y171" s="333" t="s">
        <v>1815</v>
      </c>
      <c r="Z171" s="334"/>
      <c r="AD171" s="334"/>
      <c r="AF171" s="333" t="s">
        <v>613</v>
      </c>
      <c r="AG171" s="333" t="s">
        <v>613</v>
      </c>
      <c r="AH171" s="334">
        <v>898</v>
      </c>
      <c r="AI171" s="333" t="s">
        <v>2364</v>
      </c>
      <c r="AJ171" s="333" t="s">
        <v>2423</v>
      </c>
      <c r="AK171" s="333" t="s">
        <v>2366</v>
      </c>
      <c r="AL171" s="333" t="s">
        <v>2367</v>
      </c>
      <c r="AM171" s="333" t="s">
        <v>1784</v>
      </c>
      <c r="AN171" s="333" t="s">
        <v>1785</v>
      </c>
      <c r="AQ171" s="334"/>
      <c r="AR171" s="334">
        <v>2023</v>
      </c>
      <c r="AS171" s="336">
        <v>44927</v>
      </c>
      <c r="AT171" s="337">
        <v>45022</v>
      </c>
      <c r="AU171" s="333" t="s">
        <v>613</v>
      </c>
      <c r="AV171" s="333" t="s">
        <v>794</v>
      </c>
      <c r="AW171" s="333">
        <v>-1594.57</v>
      </c>
      <c r="AY171" s="333">
        <v>1594.57</v>
      </c>
      <c r="AZ171" s="340">
        <v>-1594.57</v>
      </c>
      <c r="BA171" s="339">
        <v>45241.425441435182</v>
      </c>
    </row>
    <row r="172" spans="1:53" hidden="1">
      <c r="A172" s="333" t="s">
        <v>1842</v>
      </c>
      <c r="B172" s="333" t="s">
        <v>1843</v>
      </c>
      <c r="C172" s="333" t="s">
        <v>1807</v>
      </c>
      <c r="D172" s="333" t="s">
        <v>1808</v>
      </c>
      <c r="E172" s="333" t="s">
        <v>1842</v>
      </c>
      <c r="F172" s="334">
        <v>8</v>
      </c>
      <c r="G172" s="333" t="s">
        <v>1826</v>
      </c>
      <c r="H172" s="333" t="s">
        <v>5</v>
      </c>
      <c r="I172" s="334">
        <v>67105</v>
      </c>
      <c r="J172" s="333" t="s">
        <v>1844</v>
      </c>
      <c r="K172" s="333" t="s">
        <v>1874</v>
      </c>
      <c r="L172" s="333" t="s">
        <v>1875</v>
      </c>
      <c r="M172" s="333" t="s">
        <v>694</v>
      </c>
      <c r="N172" s="333" t="s">
        <v>1766</v>
      </c>
      <c r="O172" s="333" t="s">
        <v>1767</v>
      </c>
      <c r="P172" s="333" t="s">
        <v>1768</v>
      </c>
      <c r="Q172" s="333" t="s">
        <v>1845</v>
      </c>
      <c r="R172" s="333" t="s">
        <v>1846</v>
      </c>
      <c r="S172" s="333" t="s">
        <v>1771</v>
      </c>
      <c r="T172" s="333" t="s">
        <v>1772</v>
      </c>
      <c r="U172" s="333"/>
      <c r="V172" s="333" t="s">
        <v>1773</v>
      </c>
      <c r="W172" s="333" t="s">
        <v>1774</v>
      </c>
      <c r="X172" s="333" t="s">
        <v>2368</v>
      </c>
      <c r="Y172" s="333" t="s">
        <v>1815</v>
      </c>
      <c r="Z172" s="334"/>
      <c r="AD172" s="334"/>
      <c r="AF172" s="333" t="s">
        <v>613</v>
      </c>
      <c r="AG172" s="333" t="s">
        <v>613</v>
      </c>
      <c r="AH172" s="334">
        <v>1107</v>
      </c>
      <c r="AI172" s="333" t="s">
        <v>2369</v>
      </c>
      <c r="AJ172" s="333" t="s">
        <v>2370</v>
      </c>
      <c r="AK172" s="333" t="s">
        <v>2371</v>
      </c>
      <c r="AL172" s="333" t="s">
        <v>1855</v>
      </c>
      <c r="AM172" s="333" t="s">
        <v>1784</v>
      </c>
      <c r="AN172" s="333" t="s">
        <v>1785</v>
      </c>
      <c r="AQ172" s="334"/>
      <c r="AR172" s="334">
        <v>2023</v>
      </c>
      <c r="AS172" s="336">
        <v>45139</v>
      </c>
      <c r="AT172" s="337">
        <v>45177</v>
      </c>
      <c r="AU172" s="333" t="s">
        <v>613</v>
      </c>
      <c r="AV172" s="333" t="s">
        <v>794</v>
      </c>
      <c r="AW172" s="333">
        <v>-318.86</v>
      </c>
      <c r="AY172" s="333">
        <v>318.86</v>
      </c>
      <c r="AZ172" s="340">
        <v>-318.86</v>
      </c>
      <c r="BA172" s="339">
        <v>45241.425441435182</v>
      </c>
    </row>
    <row r="173" spans="1:53" hidden="1">
      <c r="A173" s="333" t="s">
        <v>1842</v>
      </c>
      <c r="B173" s="333" t="s">
        <v>1843</v>
      </c>
      <c r="C173" s="333" t="s">
        <v>1807</v>
      </c>
      <c r="D173" s="333" t="s">
        <v>1808</v>
      </c>
      <c r="E173" s="333" t="s">
        <v>1842</v>
      </c>
      <c r="F173" s="334">
        <v>8</v>
      </c>
      <c r="G173" s="333" t="s">
        <v>1826</v>
      </c>
      <c r="H173" s="333" t="s">
        <v>5</v>
      </c>
      <c r="I173" s="334">
        <v>67105</v>
      </c>
      <c r="J173" s="333" t="s">
        <v>1844</v>
      </c>
      <c r="K173" s="333" t="s">
        <v>1874</v>
      </c>
      <c r="L173" s="333" t="s">
        <v>1875</v>
      </c>
      <c r="M173" s="333" t="s">
        <v>694</v>
      </c>
      <c r="N173" s="333" t="s">
        <v>1766</v>
      </c>
      <c r="O173" s="333" t="s">
        <v>1767</v>
      </c>
      <c r="P173" s="333" t="s">
        <v>1768</v>
      </c>
      <c r="Q173" s="333" t="s">
        <v>1845</v>
      </c>
      <c r="R173" s="333" t="s">
        <v>1846</v>
      </c>
      <c r="S173" s="333" t="s">
        <v>1771</v>
      </c>
      <c r="T173" s="333" t="s">
        <v>1772</v>
      </c>
      <c r="U173" s="333"/>
      <c r="V173" s="333" t="s">
        <v>1773</v>
      </c>
      <c r="W173" s="333" t="s">
        <v>1774</v>
      </c>
      <c r="X173" s="333" t="s">
        <v>2372</v>
      </c>
      <c r="Y173" s="333" t="s">
        <v>1815</v>
      </c>
      <c r="Z173" s="334"/>
      <c r="AD173" s="334"/>
      <c r="AF173" s="333" t="s">
        <v>613</v>
      </c>
      <c r="AG173" s="333" t="s">
        <v>613</v>
      </c>
      <c r="AH173" s="334">
        <v>1108</v>
      </c>
      <c r="AI173" s="333" t="s">
        <v>2369</v>
      </c>
      <c r="AJ173" s="333" t="s">
        <v>2373</v>
      </c>
      <c r="AK173" s="333" t="s">
        <v>2371</v>
      </c>
      <c r="AL173" s="333" t="s">
        <v>1855</v>
      </c>
      <c r="AM173" s="333" t="s">
        <v>1784</v>
      </c>
      <c r="AN173" s="333" t="s">
        <v>1785</v>
      </c>
      <c r="AQ173" s="334"/>
      <c r="AR173" s="334">
        <v>2023</v>
      </c>
      <c r="AS173" s="336">
        <v>45139</v>
      </c>
      <c r="AT173" s="337">
        <v>45177</v>
      </c>
      <c r="AU173" s="333" t="s">
        <v>613</v>
      </c>
      <c r="AV173" s="333" t="s">
        <v>794</v>
      </c>
      <c r="AW173" s="333">
        <v>-1380.29</v>
      </c>
      <c r="AY173" s="333">
        <v>1380.29</v>
      </c>
      <c r="AZ173" s="340">
        <v>-1380.29</v>
      </c>
      <c r="BA173" s="339">
        <v>45241.425441435182</v>
      </c>
    </row>
    <row r="174" spans="1:53" hidden="1">
      <c r="A174" s="333" t="s">
        <v>1842</v>
      </c>
      <c r="B174" s="333" t="s">
        <v>1843</v>
      </c>
      <c r="C174" s="333" t="s">
        <v>1807</v>
      </c>
      <c r="D174" s="333" t="s">
        <v>1808</v>
      </c>
      <c r="E174" s="333" t="s">
        <v>1842</v>
      </c>
      <c r="F174" s="334">
        <v>8</v>
      </c>
      <c r="G174" s="333" t="s">
        <v>1826</v>
      </c>
      <c r="H174" s="333" t="s">
        <v>5</v>
      </c>
      <c r="I174" s="334">
        <v>67105</v>
      </c>
      <c r="J174" s="333" t="s">
        <v>1844</v>
      </c>
      <c r="K174" s="333" t="s">
        <v>1874</v>
      </c>
      <c r="L174" s="333" t="s">
        <v>1875</v>
      </c>
      <c r="M174" s="333" t="s">
        <v>694</v>
      </c>
      <c r="N174" s="333" t="s">
        <v>1766</v>
      </c>
      <c r="O174" s="333" t="s">
        <v>1767</v>
      </c>
      <c r="P174" s="333" t="s">
        <v>1768</v>
      </c>
      <c r="Q174" s="333" t="s">
        <v>1845</v>
      </c>
      <c r="R174" s="333" t="s">
        <v>1846</v>
      </c>
      <c r="S174" s="333" t="s">
        <v>1771</v>
      </c>
      <c r="T174" s="333" t="s">
        <v>1772</v>
      </c>
      <c r="U174" s="333"/>
      <c r="V174" s="333" t="s">
        <v>1773</v>
      </c>
      <c r="W174" s="333" t="s">
        <v>1774</v>
      </c>
      <c r="X174" s="333" t="s">
        <v>2424</v>
      </c>
      <c r="Y174" s="333" t="s">
        <v>1815</v>
      </c>
      <c r="Z174" s="334"/>
      <c r="AD174" s="334"/>
      <c r="AF174" s="333" t="s">
        <v>613</v>
      </c>
      <c r="AG174" s="333" t="s">
        <v>613</v>
      </c>
      <c r="AH174" s="334">
        <v>1109</v>
      </c>
      <c r="AI174" s="333" t="s">
        <v>2369</v>
      </c>
      <c r="AJ174" s="333" t="s">
        <v>2425</v>
      </c>
      <c r="AK174" s="333" t="s">
        <v>2371</v>
      </c>
      <c r="AL174" s="333" t="s">
        <v>1855</v>
      </c>
      <c r="AM174" s="333" t="s">
        <v>1784</v>
      </c>
      <c r="AN174" s="333" t="s">
        <v>1785</v>
      </c>
      <c r="AQ174" s="334"/>
      <c r="AR174" s="334">
        <v>2023</v>
      </c>
      <c r="AS174" s="336">
        <v>45139</v>
      </c>
      <c r="AT174" s="337">
        <v>45177</v>
      </c>
      <c r="AU174" s="333" t="s">
        <v>613</v>
      </c>
      <c r="AV174" s="333" t="s">
        <v>794</v>
      </c>
      <c r="AW174" s="333">
        <v>-1695.8</v>
      </c>
      <c r="AY174" s="333">
        <v>1695.8</v>
      </c>
      <c r="AZ174" s="340">
        <v>-1695.8</v>
      </c>
      <c r="BA174" s="339">
        <v>45241.425441435182</v>
      </c>
    </row>
    <row r="175" spans="1:53" hidden="1">
      <c r="A175" s="333" t="s">
        <v>1842</v>
      </c>
      <c r="B175" s="333" t="s">
        <v>1843</v>
      </c>
      <c r="C175" s="333" t="s">
        <v>1807</v>
      </c>
      <c r="D175" s="333" t="s">
        <v>1808</v>
      </c>
      <c r="E175" s="333" t="s">
        <v>1842</v>
      </c>
      <c r="F175" s="334">
        <v>4</v>
      </c>
      <c r="G175" s="333" t="s">
        <v>1820</v>
      </c>
      <c r="H175" s="333" t="s">
        <v>5</v>
      </c>
      <c r="I175" s="334">
        <v>67105</v>
      </c>
      <c r="J175" s="333" t="s">
        <v>1844</v>
      </c>
      <c r="K175" s="333" t="s">
        <v>1874</v>
      </c>
      <c r="L175" s="333" t="s">
        <v>1875</v>
      </c>
      <c r="M175" s="333" t="s">
        <v>694</v>
      </c>
      <c r="N175" s="333" t="s">
        <v>1766</v>
      </c>
      <c r="O175" s="333" t="s">
        <v>1767</v>
      </c>
      <c r="P175" s="333" t="s">
        <v>1768</v>
      </c>
      <c r="Q175" s="333" t="s">
        <v>1845</v>
      </c>
      <c r="R175" s="333" t="s">
        <v>1846</v>
      </c>
      <c r="S175" s="333" t="s">
        <v>1771</v>
      </c>
      <c r="T175" s="333" t="s">
        <v>1772</v>
      </c>
      <c r="U175" s="333"/>
      <c r="V175" s="333" t="s">
        <v>1773</v>
      </c>
      <c r="W175" s="333" t="s">
        <v>1774</v>
      </c>
      <c r="X175" s="333" t="s">
        <v>2374</v>
      </c>
      <c r="Y175" s="333" t="s">
        <v>1815</v>
      </c>
      <c r="Z175" s="334"/>
      <c r="AD175" s="334"/>
      <c r="AF175" s="333" t="s">
        <v>613</v>
      </c>
      <c r="AG175" s="333" t="s">
        <v>613</v>
      </c>
      <c r="AH175" s="334">
        <v>1551</v>
      </c>
      <c r="AI175" s="333" t="s">
        <v>1857</v>
      </c>
      <c r="AJ175" s="333" t="s">
        <v>2375</v>
      </c>
      <c r="AK175" s="333" t="s">
        <v>1859</v>
      </c>
      <c r="AL175" s="333" t="s">
        <v>1860</v>
      </c>
      <c r="AM175" s="333" t="s">
        <v>1784</v>
      </c>
      <c r="AN175" s="333" t="s">
        <v>1785</v>
      </c>
      <c r="AQ175" s="334"/>
      <c r="AR175" s="334">
        <v>2023</v>
      </c>
      <c r="AS175" s="336">
        <v>45017</v>
      </c>
      <c r="AT175" s="337">
        <v>45171</v>
      </c>
      <c r="AU175" s="333" t="s">
        <v>613</v>
      </c>
      <c r="AV175" s="333" t="s">
        <v>794</v>
      </c>
      <c r="AW175" s="333">
        <v>-314.10000000000002</v>
      </c>
      <c r="AY175" s="333">
        <v>314.10000000000002</v>
      </c>
      <c r="AZ175" s="340">
        <v>-314.10000000000002</v>
      </c>
      <c r="BA175" s="339">
        <v>45241.425441435182</v>
      </c>
    </row>
    <row r="176" spans="1:53" hidden="1">
      <c r="A176" s="333" t="s">
        <v>1842</v>
      </c>
      <c r="B176" s="333" t="s">
        <v>1843</v>
      </c>
      <c r="C176" s="333" t="s">
        <v>1807</v>
      </c>
      <c r="D176" s="333" t="s">
        <v>1808</v>
      </c>
      <c r="E176" s="333" t="s">
        <v>1842</v>
      </c>
      <c r="F176" s="334">
        <v>4</v>
      </c>
      <c r="G176" s="333" t="s">
        <v>1820</v>
      </c>
      <c r="H176" s="333" t="s">
        <v>5</v>
      </c>
      <c r="I176" s="334">
        <v>67105</v>
      </c>
      <c r="J176" s="333" t="s">
        <v>1844</v>
      </c>
      <c r="K176" s="333" t="s">
        <v>1874</v>
      </c>
      <c r="L176" s="333" t="s">
        <v>1875</v>
      </c>
      <c r="M176" s="333" t="s">
        <v>694</v>
      </c>
      <c r="N176" s="333" t="s">
        <v>1766</v>
      </c>
      <c r="O176" s="333" t="s">
        <v>1767</v>
      </c>
      <c r="P176" s="333" t="s">
        <v>1768</v>
      </c>
      <c r="Q176" s="333" t="s">
        <v>1845</v>
      </c>
      <c r="R176" s="333" t="s">
        <v>1846</v>
      </c>
      <c r="S176" s="333" t="s">
        <v>1771</v>
      </c>
      <c r="T176" s="333" t="s">
        <v>1772</v>
      </c>
      <c r="U176" s="333"/>
      <c r="V176" s="333" t="s">
        <v>1773</v>
      </c>
      <c r="W176" s="333" t="s">
        <v>1774</v>
      </c>
      <c r="X176" s="333" t="s">
        <v>2426</v>
      </c>
      <c r="Y176" s="333" t="s">
        <v>1815</v>
      </c>
      <c r="Z176" s="334"/>
      <c r="AD176" s="334"/>
      <c r="AF176" s="333" t="s">
        <v>613</v>
      </c>
      <c r="AG176" s="333" t="s">
        <v>613</v>
      </c>
      <c r="AH176" s="334">
        <v>1552</v>
      </c>
      <c r="AI176" s="333" t="s">
        <v>1857</v>
      </c>
      <c r="AJ176" s="333" t="s">
        <v>2427</v>
      </c>
      <c r="AK176" s="333" t="s">
        <v>1859</v>
      </c>
      <c r="AL176" s="333" t="s">
        <v>1860</v>
      </c>
      <c r="AM176" s="333" t="s">
        <v>1784</v>
      </c>
      <c r="AN176" s="333" t="s">
        <v>1785</v>
      </c>
      <c r="AQ176" s="334"/>
      <c r="AR176" s="334">
        <v>2023</v>
      </c>
      <c r="AS176" s="336">
        <v>45017</v>
      </c>
      <c r="AT176" s="337">
        <v>45171</v>
      </c>
      <c r="AU176" s="333" t="s">
        <v>613</v>
      </c>
      <c r="AV176" s="333" t="s">
        <v>794</v>
      </c>
      <c r="AW176" s="333">
        <v>-1474.99</v>
      </c>
      <c r="AY176" s="333">
        <v>1474.99</v>
      </c>
      <c r="AZ176" s="340">
        <v>-1474.99</v>
      </c>
      <c r="BA176" s="339">
        <v>45241.425441435182</v>
      </c>
    </row>
    <row r="177" spans="1:53" hidden="1">
      <c r="A177" s="333" t="s">
        <v>1842</v>
      </c>
      <c r="B177" s="333" t="s">
        <v>1843</v>
      </c>
      <c r="C177" s="333" t="s">
        <v>1807</v>
      </c>
      <c r="D177" s="333" t="s">
        <v>1808</v>
      </c>
      <c r="E177" s="333" t="s">
        <v>1842</v>
      </c>
      <c r="F177" s="334">
        <v>4</v>
      </c>
      <c r="G177" s="333" t="s">
        <v>1820</v>
      </c>
      <c r="H177" s="333" t="s">
        <v>5</v>
      </c>
      <c r="I177" s="334">
        <v>67105</v>
      </c>
      <c r="J177" s="333" t="s">
        <v>1844</v>
      </c>
      <c r="K177" s="333" t="s">
        <v>1874</v>
      </c>
      <c r="L177" s="333" t="s">
        <v>1875</v>
      </c>
      <c r="M177" s="333" t="s">
        <v>694</v>
      </c>
      <c r="N177" s="333" t="s">
        <v>1766</v>
      </c>
      <c r="O177" s="333" t="s">
        <v>1767</v>
      </c>
      <c r="P177" s="333" t="s">
        <v>1768</v>
      </c>
      <c r="Q177" s="333" t="s">
        <v>1845</v>
      </c>
      <c r="R177" s="333" t="s">
        <v>1846</v>
      </c>
      <c r="S177" s="333" t="s">
        <v>1771</v>
      </c>
      <c r="T177" s="333" t="s">
        <v>1772</v>
      </c>
      <c r="U177" s="333"/>
      <c r="V177" s="333" t="s">
        <v>1773</v>
      </c>
      <c r="W177" s="333" t="s">
        <v>1774</v>
      </c>
      <c r="X177" s="333" t="s">
        <v>2428</v>
      </c>
      <c r="Y177" s="333" t="s">
        <v>1815</v>
      </c>
      <c r="Z177" s="334"/>
      <c r="AD177" s="334"/>
      <c r="AF177" s="333" t="s">
        <v>613</v>
      </c>
      <c r="AG177" s="333" t="s">
        <v>613</v>
      </c>
      <c r="AH177" s="334">
        <v>1553</v>
      </c>
      <c r="AI177" s="333" t="s">
        <v>1857</v>
      </c>
      <c r="AJ177" s="333" t="s">
        <v>2429</v>
      </c>
      <c r="AK177" s="333" t="s">
        <v>1859</v>
      </c>
      <c r="AL177" s="333" t="s">
        <v>1860</v>
      </c>
      <c r="AM177" s="333" t="s">
        <v>1784</v>
      </c>
      <c r="AN177" s="333" t="s">
        <v>1785</v>
      </c>
      <c r="AQ177" s="334"/>
      <c r="AR177" s="334">
        <v>2023</v>
      </c>
      <c r="AS177" s="336">
        <v>45017</v>
      </c>
      <c r="AT177" s="337">
        <v>45171</v>
      </c>
      <c r="AU177" s="333" t="s">
        <v>613</v>
      </c>
      <c r="AV177" s="333" t="s">
        <v>794</v>
      </c>
      <c r="AW177" s="333">
        <v>-1612.8500000000001</v>
      </c>
      <c r="AY177" s="333">
        <v>1612.8500000000001</v>
      </c>
      <c r="AZ177" s="340">
        <v>-1612.8500000000001</v>
      </c>
      <c r="BA177" s="339">
        <v>45241.425441435182</v>
      </c>
    </row>
    <row r="178" spans="1:53" hidden="1">
      <c r="A178" s="333" t="s">
        <v>1842</v>
      </c>
      <c r="B178" s="333" t="s">
        <v>1843</v>
      </c>
      <c r="C178" s="333" t="s">
        <v>1807</v>
      </c>
      <c r="D178" s="333" t="s">
        <v>1808</v>
      </c>
      <c r="E178" s="333" t="s">
        <v>1842</v>
      </c>
      <c r="F178" s="334">
        <v>3</v>
      </c>
      <c r="G178" s="333" t="s">
        <v>1883</v>
      </c>
      <c r="H178" s="333" t="s">
        <v>5</v>
      </c>
      <c r="I178" s="334">
        <v>67105</v>
      </c>
      <c r="J178" s="333" t="s">
        <v>1844</v>
      </c>
      <c r="K178" s="333" t="s">
        <v>1874</v>
      </c>
      <c r="L178" s="333" t="s">
        <v>1875</v>
      </c>
      <c r="M178" s="333" t="s">
        <v>694</v>
      </c>
      <c r="N178" s="333" t="s">
        <v>1766</v>
      </c>
      <c r="O178" s="333" t="s">
        <v>1767</v>
      </c>
      <c r="P178" s="333" t="s">
        <v>1768</v>
      </c>
      <c r="Q178" s="333" t="s">
        <v>1845</v>
      </c>
      <c r="R178" s="333" t="s">
        <v>1846</v>
      </c>
      <c r="S178" s="333" t="s">
        <v>1771</v>
      </c>
      <c r="T178" s="333" t="s">
        <v>1772</v>
      </c>
      <c r="U178" s="333"/>
      <c r="V178" s="333" t="s">
        <v>1773</v>
      </c>
      <c r="W178" s="333" t="s">
        <v>1774</v>
      </c>
      <c r="X178" s="333" t="s">
        <v>2376</v>
      </c>
      <c r="Y178" s="333" t="s">
        <v>1815</v>
      </c>
      <c r="Z178" s="334"/>
      <c r="AD178" s="334"/>
      <c r="AF178" s="333" t="s">
        <v>613</v>
      </c>
      <c r="AG178" s="333" t="s">
        <v>613</v>
      </c>
      <c r="AH178" s="334">
        <v>1693</v>
      </c>
      <c r="AI178" s="333" t="s">
        <v>2377</v>
      </c>
      <c r="AJ178" s="333" t="s">
        <v>2378</v>
      </c>
      <c r="AK178" s="333" t="s">
        <v>2379</v>
      </c>
      <c r="AL178" s="333" t="s">
        <v>2380</v>
      </c>
      <c r="AM178" s="333" t="s">
        <v>1784</v>
      </c>
      <c r="AN178" s="333" t="s">
        <v>1785</v>
      </c>
      <c r="AQ178" s="334"/>
      <c r="AR178" s="334">
        <v>2023</v>
      </c>
      <c r="AS178" s="336">
        <v>44986</v>
      </c>
      <c r="AT178" s="337">
        <v>45170</v>
      </c>
      <c r="AU178" s="333" t="s">
        <v>613</v>
      </c>
      <c r="AV178" s="333" t="s">
        <v>794</v>
      </c>
      <c r="AW178" s="333">
        <v>-316.90000000000003</v>
      </c>
      <c r="AY178" s="333">
        <v>316.90000000000003</v>
      </c>
      <c r="AZ178" s="340">
        <v>-316.90000000000003</v>
      </c>
      <c r="BA178" s="339">
        <v>45241.425441435182</v>
      </c>
    </row>
    <row r="179" spans="1:53" hidden="1">
      <c r="A179" s="333" t="s">
        <v>1842</v>
      </c>
      <c r="B179" s="333" t="s">
        <v>1843</v>
      </c>
      <c r="C179" s="333" t="s">
        <v>1807</v>
      </c>
      <c r="D179" s="333" t="s">
        <v>1808</v>
      </c>
      <c r="E179" s="333" t="s">
        <v>1842</v>
      </c>
      <c r="F179" s="334">
        <v>3</v>
      </c>
      <c r="G179" s="333" t="s">
        <v>1883</v>
      </c>
      <c r="H179" s="333" t="s">
        <v>5</v>
      </c>
      <c r="I179" s="334">
        <v>67105</v>
      </c>
      <c r="J179" s="333" t="s">
        <v>1844</v>
      </c>
      <c r="K179" s="333" t="s">
        <v>1874</v>
      </c>
      <c r="L179" s="333" t="s">
        <v>1875</v>
      </c>
      <c r="M179" s="333" t="s">
        <v>694</v>
      </c>
      <c r="N179" s="333" t="s">
        <v>1766</v>
      </c>
      <c r="O179" s="333" t="s">
        <v>1767</v>
      </c>
      <c r="P179" s="333" t="s">
        <v>1768</v>
      </c>
      <c r="Q179" s="333" t="s">
        <v>1845</v>
      </c>
      <c r="R179" s="333" t="s">
        <v>1846</v>
      </c>
      <c r="S179" s="333" t="s">
        <v>1771</v>
      </c>
      <c r="T179" s="333" t="s">
        <v>1772</v>
      </c>
      <c r="U179" s="333"/>
      <c r="V179" s="333" t="s">
        <v>1773</v>
      </c>
      <c r="W179" s="333" t="s">
        <v>1774</v>
      </c>
      <c r="X179" s="333" t="s">
        <v>2430</v>
      </c>
      <c r="Y179" s="333" t="s">
        <v>1815</v>
      </c>
      <c r="Z179" s="334"/>
      <c r="AD179" s="334"/>
      <c r="AF179" s="333" t="s">
        <v>613</v>
      </c>
      <c r="AG179" s="333" t="s">
        <v>613</v>
      </c>
      <c r="AH179" s="334">
        <v>1694</v>
      </c>
      <c r="AI179" s="333" t="s">
        <v>2377</v>
      </c>
      <c r="AJ179" s="333" t="s">
        <v>2431</v>
      </c>
      <c r="AK179" s="333" t="s">
        <v>2379</v>
      </c>
      <c r="AL179" s="333" t="s">
        <v>2380</v>
      </c>
      <c r="AM179" s="333" t="s">
        <v>1784</v>
      </c>
      <c r="AN179" s="333" t="s">
        <v>1785</v>
      </c>
      <c r="AQ179" s="334"/>
      <c r="AR179" s="334">
        <v>2023</v>
      </c>
      <c r="AS179" s="336">
        <v>44986</v>
      </c>
      <c r="AT179" s="337">
        <v>45170</v>
      </c>
      <c r="AU179" s="333" t="s">
        <v>613</v>
      </c>
      <c r="AV179" s="333" t="s">
        <v>794</v>
      </c>
      <c r="AW179" s="333">
        <v>-1578.05</v>
      </c>
      <c r="AY179" s="333">
        <v>1578.05</v>
      </c>
      <c r="AZ179" s="340">
        <v>-1578.05</v>
      </c>
      <c r="BA179" s="339">
        <v>45241.425441435182</v>
      </c>
    </row>
    <row r="180" spans="1:53" hidden="1">
      <c r="A180" s="333" t="s">
        <v>1842</v>
      </c>
      <c r="B180" s="333" t="s">
        <v>1843</v>
      </c>
      <c r="C180" s="333" t="s">
        <v>1807</v>
      </c>
      <c r="D180" s="333" t="s">
        <v>1808</v>
      </c>
      <c r="E180" s="333" t="s">
        <v>1842</v>
      </c>
      <c r="F180" s="334">
        <v>9</v>
      </c>
      <c r="G180" s="333" t="s">
        <v>1872</v>
      </c>
      <c r="H180" s="333" t="s">
        <v>5</v>
      </c>
      <c r="I180" s="334">
        <v>67105</v>
      </c>
      <c r="J180" s="333" t="s">
        <v>1844</v>
      </c>
      <c r="K180" s="333" t="s">
        <v>1874</v>
      </c>
      <c r="L180" s="333" t="s">
        <v>1875</v>
      </c>
      <c r="M180" s="333" t="s">
        <v>694</v>
      </c>
      <c r="N180" s="333" t="s">
        <v>1766</v>
      </c>
      <c r="O180" s="333" t="s">
        <v>1767</v>
      </c>
      <c r="P180" s="333" t="s">
        <v>1768</v>
      </c>
      <c r="Q180" s="333" t="s">
        <v>1845</v>
      </c>
      <c r="R180" s="333" t="s">
        <v>1846</v>
      </c>
      <c r="S180" s="333" t="s">
        <v>1771</v>
      </c>
      <c r="T180" s="333" t="s">
        <v>1772</v>
      </c>
      <c r="U180" s="333"/>
      <c r="V180" s="333" t="s">
        <v>1773</v>
      </c>
      <c r="W180" s="333" t="s">
        <v>1774</v>
      </c>
      <c r="X180" s="333" t="s">
        <v>2381</v>
      </c>
      <c r="Y180" s="333" t="s">
        <v>1815</v>
      </c>
      <c r="Z180" s="334"/>
      <c r="AD180" s="334"/>
      <c r="AF180" s="333" t="s">
        <v>613</v>
      </c>
      <c r="AG180" s="333" t="s">
        <v>613</v>
      </c>
      <c r="AH180" s="334">
        <v>1999</v>
      </c>
      <c r="AI180" s="333" t="s">
        <v>2382</v>
      </c>
      <c r="AJ180" s="333" t="s">
        <v>2383</v>
      </c>
      <c r="AK180" s="333" t="s">
        <v>2384</v>
      </c>
      <c r="AL180" s="333" t="s">
        <v>2350</v>
      </c>
      <c r="AM180" s="333" t="s">
        <v>1784</v>
      </c>
      <c r="AN180" s="333" t="s">
        <v>1785</v>
      </c>
      <c r="AQ180" s="334"/>
      <c r="AR180" s="334">
        <v>2023</v>
      </c>
      <c r="AS180" s="336">
        <v>45170</v>
      </c>
      <c r="AT180" s="337">
        <v>45202</v>
      </c>
      <c r="AU180" s="333" t="s">
        <v>613</v>
      </c>
      <c r="AV180" s="333" t="s">
        <v>794</v>
      </c>
      <c r="AW180" s="333">
        <v>-398.45</v>
      </c>
      <c r="AY180" s="333">
        <v>398.45</v>
      </c>
      <c r="AZ180" s="340">
        <v>-398.45</v>
      </c>
      <c r="BA180" s="339">
        <v>45241.425441435182</v>
      </c>
    </row>
    <row r="181" spans="1:53" hidden="1">
      <c r="A181" s="333" t="s">
        <v>1842</v>
      </c>
      <c r="B181" s="333" t="s">
        <v>1843</v>
      </c>
      <c r="C181" s="333" t="s">
        <v>1807</v>
      </c>
      <c r="D181" s="333" t="s">
        <v>1808</v>
      </c>
      <c r="E181" s="333" t="s">
        <v>1842</v>
      </c>
      <c r="F181" s="334">
        <v>9</v>
      </c>
      <c r="G181" s="333" t="s">
        <v>1872</v>
      </c>
      <c r="H181" s="333" t="s">
        <v>5</v>
      </c>
      <c r="I181" s="334">
        <v>67105</v>
      </c>
      <c r="J181" s="333" t="s">
        <v>1844</v>
      </c>
      <c r="K181" s="333" t="s">
        <v>1874</v>
      </c>
      <c r="L181" s="333" t="s">
        <v>1875</v>
      </c>
      <c r="M181" s="333" t="s">
        <v>694</v>
      </c>
      <c r="N181" s="333" t="s">
        <v>1766</v>
      </c>
      <c r="O181" s="333" t="s">
        <v>1767</v>
      </c>
      <c r="P181" s="333" t="s">
        <v>1768</v>
      </c>
      <c r="Q181" s="333" t="s">
        <v>1845</v>
      </c>
      <c r="R181" s="333" t="s">
        <v>1846</v>
      </c>
      <c r="S181" s="333" t="s">
        <v>1771</v>
      </c>
      <c r="T181" s="333" t="s">
        <v>1813</v>
      </c>
      <c r="U181" s="333"/>
      <c r="V181" s="333" t="s">
        <v>1773</v>
      </c>
      <c r="W181" s="333" t="s">
        <v>1774</v>
      </c>
      <c r="X181" s="333" t="s">
        <v>2346</v>
      </c>
      <c r="Y181" s="333" t="s">
        <v>1815</v>
      </c>
      <c r="Z181" s="334"/>
      <c r="AD181" s="334"/>
      <c r="AF181" s="333" t="s">
        <v>613</v>
      </c>
      <c r="AG181" s="333" t="s">
        <v>613</v>
      </c>
      <c r="AH181" s="334">
        <v>2021</v>
      </c>
      <c r="AI181" s="333" t="s">
        <v>2347</v>
      </c>
      <c r="AJ181" s="333" t="s">
        <v>2348</v>
      </c>
      <c r="AK181" s="333" t="s">
        <v>2349</v>
      </c>
      <c r="AL181" s="333" t="s">
        <v>2350</v>
      </c>
      <c r="AM181" s="333" t="s">
        <v>1784</v>
      </c>
      <c r="AN181" s="333" t="s">
        <v>1785</v>
      </c>
      <c r="AQ181" s="334"/>
      <c r="AR181" s="334">
        <v>2023</v>
      </c>
      <c r="AS181" s="336">
        <v>45170</v>
      </c>
      <c r="AT181" s="337">
        <v>45202</v>
      </c>
      <c r="AU181" s="333" t="s">
        <v>613</v>
      </c>
      <c r="AV181" s="333" t="s">
        <v>794</v>
      </c>
      <c r="AW181" s="333">
        <v>-11121.79</v>
      </c>
      <c r="AY181" s="333">
        <v>11121.79</v>
      </c>
      <c r="AZ181" s="340">
        <v>-11121.79</v>
      </c>
      <c r="BA181" s="339">
        <v>45241.425441435182</v>
      </c>
    </row>
    <row r="182" spans="1:53" hidden="1">
      <c r="A182" s="333" t="s">
        <v>1842</v>
      </c>
      <c r="B182" s="333" t="s">
        <v>1843</v>
      </c>
      <c r="C182" s="333" t="s">
        <v>1807</v>
      </c>
      <c r="D182" s="333" t="s">
        <v>1808</v>
      </c>
      <c r="E182" s="333" t="s">
        <v>1842</v>
      </c>
      <c r="F182" s="334">
        <v>6</v>
      </c>
      <c r="G182" s="333" t="s">
        <v>1831</v>
      </c>
      <c r="H182" s="333" t="s">
        <v>5</v>
      </c>
      <c r="I182" s="334">
        <v>67105</v>
      </c>
      <c r="J182" s="333" t="s">
        <v>1844</v>
      </c>
      <c r="K182" s="333" t="s">
        <v>1874</v>
      </c>
      <c r="L182" s="333" t="s">
        <v>1875</v>
      </c>
      <c r="M182" s="333" t="s">
        <v>694</v>
      </c>
      <c r="N182" s="333" t="s">
        <v>1766</v>
      </c>
      <c r="O182" s="333" t="s">
        <v>1767</v>
      </c>
      <c r="P182" s="333" t="s">
        <v>1768</v>
      </c>
      <c r="Q182" s="333" t="s">
        <v>1845</v>
      </c>
      <c r="R182" s="333" t="s">
        <v>1846</v>
      </c>
      <c r="S182" s="333" t="s">
        <v>1771</v>
      </c>
      <c r="T182" s="333" t="s">
        <v>1772</v>
      </c>
      <c r="U182" s="333"/>
      <c r="V182" s="333" t="s">
        <v>1773</v>
      </c>
      <c r="W182" s="333" t="s">
        <v>1774</v>
      </c>
      <c r="X182" s="333" t="s">
        <v>2395</v>
      </c>
      <c r="Y182" s="333" t="s">
        <v>1815</v>
      </c>
      <c r="Z182" s="334"/>
      <c r="AD182" s="334"/>
      <c r="AF182" s="333" t="s">
        <v>613</v>
      </c>
      <c r="AG182" s="333" t="s">
        <v>613</v>
      </c>
      <c r="AH182" s="334">
        <v>2030</v>
      </c>
      <c r="AI182" s="333" t="s">
        <v>2396</v>
      </c>
      <c r="AJ182" s="333" t="s">
        <v>2397</v>
      </c>
      <c r="AK182" s="333" t="s">
        <v>2398</v>
      </c>
      <c r="AL182" s="333" t="s">
        <v>1865</v>
      </c>
      <c r="AM182" s="333" t="s">
        <v>1784</v>
      </c>
      <c r="AN182" s="333" t="s">
        <v>1785</v>
      </c>
      <c r="AQ182" s="334"/>
      <c r="AR182" s="334">
        <v>2023</v>
      </c>
      <c r="AS182" s="336">
        <v>45078</v>
      </c>
      <c r="AT182" s="337">
        <v>45171</v>
      </c>
      <c r="AU182" s="333" t="s">
        <v>613</v>
      </c>
      <c r="AV182" s="333" t="s">
        <v>794</v>
      </c>
      <c r="AW182" s="333">
        <v>-323.81</v>
      </c>
      <c r="AY182" s="333">
        <v>323.81</v>
      </c>
      <c r="AZ182" s="340">
        <v>-323.81</v>
      </c>
      <c r="BA182" s="339">
        <v>45241.425441435182</v>
      </c>
    </row>
    <row r="183" spans="1:53" hidden="1">
      <c r="A183" s="333" t="s">
        <v>1842</v>
      </c>
      <c r="B183" s="333" t="s">
        <v>1843</v>
      </c>
      <c r="C183" s="333" t="s">
        <v>1807</v>
      </c>
      <c r="D183" s="333" t="s">
        <v>1808</v>
      </c>
      <c r="E183" s="333" t="s">
        <v>1842</v>
      </c>
      <c r="F183" s="334">
        <v>6</v>
      </c>
      <c r="G183" s="333" t="s">
        <v>1831</v>
      </c>
      <c r="H183" s="333" t="s">
        <v>5</v>
      </c>
      <c r="I183" s="334">
        <v>67105</v>
      </c>
      <c r="J183" s="333" t="s">
        <v>1844</v>
      </c>
      <c r="K183" s="333" t="s">
        <v>1874</v>
      </c>
      <c r="L183" s="333" t="s">
        <v>1875</v>
      </c>
      <c r="M183" s="333" t="s">
        <v>694</v>
      </c>
      <c r="N183" s="333" t="s">
        <v>1766</v>
      </c>
      <c r="O183" s="333" t="s">
        <v>1767</v>
      </c>
      <c r="P183" s="333" t="s">
        <v>1768</v>
      </c>
      <c r="Q183" s="333" t="s">
        <v>1845</v>
      </c>
      <c r="R183" s="333" t="s">
        <v>1846</v>
      </c>
      <c r="S183" s="333" t="s">
        <v>1771</v>
      </c>
      <c r="T183" s="333" t="s">
        <v>1772</v>
      </c>
      <c r="U183" s="333"/>
      <c r="V183" s="333" t="s">
        <v>1773</v>
      </c>
      <c r="W183" s="333" t="s">
        <v>1774</v>
      </c>
      <c r="X183" s="333" t="s">
        <v>2399</v>
      </c>
      <c r="Y183" s="333" t="s">
        <v>1815</v>
      </c>
      <c r="Z183" s="334"/>
      <c r="AD183" s="334"/>
      <c r="AF183" s="333" t="s">
        <v>613</v>
      </c>
      <c r="AG183" s="333" t="s">
        <v>613</v>
      </c>
      <c r="AH183" s="334">
        <v>2031</v>
      </c>
      <c r="AI183" s="333" t="s">
        <v>2396</v>
      </c>
      <c r="AJ183" s="333" t="s">
        <v>2400</v>
      </c>
      <c r="AK183" s="333" t="s">
        <v>2398</v>
      </c>
      <c r="AL183" s="333" t="s">
        <v>1865</v>
      </c>
      <c r="AM183" s="333" t="s">
        <v>1784</v>
      </c>
      <c r="AN183" s="333" t="s">
        <v>1785</v>
      </c>
      <c r="AQ183" s="334"/>
      <c r="AR183" s="334">
        <v>2023</v>
      </c>
      <c r="AS183" s="336">
        <v>45078</v>
      </c>
      <c r="AT183" s="337">
        <v>45171</v>
      </c>
      <c r="AU183" s="333" t="s">
        <v>613</v>
      </c>
      <c r="AV183" s="333" t="s">
        <v>794</v>
      </c>
      <c r="AW183" s="333">
        <v>-1259.4000000000001</v>
      </c>
      <c r="AY183" s="333">
        <v>1259.4000000000001</v>
      </c>
      <c r="AZ183" s="340">
        <v>-1259.4000000000001</v>
      </c>
      <c r="BA183" s="339">
        <v>45241.425441435182</v>
      </c>
    </row>
    <row r="184" spans="1:53" hidden="1">
      <c r="A184" s="333" t="s">
        <v>1842</v>
      </c>
      <c r="B184" s="333" t="s">
        <v>1843</v>
      </c>
      <c r="C184" s="333" t="s">
        <v>1807</v>
      </c>
      <c r="D184" s="333" t="s">
        <v>1808</v>
      </c>
      <c r="E184" s="333" t="s">
        <v>1842</v>
      </c>
      <c r="F184" s="334">
        <v>6</v>
      </c>
      <c r="G184" s="333" t="s">
        <v>1831</v>
      </c>
      <c r="H184" s="333" t="s">
        <v>5</v>
      </c>
      <c r="I184" s="334">
        <v>67105</v>
      </c>
      <c r="J184" s="333" t="s">
        <v>1844</v>
      </c>
      <c r="K184" s="333" t="s">
        <v>1874</v>
      </c>
      <c r="L184" s="333" t="s">
        <v>1875</v>
      </c>
      <c r="M184" s="333" t="s">
        <v>694</v>
      </c>
      <c r="N184" s="333" t="s">
        <v>1766</v>
      </c>
      <c r="O184" s="333" t="s">
        <v>1767</v>
      </c>
      <c r="P184" s="333" t="s">
        <v>1768</v>
      </c>
      <c r="Q184" s="333" t="s">
        <v>1845</v>
      </c>
      <c r="R184" s="333" t="s">
        <v>1846</v>
      </c>
      <c r="S184" s="333" t="s">
        <v>1771</v>
      </c>
      <c r="T184" s="333" t="s">
        <v>1772</v>
      </c>
      <c r="U184" s="333"/>
      <c r="V184" s="333" t="s">
        <v>1773</v>
      </c>
      <c r="W184" s="333" t="s">
        <v>1774</v>
      </c>
      <c r="X184" s="333" t="s">
        <v>2432</v>
      </c>
      <c r="Y184" s="333" t="s">
        <v>1815</v>
      </c>
      <c r="Z184" s="334"/>
      <c r="AD184" s="334"/>
      <c r="AF184" s="333" t="s">
        <v>613</v>
      </c>
      <c r="AG184" s="333" t="s">
        <v>613</v>
      </c>
      <c r="AH184" s="334">
        <v>2032</v>
      </c>
      <c r="AI184" s="333" t="s">
        <v>2396</v>
      </c>
      <c r="AJ184" s="333" t="s">
        <v>2433</v>
      </c>
      <c r="AK184" s="333" t="s">
        <v>2398</v>
      </c>
      <c r="AL184" s="333" t="s">
        <v>1865</v>
      </c>
      <c r="AM184" s="333" t="s">
        <v>1784</v>
      </c>
      <c r="AN184" s="333" t="s">
        <v>1785</v>
      </c>
      <c r="AQ184" s="334"/>
      <c r="AR184" s="334">
        <v>2023</v>
      </c>
      <c r="AS184" s="336">
        <v>45078</v>
      </c>
      <c r="AT184" s="337">
        <v>45171</v>
      </c>
      <c r="AU184" s="333" t="s">
        <v>613</v>
      </c>
      <c r="AV184" s="333" t="s">
        <v>794</v>
      </c>
      <c r="AW184" s="333">
        <v>-1539.38</v>
      </c>
      <c r="AY184" s="333">
        <v>1539.38</v>
      </c>
      <c r="AZ184" s="340">
        <v>-1539.38</v>
      </c>
      <c r="BA184" s="339">
        <v>45241.425441435182</v>
      </c>
    </row>
    <row r="185" spans="1:53" hidden="1">
      <c r="A185" s="333" t="s">
        <v>1842</v>
      </c>
      <c r="B185" s="333" t="s">
        <v>1843</v>
      </c>
      <c r="C185" s="333" t="s">
        <v>1807</v>
      </c>
      <c r="D185" s="333" t="s">
        <v>1808</v>
      </c>
      <c r="E185" s="333" t="s">
        <v>1842</v>
      </c>
      <c r="F185" s="334">
        <v>9</v>
      </c>
      <c r="G185" s="333" t="s">
        <v>1872</v>
      </c>
      <c r="H185" s="333" t="s">
        <v>5</v>
      </c>
      <c r="I185" s="334">
        <v>67105</v>
      </c>
      <c r="J185" s="333" t="s">
        <v>1844</v>
      </c>
      <c r="K185" s="333" t="s">
        <v>1874</v>
      </c>
      <c r="L185" s="333" t="s">
        <v>1875</v>
      </c>
      <c r="M185" s="333" t="s">
        <v>694</v>
      </c>
      <c r="N185" s="333" t="s">
        <v>1766</v>
      </c>
      <c r="O185" s="333" t="s">
        <v>1767</v>
      </c>
      <c r="P185" s="333" t="s">
        <v>1768</v>
      </c>
      <c r="Q185" s="333" t="s">
        <v>1845</v>
      </c>
      <c r="R185" s="333" t="s">
        <v>1846</v>
      </c>
      <c r="S185" s="333" t="s">
        <v>1771</v>
      </c>
      <c r="T185" s="333" t="s">
        <v>1772</v>
      </c>
      <c r="U185" s="333"/>
      <c r="V185" s="333" t="s">
        <v>1773</v>
      </c>
      <c r="W185" s="333" t="s">
        <v>1774</v>
      </c>
      <c r="X185" s="333" t="s">
        <v>2391</v>
      </c>
      <c r="Y185" s="333" t="s">
        <v>1815</v>
      </c>
      <c r="Z185" s="334"/>
      <c r="AD185" s="334"/>
      <c r="AF185" s="333" t="s">
        <v>613</v>
      </c>
      <c r="AG185" s="333" t="s">
        <v>613</v>
      </c>
      <c r="AH185" s="334">
        <v>2033</v>
      </c>
      <c r="AI185" s="333" t="s">
        <v>2392</v>
      </c>
      <c r="AJ185" s="333" t="s">
        <v>2393</v>
      </c>
      <c r="AK185" s="333" t="s">
        <v>2394</v>
      </c>
      <c r="AL185" s="333" t="s">
        <v>2350</v>
      </c>
      <c r="AM185" s="333" t="s">
        <v>1784</v>
      </c>
      <c r="AN185" s="333" t="s">
        <v>1785</v>
      </c>
      <c r="AQ185" s="334"/>
      <c r="AR185" s="334">
        <v>2023</v>
      </c>
      <c r="AS185" s="336">
        <v>45170</v>
      </c>
      <c r="AT185" s="337">
        <v>45202</v>
      </c>
      <c r="AU185" s="333" t="s">
        <v>613</v>
      </c>
      <c r="AV185" s="333" t="s">
        <v>794</v>
      </c>
      <c r="AW185" s="333">
        <v>-1422.95</v>
      </c>
      <c r="AY185" s="333">
        <v>1422.95</v>
      </c>
      <c r="AZ185" s="340">
        <v>-1422.95</v>
      </c>
      <c r="BA185" s="339">
        <v>45241.425441435182</v>
      </c>
    </row>
    <row r="186" spans="1:53" hidden="1">
      <c r="A186" s="333" t="s">
        <v>1842</v>
      </c>
      <c r="B186" s="333" t="s">
        <v>1843</v>
      </c>
      <c r="C186" s="333" t="s">
        <v>1807</v>
      </c>
      <c r="D186" s="333" t="s">
        <v>1808</v>
      </c>
      <c r="E186" s="333" t="s">
        <v>1842</v>
      </c>
      <c r="F186" s="334">
        <v>9</v>
      </c>
      <c r="G186" s="333" t="s">
        <v>1872</v>
      </c>
      <c r="H186" s="333" t="s">
        <v>5</v>
      </c>
      <c r="I186" s="334">
        <v>67105</v>
      </c>
      <c r="J186" s="333" t="s">
        <v>1844</v>
      </c>
      <c r="K186" s="333" t="s">
        <v>1874</v>
      </c>
      <c r="L186" s="333" t="s">
        <v>1875</v>
      </c>
      <c r="M186" s="333" t="s">
        <v>694</v>
      </c>
      <c r="N186" s="333" t="s">
        <v>1766</v>
      </c>
      <c r="O186" s="333" t="s">
        <v>1767</v>
      </c>
      <c r="P186" s="333" t="s">
        <v>1768</v>
      </c>
      <c r="Q186" s="333" t="s">
        <v>1845</v>
      </c>
      <c r="R186" s="333" t="s">
        <v>1846</v>
      </c>
      <c r="S186" s="333" t="s">
        <v>1771</v>
      </c>
      <c r="T186" s="333" t="s">
        <v>1772</v>
      </c>
      <c r="U186" s="333"/>
      <c r="V186" s="333" t="s">
        <v>1773</v>
      </c>
      <c r="W186" s="333" t="s">
        <v>1774</v>
      </c>
      <c r="X186" s="333" t="s">
        <v>2434</v>
      </c>
      <c r="Y186" s="333" t="s">
        <v>1815</v>
      </c>
      <c r="Z186" s="334"/>
      <c r="AD186" s="334"/>
      <c r="AF186" s="333" t="s">
        <v>613</v>
      </c>
      <c r="AG186" s="333" t="s">
        <v>613</v>
      </c>
      <c r="AH186" s="334">
        <v>2034</v>
      </c>
      <c r="AI186" s="333" t="s">
        <v>2392</v>
      </c>
      <c r="AJ186" s="333" t="s">
        <v>2435</v>
      </c>
      <c r="AK186" s="333" t="s">
        <v>2394</v>
      </c>
      <c r="AL186" s="333" t="s">
        <v>2350</v>
      </c>
      <c r="AM186" s="333" t="s">
        <v>1784</v>
      </c>
      <c r="AN186" s="333" t="s">
        <v>1785</v>
      </c>
      <c r="AQ186" s="334"/>
      <c r="AR186" s="334">
        <v>2023</v>
      </c>
      <c r="AS186" s="336">
        <v>45170</v>
      </c>
      <c r="AT186" s="337">
        <v>45202</v>
      </c>
      <c r="AU186" s="333" t="s">
        <v>613</v>
      </c>
      <c r="AV186" s="333" t="s">
        <v>794</v>
      </c>
      <c r="AW186" s="333">
        <v>-1755.8</v>
      </c>
      <c r="AY186" s="333">
        <v>1755.8</v>
      </c>
      <c r="AZ186" s="340">
        <v>-1755.8</v>
      </c>
      <c r="BA186" s="339">
        <v>45241.425441435182</v>
      </c>
    </row>
    <row r="187" spans="1:53" hidden="1">
      <c r="A187" s="333" t="s">
        <v>1842</v>
      </c>
      <c r="B187" s="333" t="s">
        <v>1843</v>
      </c>
      <c r="C187" s="333" t="s">
        <v>1807</v>
      </c>
      <c r="D187" s="333" t="s">
        <v>1808</v>
      </c>
      <c r="E187" s="333" t="s">
        <v>1842</v>
      </c>
      <c r="F187" s="334">
        <v>2</v>
      </c>
      <c r="G187" s="333" t="s">
        <v>2276</v>
      </c>
      <c r="H187" s="333" t="s">
        <v>5</v>
      </c>
      <c r="I187" s="334">
        <v>67105</v>
      </c>
      <c r="J187" s="333" t="s">
        <v>1844</v>
      </c>
      <c r="K187" s="333" t="s">
        <v>1874</v>
      </c>
      <c r="L187" s="333" t="s">
        <v>1875</v>
      </c>
      <c r="M187" s="333" t="s">
        <v>694</v>
      </c>
      <c r="N187" s="333" t="s">
        <v>1766</v>
      </c>
      <c r="O187" s="333" t="s">
        <v>1767</v>
      </c>
      <c r="P187" s="333" t="s">
        <v>1768</v>
      </c>
      <c r="Q187" s="333" t="s">
        <v>1845</v>
      </c>
      <c r="R187" s="333" t="s">
        <v>1846</v>
      </c>
      <c r="S187" s="333" t="s">
        <v>1771</v>
      </c>
      <c r="T187" s="333" t="s">
        <v>1772</v>
      </c>
      <c r="U187" s="333"/>
      <c r="V187" s="333" t="s">
        <v>1773</v>
      </c>
      <c r="W187" s="333" t="s">
        <v>1774</v>
      </c>
      <c r="X187" s="333" t="s">
        <v>2401</v>
      </c>
      <c r="Y187" s="333" t="s">
        <v>1815</v>
      </c>
      <c r="Z187" s="334"/>
      <c r="AD187" s="334"/>
      <c r="AF187" s="333" t="s">
        <v>613</v>
      </c>
      <c r="AG187" s="333" t="s">
        <v>613</v>
      </c>
      <c r="AH187" s="334">
        <v>2161</v>
      </c>
      <c r="AI187" s="333" t="s">
        <v>2402</v>
      </c>
      <c r="AJ187" s="333" t="s">
        <v>2403</v>
      </c>
      <c r="AK187" s="333" t="s">
        <v>2404</v>
      </c>
      <c r="AL187" s="333" t="s">
        <v>2405</v>
      </c>
      <c r="AM187" s="333" t="s">
        <v>1784</v>
      </c>
      <c r="AN187" s="333" t="s">
        <v>1785</v>
      </c>
      <c r="AQ187" s="334"/>
      <c r="AR187" s="334">
        <v>2023</v>
      </c>
      <c r="AS187" s="336">
        <v>44958</v>
      </c>
      <c r="AT187" s="337">
        <v>45117</v>
      </c>
      <c r="AU187" s="333" t="s">
        <v>613</v>
      </c>
      <c r="AV187" s="333" t="s">
        <v>794</v>
      </c>
      <c r="AW187" s="333">
        <v>-368.77</v>
      </c>
      <c r="AY187" s="333">
        <v>368.77</v>
      </c>
      <c r="AZ187" s="340">
        <v>-368.77</v>
      </c>
      <c r="BA187" s="339">
        <v>45241.425441435182</v>
      </c>
    </row>
    <row r="188" spans="1:53" hidden="1">
      <c r="A188" s="333" t="s">
        <v>1842</v>
      </c>
      <c r="B188" s="333" t="s">
        <v>1843</v>
      </c>
      <c r="C188" s="333" t="s">
        <v>1807</v>
      </c>
      <c r="D188" s="333" t="s">
        <v>1808</v>
      </c>
      <c r="E188" s="333" t="s">
        <v>1842</v>
      </c>
      <c r="F188" s="334">
        <v>10</v>
      </c>
      <c r="G188" s="333" t="s">
        <v>1762</v>
      </c>
      <c r="H188" s="333" t="s">
        <v>5</v>
      </c>
      <c r="I188" s="334">
        <v>67105</v>
      </c>
      <c r="J188" s="333" t="s">
        <v>1844</v>
      </c>
      <c r="K188" s="333" t="s">
        <v>1874</v>
      </c>
      <c r="L188" s="333" t="s">
        <v>1875</v>
      </c>
      <c r="M188" s="333" t="s">
        <v>694</v>
      </c>
      <c r="N188" s="333" t="s">
        <v>1766</v>
      </c>
      <c r="O188" s="333" t="s">
        <v>1767</v>
      </c>
      <c r="P188" s="333" t="s">
        <v>1768</v>
      </c>
      <c r="Q188" s="333" t="s">
        <v>1845</v>
      </c>
      <c r="R188" s="333" t="s">
        <v>1846</v>
      </c>
      <c r="S188" s="333" t="s">
        <v>1771</v>
      </c>
      <c r="T188" s="333" t="s">
        <v>1772</v>
      </c>
      <c r="U188" s="333"/>
      <c r="V188" s="333" t="s">
        <v>1773</v>
      </c>
      <c r="W188" s="333" t="s">
        <v>1774</v>
      </c>
      <c r="X188" s="333" t="s">
        <v>2385</v>
      </c>
      <c r="Y188" s="333" t="s">
        <v>1815</v>
      </c>
      <c r="Z188" s="334"/>
      <c r="AD188" s="334"/>
      <c r="AF188" s="333" t="s">
        <v>613</v>
      </c>
      <c r="AG188" s="333" t="s">
        <v>613</v>
      </c>
      <c r="AH188" s="334">
        <v>2226</v>
      </c>
      <c r="AI188" s="333" t="s">
        <v>2386</v>
      </c>
      <c r="AJ188" s="333" t="s">
        <v>2387</v>
      </c>
      <c r="AK188" s="333" t="s">
        <v>2388</v>
      </c>
      <c r="AL188" s="333" t="s">
        <v>2355</v>
      </c>
      <c r="AM188" s="333" t="s">
        <v>1784</v>
      </c>
      <c r="AN188" s="333" t="s">
        <v>1785</v>
      </c>
      <c r="AQ188" s="334"/>
      <c r="AR188" s="334">
        <v>2023</v>
      </c>
      <c r="AS188" s="336">
        <v>45200</v>
      </c>
      <c r="AT188" s="337">
        <v>45235</v>
      </c>
      <c r="AU188" s="333" t="s">
        <v>613</v>
      </c>
      <c r="AV188" s="333" t="s">
        <v>794</v>
      </c>
      <c r="AW188" s="333">
        <v>-322.33</v>
      </c>
      <c r="AY188" s="333">
        <v>322.33</v>
      </c>
      <c r="AZ188" s="340">
        <v>-322.33</v>
      </c>
      <c r="BA188" s="339">
        <v>45241.425441435182</v>
      </c>
    </row>
    <row r="189" spans="1:53" hidden="1">
      <c r="A189" s="333" t="s">
        <v>1842</v>
      </c>
      <c r="B189" s="333" t="s">
        <v>1843</v>
      </c>
      <c r="C189" s="333" t="s">
        <v>1807</v>
      </c>
      <c r="D189" s="333" t="s">
        <v>1808</v>
      </c>
      <c r="E189" s="333" t="s">
        <v>1842</v>
      </c>
      <c r="F189" s="334">
        <v>10</v>
      </c>
      <c r="G189" s="333" t="s">
        <v>1762</v>
      </c>
      <c r="H189" s="333" t="s">
        <v>5</v>
      </c>
      <c r="I189" s="334">
        <v>67105</v>
      </c>
      <c r="J189" s="333" t="s">
        <v>1844</v>
      </c>
      <c r="K189" s="333" t="s">
        <v>1874</v>
      </c>
      <c r="L189" s="333" t="s">
        <v>1875</v>
      </c>
      <c r="M189" s="333" t="s">
        <v>694</v>
      </c>
      <c r="N189" s="333" t="s">
        <v>1766</v>
      </c>
      <c r="O189" s="333" t="s">
        <v>1767</v>
      </c>
      <c r="P189" s="333" t="s">
        <v>1768</v>
      </c>
      <c r="Q189" s="333" t="s">
        <v>1845</v>
      </c>
      <c r="R189" s="333" t="s">
        <v>1846</v>
      </c>
      <c r="S189" s="333" t="s">
        <v>1771</v>
      </c>
      <c r="T189" s="333" t="s">
        <v>1772</v>
      </c>
      <c r="U189" s="333"/>
      <c r="V189" s="333" t="s">
        <v>1773</v>
      </c>
      <c r="W189" s="333" t="s">
        <v>1774</v>
      </c>
      <c r="X189" s="333" t="s">
        <v>2389</v>
      </c>
      <c r="Y189" s="333" t="s">
        <v>1815</v>
      </c>
      <c r="Z189" s="334"/>
      <c r="AD189" s="334"/>
      <c r="AF189" s="333" t="s">
        <v>613</v>
      </c>
      <c r="AG189" s="333" t="s">
        <v>613</v>
      </c>
      <c r="AH189" s="334">
        <v>2227</v>
      </c>
      <c r="AI189" s="333" t="s">
        <v>2386</v>
      </c>
      <c r="AJ189" s="333" t="s">
        <v>2390</v>
      </c>
      <c r="AK189" s="333" t="s">
        <v>2388</v>
      </c>
      <c r="AL189" s="333" t="s">
        <v>2355</v>
      </c>
      <c r="AM189" s="333" t="s">
        <v>1784</v>
      </c>
      <c r="AN189" s="333" t="s">
        <v>1785</v>
      </c>
      <c r="AQ189" s="334"/>
      <c r="AR189" s="334">
        <v>2023</v>
      </c>
      <c r="AS189" s="336">
        <v>45200</v>
      </c>
      <c r="AT189" s="337">
        <v>45235</v>
      </c>
      <c r="AU189" s="333" t="s">
        <v>613</v>
      </c>
      <c r="AV189" s="333" t="s">
        <v>794</v>
      </c>
      <c r="AW189" s="333">
        <v>-1360.51</v>
      </c>
      <c r="AY189" s="333">
        <v>1360.51</v>
      </c>
      <c r="AZ189" s="340">
        <v>-1360.51</v>
      </c>
      <c r="BA189" s="339">
        <v>45241.425441435182</v>
      </c>
    </row>
    <row r="190" spans="1:53" hidden="1">
      <c r="A190" s="333" t="s">
        <v>1842</v>
      </c>
      <c r="B190" s="333" t="s">
        <v>1843</v>
      </c>
      <c r="C190" s="333" t="s">
        <v>1807</v>
      </c>
      <c r="D190" s="333" t="s">
        <v>1808</v>
      </c>
      <c r="E190" s="333" t="s">
        <v>1842</v>
      </c>
      <c r="F190" s="334">
        <v>10</v>
      </c>
      <c r="G190" s="333" t="s">
        <v>1762</v>
      </c>
      <c r="H190" s="333" t="s">
        <v>5</v>
      </c>
      <c r="I190" s="334">
        <v>67105</v>
      </c>
      <c r="J190" s="333" t="s">
        <v>1844</v>
      </c>
      <c r="K190" s="333" t="s">
        <v>1874</v>
      </c>
      <c r="L190" s="333" t="s">
        <v>1875</v>
      </c>
      <c r="M190" s="333" t="s">
        <v>694</v>
      </c>
      <c r="N190" s="333" t="s">
        <v>1766</v>
      </c>
      <c r="O190" s="333" t="s">
        <v>1767</v>
      </c>
      <c r="P190" s="333" t="s">
        <v>1768</v>
      </c>
      <c r="Q190" s="333" t="s">
        <v>1845</v>
      </c>
      <c r="R190" s="333" t="s">
        <v>1846</v>
      </c>
      <c r="S190" s="333" t="s">
        <v>1771</v>
      </c>
      <c r="T190" s="333" t="s">
        <v>1772</v>
      </c>
      <c r="U190" s="333"/>
      <c r="V190" s="333" t="s">
        <v>1773</v>
      </c>
      <c r="W190" s="333" t="s">
        <v>1774</v>
      </c>
      <c r="X190" s="333" t="s">
        <v>2436</v>
      </c>
      <c r="Y190" s="333" t="s">
        <v>1815</v>
      </c>
      <c r="Z190" s="334"/>
      <c r="AD190" s="334"/>
      <c r="AF190" s="333" t="s">
        <v>613</v>
      </c>
      <c r="AG190" s="333" t="s">
        <v>613</v>
      </c>
      <c r="AH190" s="334">
        <v>2228</v>
      </c>
      <c r="AI190" s="333" t="s">
        <v>2386</v>
      </c>
      <c r="AJ190" s="333" t="s">
        <v>2437</v>
      </c>
      <c r="AK190" s="333" t="s">
        <v>2388</v>
      </c>
      <c r="AL190" s="333" t="s">
        <v>2355</v>
      </c>
      <c r="AM190" s="333" t="s">
        <v>1784</v>
      </c>
      <c r="AN190" s="333" t="s">
        <v>1785</v>
      </c>
      <c r="AQ190" s="334"/>
      <c r="AR190" s="334">
        <v>2023</v>
      </c>
      <c r="AS190" s="336">
        <v>45200</v>
      </c>
      <c r="AT190" s="337">
        <v>45235</v>
      </c>
      <c r="AU190" s="333" t="s">
        <v>613</v>
      </c>
      <c r="AV190" s="333" t="s">
        <v>794</v>
      </c>
      <c r="AW190" s="333">
        <v>-1669.13</v>
      </c>
      <c r="AY190" s="333">
        <v>1669.13</v>
      </c>
      <c r="AZ190" s="340">
        <v>-1669.13</v>
      </c>
      <c r="BA190" s="339">
        <v>45241.425441435182</v>
      </c>
    </row>
    <row r="191" spans="1:53" hidden="1">
      <c r="A191" s="333" t="s">
        <v>1842</v>
      </c>
      <c r="B191" s="333" t="s">
        <v>1843</v>
      </c>
      <c r="C191" s="333" t="s">
        <v>1807</v>
      </c>
      <c r="D191" s="333" t="s">
        <v>1808</v>
      </c>
      <c r="E191" s="333" t="s">
        <v>1842</v>
      </c>
      <c r="F191" s="334">
        <v>2</v>
      </c>
      <c r="G191" s="333" t="s">
        <v>2276</v>
      </c>
      <c r="H191" s="333" t="s">
        <v>5</v>
      </c>
      <c r="I191" s="334">
        <v>67105</v>
      </c>
      <c r="J191" s="333" t="s">
        <v>1844</v>
      </c>
      <c r="K191" s="333" t="s">
        <v>1874</v>
      </c>
      <c r="L191" s="333" t="s">
        <v>1875</v>
      </c>
      <c r="M191" s="333" t="s">
        <v>694</v>
      </c>
      <c r="N191" s="333" t="s">
        <v>1766</v>
      </c>
      <c r="O191" s="333" t="s">
        <v>1767</v>
      </c>
      <c r="P191" s="333" t="s">
        <v>1768</v>
      </c>
      <c r="Q191" s="333" t="s">
        <v>1845</v>
      </c>
      <c r="R191" s="333" t="s">
        <v>1846</v>
      </c>
      <c r="S191" s="333" t="s">
        <v>1771</v>
      </c>
      <c r="T191" s="333" t="s">
        <v>1772</v>
      </c>
      <c r="U191" s="333"/>
      <c r="V191" s="333" t="s">
        <v>1773</v>
      </c>
      <c r="W191" s="333" t="s">
        <v>1774</v>
      </c>
      <c r="X191" s="333" t="s">
        <v>2438</v>
      </c>
      <c r="Y191" s="333" t="s">
        <v>1815</v>
      </c>
      <c r="Z191" s="334"/>
      <c r="AD191" s="334"/>
      <c r="AF191" s="333" t="s">
        <v>613</v>
      </c>
      <c r="AG191" s="333" t="s">
        <v>613</v>
      </c>
      <c r="AH191" s="334">
        <v>2236</v>
      </c>
      <c r="AI191" s="333" t="s">
        <v>2439</v>
      </c>
      <c r="AJ191" s="333" t="s">
        <v>2440</v>
      </c>
      <c r="AK191" s="333" t="s">
        <v>2441</v>
      </c>
      <c r="AL191" s="333" t="s">
        <v>2405</v>
      </c>
      <c r="AM191" s="333" t="s">
        <v>1784</v>
      </c>
      <c r="AN191" s="333" t="s">
        <v>1785</v>
      </c>
      <c r="AQ191" s="334"/>
      <c r="AR191" s="334">
        <v>2023</v>
      </c>
      <c r="AS191" s="336">
        <v>44958</v>
      </c>
      <c r="AT191" s="337">
        <v>45117</v>
      </c>
      <c r="AU191" s="333" t="s">
        <v>613</v>
      </c>
      <c r="AV191" s="333" t="s">
        <v>794</v>
      </c>
      <c r="AW191" s="333">
        <v>-1583.02</v>
      </c>
      <c r="AY191" s="333">
        <v>1583.02</v>
      </c>
      <c r="AZ191" s="340">
        <v>-1583.02</v>
      </c>
      <c r="BA191" s="339">
        <v>45241.425441435182</v>
      </c>
    </row>
    <row r="192" spans="1:53" hidden="1">
      <c r="A192" s="333" t="s">
        <v>1842</v>
      </c>
      <c r="B192" s="333" t="s">
        <v>1843</v>
      </c>
      <c r="C192" s="333" t="s">
        <v>1807</v>
      </c>
      <c r="D192" s="333" t="s">
        <v>1808</v>
      </c>
      <c r="E192" s="333" t="s">
        <v>1842</v>
      </c>
      <c r="F192" s="334">
        <v>10</v>
      </c>
      <c r="G192" s="333" t="s">
        <v>1762</v>
      </c>
      <c r="H192" s="333" t="s">
        <v>5</v>
      </c>
      <c r="I192" s="334">
        <v>67105</v>
      </c>
      <c r="J192" s="333" t="s">
        <v>1844</v>
      </c>
      <c r="K192" s="333" t="s">
        <v>1874</v>
      </c>
      <c r="L192" s="333" t="s">
        <v>1875</v>
      </c>
      <c r="M192" s="333" t="s">
        <v>694</v>
      </c>
      <c r="N192" s="333" t="s">
        <v>1766</v>
      </c>
      <c r="O192" s="333" t="s">
        <v>1767</v>
      </c>
      <c r="P192" s="333" t="s">
        <v>1768</v>
      </c>
      <c r="Q192" s="333" t="s">
        <v>1845</v>
      </c>
      <c r="R192" s="333" t="s">
        <v>1846</v>
      </c>
      <c r="S192" s="333" t="s">
        <v>1771</v>
      </c>
      <c r="T192" s="333" t="s">
        <v>1813</v>
      </c>
      <c r="U192" s="333"/>
      <c r="V192" s="333" t="s">
        <v>1773</v>
      </c>
      <c r="W192" s="333" t="s">
        <v>1774</v>
      </c>
      <c r="X192" s="333" t="s">
        <v>2351</v>
      </c>
      <c r="Y192" s="333" t="s">
        <v>1815</v>
      </c>
      <c r="Z192" s="334"/>
      <c r="AD192" s="334"/>
      <c r="AF192" s="333" t="s">
        <v>613</v>
      </c>
      <c r="AG192" s="333" t="s">
        <v>613</v>
      </c>
      <c r="AH192" s="334">
        <v>2238</v>
      </c>
      <c r="AI192" s="333" t="s">
        <v>2352</v>
      </c>
      <c r="AJ192" s="333" t="s">
        <v>2353</v>
      </c>
      <c r="AK192" s="333" t="s">
        <v>2354</v>
      </c>
      <c r="AL192" s="333" t="s">
        <v>2355</v>
      </c>
      <c r="AM192" s="333" t="s">
        <v>1784</v>
      </c>
      <c r="AN192" s="333" t="s">
        <v>1785</v>
      </c>
      <c r="AQ192" s="334"/>
      <c r="AR192" s="334">
        <v>2023</v>
      </c>
      <c r="AS192" s="336">
        <v>45200</v>
      </c>
      <c r="AT192" s="337">
        <v>45235</v>
      </c>
      <c r="AU192" s="333" t="s">
        <v>613</v>
      </c>
      <c r="AV192" s="333" t="s">
        <v>794</v>
      </c>
      <c r="AW192" s="333">
        <v>-11052.11</v>
      </c>
      <c r="AY192" s="333">
        <v>11052.11</v>
      </c>
      <c r="AZ192" s="340">
        <v>-11052.11</v>
      </c>
      <c r="BA192" s="339">
        <v>45241.425441435182</v>
      </c>
    </row>
    <row r="193" spans="1:53" hidden="1">
      <c r="A193" s="333" t="s">
        <v>1842</v>
      </c>
      <c r="B193" s="333" t="s">
        <v>1843</v>
      </c>
      <c r="C193" s="333" t="s">
        <v>1807</v>
      </c>
      <c r="D193" s="333" t="s">
        <v>1808</v>
      </c>
      <c r="E193" s="333" t="s">
        <v>1842</v>
      </c>
      <c r="F193" s="334">
        <v>5</v>
      </c>
      <c r="G193" s="333" t="s">
        <v>1836</v>
      </c>
      <c r="H193" s="333" t="s">
        <v>5</v>
      </c>
      <c r="I193" s="334">
        <v>67105</v>
      </c>
      <c r="J193" s="333" t="s">
        <v>1844</v>
      </c>
      <c r="K193" s="333" t="s">
        <v>1874</v>
      </c>
      <c r="L193" s="333" t="s">
        <v>1875</v>
      </c>
      <c r="M193" s="333" t="s">
        <v>694</v>
      </c>
      <c r="N193" s="333" t="s">
        <v>1766</v>
      </c>
      <c r="O193" s="333" t="s">
        <v>1767</v>
      </c>
      <c r="P193" s="333" t="s">
        <v>1768</v>
      </c>
      <c r="Q193" s="333" t="s">
        <v>1845</v>
      </c>
      <c r="R193" s="333" t="s">
        <v>1846</v>
      </c>
      <c r="S193" s="333" t="s">
        <v>1771</v>
      </c>
      <c r="T193" s="333" t="s">
        <v>1772</v>
      </c>
      <c r="U193" s="333"/>
      <c r="V193" s="333" t="s">
        <v>1773</v>
      </c>
      <c r="W193" s="333" t="s">
        <v>1774</v>
      </c>
      <c r="X193" s="333" t="s">
        <v>2406</v>
      </c>
      <c r="Y193" s="333" t="s">
        <v>1815</v>
      </c>
      <c r="Z193" s="334"/>
      <c r="AD193" s="334"/>
      <c r="AF193" s="333" t="s">
        <v>613</v>
      </c>
      <c r="AG193" s="333" t="s">
        <v>613</v>
      </c>
      <c r="AH193" s="334">
        <v>2496</v>
      </c>
      <c r="AI193" s="333" t="s">
        <v>1867</v>
      </c>
      <c r="AJ193" s="333" t="s">
        <v>2407</v>
      </c>
      <c r="AK193" s="333" t="s">
        <v>1869</v>
      </c>
      <c r="AL193" s="333" t="s">
        <v>1870</v>
      </c>
      <c r="AM193" s="333" t="s">
        <v>1784</v>
      </c>
      <c r="AN193" s="333" t="s">
        <v>1785</v>
      </c>
      <c r="AQ193" s="334"/>
      <c r="AR193" s="334">
        <v>2023</v>
      </c>
      <c r="AS193" s="336">
        <v>45047</v>
      </c>
      <c r="AT193" s="337">
        <v>45173</v>
      </c>
      <c r="AU193" s="333" t="s">
        <v>613</v>
      </c>
      <c r="AV193" s="333" t="s">
        <v>794</v>
      </c>
      <c r="AW193" s="333">
        <v>-322.40000000000003</v>
      </c>
      <c r="AY193" s="333">
        <v>322.40000000000003</v>
      </c>
      <c r="AZ193" s="340">
        <v>-322.40000000000003</v>
      </c>
      <c r="BA193" s="339">
        <v>45241.425441435182</v>
      </c>
    </row>
    <row r="194" spans="1:53" hidden="1">
      <c r="A194" s="333" t="s">
        <v>1842</v>
      </c>
      <c r="B194" s="333" t="s">
        <v>1843</v>
      </c>
      <c r="C194" s="333" t="s">
        <v>1807</v>
      </c>
      <c r="D194" s="333" t="s">
        <v>1808</v>
      </c>
      <c r="E194" s="333" t="s">
        <v>1842</v>
      </c>
      <c r="F194" s="334">
        <v>5</v>
      </c>
      <c r="G194" s="333" t="s">
        <v>1836</v>
      </c>
      <c r="H194" s="333" t="s">
        <v>5</v>
      </c>
      <c r="I194" s="334">
        <v>67105</v>
      </c>
      <c r="J194" s="333" t="s">
        <v>1844</v>
      </c>
      <c r="K194" s="333" t="s">
        <v>1874</v>
      </c>
      <c r="L194" s="333" t="s">
        <v>1875</v>
      </c>
      <c r="M194" s="333" t="s">
        <v>694</v>
      </c>
      <c r="N194" s="333" t="s">
        <v>1766</v>
      </c>
      <c r="O194" s="333" t="s">
        <v>1767</v>
      </c>
      <c r="P194" s="333" t="s">
        <v>1768</v>
      </c>
      <c r="Q194" s="333" t="s">
        <v>1845</v>
      </c>
      <c r="R194" s="333" t="s">
        <v>1846</v>
      </c>
      <c r="S194" s="333" t="s">
        <v>1771</v>
      </c>
      <c r="T194" s="333" t="s">
        <v>1772</v>
      </c>
      <c r="U194" s="333"/>
      <c r="V194" s="333" t="s">
        <v>1773</v>
      </c>
      <c r="W194" s="333" t="s">
        <v>1774</v>
      </c>
      <c r="X194" s="333" t="s">
        <v>2408</v>
      </c>
      <c r="Y194" s="333" t="s">
        <v>1815</v>
      </c>
      <c r="Z194" s="334"/>
      <c r="AD194" s="334"/>
      <c r="AF194" s="333" t="s">
        <v>613</v>
      </c>
      <c r="AG194" s="333" t="s">
        <v>613</v>
      </c>
      <c r="AH194" s="334">
        <v>2497</v>
      </c>
      <c r="AI194" s="333" t="s">
        <v>1867</v>
      </c>
      <c r="AJ194" s="333" t="s">
        <v>2409</v>
      </c>
      <c r="AK194" s="333" t="s">
        <v>1869</v>
      </c>
      <c r="AL194" s="333" t="s">
        <v>1870</v>
      </c>
      <c r="AM194" s="333" t="s">
        <v>1784</v>
      </c>
      <c r="AN194" s="333" t="s">
        <v>1785</v>
      </c>
      <c r="AQ194" s="334"/>
      <c r="AR194" s="334">
        <v>2023</v>
      </c>
      <c r="AS194" s="336">
        <v>45047</v>
      </c>
      <c r="AT194" s="337">
        <v>45173</v>
      </c>
      <c r="AU194" s="333" t="s">
        <v>613</v>
      </c>
      <c r="AV194" s="333" t="s">
        <v>794</v>
      </c>
      <c r="AW194" s="333">
        <v>-1252.19</v>
      </c>
      <c r="AY194" s="333">
        <v>1252.19</v>
      </c>
      <c r="AZ194" s="340">
        <v>-1252.19</v>
      </c>
      <c r="BA194" s="339">
        <v>45241.425441435182</v>
      </c>
    </row>
    <row r="195" spans="1:53" hidden="1">
      <c r="A195" s="333" t="s">
        <v>1842</v>
      </c>
      <c r="B195" s="333" t="s">
        <v>1843</v>
      </c>
      <c r="C195" s="333" t="s">
        <v>1807</v>
      </c>
      <c r="D195" s="333" t="s">
        <v>1808</v>
      </c>
      <c r="E195" s="333" t="s">
        <v>1842</v>
      </c>
      <c r="F195" s="334">
        <v>5</v>
      </c>
      <c r="G195" s="333" t="s">
        <v>1836</v>
      </c>
      <c r="H195" s="333" t="s">
        <v>5</v>
      </c>
      <c r="I195" s="334">
        <v>67105</v>
      </c>
      <c r="J195" s="333" t="s">
        <v>1844</v>
      </c>
      <c r="K195" s="333" t="s">
        <v>1874</v>
      </c>
      <c r="L195" s="333" t="s">
        <v>1875</v>
      </c>
      <c r="M195" s="333" t="s">
        <v>694</v>
      </c>
      <c r="N195" s="333" t="s">
        <v>1766</v>
      </c>
      <c r="O195" s="333" t="s">
        <v>1767</v>
      </c>
      <c r="P195" s="333" t="s">
        <v>1768</v>
      </c>
      <c r="Q195" s="333" t="s">
        <v>1845</v>
      </c>
      <c r="R195" s="333" t="s">
        <v>1846</v>
      </c>
      <c r="S195" s="333" t="s">
        <v>1771</v>
      </c>
      <c r="T195" s="333" t="s">
        <v>1772</v>
      </c>
      <c r="U195" s="333"/>
      <c r="V195" s="333" t="s">
        <v>1773</v>
      </c>
      <c r="W195" s="333" t="s">
        <v>1774</v>
      </c>
      <c r="X195" s="333" t="s">
        <v>2442</v>
      </c>
      <c r="Y195" s="333" t="s">
        <v>1815</v>
      </c>
      <c r="Z195" s="334"/>
      <c r="AD195" s="334"/>
      <c r="AF195" s="333" t="s">
        <v>613</v>
      </c>
      <c r="AG195" s="333" t="s">
        <v>613</v>
      </c>
      <c r="AH195" s="334">
        <v>2498</v>
      </c>
      <c r="AI195" s="333" t="s">
        <v>1867</v>
      </c>
      <c r="AJ195" s="333" t="s">
        <v>2443</v>
      </c>
      <c r="AK195" s="333" t="s">
        <v>1869</v>
      </c>
      <c r="AL195" s="333" t="s">
        <v>1870</v>
      </c>
      <c r="AM195" s="333" t="s">
        <v>1784</v>
      </c>
      <c r="AN195" s="333" t="s">
        <v>1785</v>
      </c>
      <c r="AQ195" s="334"/>
      <c r="AR195" s="334">
        <v>2023</v>
      </c>
      <c r="AS195" s="336">
        <v>45047</v>
      </c>
      <c r="AT195" s="337">
        <v>45173</v>
      </c>
      <c r="AU195" s="333" t="s">
        <v>613</v>
      </c>
      <c r="AV195" s="333" t="s">
        <v>794</v>
      </c>
      <c r="AW195" s="333">
        <v>-1530.45</v>
      </c>
      <c r="AY195" s="333">
        <v>1530.45</v>
      </c>
      <c r="AZ195" s="340">
        <v>-1530.45</v>
      </c>
      <c r="BA195" s="339">
        <v>45241.425441435182</v>
      </c>
    </row>
    <row r="196" spans="1:53" hidden="1">
      <c r="A196" s="333" t="s">
        <v>1842</v>
      </c>
      <c r="B196" s="333" t="s">
        <v>1843</v>
      </c>
      <c r="C196" s="333" t="s">
        <v>1807</v>
      </c>
      <c r="D196" s="333" t="s">
        <v>1808</v>
      </c>
      <c r="E196" s="333" t="s">
        <v>1842</v>
      </c>
      <c r="F196" s="334">
        <v>5</v>
      </c>
      <c r="G196" s="333" t="s">
        <v>1836</v>
      </c>
      <c r="H196" s="333" t="s">
        <v>5</v>
      </c>
      <c r="I196" s="334">
        <v>67105</v>
      </c>
      <c r="J196" s="333" t="s">
        <v>1844</v>
      </c>
      <c r="K196" s="333" t="s">
        <v>1874</v>
      </c>
      <c r="L196" s="333" t="s">
        <v>1875</v>
      </c>
      <c r="M196" s="333" t="s">
        <v>694</v>
      </c>
      <c r="N196" s="333" t="s">
        <v>1766</v>
      </c>
      <c r="O196" s="333" t="s">
        <v>1767</v>
      </c>
      <c r="P196" s="333" t="s">
        <v>1768</v>
      </c>
      <c r="Q196" s="333" t="s">
        <v>1845</v>
      </c>
      <c r="R196" s="333" t="s">
        <v>1846</v>
      </c>
      <c r="S196" s="333" t="s">
        <v>1771</v>
      </c>
      <c r="T196" s="333" t="s">
        <v>1772</v>
      </c>
      <c r="U196" s="333"/>
      <c r="V196" s="333" t="s">
        <v>1773</v>
      </c>
      <c r="W196" s="333" t="s">
        <v>1774</v>
      </c>
      <c r="X196" s="333" t="s">
        <v>2444</v>
      </c>
      <c r="Y196" s="333" t="s">
        <v>1815</v>
      </c>
      <c r="Z196" s="334"/>
      <c r="AD196" s="334"/>
      <c r="AF196" s="333" t="s">
        <v>613</v>
      </c>
      <c r="AG196" s="333" t="s">
        <v>613</v>
      </c>
      <c r="AH196" s="334">
        <v>2499</v>
      </c>
      <c r="AI196" s="333" t="s">
        <v>1867</v>
      </c>
      <c r="AJ196" s="333" t="s">
        <v>2445</v>
      </c>
      <c r="AK196" s="333" t="s">
        <v>1869</v>
      </c>
      <c r="AL196" s="333" t="s">
        <v>1870</v>
      </c>
      <c r="AM196" s="333" t="s">
        <v>1784</v>
      </c>
      <c r="AN196" s="333" t="s">
        <v>1785</v>
      </c>
      <c r="AQ196" s="334"/>
      <c r="AR196" s="334">
        <v>2023</v>
      </c>
      <c r="AS196" s="336">
        <v>45047</v>
      </c>
      <c r="AT196" s="337">
        <v>45173</v>
      </c>
      <c r="AU196" s="333" t="s">
        <v>613</v>
      </c>
      <c r="AV196" s="333" t="s">
        <v>794</v>
      </c>
      <c r="AW196" s="333">
        <v>-1612.8500000000001</v>
      </c>
      <c r="AY196" s="333">
        <v>1612.8500000000001</v>
      </c>
      <c r="AZ196" s="340">
        <v>-1612.8500000000001</v>
      </c>
      <c r="BA196" s="339">
        <v>45241.425441435182</v>
      </c>
    </row>
    <row r="197" spans="1:53">
      <c r="A197" s="333" t="s">
        <v>1842</v>
      </c>
      <c r="B197" s="333" t="s">
        <v>1843</v>
      </c>
      <c r="C197" s="333" t="s">
        <v>1807</v>
      </c>
      <c r="D197" s="333" t="s">
        <v>1808</v>
      </c>
      <c r="E197" s="333" t="s">
        <v>1842</v>
      </c>
      <c r="F197" s="334">
        <v>5</v>
      </c>
      <c r="G197" s="333" t="s">
        <v>1836</v>
      </c>
      <c r="H197" s="333" t="s">
        <v>5</v>
      </c>
      <c r="I197" s="334">
        <v>71501</v>
      </c>
      <c r="J197" s="333" t="s">
        <v>2446</v>
      </c>
      <c r="K197" s="333" t="s">
        <v>1874</v>
      </c>
      <c r="L197" s="333" t="s">
        <v>1875</v>
      </c>
      <c r="M197" s="333" t="s">
        <v>694</v>
      </c>
      <c r="N197" s="333" t="s">
        <v>1766</v>
      </c>
      <c r="O197" s="333" t="s">
        <v>1767</v>
      </c>
      <c r="P197" s="333" t="s">
        <v>1768</v>
      </c>
      <c r="Q197" s="333" t="s">
        <v>1769</v>
      </c>
      <c r="R197" s="333" t="s">
        <v>1770</v>
      </c>
      <c r="S197" s="333" t="s">
        <v>1771</v>
      </c>
      <c r="T197" s="333" t="s">
        <v>1772</v>
      </c>
      <c r="V197" s="333" t="s">
        <v>1773</v>
      </c>
      <c r="W197" s="333" t="s">
        <v>1774</v>
      </c>
      <c r="X197" s="333" t="s">
        <v>2410</v>
      </c>
      <c r="Y197" s="333" t="s">
        <v>1815</v>
      </c>
      <c r="Z197" s="334"/>
      <c r="AD197" s="334"/>
      <c r="AF197" s="333" t="s">
        <v>613</v>
      </c>
      <c r="AG197" s="333" t="s">
        <v>613</v>
      </c>
      <c r="AH197" s="334">
        <v>8</v>
      </c>
      <c r="AI197" s="333" t="s">
        <v>1862</v>
      </c>
      <c r="AJ197" s="333" t="s">
        <v>2411</v>
      </c>
      <c r="AK197" s="333" t="s">
        <v>2412</v>
      </c>
      <c r="AL197" s="333" t="s">
        <v>2413</v>
      </c>
      <c r="AM197" s="333" t="s">
        <v>1784</v>
      </c>
      <c r="AN197" s="333" t="s">
        <v>1785</v>
      </c>
      <c r="AQ197" s="334"/>
      <c r="AR197" s="334">
        <v>2023</v>
      </c>
      <c r="AS197" s="336">
        <v>45067</v>
      </c>
      <c r="AT197" s="337">
        <v>45171</v>
      </c>
      <c r="AU197" s="333" t="s">
        <v>613</v>
      </c>
      <c r="AV197" s="333" t="s">
        <v>794</v>
      </c>
      <c r="AW197" s="333">
        <v>1612.8500000000001</v>
      </c>
      <c r="AX197" s="333">
        <v>1612.8500000000001</v>
      </c>
      <c r="AZ197" s="338">
        <v>1612.8500000000001</v>
      </c>
      <c r="BA197" s="339">
        <v>45241.425441435182</v>
      </c>
    </row>
    <row r="198" spans="1:53">
      <c r="A198" s="333" t="s">
        <v>1842</v>
      </c>
      <c r="B198" s="333" t="s">
        <v>1843</v>
      </c>
      <c r="C198" s="333" t="s">
        <v>1807</v>
      </c>
      <c r="D198" s="333" t="s">
        <v>1808</v>
      </c>
      <c r="E198" s="333" t="s">
        <v>1842</v>
      </c>
      <c r="F198" s="334">
        <v>5</v>
      </c>
      <c r="G198" s="333" t="s">
        <v>1836</v>
      </c>
      <c r="H198" s="333" t="s">
        <v>5</v>
      </c>
      <c r="I198" s="334">
        <v>71501</v>
      </c>
      <c r="J198" s="333" t="s">
        <v>2446</v>
      </c>
      <c r="K198" s="333" t="s">
        <v>1874</v>
      </c>
      <c r="L198" s="333" t="s">
        <v>1875</v>
      </c>
      <c r="M198" s="333" t="s">
        <v>694</v>
      </c>
      <c r="N198" s="333" t="s">
        <v>1766</v>
      </c>
      <c r="O198" s="333" t="s">
        <v>1767</v>
      </c>
      <c r="P198" s="333" t="s">
        <v>1768</v>
      </c>
      <c r="Q198" s="333" t="s">
        <v>1769</v>
      </c>
      <c r="R198" s="333" t="s">
        <v>1770</v>
      </c>
      <c r="S198" s="333" t="s">
        <v>1771</v>
      </c>
      <c r="T198" s="333" t="s">
        <v>1772</v>
      </c>
      <c r="V198" s="333" t="s">
        <v>1773</v>
      </c>
      <c r="W198" s="333" t="s">
        <v>1774</v>
      </c>
      <c r="X198" s="333" t="s">
        <v>2414</v>
      </c>
      <c r="Y198" s="333" t="s">
        <v>1815</v>
      </c>
      <c r="Z198" s="334"/>
      <c r="AD198" s="334"/>
      <c r="AF198" s="333" t="s">
        <v>613</v>
      </c>
      <c r="AG198" s="333" t="s">
        <v>613</v>
      </c>
      <c r="AH198" s="334">
        <v>8</v>
      </c>
      <c r="AI198" s="333" t="s">
        <v>1848</v>
      </c>
      <c r="AJ198" s="333" t="s">
        <v>2415</v>
      </c>
      <c r="AK198" s="333" t="s">
        <v>2416</v>
      </c>
      <c r="AL198" s="333" t="s">
        <v>2413</v>
      </c>
      <c r="AM198" s="333" t="s">
        <v>1784</v>
      </c>
      <c r="AN198" s="333" t="s">
        <v>1785</v>
      </c>
      <c r="AQ198" s="334"/>
      <c r="AR198" s="334">
        <v>2023</v>
      </c>
      <c r="AS198" s="336">
        <v>45067</v>
      </c>
      <c r="AT198" s="337">
        <v>45177</v>
      </c>
      <c r="AU198" s="333" t="s">
        <v>613</v>
      </c>
      <c r="AV198" s="333" t="s">
        <v>794</v>
      </c>
      <c r="AW198" s="333">
        <v>-2287.62</v>
      </c>
      <c r="AY198" s="333">
        <v>2287.62</v>
      </c>
      <c r="AZ198" s="338">
        <v>-2287.62</v>
      </c>
      <c r="BA198" s="339">
        <v>45241.425441435182</v>
      </c>
    </row>
    <row r="199" spans="1:53">
      <c r="A199" s="333" t="s">
        <v>1842</v>
      </c>
      <c r="B199" s="333" t="s">
        <v>1843</v>
      </c>
      <c r="C199" s="333" t="s">
        <v>1807</v>
      </c>
      <c r="D199" s="333" t="s">
        <v>1808</v>
      </c>
      <c r="E199" s="333" t="s">
        <v>1842</v>
      </c>
      <c r="F199" s="334">
        <v>1</v>
      </c>
      <c r="G199" s="333" t="s">
        <v>2240</v>
      </c>
      <c r="H199" s="333" t="s">
        <v>5</v>
      </c>
      <c r="I199" s="334">
        <v>71501</v>
      </c>
      <c r="J199" s="333" t="s">
        <v>2446</v>
      </c>
      <c r="K199" s="333" t="s">
        <v>1874</v>
      </c>
      <c r="L199" s="333" t="s">
        <v>1875</v>
      </c>
      <c r="M199" s="333" t="s">
        <v>694</v>
      </c>
      <c r="N199" s="333" t="s">
        <v>1766</v>
      </c>
      <c r="O199" s="333" t="s">
        <v>1767</v>
      </c>
      <c r="P199" s="333" t="s">
        <v>1768</v>
      </c>
      <c r="Q199" s="333" t="s">
        <v>1769</v>
      </c>
      <c r="R199" s="333" t="s">
        <v>1770</v>
      </c>
      <c r="S199" s="333" t="s">
        <v>1771</v>
      </c>
      <c r="T199" s="333" t="s">
        <v>1772</v>
      </c>
      <c r="V199" s="333" t="s">
        <v>1773</v>
      </c>
      <c r="W199" s="333" t="s">
        <v>1774</v>
      </c>
      <c r="X199" s="333" t="s">
        <v>2422</v>
      </c>
      <c r="Y199" s="333" t="s">
        <v>1815</v>
      </c>
      <c r="Z199" s="334"/>
      <c r="AD199" s="334"/>
      <c r="AF199" s="333" t="s">
        <v>613</v>
      </c>
      <c r="AG199" s="333" t="s">
        <v>613</v>
      </c>
      <c r="AH199" s="334">
        <v>1737</v>
      </c>
      <c r="AI199" s="333" t="s">
        <v>2364</v>
      </c>
      <c r="AJ199" s="333" t="s">
        <v>2423</v>
      </c>
      <c r="AK199" s="333" t="s">
        <v>2366</v>
      </c>
      <c r="AL199" s="333" t="s">
        <v>2367</v>
      </c>
      <c r="AM199" s="333" t="s">
        <v>1784</v>
      </c>
      <c r="AN199" s="333" t="s">
        <v>1785</v>
      </c>
      <c r="AQ199" s="334"/>
      <c r="AR199" s="334">
        <v>2023</v>
      </c>
      <c r="AS199" s="336">
        <v>44927</v>
      </c>
      <c r="AT199" s="337">
        <v>45022</v>
      </c>
      <c r="AU199" s="333" t="s">
        <v>613</v>
      </c>
      <c r="AV199" s="333" t="s">
        <v>794</v>
      </c>
      <c r="AW199" s="333">
        <v>1594.57</v>
      </c>
      <c r="AX199" s="333">
        <v>1594.57</v>
      </c>
      <c r="AZ199" s="338">
        <v>1594.57</v>
      </c>
      <c r="BA199" s="339">
        <v>45241.425441435182</v>
      </c>
    </row>
    <row r="200" spans="1:53">
      <c r="A200" s="333" t="s">
        <v>1842</v>
      </c>
      <c r="B200" s="333" t="s">
        <v>1843</v>
      </c>
      <c r="C200" s="333" t="s">
        <v>1807</v>
      </c>
      <c r="D200" s="333" t="s">
        <v>1808</v>
      </c>
      <c r="E200" s="333" t="s">
        <v>1842</v>
      </c>
      <c r="F200" s="334">
        <v>4</v>
      </c>
      <c r="G200" s="333" t="s">
        <v>1820</v>
      </c>
      <c r="H200" s="333" t="s">
        <v>5</v>
      </c>
      <c r="I200" s="334">
        <v>71501</v>
      </c>
      <c r="J200" s="333" t="s">
        <v>2446</v>
      </c>
      <c r="K200" s="333" t="s">
        <v>1874</v>
      </c>
      <c r="L200" s="333" t="s">
        <v>1875</v>
      </c>
      <c r="M200" s="333" t="s">
        <v>694</v>
      </c>
      <c r="N200" s="333" t="s">
        <v>1766</v>
      </c>
      <c r="O200" s="333" t="s">
        <v>1767</v>
      </c>
      <c r="P200" s="333" t="s">
        <v>1768</v>
      </c>
      <c r="Q200" s="333" t="s">
        <v>1769</v>
      </c>
      <c r="R200" s="333" t="s">
        <v>1770</v>
      </c>
      <c r="S200" s="333" t="s">
        <v>1771</v>
      </c>
      <c r="T200" s="333" t="s">
        <v>1772</v>
      </c>
      <c r="V200" s="333" t="s">
        <v>1773</v>
      </c>
      <c r="W200" s="333" t="s">
        <v>1774</v>
      </c>
      <c r="X200" s="333" t="s">
        <v>2428</v>
      </c>
      <c r="Y200" s="333" t="s">
        <v>1815</v>
      </c>
      <c r="Z200" s="334"/>
      <c r="AD200" s="334"/>
      <c r="AF200" s="333" t="s">
        <v>613</v>
      </c>
      <c r="AG200" s="333" t="s">
        <v>613</v>
      </c>
      <c r="AH200" s="334">
        <v>2996</v>
      </c>
      <c r="AI200" s="333" t="s">
        <v>1857</v>
      </c>
      <c r="AJ200" s="333" t="s">
        <v>2429</v>
      </c>
      <c r="AK200" s="333" t="s">
        <v>1859</v>
      </c>
      <c r="AL200" s="333" t="s">
        <v>1860</v>
      </c>
      <c r="AM200" s="333" t="s">
        <v>1784</v>
      </c>
      <c r="AN200" s="333" t="s">
        <v>1785</v>
      </c>
      <c r="AQ200" s="334"/>
      <c r="AR200" s="334">
        <v>2023</v>
      </c>
      <c r="AS200" s="336">
        <v>45017</v>
      </c>
      <c r="AT200" s="337">
        <v>45171</v>
      </c>
      <c r="AU200" s="333" t="s">
        <v>613</v>
      </c>
      <c r="AV200" s="333" t="s">
        <v>794</v>
      </c>
      <c r="AW200" s="333">
        <v>1612.8500000000001</v>
      </c>
      <c r="AX200" s="333">
        <v>1612.8500000000001</v>
      </c>
      <c r="AZ200" s="338">
        <v>1612.8500000000001</v>
      </c>
      <c r="BA200" s="339">
        <v>45241.425441435182</v>
      </c>
    </row>
    <row r="201" spans="1:53">
      <c r="A201" s="333" t="s">
        <v>1842</v>
      </c>
      <c r="B201" s="333" t="s">
        <v>1843</v>
      </c>
      <c r="C201" s="333" t="s">
        <v>1807</v>
      </c>
      <c r="D201" s="333" t="s">
        <v>1808</v>
      </c>
      <c r="E201" s="333" t="s">
        <v>1842</v>
      </c>
      <c r="F201" s="334">
        <v>3</v>
      </c>
      <c r="G201" s="333" t="s">
        <v>1883</v>
      </c>
      <c r="H201" s="333" t="s">
        <v>5</v>
      </c>
      <c r="I201" s="334">
        <v>71501</v>
      </c>
      <c r="J201" s="333" t="s">
        <v>2446</v>
      </c>
      <c r="K201" s="333" t="s">
        <v>1874</v>
      </c>
      <c r="L201" s="333" t="s">
        <v>1875</v>
      </c>
      <c r="M201" s="333" t="s">
        <v>694</v>
      </c>
      <c r="N201" s="333" t="s">
        <v>1766</v>
      </c>
      <c r="O201" s="333" t="s">
        <v>1767</v>
      </c>
      <c r="P201" s="333" t="s">
        <v>1768</v>
      </c>
      <c r="Q201" s="333" t="s">
        <v>1769</v>
      </c>
      <c r="R201" s="333" t="s">
        <v>1770</v>
      </c>
      <c r="S201" s="333" t="s">
        <v>1771</v>
      </c>
      <c r="T201" s="333" t="s">
        <v>1772</v>
      </c>
      <c r="V201" s="333" t="s">
        <v>1773</v>
      </c>
      <c r="W201" s="333" t="s">
        <v>1774</v>
      </c>
      <c r="X201" s="333" t="s">
        <v>2430</v>
      </c>
      <c r="Y201" s="333" t="s">
        <v>1815</v>
      </c>
      <c r="Z201" s="334"/>
      <c r="AD201" s="334"/>
      <c r="AF201" s="333" t="s">
        <v>613</v>
      </c>
      <c r="AG201" s="333" t="s">
        <v>613</v>
      </c>
      <c r="AH201" s="334">
        <v>3115</v>
      </c>
      <c r="AI201" s="333" t="s">
        <v>2377</v>
      </c>
      <c r="AJ201" s="333" t="s">
        <v>2431</v>
      </c>
      <c r="AK201" s="333" t="s">
        <v>2379</v>
      </c>
      <c r="AL201" s="333" t="s">
        <v>2380</v>
      </c>
      <c r="AM201" s="333" t="s">
        <v>1784</v>
      </c>
      <c r="AN201" s="333" t="s">
        <v>1785</v>
      </c>
      <c r="AQ201" s="334"/>
      <c r="AR201" s="334">
        <v>2023</v>
      </c>
      <c r="AS201" s="336">
        <v>44986</v>
      </c>
      <c r="AT201" s="337">
        <v>45170</v>
      </c>
      <c r="AU201" s="333" t="s">
        <v>613</v>
      </c>
      <c r="AV201" s="333" t="s">
        <v>794</v>
      </c>
      <c r="AW201" s="333">
        <v>1578.05</v>
      </c>
      <c r="AX201" s="333">
        <v>1578.05</v>
      </c>
      <c r="AZ201" s="338">
        <v>1578.05</v>
      </c>
      <c r="BA201" s="339">
        <v>45241.425441435182</v>
      </c>
    </row>
    <row r="202" spans="1:53">
      <c r="A202" s="333" t="s">
        <v>1842</v>
      </c>
      <c r="B202" s="333" t="s">
        <v>1843</v>
      </c>
      <c r="C202" s="333" t="s">
        <v>1807</v>
      </c>
      <c r="D202" s="333" t="s">
        <v>1808</v>
      </c>
      <c r="E202" s="333" t="s">
        <v>1842</v>
      </c>
      <c r="F202" s="334">
        <v>5</v>
      </c>
      <c r="G202" s="333" t="s">
        <v>1836</v>
      </c>
      <c r="H202" s="333" t="s">
        <v>5</v>
      </c>
      <c r="I202" s="334">
        <v>71501</v>
      </c>
      <c r="J202" s="333" t="s">
        <v>2446</v>
      </c>
      <c r="K202" s="333" t="s">
        <v>1874</v>
      </c>
      <c r="L202" s="333" t="s">
        <v>1875</v>
      </c>
      <c r="M202" s="333" t="s">
        <v>694</v>
      </c>
      <c r="N202" s="333" t="s">
        <v>1766</v>
      </c>
      <c r="O202" s="333" t="s">
        <v>1767</v>
      </c>
      <c r="P202" s="333" t="s">
        <v>1768</v>
      </c>
      <c r="Q202" s="333" t="s">
        <v>1769</v>
      </c>
      <c r="R202" s="333" t="s">
        <v>1770</v>
      </c>
      <c r="S202" s="333" t="s">
        <v>1771</v>
      </c>
      <c r="T202" s="333" t="s">
        <v>1772</v>
      </c>
      <c r="V202" s="333" t="s">
        <v>1773</v>
      </c>
      <c r="W202" s="333" t="s">
        <v>1774</v>
      </c>
      <c r="X202" s="333" t="s">
        <v>2444</v>
      </c>
      <c r="Y202" s="333" t="s">
        <v>1815</v>
      </c>
      <c r="Z202" s="334"/>
      <c r="AD202" s="334"/>
      <c r="AF202" s="333" t="s">
        <v>613</v>
      </c>
      <c r="AG202" s="333" t="s">
        <v>613</v>
      </c>
      <c r="AH202" s="334">
        <v>3865</v>
      </c>
      <c r="AI202" s="333" t="s">
        <v>1867</v>
      </c>
      <c r="AJ202" s="333" t="s">
        <v>2445</v>
      </c>
      <c r="AK202" s="333" t="s">
        <v>1869</v>
      </c>
      <c r="AL202" s="333" t="s">
        <v>1870</v>
      </c>
      <c r="AM202" s="333" t="s">
        <v>1784</v>
      </c>
      <c r="AN202" s="333" t="s">
        <v>1785</v>
      </c>
      <c r="AQ202" s="334"/>
      <c r="AR202" s="334">
        <v>2023</v>
      </c>
      <c r="AS202" s="336">
        <v>45047</v>
      </c>
      <c r="AT202" s="337">
        <v>45173</v>
      </c>
      <c r="AU202" s="333" t="s">
        <v>613</v>
      </c>
      <c r="AV202" s="333" t="s">
        <v>794</v>
      </c>
      <c r="AW202" s="333">
        <v>1612.8500000000001</v>
      </c>
      <c r="AX202" s="333">
        <v>1612.8500000000001</v>
      </c>
      <c r="AZ202" s="338">
        <v>1612.8500000000001</v>
      </c>
      <c r="BA202" s="339">
        <v>45241.425441435182</v>
      </c>
    </row>
    <row r="203" spans="1:53">
      <c r="A203" s="333" t="s">
        <v>1842</v>
      </c>
      <c r="B203" s="333" t="s">
        <v>1843</v>
      </c>
      <c r="C203" s="333" t="s">
        <v>1807</v>
      </c>
      <c r="D203" s="333" t="s">
        <v>1808</v>
      </c>
      <c r="E203" s="333" t="s">
        <v>1842</v>
      </c>
      <c r="F203" s="334">
        <v>2</v>
      </c>
      <c r="G203" s="333" t="s">
        <v>2276</v>
      </c>
      <c r="H203" s="333" t="s">
        <v>5</v>
      </c>
      <c r="I203" s="334">
        <v>71501</v>
      </c>
      <c r="J203" s="333" t="s">
        <v>2446</v>
      </c>
      <c r="K203" s="333" t="s">
        <v>1874</v>
      </c>
      <c r="L203" s="333" t="s">
        <v>1875</v>
      </c>
      <c r="M203" s="333" t="s">
        <v>694</v>
      </c>
      <c r="N203" s="333" t="s">
        <v>1766</v>
      </c>
      <c r="O203" s="333" t="s">
        <v>1767</v>
      </c>
      <c r="P203" s="333" t="s">
        <v>1768</v>
      </c>
      <c r="Q203" s="333" t="s">
        <v>1769</v>
      </c>
      <c r="R203" s="333" t="s">
        <v>1770</v>
      </c>
      <c r="S203" s="333" t="s">
        <v>1771</v>
      </c>
      <c r="T203" s="333" t="s">
        <v>1772</v>
      </c>
      <c r="V203" s="333" t="s">
        <v>1773</v>
      </c>
      <c r="W203" s="333" t="s">
        <v>1774</v>
      </c>
      <c r="X203" s="333" t="s">
        <v>2438</v>
      </c>
      <c r="Y203" s="333" t="s">
        <v>1815</v>
      </c>
      <c r="Z203" s="334"/>
      <c r="AD203" s="334"/>
      <c r="AF203" s="333" t="s">
        <v>613</v>
      </c>
      <c r="AG203" s="333" t="s">
        <v>613</v>
      </c>
      <c r="AH203" s="334">
        <v>3937</v>
      </c>
      <c r="AI203" s="333" t="s">
        <v>2439</v>
      </c>
      <c r="AJ203" s="333" t="s">
        <v>2440</v>
      </c>
      <c r="AK203" s="333" t="s">
        <v>2441</v>
      </c>
      <c r="AL203" s="333" t="s">
        <v>2405</v>
      </c>
      <c r="AM203" s="333" t="s">
        <v>1784</v>
      </c>
      <c r="AN203" s="333" t="s">
        <v>1785</v>
      </c>
      <c r="AQ203" s="334"/>
      <c r="AR203" s="334">
        <v>2023</v>
      </c>
      <c r="AS203" s="336">
        <v>44958</v>
      </c>
      <c r="AT203" s="337">
        <v>45117</v>
      </c>
      <c r="AU203" s="333" t="s">
        <v>613</v>
      </c>
      <c r="AV203" s="333" t="s">
        <v>794</v>
      </c>
      <c r="AW203" s="333">
        <v>1583.02</v>
      </c>
      <c r="AX203" s="333">
        <v>1583.02</v>
      </c>
      <c r="AZ203" s="338">
        <v>1583.02</v>
      </c>
      <c r="BA203" s="339">
        <v>45241.425441435182</v>
      </c>
    </row>
    <row r="204" spans="1:53">
      <c r="A204" s="333" t="s">
        <v>1757</v>
      </c>
      <c r="B204" s="333" t="s">
        <v>1758</v>
      </c>
      <c r="C204" s="333" t="s">
        <v>1759</v>
      </c>
      <c r="D204" s="333" t="s">
        <v>1760</v>
      </c>
      <c r="E204" s="333" t="s">
        <v>1761</v>
      </c>
      <c r="F204" s="334">
        <v>1</v>
      </c>
      <c r="G204" s="333" t="s">
        <v>2240</v>
      </c>
      <c r="H204" s="333" t="s">
        <v>5</v>
      </c>
      <c r="I204" s="334">
        <v>75705</v>
      </c>
      <c r="J204" s="333" t="s">
        <v>2447</v>
      </c>
      <c r="K204" s="333" t="s">
        <v>1874</v>
      </c>
      <c r="L204" s="333" t="s">
        <v>1875</v>
      </c>
      <c r="M204" s="333" t="s">
        <v>694</v>
      </c>
      <c r="N204" s="333" t="s">
        <v>1766</v>
      </c>
      <c r="O204" s="333" t="s">
        <v>1767</v>
      </c>
      <c r="P204" s="333" t="s">
        <v>1768</v>
      </c>
      <c r="Q204" s="333" t="s">
        <v>1769</v>
      </c>
      <c r="R204" s="333" t="s">
        <v>1770</v>
      </c>
      <c r="S204" s="333" t="s">
        <v>1771</v>
      </c>
      <c r="T204" s="333" t="s">
        <v>1907</v>
      </c>
      <c r="V204" s="333" t="s">
        <v>1773</v>
      </c>
      <c r="W204" s="333" t="s">
        <v>1774</v>
      </c>
      <c r="X204" s="333" t="s">
        <v>2448</v>
      </c>
      <c r="Y204" s="333" t="s">
        <v>1776</v>
      </c>
      <c r="Z204" s="334">
        <v>300000958077154</v>
      </c>
      <c r="AA204" s="333" t="s">
        <v>1777</v>
      </c>
      <c r="AB204" s="333">
        <v>2697440</v>
      </c>
      <c r="AC204" s="333">
        <v>2697440</v>
      </c>
      <c r="AD204" s="334">
        <v>1</v>
      </c>
      <c r="AE204" s="333" t="s">
        <v>2448</v>
      </c>
      <c r="AF204" s="333" t="s">
        <v>2449</v>
      </c>
      <c r="AG204" s="333" t="s">
        <v>2450</v>
      </c>
      <c r="AH204" s="334">
        <v>19</v>
      </c>
      <c r="AI204" s="333" t="s">
        <v>2451</v>
      </c>
      <c r="AJ204" s="333" t="s">
        <v>2452</v>
      </c>
      <c r="AK204" s="333" t="s">
        <v>2453</v>
      </c>
      <c r="AL204" s="333" t="s">
        <v>2454</v>
      </c>
      <c r="AM204" s="333" t="s">
        <v>1784</v>
      </c>
      <c r="AN204" s="333" t="s">
        <v>1785</v>
      </c>
      <c r="AO204" s="333" t="s">
        <v>2326</v>
      </c>
      <c r="AP204" s="333" t="s">
        <v>2455</v>
      </c>
      <c r="AQ204" s="334">
        <v>1</v>
      </c>
      <c r="AR204" s="334">
        <v>2023</v>
      </c>
      <c r="AS204" s="336">
        <v>44927</v>
      </c>
      <c r="AT204" s="337">
        <v>45061</v>
      </c>
      <c r="AU204" s="333" t="s">
        <v>1882</v>
      </c>
      <c r="AV204" s="333" t="s">
        <v>2295</v>
      </c>
      <c r="AW204" s="333">
        <v>0</v>
      </c>
      <c r="AX204" s="333">
        <v>146.93</v>
      </c>
      <c r="AZ204" s="338">
        <v>146.93</v>
      </c>
      <c r="BA204" s="339">
        <v>45241.425441435182</v>
      </c>
    </row>
    <row r="205" spans="1:53">
      <c r="A205" s="333" t="s">
        <v>1757</v>
      </c>
      <c r="B205" s="333" t="s">
        <v>1758</v>
      </c>
      <c r="C205" s="333" t="s">
        <v>1759</v>
      </c>
      <c r="D205" s="333" t="s">
        <v>1760</v>
      </c>
      <c r="E205" s="333" t="s">
        <v>1761</v>
      </c>
      <c r="F205" s="334">
        <v>1</v>
      </c>
      <c r="G205" s="333" t="s">
        <v>2240</v>
      </c>
      <c r="H205" s="333" t="s">
        <v>5</v>
      </c>
      <c r="I205" s="334">
        <v>75705</v>
      </c>
      <c r="J205" s="333" t="s">
        <v>2447</v>
      </c>
      <c r="K205" s="333" t="s">
        <v>1874</v>
      </c>
      <c r="L205" s="333" t="s">
        <v>1875</v>
      </c>
      <c r="M205" s="333" t="s">
        <v>694</v>
      </c>
      <c r="N205" s="333" t="s">
        <v>1766</v>
      </c>
      <c r="O205" s="333" t="s">
        <v>1767</v>
      </c>
      <c r="P205" s="333" t="s">
        <v>1768</v>
      </c>
      <c r="Q205" s="333" t="s">
        <v>1769</v>
      </c>
      <c r="R205" s="333" t="s">
        <v>1770</v>
      </c>
      <c r="S205" s="333" t="s">
        <v>1771</v>
      </c>
      <c r="T205" s="333" t="s">
        <v>1907</v>
      </c>
      <c r="V205" s="333" t="s">
        <v>1773</v>
      </c>
      <c r="W205" s="333" t="s">
        <v>1774</v>
      </c>
      <c r="X205" s="333" t="s">
        <v>2448</v>
      </c>
      <c r="Y205" s="333" t="s">
        <v>1776</v>
      </c>
      <c r="Z205" s="334">
        <v>300000958077154</v>
      </c>
      <c r="AA205" s="333" t="s">
        <v>1777</v>
      </c>
      <c r="AB205" s="333">
        <v>2697440</v>
      </c>
      <c r="AC205" s="333">
        <v>2697440</v>
      </c>
      <c r="AD205" s="334">
        <v>1</v>
      </c>
      <c r="AE205" s="333" t="s">
        <v>2448</v>
      </c>
      <c r="AF205" s="333" t="s">
        <v>2449</v>
      </c>
      <c r="AG205" s="333" t="s">
        <v>2450</v>
      </c>
      <c r="AH205" s="334">
        <v>110</v>
      </c>
      <c r="AI205" s="333" t="s">
        <v>2451</v>
      </c>
      <c r="AJ205" s="333" t="s">
        <v>2452</v>
      </c>
      <c r="AK205" s="333" t="s">
        <v>2456</v>
      </c>
      <c r="AL205" s="333" t="s">
        <v>2454</v>
      </c>
      <c r="AM205" s="333" t="s">
        <v>1784</v>
      </c>
      <c r="AN205" s="333" t="s">
        <v>1785</v>
      </c>
      <c r="AO205" s="333" t="s">
        <v>2326</v>
      </c>
      <c r="AP205" s="333" t="s">
        <v>2455</v>
      </c>
      <c r="AQ205" s="334">
        <v>1</v>
      </c>
      <c r="AR205" s="334">
        <v>2023</v>
      </c>
      <c r="AS205" s="336">
        <v>44927</v>
      </c>
      <c r="AT205" s="337">
        <v>45061</v>
      </c>
      <c r="AU205" s="333" t="s">
        <v>1882</v>
      </c>
      <c r="AV205" s="333" t="s">
        <v>2295</v>
      </c>
      <c r="AW205" s="333">
        <v>2697440</v>
      </c>
      <c r="AX205" s="333">
        <v>4230.12</v>
      </c>
      <c r="AZ205" s="338">
        <v>4230.12</v>
      </c>
      <c r="BA205" s="339">
        <v>45241.425441435182</v>
      </c>
    </row>
    <row r="206" spans="1:53">
      <c r="A206" s="333" t="s">
        <v>1757</v>
      </c>
      <c r="B206" s="333" t="s">
        <v>1758</v>
      </c>
      <c r="C206" s="333" t="s">
        <v>1759</v>
      </c>
      <c r="D206" s="333" t="s">
        <v>1760</v>
      </c>
      <c r="E206" s="333" t="s">
        <v>1761</v>
      </c>
      <c r="F206" s="334">
        <v>1</v>
      </c>
      <c r="G206" s="333" t="s">
        <v>2240</v>
      </c>
      <c r="H206" s="333" t="s">
        <v>5</v>
      </c>
      <c r="I206" s="334">
        <v>75705</v>
      </c>
      <c r="J206" s="333" t="s">
        <v>2447</v>
      </c>
      <c r="K206" s="333" t="s">
        <v>1874</v>
      </c>
      <c r="L206" s="333" t="s">
        <v>1875</v>
      </c>
      <c r="M206" s="333" t="s">
        <v>694</v>
      </c>
      <c r="N206" s="333" t="s">
        <v>1766</v>
      </c>
      <c r="O206" s="333" t="s">
        <v>1767</v>
      </c>
      <c r="P206" s="333" t="s">
        <v>1768</v>
      </c>
      <c r="Q206" s="333" t="s">
        <v>1769</v>
      </c>
      <c r="R206" s="333" t="s">
        <v>1770</v>
      </c>
      <c r="S206" s="333" t="s">
        <v>1771</v>
      </c>
      <c r="T206" s="333" t="s">
        <v>1907</v>
      </c>
      <c r="V206" s="333" t="s">
        <v>1773</v>
      </c>
      <c r="W206" s="333" t="s">
        <v>1774</v>
      </c>
      <c r="X206" s="333" t="s">
        <v>2457</v>
      </c>
      <c r="Y206" s="333" t="s">
        <v>1776</v>
      </c>
      <c r="Z206" s="334">
        <v>300000958077245</v>
      </c>
      <c r="AA206" s="333" t="s">
        <v>1777</v>
      </c>
      <c r="AB206" s="333">
        <v>6882000</v>
      </c>
      <c r="AC206" s="333">
        <v>6882000</v>
      </c>
      <c r="AD206" s="334">
        <v>1</v>
      </c>
      <c r="AE206" s="333" t="s">
        <v>2457</v>
      </c>
      <c r="AF206" s="333" t="s">
        <v>2458</v>
      </c>
      <c r="AG206" s="333" t="s">
        <v>2459</v>
      </c>
      <c r="AH206" s="334">
        <v>20</v>
      </c>
      <c r="AI206" s="333" t="s">
        <v>2451</v>
      </c>
      <c r="AJ206" s="333" t="s">
        <v>2460</v>
      </c>
      <c r="AK206" s="333" t="s">
        <v>2453</v>
      </c>
      <c r="AL206" s="333" t="s">
        <v>2454</v>
      </c>
      <c r="AM206" s="333" t="s">
        <v>1784</v>
      </c>
      <c r="AN206" s="333" t="s">
        <v>1785</v>
      </c>
      <c r="AO206" s="333" t="s">
        <v>2326</v>
      </c>
      <c r="AP206" s="333" t="s">
        <v>2461</v>
      </c>
      <c r="AQ206" s="334">
        <v>1</v>
      </c>
      <c r="AR206" s="334">
        <v>2023</v>
      </c>
      <c r="AS206" s="336">
        <v>44927</v>
      </c>
      <c r="AT206" s="337">
        <v>45061</v>
      </c>
      <c r="AU206" s="333" t="s">
        <v>1882</v>
      </c>
      <c r="AV206" s="333" t="s">
        <v>2295</v>
      </c>
      <c r="AW206" s="333">
        <v>0</v>
      </c>
      <c r="AX206" s="333">
        <v>374.86</v>
      </c>
      <c r="AZ206" s="338">
        <v>374.86</v>
      </c>
      <c r="BA206" s="339">
        <v>45241.425441435182</v>
      </c>
    </row>
    <row r="207" spans="1:53">
      <c r="A207" s="333" t="s">
        <v>1757</v>
      </c>
      <c r="B207" s="333" t="s">
        <v>1758</v>
      </c>
      <c r="C207" s="333" t="s">
        <v>1759</v>
      </c>
      <c r="D207" s="333" t="s">
        <v>1760</v>
      </c>
      <c r="E207" s="333" t="s">
        <v>1761</v>
      </c>
      <c r="F207" s="334">
        <v>1</v>
      </c>
      <c r="G207" s="333" t="s">
        <v>2240</v>
      </c>
      <c r="H207" s="333" t="s">
        <v>5</v>
      </c>
      <c r="I207" s="334">
        <v>75705</v>
      </c>
      <c r="J207" s="333" t="s">
        <v>2447</v>
      </c>
      <c r="K207" s="333" t="s">
        <v>1874</v>
      </c>
      <c r="L207" s="333" t="s">
        <v>1875</v>
      </c>
      <c r="M207" s="333" t="s">
        <v>694</v>
      </c>
      <c r="N207" s="333" t="s">
        <v>1766</v>
      </c>
      <c r="O207" s="333" t="s">
        <v>1767</v>
      </c>
      <c r="P207" s="333" t="s">
        <v>1768</v>
      </c>
      <c r="Q207" s="333" t="s">
        <v>1769</v>
      </c>
      <c r="R207" s="333" t="s">
        <v>1770</v>
      </c>
      <c r="S207" s="333" t="s">
        <v>1771</v>
      </c>
      <c r="T207" s="333" t="s">
        <v>1907</v>
      </c>
      <c r="V207" s="333" t="s">
        <v>1773</v>
      </c>
      <c r="W207" s="333" t="s">
        <v>1774</v>
      </c>
      <c r="X207" s="333" t="s">
        <v>2457</v>
      </c>
      <c r="Y207" s="333" t="s">
        <v>1776</v>
      </c>
      <c r="Z207" s="334">
        <v>300000958077245</v>
      </c>
      <c r="AA207" s="333" t="s">
        <v>1777</v>
      </c>
      <c r="AB207" s="333">
        <v>6882000</v>
      </c>
      <c r="AC207" s="333">
        <v>6882000</v>
      </c>
      <c r="AD207" s="334">
        <v>1</v>
      </c>
      <c r="AE207" s="333" t="s">
        <v>2457</v>
      </c>
      <c r="AF207" s="333" t="s">
        <v>2458</v>
      </c>
      <c r="AG207" s="333" t="s">
        <v>2459</v>
      </c>
      <c r="AH207" s="334">
        <v>111</v>
      </c>
      <c r="AI207" s="333" t="s">
        <v>2451</v>
      </c>
      <c r="AJ207" s="333" t="s">
        <v>2460</v>
      </c>
      <c r="AK207" s="333" t="s">
        <v>2456</v>
      </c>
      <c r="AL207" s="333" t="s">
        <v>2454</v>
      </c>
      <c r="AM207" s="333" t="s">
        <v>1784</v>
      </c>
      <c r="AN207" s="333" t="s">
        <v>1785</v>
      </c>
      <c r="AO207" s="333" t="s">
        <v>2326</v>
      </c>
      <c r="AP207" s="333" t="s">
        <v>2461</v>
      </c>
      <c r="AQ207" s="334">
        <v>1</v>
      </c>
      <c r="AR207" s="334">
        <v>2023</v>
      </c>
      <c r="AS207" s="336">
        <v>44927</v>
      </c>
      <c r="AT207" s="337">
        <v>45061</v>
      </c>
      <c r="AU207" s="333" t="s">
        <v>1882</v>
      </c>
      <c r="AV207" s="333" t="s">
        <v>2295</v>
      </c>
      <c r="AW207" s="333">
        <v>6882000</v>
      </c>
      <c r="AX207" s="333">
        <v>10792.35</v>
      </c>
      <c r="AZ207" s="338">
        <v>10792.35</v>
      </c>
      <c r="BA207" s="339">
        <v>45241.425441435182</v>
      </c>
    </row>
    <row r="208" spans="1:53">
      <c r="A208" s="333" t="s">
        <v>2462</v>
      </c>
      <c r="B208" s="333" t="s">
        <v>2463</v>
      </c>
      <c r="C208" s="333" t="s">
        <v>2464</v>
      </c>
      <c r="D208" s="333" t="s">
        <v>2465</v>
      </c>
      <c r="E208" s="333" t="s">
        <v>2466</v>
      </c>
      <c r="F208" s="334">
        <v>3</v>
      </c>
      <c r="G208" s="333" t="s">
        <v>1883</v>
      </c>
      <c r="H208" s="333" t="s">
        <v>5</v>
      </c>
      <c r="I208" s="334">
        <v>75705</v>
      </c>
      <c r="J208" s="333" t="s">
        <v>2447</v>
      </c>
      <c r="K208" s="333" t="s">
        <v>1874</v>
      </c>
      <c r="L208" s="333" t="s">
        <v>1875</v>
      </c>
      <c r="M208" s="333" t="s">
        <v>694</v>
      </c>
      <c r="N208" s="333" t="s">
        <v>1766</v>
      </c>
      <c r="O208" s="333" t="s">
        <v>1767</v>
      </c>
      <c r="P208" s="333" t="s">
        <v>1768</v>
      </c>
      <c r="Q208" s="333" t="s">
        <v>1769</v>
      </c>
      <c r="R208" s="333" t="s">
        <v>1770</v>
      </c>
      <c r="S208" s="333" t="s">
        <v>613</v>
      </c>
      <c r="T208" s="333" t="s">
        <v>613</v>
      </c>
      <c r="V208" s="333" t="s">
        <v>1773</v>
      </c>
      <c r="W208" s="333" t="s">
        <v>1774</v>
      </c>
      <c r="X208" s="333" t="s">
        <v>2461</v>
      </c>
      <c r="Y208" s="333" t="s">
        <v>2466</v>
      </c>
      <c r="Z208" s="334"/>
      <c r="AD208" s="334"/>
      <c r="AF208" s="333" t="s">
        <v>613</v>
      </c>
      <c r="AG208" s="333" t="s">
        <v>613</v>
      </c>
      <c r="AH208" s="334">
        <v>1925</v>
      </c>
      <c r="AI208" s="333" t="s">
        <v>2467</v>
      </c>
      <c r="AJ208" s="333" t="s">
        <v>2468</v>
      </c>
      <c r="AK208" s="333" t="s">
        <v>2469</v>
      </c>
      <c r="AL208" s="333" t="s">
        <v>2470</v>
      </c>
      <c r="AN208" s="333" t="s">
        <v>1785</v>
      </c>
      <c r="AQ208" s="334"/>
      <c r="AR208" s="334">
        <v>2023</v>
      </c>
      <c r="AS208" s="336">
        <v>45016</v>
      </c>
      <c r="AT208" s="337">
        <v>45232</v>
      </c>
      <c r="AU208" s="333" t="s">
        <v>613</v>
      </c>
      <c r="AV208" s="333" t="s">
        <v>2295</v>
      </c>
      <c r="AW208" s="333">
        <v>2224000</v>
      </c>
      <c r="AX208" s="333">
        <v>3487.6800000000003</v>
      </c>
      <c r="AZ208" s="338">
        <v>3487.6800000000003</v>
      </c>
      <c r="BA208" s="339">
        <v>45241.425441435182</v>
      </c>
    </row>
    <row r="209" spans="1:53">
      <c r="A209" s="333" t="s">
        <v>2462</v>
      </c>
      <c r="B209" s="333" t="s">
        <v>2463</v>
      </c>
      <c r="C209" s="333" t="s">
        <v>2464</v>
      </c>
      <c r="D209" s="333" t="s">
        <v>2465</v>
      </c>
      <c r="E209" s="333" t="s">
        <v>2466</v>
      </c>
      <c r="F209" s="334">
        <v>4</v>
      </c>
      <c r="G209" s="333" t="s">
        <v>1820</v>
      </c>
      <c r="H209" s="333" t="s">
        <v>5</v>
      </c>
      <c r="I209" s="334">
        <v>75705</v>
      </c>
      <c r="J209" s="333" t="s">
        <v>2447</v>
      </c>
      <c r="K209" s="333" t="s">
        <v>1874</v>
      </c>
      <c r="L209" s="333" t="s">
        <v>1875</v>
      </c>
      <c r="M209" s="333" t="s">
        <v>694</v>
      </c>
      <c r="N209" s="333" t="s">
        <v>1766</v>
      </c>
      <c r="O209" s="333" t="s">
        <v>1767</v>
      </c>
      <c r="P209" s="333" t="s">
        <v>1768</v>
      </c>
      <c r="Q209" s="333" t="s">
        <v>1769</v>
      </c>
      <c r="R209" s="333" t="s">
        <v>1770</v>
      </c>
      <c r="S209" s="333" t="s">
        <v>613</v>
      </c>
      <c r="T209" s="333" t="s">
        <v>613</v>
      </c>
      <c r="V209" s="333" t="s">
        <v>1773</v>
      </c>
      <c r="W209" s="333" t="s">
        <v>1774</v>
      </c>
      <c r="X209" s="333" t="s">
        <v>2461</v>
      </c>
      <c r="Y209" s="333" t="s">
        <v>2466</v>
      </c>
      <c r="Z209" s="334"/>
      <c r="AD209" s="334"/>
      <c r="AF209" s="333" t="s">
        <v>613</v>
      </c>
      <c r="AG209" s="333" t="s">
        <v>613</v>
      </c>
      <c r="AH209" s="334">
        <v>14477</v>
      </c>
      <c r="AI209" s="333" t="s">
        <v>2471</v>
      </c>
      <c r="AJ209" s="333" t="s">
        <v>2468</v>
      </c>
      <c r="AK209" s="333" t="s">
        <v>2472</v>
      </c>
      <c r="AL209" s="333" t="s">
        <v>2473</v>
      </c>
      <c r="AN209" s="333" t="s">
        <v>1785</v>
      </c>
      <c r="AQ209" s="334"/>
      <c r="AR209" s="334">
        <v>2023</v>
      </c>
      <c r="AS209" s="336">
        <v>45017</v>
      </c>
      <c r="AT209" s="337">
        <v>45232</v>
      </c>
      <c r="AU209" s="333" t="s">
        <v>613</v>
      </c>
      <c r="AV209" s="333" t="s">
        <v>2295</v>
      </c>
      <c r="AW209" s="333">
        <v>-2224000</v>
      </c>
      <c r="AY209" s="333">
        <v>3487.6800000000003</v>
      </c>
      <c r="AZ209" s="338">
        <v>-3487.6800000000003</v>
      </c>
      <c r="BA209" s="339">
        <v>45241.425441435182</v>
      </c>
    </row>
    <row r="210" spans="1:53">
      <c r="A210" s="333" t="s">
        <v>1757</v>
      </c>
      <c r="B210" s="333" t="s">
        <v>1758</v>
      </c>
      <c r="C210" s="333" t="s">
        <v>1759</v>
      </c>
      <c r="D210" s="333" t="s">
        <v>1760</v>
      </c>
      <c r="E210" s="333" t="s">
        <v>1761</v>
      </c>
      <c r="F210" s="334">
        <v>5</v>
      </c>
      <c r="G210" s="333" t="s">
        <v>1836</v>
      </c>
      <c r="H210" s="333" t="s">
        <v>5</v>
      </c>
      <c r="I210" s="334">
        <v>75710</v>
      </c>
      <c r="J210" s="333" t="s">
        <v>2474</v>
      </c>
      <c r="K210" s="333" t="s">
        <v>1874</v>
      </c>
      <c r="L210" s="333" t="s">
        <v>1875</v>
      </c>
      <c r="M210" s="333" t="s">
        <v>694</v>
      </c>
      <c r="N210" s="333" t="s">
        <v>1766</v>
      </c>
      <c r="O210" s="333" t="s">
        <v>1767</v>
      </c>
      <c r="P210" s="333" t="s">
        <v>1768</v>
      </c>
      <c r="Q210" s="333" t="s">
        <v>1769</v>
      </c>
      <c r="R210" s="333" t="s">
        <v>1770</v>
      </c>
      <c r="S210" s="333" t="s">
        <v>1771</v>
      </c>
      <c r="T210" s="333" t="s">
        <v>1772</v>
      </c>
      <c r="V210" s="333" t="s">
        <v>1773</v>
      </c>
      <c r="W210" s="333" t="s">
        <v>1774</v>
      </c>
      <c r="X210" s="333" t="s">
        <v>2475</v>
      </c>
      <c r="Y210" s="333" t="s">
        <v>1776</v>
      </c>
      <c r="Z210" s="334">
        <v>300001023370625</v>
      </c>
      <c r="AA210" s="333" t="s">
        <v>1777</v>
      </c>
      <c r="AB210" s="333">
        <v>1623500</v>
      </c>
      <c r="AC210" s="333">
        <v>1623500</v>
      </c>
      <c r="AD210" s="334">
        <v>1</v>
      </c>
      <c r="AE210" s="333" t="s">
        <v>2475</v>
      </c>
      <c r="AF210" s="333" t="s">
        <v>2476</v>
      </c>
      <c r="AG210" s="333" t="s">
        <v>2477</v>
      </c>
      <c r="AH210" s="334">
        <v>2</v>
      </c>
      <c r="AI210" s="333" t="s">
        <v>2006</v>
      </c>
      <c r="AJ210" s="333" t="s">
        <v>2478</v>
      </c>
      <c r="AK210" s="333" t="s">
        <v>2479</v>
      </c>
      <c r="AL210" s="333" t="s">
        <v>2480</v>
      </c>
      <c r="AM210" s="333" t="s">
        <v>1784</v>
      </c>
      <c r="AN210" s="333" t="s">
        <v>1785</v>
      </c>
      <c r="AO210" s="333" t="s">
        <v>2481</v>
      </c>
      <c r="AP210" s="333" t="s">
        <v>2482</v>
      </c>
      <c r="AQ210" s="334">
        <v>1</v>
      </c>
      <c r="AR210" s="334">
        <v>2023</v>
      </c>
      <c r="AS210" s="336">
        <v>45061</v>
      </c>
      <c r="AT210" s="337">
        <v>45083</v>
      </c>
      <c r="AU210" s="333" t="s">
        <v>1882</v>
      </c>
      <c r="AV210" s="333" t="s">
        <v>703</v>
      </c>
      <c r="AW210" s="333">
        <v>0</v>
      </c>
      <c r="AX210" s="333">
        <v>104.68</v>
      </c>
      <c r="AZ210" s="338">
        <v>104.68</v>
      </c>
      <c r="BA210" s="339">
        <v>45241.425441435182</v>
      </c>
    </row>
    <row r="211" spans="1:53">
      <c r="A211" s="333" t="s">
        <v>1757</v>
      </c>
      <c r="B211" s="333" t="s">
        <v>1758</v>
      </c>
      <c r="C211" s="333" t="s">
        <v>1759</v>
      </c>
      <c r="D211" s="333" t="s">
        <v>1760</v>
      </c>
      <c r="E211" s="333" t="s">
        <v>1761</v>
      </c>
      <c r="F211" s="334">
        <v>5</v>
      </c>
      <c r="G211" s="333" t="s">
        <v>1836</v>
      </c>
      <c r="H211" s="333" t="s">
        <v>5</v>
      </c>
      <c r="I211" s="334">
        <v>75710</v>
      </c>
      <c r="J211" s="333" t="s">
        <v>2474</v>
      </c>
      <c r="K211" s="333" t="s">
        <v>1874</v>
      </c>
      <c r="L211" s="333" t="s">
        <v>1875</v>
      </c>
      <c r="M211" s="333" t="s">
        <v>694</v>
      </c>
      <c r="N211" s="333" t="s">
        <v>1766</v>
      </c>
      <c r="O211" s="333" t="s">
        <v>1767</v>
      </c>
      <c r="P211" s="333" t="s">
        <v>1768</v>
      </c>
      <c r="Q211" s="333" t="s">
        <v>1769</v>
      </c>
      <c r="R211" s="333" t="s">
        <v>1770</v>
      </c>
      <c r="S211" s="333" t="s">
        <v>1771</v>
      </c>
      <c r="T211" s="333" t="s">
        <v>1772</v>
      </c>
      <c r="V211" s="333" t="s">
        <v>1773</v>
      </c>
      <c r="W211" s="333" t="s">
        <v>1774</v>
      </c>
      <c r="X211" s="333" t="s">
        <v>2475</v>
      </c>
      <c r="Y211" s="333" t="s">
        <v>1776</v>
      </c>
      <c r="Z211" s="334">
        <v>300001023370625</v>
      </c>
      <c r="AA211" s="333" t="s">
        <v>1777</v>
      </c>
      <c r="AB211" s="333">
        <v>1623500</v>
      </c>
      <c r="AC211" s="333">
        <v>1623500</v>
      </c>
      <c r="AD211" s="334">
        <v>1</v>
      </c>
      <c r="AE211" s="333" t="s">
        <v>2475</v>
      </c>
      <c r="AF211" s="333" t="s">
        <v>2476</v>
      </c>
      <c r="AG211" s="333" t="s">
        <v>2477</v>
      </c>
      <c r="AH211" s="334">
        <v>2</v>
      </c>
      <c r="AI211" s="333" t="s">
        <v>2006</v>
      </c>
      <c r="AJ211" s="333" t="s">
        <v>2478</v>
      </c>
      <c r="AK211" s="333" t="s">
        <v>2483</v>
      </c>
      <c r="AL211" s="333" t="s">
        <v>2480</v>
      </c>
      <c r="AM211" s="333" t="s">
        <v>1784</v>
      </c>
      <c r="AN211" s="333" t="s">
        <v>1785</v>
      </c>
      <c r="AO211" s="333" t="s">
        <v>2481</v>
      </c>
      <c r="AP211" s="333" t="s">
        <v>2482</v>
      </c>
      <c r="AQ211" s="334">
        <v>1</v>
      </c>
      <c r="AR211" s="334">
        <v>2023</v>
      </c>
      <c r="AS211" s="336">
        <v>45061</v>
      </c>
      <c r="AT211" s="337">
        <v>45083</v>
      </c>
      <c r="AU211" s="333" t="s">
        <v>1882</v>
      </c>
      <c r="AV211" s="333" t="s">
        <v>703</v>
      </c>
      <c r="AW211" s="333">
        <v>1623500</v>
      </c>
      <c r="AX211" s="333">
        <v>27130.690000000002</v>
      </c>
      <c r="AZ211" s="338">
        <v>27130.690000000002</v>
      </c>
      <c r="BA211" s="339">
        <v>45241.425441435182</v>
      </c>
    </row>
    <row r="212" spans="1:53">
      <c r="A212" s="333" t="s">
        <v>1757</v>
      </c>
      <c r="B212" s="333" t="s">
        <v>1758</v>
      </c>
      <c r="C212" s="333" t="s">
        <v>1759</v>
      </c>
      <c r="D212" s="333" t="s">
        <v>1760</v>
      </c>
      <c r="E212" s="333" t="s">
        <v>1761</v>
      </c>
      <c r="F212" s="334">
        <v>6</v>
      </c>
      <c r="G212" s="333" t="s">
        <v>1831</v>
      </c>
      <c r="H212" s="333" t="s">
        <v>5</v>
      </c>
      <c r="I212" s="334">
        <v>73105</v>
      </c>
      <c r="J212" s="333" t="s">
        <v>2484</v>
      </c>
      <c r="K212" s="333" t="s">
        <v>1874</v>
      </c>
      <c r="L212" s="333" t="s">
        <v>1875</v>
      </c>
      <c r="M212" s="333" t="s">
        <v>694</v>
      </c>
      <c r="N212" s="333" t="s">
        <v>1766</v>
      </c>
      <c r="O212" s="333" t="s">
        <v>1767</v>
      </c>
      <c r="P212" s="333" t="s">
        <v>1768</v>
      </c>
      <c r="Q212" s="333" t="s">
        <v>1769</v>
      </c>
      <c r="R212" s="333" t="s">
        <v>1770</v>
      </c>
      <c r="S212" s="333" t="s">
        <v>1771</v>
      </c>
      <c r="T212" s="333" t="s">
        <v>1772</v>
      </c>
      <c r="V212" s="333" t="s">
        <v>1773</v>
      </c>
      <c r="W212" s="333" t="s">
        <v>1774</v>
      </c>
      <c r="X212" s="333" t="s">
        <v>2485</v>
      </c>
      <c r="Y212" s="333" t="s">
        <v>1776</v>
      </c>
      <c r="Z212" s="334">
        <v>300001059884547</v>
      </c>
      <c r="AA212" s="333" t="s">
        <v>1777</v>
      </c>
      <c r="AB212" s="333">
        <v>0</v>
      </c>
      <c r="AC212" s="333">
        <v>13058.2</v>
      </c>
      <c r="AD212" s="334">
        <v>3</v>
      </c>
      <c r="AE212" s="333" t="s">
        <v>2485</v>
      </c>
      <c r="AF212" s="333" t="s">
        <v>2486</v>
      </c>
      <c r="AG212" s="333" t="s">
        <v>2486</v>
      </c>
      <c r="AH212" s="334">
        <v>1479</v>
      </c>
      <c r="AI212" s="333" t="s">
        <v>2487</v>
      </c>
      <c r="AJ212" s="333" t="s">
        <v>2488</v>
      </c>
      <c r="AK212" s="333" t="s">
        <v>2489</v>
      </c>
      <c r="AL212" s="333" t="s">
        <v>2490</v>
      </c>
      <c r="AM212" s="333" t="s">
        <v>1784</v>
      </c>
      <c r="AN212" s="333" t="s">
        <v>1785</v>
      </c>
      <c r="AO212" s="333" t="s">
        <v>698</v>
      </c>
      <c r="AQ212" s="334">
        <v>0</v>
      </c>
      <c r="AR212" s="334">
        <v>2023</v>
      </c>
      <c r="AS212" s="336">
        <v>45097</v>
      </c>
      <c r="AT212" s="337">
        <v>45097</v>
      </c>
      <c r="AU212" s="333" t="s">
        <v>1788</v>
      </c>
      <c r="AV212" s="333" t="s">
        <v>794</v>
      </c>
      <c r="AW212" s="333">
        <v>13058.2</v>
      </c>
      <c r="AX212" s="333">
        <v>13058.2</v>
      </c>
      <c r="AZ212" s="338">
        <v>13058.2</v>
      </c>
      <c r="BA212" s="339">
        <v>45241.425441435182</v>
      </c>
    </row>
    <row r="213" spans="1:53">
      <c r="A213" s="333" t="s">
        <v>1757</v>
      </c>
      <c r="B213" s="333" t="s">
        <v>1758</v>
      </c>
      <c r="C213" s="333" t="s">
        <v>1759</v>
      </c>
      <c r="D213" s="333" t="s">
        <v>1760</v>
      </c>
      <c r="E213" s="333" t="s">
        <v>1761</v>
      </c>
      <c r="F213" s="334">
        <v>6</v>
      </c>
      <c r="G213" s="333" t="s">
        <v>1831</v>
      </c>
      <c r="H213" s="333" t="s">
        <v>5</v>
      </c>
      <c r="I213" s="334">
        <v>73410</v>
      </c>
      <c r="J213" s="333" t="s">
        <v>2491</v>
      </c>
      <c r="K213" s="333" t="s">
        <v>1874</v>
      </c>
      <c r="L213" s="333" t="s">
        <v>1875</v>
      </c>
      <c r="M213" s="333" t="s">
        <v>694</v>
      </c>
      <c r="N213" s="333" t="s">
        <v>1766</v>
      </c>
      <c r="O213" s="333" t="s">
        <v>1767</v>
      </c>
      <c r="P213" s="333" t="s">
        <v>1768</v>
      </c>
      <c r="Q213" s="333" t="s">
        <v>1769</v>
      </c>
      <c r="R213" s="333" t="s">
        <v>1770</v>
      </c>
      <c r="S213" s="333" t="s">
        <v>1771</v>
      </c>
      <c r="T213" s="333" t="s">
        <v>1772</v>
      </c>
      <c r="V213" s="333" t="s">
        <v>1773</v>
      </c>
      <c r="W213" s="333" t="s">
        <v>1774</v>
      </c>
      <c r="X213" s="333" t="s">
        <v>2492</v>
      </c>
      <c r="Y213" s="333" t="s">
        <v>1776</v>
      </c>
      <c r="Z213" s="334">
        <v>300001072880633</v>
      </c>
      <c r="AA213" s="333" t="s">
        <v>1777</v>
      </c>
      <c r="AB213" s="333">
        <v>51100</v>
      </c>
      <c r="AC213" s="333">
        <v>0</v>
      </c>
      <c r="AD213" s="334">
        <v>1</v>
      </c>
      <c r="AE213" s="333" t="s">
        <v>2492</v>
      </c>
      <c r="AF213" s="333" t="s">
        <v>2493</v>
      </c>
      <c r="AG213" s="333" t="s">
        <v>2494</v>
      </c>
      <c r="AH213" s="334">
        <v>11</v>
      </c>
      <c r="AI213" s="333" t="s">
        <v>2495</v>
      </c>
      <c r="AJ213" s="333" t="s">
        <v>2496</v>
      </c>
      <c r="AK213" s="333" t="s">
        <v>2497</v>
      </c>
      <c r="AL213" s="333" t="s">
        <v>2490</v>
      </c>
      <c r="AM213" s="333" t="s">
        <v>1784</v>
      </c>
      <c r="AN213" s="333" t="s">
        <v>1785</v>
      </c>
      <c r="AO213" s="333" t="s">
        <v>2498</v>
      </c>
      <c r="AP213" s="333" t="s">
        <v>2499</v>
      </c>
      <c r="AQ213" s="334">
        <v>1</v>
      </c>
      <c r="AR213" s="334">
        <v>2023</v>
      </c>
      <c r="AS213" s="336">
        <v>45097</v>
      </c>
      <c r="AT213" s="337">
        <v>45139</v>
      </c>
      <c r="AU213" s="333" t="s">
        <v>1882</v>
      </c>
      <c r="AV213" s="333" t="s">
        <v>703</v>
      </c>
      <c r="AW213" s="333">
        <v>0</v>
      </c>
      <c r="AX213" s="333">
        <v>0.37</v>
      </c>
      <c r="AZ213" s="338">
        <v>0.37</v>
      </c>
      <c r="BA213" s="339">
        <v>45241.425441435182</v>
      </c>
    </row>
    <row r="214" spans="1:53">
      <c r="A214" s="333" t="s">
        <v>1757</v>
      </c>
      <c r="B214" s="333" t="s">
        <v>1758</v>
      </c>
      <c r="C214" s="333" t="s">
        <v>1759</v>
      </c>
      <c r="D214" s="333" t="s">
        <v>1760</v>
      </c>
      <c r="E214" s="333" t="s">
        <v>1761</v>
      </c>
      <c r="F214" s="334">
        <v>6</v>
      </c>
      <c r="G214" s="333" t="s">
        <v>1831</v>
      </c>
      <c r="H214" s="333" t="s">
        <v>5</v>
      </c>
      <c r="I214" s="334">
        <v>73410</v>
      </c>
      <c r="J214" s="333" t="s">
        <v>2491</v>
      </c>
      <c r="K214" s="333" t="s">
        <v>1874</v>
      </c>
      <c r="L214" s="333" t="s">
        <v>1875</v>
      </c>
      <c r="M214" s="333" t="s">
        <v>694</v>
      </c>
      <c r="N214" s="333" t="s">
        <v>1766</v>
      </c>
      <c r="O214" s="333" t="s">
        <v>1767</v>
      </c>
      <c r="P214" s="333" t="s">
        <v>1768</v>
      </c>
      <c r="Q214" s="333" t="s">
        <v>1769</v>
      </c>
      <c r="R214" s="333" t="s">
        <v>1770</v>
      </c>
      <c r="S214" s="333" t="s">
        <v>1771</v>
      </c>
      <c r="T214" s="333" t="s">
        <v>1772</v>
      </c>
      <c r="V214" s="333" t="s">
        <v>1773</v>
      </c>
      <c r="W214" s="333" t="s">
        <v>1774</v>
      </c>
      <c r="X214" s="333" t="s">
        <v>2492</v>
      </c>
      <c r="Y214" s="333" t="s">
        <v>1776</v>
      </c>
      <c r="Z214" s="334">
        <v>300001072880633</v>
      </c>
      <c r="AA214" s="333" t="s">
        <v>1777</v>
      </c>
      <c r="AB214" s="333">
        <v>51100</v>
      </c>
      <c r="AC214" s="333">
        <v>0</v>
      </c>
      <c r="AD214" s="334">
        <v>1</v>
      </c>
      <c r="AE214" s="333" t="s">
        <v>2492</v>
      </c>
      <c r="AF214" s="333" t="s">
        <v>2493</v>
      </c>
      <c r="AG214" s="333" t="s">
        <v>2494</v>
      </c>
      <c r="AH214" s="334">
        <v>11</v>
      </c>
      <c r="AI214" s="333" t="s">
        <v>2495</v>
      </c>
      <c r="AJ214" s="333" t="s">
        <v>2496</v>
      </c>
      <c r="AK214" s="333" t="s">
        <v>2500</v>
      </c>
      <c r="AL214" s="333" t="s">
        <v>2490</v>
      </c>
      <c r="AM214" s="333" t="s">
        <v>1784</v>
      </c>
      <c r="AN214" s="333" t="s">
        <v>1785</v>
      </c>
      <c r="AO214" s="333" t="s">
        <v>2498</v>
      </c>
      <c r="AP214" s="333" t="s">
        <v>2499</v>
      </c>
      <c r="AQ214" s="334">
        <v>1</v>
      </c>
      <c r="AR214" s="334">
        <v>2023</v>
      </c>
      <c r="AS214" s="336">
        <v>45097</v>
      </c>
      <c r="AT214" s="337">
        <v>45139</v>
      </c>
      <c r="AU214" s="333" t="s">
        <v>1882</v>
      </c>
      <c r="AV214" s="333" t="s">
        <v>703</v>
      </c>
      <c r="AW214" s="333">
        <v>8100</v>
      </c>
      <c r="AX214" s="333">
        <v>136.36000000000001</v>
      </c>
      <c r="AZ214" s="338">
        <v>136.36000000000001</v>
      </c>
      <c r="BA214" s="339">
        <v>45241.425441435182</v>
      </c>
    </row>
    <row r="215" spans="1:53">
      <c r="A215" s="333" t="s">
        <v>1757</v>
      </c>
      <c r="B215" s="333" t="s">
        <v>1758</v>
      </c>
      <c r="C215" s="333" t="s">
        <v>1759</v>
      </c>
      <c r="D215" s="333" t="s">
        <v>1760</v>
      </c>
      <c r="E215" s="333" t="s">
        <v>1761</v>
      </c>
      <c r="F215" s="334">
        <v>6</v>
      </c>
      <c r="G215" s="333" t="s">
        <v>1831</v>
      </c>
      <c r="H215" s="333" t="s">
        <v>5</v>
      </c>
      <c r="I215" s="334">
        <v>73410</v>
      </c>
      <c r="J215" s="333" t="s">
        <v>2491</v>
      </c>
      <c r="K215" s="333" t="s">
        <v>1874</v>
      </c>
      <c r="L215" s="333" t="s">
        <v>1875</v>
      </c>
      <c r="M215" s="333" t="s">
        <v>694</v>
      </c>
      <c r="N215" s="333" t="s">
        <v>1766</v>
      </c>
      <c r="O215" s="333" t="s">
        <v>1767</v>
      </c>
      <c r="P215" s="333" t="s">
        <v>1768</v>
      </c>
      <c r="Q215" s="333" t="s">
        <v>1769</v>
      </c>
      <c r="R215" s="333" t="s">
        <v>1770</v>
      </c>
      <c r="S215" s="333" t="s">
        <v>1771</v>
      </c>
      <c r="T215" s="333" t="s">
        <v>1772</v>
      </c>
      <c r="V215" s="333" t="s">
        <v>1773</v>
      </c>
      <c r="W215" s="333" t="s">
        <v>1774</v>
      </c>
      <c r="X215" s="333" t="s">
        <v>2492</v>
      </c>
      <c r="Y215" s="333" t="s">
        <v>1776</v>
      </c>
      <c r="Z215" s="334">
        <v>300001072880633</v>
      </c>
      <c r="AA215" s="333" t="s">
        <v>1777</v>
      </c>
      <c r="AB215" s="333">
        <v>51100</v>
      </c>
      <c r="AC215" s="333">
        <v>0</v>
      </c>
      <c r="AD215" s="334">
        <v>1</v>
      </c>
      <c r="AE215" s="333" t="s">
        <v>2492</v>
      </c>
      <c r="AF215" s="333" t="s">
        <v>2493</v>
      </c>
      <c r="AG215" s="333" t="s">
        <v>2494</v>
      </c>
      <c r="AH215" s="334">
        <v>12</v>
      </c>
      <c r="AI215" s="333" t="s">
        <v>2495</v>
      </c>
      <c r="AJ215" s="333" t="s">
        <v>2496</v>
      </c>
      <c r="AK215" s="333" t="s">
        <v>2500</v>
      </c>
      <c r="AL215" s="333" t="s">
        <v>2490</v>
      </c>
      <c r="AM215" s="333" t="s">
        <v>1784</v>
      </c>
      <c r="AN215" s="333" t="s">
        <v>1785</v>
      </c>
      <c r="AO215" s="333" t="s">
        <v>2498</v>
      </c>
      <c r="AP215" s="333" t="s">
        <v>2499</v>
      </c>
      <c r="AQ215" s="334">
        <v>1</v>
      </c>
      <c r="AR215" s="334">
        <v>2023</v>
      </c>
      <c r="AS215" s="336">
        <v>45097</v>
      </c>
      <c r="AT215" s="337">
        <v>45139</v>
      </c>
      <c r="AU215" s="333" t="s">
        <v>1882</v>
      </c>
      <c r="AV215" s="333" t="s">
        <v>703</v>
      </c>
      <c r="AW215" s="333">
        <v>-8100</v>
      </c>
      <c r="AY215" s="333">
        <v>136.36000000000001</v>
      </c>
      <c r="AZ215" s="338">
        <v>-136.36000000000001</v>
      </c>
      <c r="BA215" s="339">
        <v>45241.425441435182</v>
      </c>
    </row>
    <row r="216" spans="1:53">
      <c r="A216" s="333" t="s">
        <v>1757</v>
      </c>
      <c r="B216" s="333" t="s">
        <v>1758</v>
      </c>
      <c r="C216" s="333" t="s">
        <v>1759</v>
      </c>
      <c r="D216" s="333" t="s">
        <v>1760</v>
      </c>
      <c r="E216" s="333" t="s">
        <v>1761</v>
      </c>
      <c r="F216" s="334">
        <v>6</v>
      </c>
      <c r="G216" s="333" t="s">
        <v>1831</v>
      </c>
      <c r="H216" s="333" t="s">
        <v>5</v>
      </c>
      <c r="I216" s="334">
        <v>73410</v>
      </c>
      <c r="J216" s="333" t="s">
        <v>2491</v>
      </c>
      <c r="K216" s="333" t="s">
        <v>1874</v>
      </c>
      <c r="L216" s="333" t="s">
        <v>1875</v>
      </c>
      <c r="M216" s="333" t="s">
        <v>694</v>
      </c>
      <c r="N216" s="333" t="s">
        <v>1766</v>
      </c>
      <c r="O216" s="333" t="s">
        <v>1767</v>
      </c>
      <c r="P216" s="333" t="s">
        <v>1768</v>
      </c>
      <c r="Q216" s="333" t="s">
        <v>1769</v>
      </c>
      <c r="R216" s="333" t="s">
        <v>1770</v>
      </c>
      <c r="S216" s="333" t="s">
        <v>1771</v>
      </c>
      <c r="T216" s="333" t="s">
        <v>1772</v>
      </c>
      <c r="V216" s="333" t="s">
        <v>1773</v>
      </c>
      <c r="W216" s="333" t="s">
        <v>1774</v>
      </c>
      <c r="X216" s="333" t="s">
        <v>2492</v>
      </c>
      <c r="Y216" s="333" t="s">
        <v>1776</v>
      </c>
      <c r="Z216" s="334">
        <v>300001072880633</v>
      </c>
      <c r="AA216" s="333" t="s">
        <v>1777</v>
      </c>
      <c r="AB216" s="333">
        <v>51100</v>
      </c>
      <c r="AC216" s="333">
        <v>0</v>
      </c>
      <c r="AD216" s="334">
        <v>1</v>
      </c>
      <c r="AE216" s="333" t="s">
        <v>2492</v>
      </c>
      <c r="AF216" s="333" t="s">
        <v>2493</v>
      </c>
      <c r="AG216" s="333" t="s">
        <v>2494</v>
      </c>
      <c r="AH216" s="334">
        <v>12</v>
      </c>
      <c r="AI216" s="333" t="s">
        <v>2495</v>
      </c>
      <c r="AJ216" s="333" t="s">
        <v>2496</v>
      </c>
      <c r="AK216" s="333" t="s">
        <v>2497</v>
      </c>
      <c r="AL216" s="333" t="s">
        <v>2490</v>
      </c>
      <c r="AM216" s="333" t="s">
        <v>1784</v>
      </c>
      <c r="AN216" s="333" t="s">
        <v>1785</v>
      </c>
      <c r="AO216" s="333" t="s">
        <v>2498</v>
      </c>
      <c r="AP216" s="333" t="s">
        <v>2499</v>
      </c>
      <c r="AQ216" s="334">
        <v>1</v>
      </c>
      <c r="AR216" s="334">
        <v>2023</v>
      </c>
      <c r="AS216" s="336">
        <v>45097</v>
      </c>
      <c r="AT216" s="337">
        <v>45139</v>
      </c>
      <c r="AU216" s="333" t="s">
        <v>1882</v>
      </c>
      <c r="AV216" s="333" t="s">
        <v>703</v>
      </c>
      <c r="AW216" s="333">
        <v>0</v>
      </c>
      <c r="AY216" s="333">
        <v>0.37</v>
      </c>
      <c r="AZ216" s="338">
        <v>-0.37</v>
      </c>
      <c r="BA216" s="339">
        <v>45241.425441435182</v>
      </c>
    </row>
    <row r="217" spans="1:53">
      <c r="A217" s="333" t="s">
        <v>1757</v>
      </c>
      <c r="B217" s="333" t="s">
        <v>1758</v>
      </c>
      <c r="C217" s="333" t="s">
        <v>1759</v>
      </c>
      <c r="D217" s="333" t="s">
        <v>1760</v>
      </c>
      <c r="E217" s="333" t="s">
        <v>1761</v>
      </c>
      <c r="F217" s="334">
        <v>6</v>
      </c>
      <c r="G217" s="333" t="s">
        <v>1831</v>
      </c>
      <c r="H217" s="333" t="s">
        <v>5</v>
      </c>
      <c r="I217" s="334">
        <v>73410</v>
      </c>
      <c r="J217" s="333" t="s">
        <v>2491</v>
      </c>
      <c r="K217" s="333" t="s">
        <v>1874</v>
      </c>
      <c r="L217" s="333" t="s">
        <v>1875</v>
      </c>
      <c r="M217" s="333" t="s">
        <v>694</v>
      </c>
      <c r="N217" s="333" t="s">
        <v>1766</v>
      </c>
      <c r="O217" s="333" t="s">
        <v>1767</v>
      </c>
      <c r="P217" s="333" t="s">
        <v>1768</v>
      </c>
      <c r="Q217" s="333" t="s">
        <v>1769</v>
      </c>
      <c r="R217" s="333" t="s">
        <v>1770</v>
      </c>
      <c r="S217" s="333" t="s">
        <v>1771</v>
      </c>
      <c r="T217" s="333" t="s">
        <v>1772</v>
      </c>
      <c r="V217" s="333" t="s">
        <v>1773</v>
      </c>
      <c r="W217" s="333" t="s">
        <v>1774</v>
      </c>
      <c r="X217" s="333" t="s">
        <v>2492</v>
      </c>
      <c r="Y217" s="333" t="s">
        <v>1776</v>
      </c>
      <c r="Z217" s="334">
        <v>300001072880633</v>
      </c>
      <c r="AA217" s="333" t="s">
        <v>1777</v>
      </c>
      <c r="AB217" s="333">
        <v>51100</v>
      </c>
      <c r="AC217" s="333">
        <v>7100</v>
      </c>
      <c r="AD217" s="334">
        <v>3</v>
      </c>
      <c r="AE217" s="333" t="s">
        <v>2492</v>
      </c>
      <c r="AF217" s="333" t="s">
        <v>2493</v>
      </c>
      <c r="AG217" s="333" t="s">
        <v>2494</v>
      </c>
      <c r="AH217" s="334">
        <v>10</v>
      </c>
      <c r="AI217" s="333" t="s">
        <v>2495</v>
      </c>
      <c r="AJ217" s="333" t="s">
        <v>2501</v>
      </c>
      <c r="AK217" s="333" t="s">
        <v>2497</v>
      </c>
      <c r="AL217" s="333" t="s">
        <v>2490</v>
      </c>
      <c r="AM217" s="333" t="s">
        <v>1784</v>
      </c>
      <c r="AN217" s="333" t="s">
        <v>1785</v>
      </c>
      <c r="AO217" s="333" t="s">
        <v>2498</v>
      </c>
      <c r="AP217" s="333" t="s">
        <v>2499</v>
      </c>
      <c r="AQ217" s="334">
        <v>1</v>
      </c>
      <c r="AR217" s="334">
        <v>2023</v>
      </c>
      <c r="AS217" s="336">
        <v>45097</v>
      </c>
      <c r="AT217" s="337">
        <v>45139</v>
      </c>
      <c r="AU217" s="333" t="s">
        <v>1788</v>
      </c>
      <c r="AV217" s="333" t="s">
        <v>703</v>
      </c>
      <c r="AW217" s="333">
        <v>0</v>
      </c>
      <c r="AX217" s="333">
        <v>0.32</v>
      </c>
      <c r="AZ217" s="338">
        <v>0.32</v>
      </c>
      <c r="BA217" s="339">
        <v>45241.425441435182</v>
      </c>
    </row>
    <row r="218" spans="1:53">
      <c r="A218" s="333" t="s">
        <v>1757</v>
      </c>
      <c r="B218" s="333" t="s">
        <v>1758</v>
      </c>
      <c r="C218" s="333" t="s">
        <v>1759</v>
      </c>
      <c r="D218" s="333" t="s">
        <v>1760</v>
      </c>
      <c r="E218" s="333" t="s">
        <v>1761</v>
      </c>
      <c r="F218" s="334">
        <v>6</v>
      </c>
      <c r="G218" s="333" t="s">
        <v>1831</v>
      </c>
      <c r="H218" s="333" t="s">
        <v>5</v>
      </c>
      <c r="I218" s="334">
        <v>73410</v>
      </c>
      <c r="J218" s="333" t="s">
        <v>2491</v>
      </c>
      <c r="K218" s="333" t="s">
        <v>1874</v>
      </c>
      <c r="L218" s="333" t="s">
        <v>1875</v>
      </c>
      <c r="M218" s="333" t="s">
        <v>694</v>
      </c>
      <c r="N218" s="333" t="s">
        <v>1766</v>
      </c>
      <c r="O218" s="333" t="s">
        <v>1767</v>
      </c>
      <c r="P218" s="333" t="s">
        <v>1768</v>
      </c>
      <c r="Q218" s="333" t="s">
        <v>1769</v>
      </c>
      <c r="R218" s="333" t="s">
        <v>1770</v>
      </c>
      <c r="S218" s="333" t="s">
        <v>1771</v>
      </c>
      <c r="T218" s="333" t="s">
        <v>1772</v>
      </c>
      <c r="V218" s="333" t="s">
        <v>1773</v>
      </c>
      <c r="W218" s="333" t="s">
        <v>1774</v>
      </c>
      <c r="X218" s="333" t="s">
        <v>2492</v>
      </c>
      <c r="Y218" s="333" t="s">
        <v>1776</v>
      </c>
      <c r="Z218" s="334">
        <v>300001072880633</v>
      </c>
      <c r="AA218" s="333" t="s">
        <v>1777</v>
      </c>
      <c r="AB218" s="333">
        <v>51100</v>
      </c>
      <c r="AC218" s="333">
        <v>7100</v>
      </c>
      <c r="AD218" s="334">
        <v>3</v>
      </c>
      <c r="AE218" s="333" t="s">
        <v>2492</v>
      </c>
      <c r="AF218" s="333" t="s">
        <v>2493</v>
      </c>
      <c r="AG218" s="333" t="s">
        <v>2494</v>
      </c>
      <c r="AH218" s="334">
        <v>10</v>
      </c>
      <c r="AI218" s="333" t="s">
        <v>2495</v>
      </c>
      <c r="AJ218" s="333" t="s">
        <v>2501</v>
      </c>
      <c r="AK218" s="333" t="s">
        <v>2500</v>
      </c>
      <c r="AL218" s="333" t="s">
        <v>2490</v>
      </c>
      <c r="AM218" s="333" t="s">
        <v>1784</v>
      </c>
      <c r="AN218" s="333" t="s">
        <v>1785</v>
      </c>
      <c r="AO218" s="333" t="s">
        <v>2498</v>
      </c>
      <c r="AP218" s="333" t="s">
        <v>2499</v>
      </c>
      <c r="AQ218" s="334">
        <v>1</v>
      </c>
      <c r="AR218" s="334">
        <v>2023</v>
      </c>
      <c r="AS218" s="336">
        <v>45097</v>
      </c>
      <c r="AT218" s="337">
        <v>45139</v>
      </c>
      <c r="AU218" s="333" t="s">
        <v>1788</v>
      </c>
      <c r="AV218" s="333" t="s">
        <v>703</v>
      </c>
      <c r="AW218" s="333">
        <v>7100</v>
      </c>
      <c r="AX218" s="333">
        <v>119.53</v>
      </c>
      <c r="AZ218" s="338">
        <v>119.53</v>
      </c>
      <c r="BA218" s="339">
        <v>45241.425441435182</v>
      </c>
    </row>
    <row r="219" spans="1:53">
      <c r="A219" s="333" t="s">
        <v>1757</v>
      </c>
      <c r="B219" s="333" t="s">
        <v>1758</v>
      </c>
      <c r="C219" s="333" t="s">
        <v>1759</v>
      </c>
      <c r="D219" s="333" t="s">
        <v>1760</v>
      </c>
      <c r="E219" s="333" t="s">
        <v>1761</v>
      </c>
      <c r="F219" s="334">
        <v>8</v>
      </c>
      <c r="G219" s="333" t="s">
        <v>1826</v>
      </c>
      <c r="H219" s="333" t="s">
        <v>5</v>
      </c>
      <c r="I219" s="334">
        <v>63360</v>
      </c>
      <c r="J219" s="333" t="s">
        <v>2502</v>
      </c>
      <c r="K219" s="333" t="s">
        <v>1874</v>
      </c>
      <c r="L219" s="333" t="s">
        <v>1875</v>
      </c>
      <c r="M219" s="333" t="s">
        <v>694</v>
      </c>
      <c r="N219" s="333" t="s">
        <v>1766</v>
      </c>
      <c r="O219" s="333" t="s">
        <v>1767</v>
      </c>
      <c r="P219" s="333" t="s">
        <v>1768</v>
      </c>
      <c r="Q219" s="333" t="s">
        <v>1769</v>
      </c>
      <c r="R219" s="333" t="s">
        <v>1770</v>
      </c>
      <c r="S219" s="333" t="s">
        <v>1771</v>
      </c>
      <c r="T219" s="333" t="s">
        <v>1772</v>
      </c>
      <c r="V219" s="333" t="s">
        <v>1773</v>
      </c>
      <c r="W219" s="333" t="s">
        <v>1774</v>
      </c>
      <c r="X219" s="333" t="s">
        <v>2503</v>
      </c>
      <c r="Y219" s="333" t="s">
        <v>1776</v>
      </c>
      <c r="Z219" s="334">
        <v>300001199066528</v>
      </c>
      <c r="AA219" s="333" t="s">
        <v>1777</v>
      </c>
      <c r="AB219" s="333">
        <v>1120.02</v>
      </c>
      <c r="AC219" s="333">
        <v>1120.02</v>
      </c>
      <c r="AD219" s="334">
        <v>6</v>
      </c>
      <c r="AE219" s="333" t="s">
        <v>2503</v>
      </c>
      <c r="AF219" s="333" t="s">
        <v>2017</v>
      </c>
      <c r="AG219" s="333" t="s">
        <v>2018</v>
      </c>
      <c r="AH219" s="334">
        <v>55</v>
      </c>
      <c r="AI219" s="333" t="s">
        <v>2050</v>
      </c>
      <c r="AJ219" s="333" t="s">
        <v>2504</v>
      </c>
      <c r="AK219" s="333" t="s">
        <v>2052</v>
      </c>
      <c r="AL219" s="333" t="s">
        <v>2505</v>
      </c>
      <c r="AM219" s="333" t="s">
        <v>1784</v>
      </c>
      <c r="AN219" s="333" t="s">
        <v>1785</v>
      </c>
      <c r="AO219" s="333" t="s">
        <v>698</v>
      </c>
      <c r="AQ219" s="334">
        <v>0</v>
      </c>
      <c r="AR219" s="334">
        <v>2023</v>
      </c>
      <c r="AS219" s="336">
        <v>45152</v>
      </c>
      <c r="AT219" s="337">
        <v>45162</v>
      </c>
      <c r="AU219" s="333" t="s">
        <v>2340</v>
      </c>
      <c r="AV219" s="333" t="s">
        <v>794</v>
      </c>
      <c r="AW219" s="333">
        <v>1120.02</v>
      </c>
      <c r="AX219" s="333">
        <v>1120.02</v>
      </c>
      <c r="AZ219" s="338">
        <v>1120.02</v>
      </c>
      <c r="BA219" s="339">
        <v>45241.425441435182</v>
      </c>
    </row>
    <row r="220" spans="1:53">
      <c r="A220" s="333" t="s">
        <v>1757</v>
      </c>
      <c r="B220" s="333" t="s">
        <v>1758</v>
      </c>
      <c r="C220" s="333" t="s">
        <v>1759</v>
      </c>
      <c r="D220" s="333" t="s">
        <v>1760</v>
      </c>
      <c r="E220" s="333" t="s">
        <v>1761</v>
      </c>
      <c r="F220" s="334">
        <v>8</v>
      </c>
      <c r="G220" s="333" t="s">
        <v>1826</v>
      </c>
      <c r="H220" s="333" t="s">
        <v>5</v>
      </c>
      <c r="I220" s="334">
        <v>74225</v>
      </c>
      <c r="J220" s="333" t="s">
        <v>2506</v>
      </c>
      <c r="K220" s="333" t="s">
        <v>1874</v>
      </c>
      <c r="L220" s="333" t="s">
        <v>1875</v>
      </c>
      <c r="M220" s="333" t="s">
        <v>694</v>
      </c>
      <c r="N220" s="333" t="s">
        <v>1766</v>
      </c>
      <c r="O220" s="333" t="s">
        <v>1767</v>
      </c>
      <c r="P220" s="333" t="s">
        <v>1768</v>
      </c>
      <c r="Q220" s="333" t="s">
        <v>1769</v>
      </c>
      <c r="R220" s="333" t="s">
        <v>1770</v>
      </c>
      <c r="S220" s="333" t="s">
        <v>1771</v>
      </c>
      <c r="T220" s="333" t="s">
        <v>1772</v>
      </c>
      <c r="V220" s="333" t="s">
        <v>1773</v>
      </c>
      <c r="W220" s="333" t="s">
        <v>1774</v>
      </c>
      <c r="X220" s="333" t="s">
        <v>2507</v>
      </c>
      <c r="Y220" s="333" t="s">
        <v>1776</v>
      </c>
      <c r="Z220" s="334">
        <v>300001249739186</v>
      </c>
      <c r="AA220" s="333" t="s">
        <v>1777</v>
      </c>
      <c r="AB220" s="333">
        <v>24500</v>
      </c>
      <c r="AC220" s="333">
        <v>24500</v>
      </c>
      <c r="AD220" s="334">
        <v>1</v>
      </c>
      <c r="AE220" s="333" t="s">
        <v>2507</v>
      </c>
      <c r="AF220" s="333" t="s">
        <v>2508</v>
      </c>
      <c r="AG220" s="333" t="s">
        <v>2509</v>
      </c>
      <c r="AH220" s="334">
        <v>16</v>
      </c>
      <c r="AI220" s="333" t="s">
        <v>2510</v>
      </c>
      <c r="AJ220" s="333" t="s">
        <v>2511</v>
      </c>
      <c r="AK220" s="333" t="s">
        <v>2512</v>
      </c>
      <c r="AL220" s="333" t="s">
        <v>2053</v>
      </c>
      <c r="AM220" s="333" t="s">
        <v>1784</v>
      </c>
      <c r="AN220" s="333" t="s">
        <v>1785</v>
      </c>
      <c r="AO220" s="333" t="s">
        <v>2513</v>
      </c>
      <c r="AP220" s="333" t="s">
        <v>2514</v>
      </c>
      <c r="AQ220" s="334">
        <v>1</v>
      </c>
      <c r="AR220" s="334">
        <v>2023</v>
      </c>
      <c r="AS220" s="336">
        <v>45161</v>
      </c>
      <c r="AT220" s="337">
        <v>45182</v>
      </c>
      <c r="AU220" s="333" t="s">
        <v>1882</v>
      </c>
      <c r="AV220" s="333" t="s">
        <v>703</v>
      </c>
      <c r="AW220" s="333">
        <v>24500</v>
      </c>
      <c r="AX220" s="333">
        <v>405.97</v>
      </c>
      <c r="AZ220" s="338">
        <v>405.97</v>
      </c>
      <c r="BA220" s="339">
        <v>45241.425441435182</v>
      </c>
    </row>
    <row r="221" spans="1:53">
      <c r="A221" s="333" t="s">
        <v>1757</v>
      </c>
      <c r="B221" s="333" t="s">
        <v>1758</v>
      </c>
      <c r="C221" s="333" t="s">
        <v>1759</v>
      </c>
      <c r="D221" s="333" t="s">
        <v>1760</v>
      </c>
      <c r="E221" s="333" t="s">
        <v>1761</v>
      </c>
      <c r="F221" s="334">
        <v>1</v>
      </c>
      <c r="G221" s="333" t="s">
        <v>2240</v>
      </c>
      <c r="H221" s="333" t="s">
        <v>5</v>
      </c>
      <c r="I221" s="334">
        <v>74225</v>
      </c>
      <c r="J221" s="333" t="s">
        <v>2506</v>
      </c>
      <c r="K221" s="333" t="s">
        <v>1874</v>
      </c>
      <c r="L221" s="333" t="s">
        <v>1875</v>
      </c>
      <c r="M221" s="333" t="s">
        <v>694</v>
      </c>
      <c r="N221" s="333" t="s">
        <v>1766</v>
      </c>
      <c r="O221" s="333" t="s">
        <v>1767</v>
      </c>
      <c r="P221" s="333" t="s">
        <v>1768</v>
      </c>
      <c r="Q221" s="333" t="s">
        <v>1769</v>
      </c>
      <c r="R221" s="333" t="s">
        <v>1770</v>
      </c>
      <c r="S221" s="333" t="s">
        <v>1771</v>
      </c>
      <c r="T221" s="333" t="s">
        <v>1907</v>
      </c>
      <c r="V221" s="333" t="s">
        <v>1773</v>
      </c>
      <c r="W221" s="333" t="s">
        <v>1774</v>
      </c>
      <c r="X221" s="333" t="s">
        <v>2515</v>
      </c>
      <c r="Y221" s="333" t="s">
        <v>1776</v>
      </c>
      <c r="Z221" s="334">
        <v>300000958077192</v>
      </c>
      <c r="AA221" s="333" t="s">
        <v>1777</v>
      </c>
      <c r="AB221" s="333">
        <v>400000</v>
      </c>
      <c r="AC221" s="333">
        <v>400000</v>
      </c>
      <c r="AD221" s="334">
        <v>1</v>
      </c>
      <c r="AE221" s="333" t="s">
        <v>2515</v>
      </c>
      <c r="AF221" s="333" t="s">
        <v>2516</v>
      </c>
      <c r="AG221" s="333" t="s">
        <v>2517</v>
      </c>
      <c r="AH221" s="334">
        <v>13</v>
      </c>
      <c r="AI221" s="333" t="s">
        <v>2451</v>
      </c>
      <c r="AJ221" s="333" t="s">
        <v>2518</v>
      </c>
      <c r="AK221" s="333" t="s">
        <v>2453</v>
      </c>
      <c r="AL221" s="333" t="s">
        <v>2454</v>
      </c>
      <c r="AM221" s="333" t="s">
        <v>1784</v>
      </c>
      <c r="AN221" s="333" t="s">
        <v>1785</v>
      </c>
      <c r="AO221" s="333" t="s">
        <v>2326</v>
      </c>
      <c r="AP221" s="333" t="s">
        <v>2519</v>
      </c>
      <c r="AQ221" s="334">
        <v>1</v>
      </c>
      <c r="AR221" s="334">
        <v>2023</v>
      </c>
      <c r="AS221" s="336">
        <v>44927</v>
      </c>
      <c r="AT221" s="337">
        <v>45061</v>
      </c>
      <c r="AU221" s="333" t="s">
        <v>1882</v>
      </c>
      <c r="AV221" s="333" t="s">
        <v>2295</v>
      </c>
      <c r="AW221" s="333">
        <v>0</v>
      </c>
      <c r="AX221" s="333">
        <v>21.79</v>
      </c>
      <c r="AZ221" s="338">
        <v>21.79</v>
      </c>
      <c r="BA221" s="339">
        <v>45241.425441435182</v>
      </c>
    </row>
    <row r="222" spans="1:53">
      <c r="A222" s="333" t="s">
        <v>1757</v>
      </c>
      <c r="B222" s="333" t="s">
        <v>1758</v>
      </c>
      <c r="C222" s="333" t="s">
        <v>1759</v>
      </c>
      <c r="D222" s="333" t="s">
        <v>1760</v>
      </c>
      <c r="E222" s="333" t="s">
        <v>1761</v>
      </c>
      <c r="F222" s="334">
        <v>1</v>
      </c>
      <c r="G222" s="333" t="s">
        <v>2240</v>
      </c>
      <c r="H222" s="333" t="s">
        <v>5</v>
      </c>
      <c r="I222" s="334">
        <v>74225</v>
      </c>
      <c r="J222" s="333" t="s">
        <v>2506</v>
      </c>
      <c r="K222" s="333" t="s">
        <v>1874</v>
      </c>
      <c r="L222" s="333" t="s">
        <v>1875</v>
      </c>
      <c r="M222" s="333" t="s">
        <v>694</v>
      </c>
      <c r="N222" s="333" t="s">
        <v>1766</v>
      </c>
      <c r="O222" s="333" t="s">
        <v>1767</v>
      </c>
      <c r="P222" s="333" t="s">
        <v>1768</v>
      </c>
      <c r="Q222" s="333" t="s">
        <v>1769</v>
      </c>
      <c r="R222" s="333" t="s">
        <v>1770</v>
      </c>
      <c r="S222" s="333" t="s">
        <v>1771</v>
      </c>
      <c r="T222" s="333" t="s">
        <v>1907</v>
      </c>
      <c r="V222" s="333" t="s">
        <v>1773</v>
      </c>
      <c r="W222" s="333" t="s">
        <v>1774</v>
      </c>
      <c r="X222" s="333" t="s">
        <v>2515</v>
      </c>
      <c r="Y222" s="333" t="s">
        <v>1776</v>
      </c>
      <c r="Z222" s="334">
        <v>300000958077192</v>
      </c>
      <c r="AA222" s="333" t="s">
        <v>1777</v>
      </c>
      <c r="AB222" s="333">
        <v>400000</v>
      </c>
      <c r="AC222" s="333">
        <v>400000</v>
      </c>
      <c r="AD222" s="334">
        <v>1</v>
      </c>
      <c r="AE222" s="333" t="s">
        <v>2515</v>
      </c>
      <c r="AF222" s="333" t="s">
        <v>2516</v>
      </c>
      <c r="AG222" s="333" t="s">
        <v>2517</v>
      </c>
      <c r="AH222" s="334">
        <v>95</v>
      </c>
      <c r="AI222" s="333" t="s">
        <v>2451</v>
      </c>
      <c r="AJ222" s="333" t="s">
        <v>2518</v>
      </c>
      <c r="AK222" s="333" t="s">
        <v>2456</v>
      </c>
      <c r="AL222" s="333" t="s">
        <v>2454</v>
      </c>
      <c r="AM222" s="333" t="s">
        <v>1784</v>
      </c>
      <c r="AN222" s="333" t="s">
        <v>1785</v>
      </c>
      <c r="AO222" s="333" t="s">
        <v>2326</v>
      </c>
      <c r="AP222" s="333" t="s">
        <v>2519</v>
      </c>
      <c r="AQ222" s="334">
        <v>1</v>
      </c>
      <c r="AR222" s="334">
        <v>2023</v>
      </c>
      <c r="AS222" s="336">
        <v>44927</v>
      </c>
      <c r="AT222" s="337">
        <v>45061</v>
      </c>
      <c r="AU222" s="333" t="s">
        <v>1882</v>
      </c>
      <c r="AV222" s="333" t="s">
        <v>2295</v>
      </c>
      <c r="AW222" s="333">
        <v>400000</v>
      </c>
      <c r="AX222" s="333">
        <v>627.28</v>
      </c>
      <c r="AZ222" s="338">
        <v>627.28</v>
      </c>
      <c r="BA222" s="339">
        <v>45241.425441435182</v>
      </c>
    </row>
    <row r="223" spans="1:53">
      <c r="A223" s="333" t="s">
        <v>1757</v>
      </c>
      <c r="B223" s="333" t="s">
        <v>1758</v>
      </c>
      <c r="C223" s="333" t="s">
        <v>1759</v>
      </c>
      <c r="D223" s="333" t="s">
        <v>1760</v>
      </c>
      <c r="E223" s="333" t="s">
        <v>1761</v>
      </c>
      <c r="F223" s="334">
        <v>4</v>
      </c>
      <c r="G223" s="333" t="s">
        <v>1820</v>
      </c>
      <c r="H223" s="333" t="s">
        <v>5</v>
      </c>
      <c r="I223" s="334">
        <v>72515</v>
      </c>
      <c r="J223" s="333" t="s">
        <v>2520</v>
      </c>
      <c r="K223" s="333" t="s">
        <v>1874</v>
      </c>
      <c r="L223" s="333" t="s">
        <v>1875</v>
      </c>
      <c r="M223" s="333" t="s">
        <v>694</v>
      </c>
      <c r="N223" s="333" t="s">
        <v>1766</v>
      </c>
      <c r="O223" s="333" t="s">
        <v>1767</v>
      </c>
      <c r="P223" s="333" t="s">
        <v>1768</v>
      </c>
      <c r="Q223" s="333" t="s">
        <v>1769</v>
      </c>
      <c r="R223" s="333" t="s">
        <v>1770</v>
      </c>
      <c r="S223" s="333" t="s">
        <v>1771</v>
      </c>
      <c r="T223" s="333" t="s">
        <v>1772</v>
      </c>
      <c r="V223" s="333" t="s">
        <v>1773</v>
      </c>
      <c r="W223" s="333" t="s">
        <v>1774</v>
      </c>
      <c r="X223" s="333" t="s">
        <v>2521</v>
      </c>
      <c r="Y223" s="333" t="s">
        <v>1776</v>
      </c>
      <c r="Z223" s="334">
        <v>300000936421891</v>
      </c>
      <c r="AA223" s="333" t="s">
        <v>1777</v>
      </c>
      <c r="AB223" s="333">
        <v>3000</v>
      </c>
      <c r="AC223" s="333">
        <v>3000</v>
      </c>
      <c r="AD223" s="334">
        <v>1</v>
      </c>
      <c r="AE223" s="333" t="s">
        <v>2521</v>
      </c>
      <c r="AF223" s="333" t="s">
        <v>2522</v>
      </c>
      <c r="AG223" s="333" t="s">
        <v>1350</v>
      </c>
      <c r="AH223" s="334">
        <v>203</v>
      </c>
      <c r="AI223" s="333" t="s">
        <v>2523</v>
      </c>
      <c r="AJ223" s="333" t="s">
        <v>2524</v>
      </c>
      <c r="AK223" s="333" t="s">
        <v>2525</v>
      </c>
      <c r="AL223" s="333" t="s">
        <v>1949</v>
      </c>
      <c r="AM223" s="333" t="s">
        <v>1784</v>
      </c>
      <c r="AN223" s="333" t="s">
        <v>1785</v>
      </c>
      <c r="AO223" s="333" t="s">
        <v>698</v>
      </c>
      <c r="AQ223" s="334">
        <v>0</v>
      </c>
      <c r="AR223" s="334">
        <v>2023</v>
      </c>
      <c r="AS223" s="336">
        <v>45042</v>
      </c>
      <c r="AT223" s="337">
        <v>45042</v>
      </c>
      <c r="AU223" s="333" t="s">
        <v>1882</v>
      </c>
      <c r="AV223" s="333" t="s">
        <v>703</v>
      </c>
      <c r="AW223" s="333">
        <v>3000</v>
      </c>
      <c r="AX223" s="333">
        <v>48.47</v>
      </c>
      <c r="AZ223" s="338">
        <v>48.47</v>
      </c>
      <c r="BA223" s="339">
        <v>45241.425441435182</v>
      </c>
    </row>
    <row r="224" spans="1:53">
      <c r="A224" s="333" t="s">
        <v>1757</v>
      </c>
      <c r="B224" s="333" t="s">
        <v>1758</v>
      </c>
      <c r="C224" s="333" t="s">
        <v>1759</v>
      </c>
      <c r="D224" s="333" t="s">
        <v>1760</v>
      </c>
      <c r="E224" s="333" t="s">
        <v>1761</v>
      </c>
      <c r="F224" s="334">
        <v>4</v>
      </c>
      <c r="G224" s="333" t="s">
        <v>1820</v>
      </c>
      <c r="H224" s="333" t="s">
        <v>5</v>
      </c>
      <c r="I224" s="334">
        <v>72515</v>
      </c>
      <c r="J224" s="333" t="s">
        <v>2520</v>
      </c>
      <c r="K224" s="333" t="s">
        <v>1874</v>
      </c>
      <c r="L224" s="333" t="s">
        <v>1875</v>
      </c>
      <c r="M224" s="333" t="s">
        <v>694</v>
      </c>
      <c r="N224" s="333" t="s">
        <v>1766</v>
      </c>
      <c r="O224" s="333" t="s">
        <v>1767</v>
      </c>
      <c r="P224" s="333" t="s">
        <v>1768</v>
      </c>
      <c r="Q224" s="333" t="s">
        <v>1769</v>
      </c>
      <c r="R224" s="333" t="s">
        <v>1770</v>
      </c>
      <c r="S224" s="333" t="s">
        <v>1771</v>
      </c>
      <c r="T224" s="333" t="s">
        <v>1772</v>
      </c>
      <c r="V224" s="333" t="s">
        <v>1773</v>
      </c>
      <c r="W224" s="333" t="s">
        <v>1774</v>
      </c>
      <c r="X224" s="333" t="s">
        <v>2526</v>
      </c>
      <c r="Y224" s="333" t="s">
        <v>1776</v>
      </c>
      <c r="Z224" s="334">
        <v>300000936422075</v>
      </c>
      <c r="AA224" s="333" t="s">
        <v>1777</v>
      </c>
      <c r="AB224" s="333">
        <v>3000</v>
      </c>
      <c r="AC224" s="333">
        <v>3000</v>
      </c>
      <c r="AD224" s="334">
        <v>1</v>
      </c>
      <c r="AE224" s="333" t="s">
        <v>2526</v>
      </c>
      <c r="AF224" s="333" t="s">
        <v>2522</v>
      </c>
      <c r="AG224" s="333" t="s">
        <v>1350</v>
      </c>
      <c r="AH224" s="334">
        <v>677</v>
      </c>
      <c r="AI224" s="333" t="s">
        <v>1946</v>
      </c>
      <c r="AJ224" s="333" t="s">
        <v>2527</v>
      </c>
      <c r="AK224" s="333" t="s">
        <v>1948</v>
      </c>
      <c r="AL224" s="333" t="s">
        <v>1949</v>
      </c>
      <c r="AM224" s="333" t="s">
        <v>1784</v>
      </c>
      <c r="AN224" s="333" t="s">
        <v>1785</v>
      </c>
      <c r="AO224" s="333" t="s">
        <v>698</v>
      </c>
      <c r="AQ224" s="334">
        <v>0</v>
      </c>
      <c r="AR224" s="334">
        <v>2023</v>
      </c>
      <c r="AS224" s="336">
        <v>45042</v>
      </c>
      <c r="AT224" s="337">
        <v>45042</v>
      </c>
      <c r="AU224" s="333" t="s">
        <v>1882</v>
      </c>
      <c r="AV224" s="333" t="s">
        <v>703</v>
      </c>
      <c r="AW224" s="333">
        <v>3000</v>
      </c>
      <c r="AX224" s="333">
        <v>48.47</v>
      </c>
      <c r="AZ224" s="338">
        <v>48.47</v>
      </c>
      <c r="BA224" s="339">
        <v>45241.425441435182</v>
      </c>
    </row>
    <row r="225" spans="1:53">
      <c r="A225" s="333" t="s">
        <v>1757</v>
      </c>
      <c r="B225" s="333" t="s">
        <v>1758</v>
      </c>
      <c r="C225" s="333" t="s">
        <v>1759</v>
      </c>
      <c r="D225" s="333" t="s">
        <v>1760</v>
      </c>
      <c r="E225" s="333" t="s">
        <v>1761</v>
      </c>
      <c r="F225" s="334">
        <v>4</v>
      </c>
      <c r="G225" s="333" t="s">
        <v>1820</v>
      </c>
      <c r="H225" s="333" t="s">
        <v>5</v>
      </c>
      <c r="I225" s="334">
        <v>72515</v>
      </c>
      <c r="J225" s="333" t="s">
        <v>2520</v>
      </c>
      <c r="K225" s="333" t="s">
        <v>1874</v>
      </c>
      <c r="L225" s="333" t="s">
        <v>1875</v>
      </c>
      <c r="M225" s="333" t="s">
        <v>694</v>
      </c>
      <c r="N225" s="333" t="s">
        <v>1766</v>
      </c>
      <c r="O225" s="333" t="s">
        <v>1767</v>
      </c>
      <c r="P225" s="333" t="s">
        <v>1768</v>
      </c>
      <c r="Q225" s="333" t="s">
        <v>1769</v>
      </c>
      <c r="R225" s="333" t="s">
        <v>1770</v>
      </c>
      <c r="S225" s="333" t="s">
        <v>1771</v>
      </c>
      <c r="T225" s="333" t="s">
        <v>1772</v>
      </c>
      <c r="V225" s="333" t="s">
        <v>1773</v>
      </c>
      <c r="W225" s="333" t="s">
        <v>1774</v>
      </c>
      <c r="X225" s="333" t="s">
        <v>2528</v>
      </c>
      <c r="Y225" s="333" t="s">
        <v>1776</v>
      </c>
      <c r="Z225" s="334">
        <v>300000936422156</v>
      </c>
      <c r="AA225" s="333" t="s">
        <v>1777</v>
      </c>
      <c r="AB225" s="333">
        <v>3000</v>
      </c>
      <c r="AC225" s="333">
        <v>3000</v>
      </c>
      <c r="AD225" s="334">
        <v>1</v>
      </c>
      <c r="AE225" s="333" t="s">
        <v>2528</v>
      </c>
      <c r="AF225" s="333" t="s">
        <v>2522</v>
      </c>
      <c r="AG225" s="333" t="s">
        <v>1350</v>
      </c>
      <c r="AH225" s="334">
        <v>678</v>
      </c>
      <c r="AI225" s="333" t="s">
        <v>1946</v>
      </c>
      <c r="AJ225" s="333" t="s">
        <v>2529</v>
      </c>
      <c r="AK225" s="333" t="s">
        <v>1948</v>
      </c>
      <c r="AL225" s="333" t="s">
        <v>1949</v>
      </c>
      <c r="AM225" s="333" t="s">
        <v>1784</v>
      </c>
      <c r="AN225" s="333" t="s">
        <v>1785</v>
      </c>
      <c r="AO225" s="333" t="s">
        <v>698</v>
      </c>
      <c r="AQ225" s="334">
        <v>0</v>
      </c>
      <c r="AR225" s="334">
        <v>2023</v>
      </c>
      <c r="AS225" s="336">
        <v>45042</v>
      </c>
      <c r="AT225" s="337">
        <v>45042</v>
      </c>
      <c r="AU225" s="333" t="s">
        <v>1882</v>
      </c>
      <c r="AV225" s="333" t="s">
        <v>703</v>
      </c>
      <c r="AW225" s="333">
        <v>3000</v>
      </c>
      <c r="AX225" s="333">
        <v>48.47</v>
      </c>
      <c r="AZ225" s="338">
        <v>48.47</v>
      </c>
      <c r="BA225" s="339">
        <v>45241.425441435182</v>
      </c>
    </row>
    <row r="226" spans="1:53">
      <c r="A226" s="333" t="s">
        <v>1757</v>
      </c>
      <c r="B226" s="333" t="s">
        <v>1758</v>
      </c>
      <c r="C226" s="333" t="s">
        <v>1759</v>
      </c>
      <c r="D226" s="333" t="s">
        <v>1760</v>
      </c>
      <c r="E226" s="333" t="s">
        <v>1761</v>
      </c>
      <c r="F226" s="334">
        <v>8</v>
      </c>
      <c r="G226" s="333" t="s">
        <v>1826</v>
      </c>
      <c r="H226" s="333" t="s">
        <v>5</v>
      </c>
      <c r="I226" s="334">
        <v>74210</v>
      </c>
      <c r="J226" s="333" t="s">
        <v>2530</v>
      </c>
      <c r="K226" s="333" t="s">
        <v>1874</v>
      </c>
      <c r="L226" s="333" t="s">
        <v>1875</v>
      </c>
      <c r="M226" s="333" t="s">
        <v>694</v>
      </c>
      <c r="N226" s="333" t="s">
        <v>1766</v>
      </c>
      <c r="O226" s="333" t="s">
        <v>1767</v>
      </c>
      <c r="P226" s="333" t="s">
        <v>1768</v>
      </c>
      <c r="Q226" s="333" t="s">
        <v>1769</v>
      </c>
      <c r="R226" s="333" t="s">
        <v>1770</v>
      </c>
      <c r="S226" s="333" t="s">
        <v>1771</v>
      </c>
      <c r="T226" s="333" t="s">
        <v>1813</v>
      </c>
      <c r="V226" s="333" t="s">
        <v>1773</v>
      </c>
      <c r="W226" s="333" t="s">
        <v>1774</v>
      </c>
      <c r="X226" s="333" t="s">
        <v>2531</v>
      </c>
      <c r="Y226" s="333" t="s">
        <v>1776</v>
      </c>
      <c r="Z226" s="334">
        <v>300001249739097</v>
      </c>
      <c r="AA226" s="333" t="s">
        <v>1777</v>
      </c>
      <c r="AB226" s="333">
        <v>175100</v>
      </c>
      <c r="AC226" s="333">
        <v>175100</v>
      </c>
      <c r="AD226" s="334">
        <v>1</v>
      </c>
      <c r="AE226" s="333" t="s">
        <v>2531</v>
      </c>
      <c r="AF226" s="333" t="s">
        <v>2532</v>
      </c>
      <c r="AG226" s="333" t="s">
        <v>865</v>
      </c>
      <c r="AH226" s="334">
        <v>29</v>
      </c>
      <c r="AI226" s="333" t="s">
        <v>2510</v>
      </c>
      <c r="AJ226" s="333" t="s">
        <v>2533</v>
      </c>
      <c r="AK226" s="333" t="s">
        <v>2512</v>
      </c>
      <c r="AL226" s="333" t="s">
        <v>2534</v>
      </c>
      <c r="AM226" s="333" t="s">
        <v>1784</v>
      </c>
      <c r="AN226" s="333" t="s">
        <v>1785</v>
      </c>
      <c r="AO226" s="333" t="s">
        <v>2535</v>
      </c>
      <c r="AP226" s="333" t="s">
        <v>2536</v>
      </c>
      <c r="AQ226" s="334">
        <v>1</v>
      </c>
      <c r="AR226" s="334">
        <v>2023</v>
      </c>
      <c r="AS226" s="336">
        <v>45168</v>
      </c>
      <c r="AT226" s="337">
        <v>45182</v>
      </c>
      <c r="AU226" s="333" t="s">
        <v>1882</v>
      </c>
      <c r="AV226" s="333" t="s">
        <v>703</v>
      </c>
      <c r="AW226" s="333">
        <v>175100</v>
      </c>
      <c r="AX226" s="333">
        <v>2901.41</v>
      </c>
      <c r="AZ226" s="338">
        <v>2901.41</v>
      </c>
      <c r="BA226" s="339">
        <v>45241.425441435182</v>
      </c>
    </row>
    <row r="227" spans="1:53">
      <c r="A227" s="333" t="s">
        <v>1792</v>
      </c>
      <c r="B227" s="333" t="s">
        <v>1793</v>
      </c>
      <c r="C227" s="333" t="s">
        <v>1759</v>
      </c>
      <c r="D227" s="333" t="s">
        <v>1760</v>
      </c>
      <c r="E227" s="333" t="s">
        <v>1794</v>
      </c>
      <c r="F227" s="334">
        <v>8</v>
      </c>
      <c r="G227" s="333" t="s">
        <v>1826</v>
      </c>
      <c r="H227" s="333" t="s">
        <v>5</v>
      </c>
      <c r="I227" s="334">
        <v>76135</v>
      </c>
      <c r="J227" s="333" t="s">
        <v>1795</v>
      </c>
      <c r="K227" s="333" t="s">
        <v>1874</v>
      </c>
      <c r="L227" s="333" t="s">
        <v>1875</v>
      </c>
      <c r="M227" s="333" t="s">
        <v>694</v>
      </c>
      <c r="N227" s="333" t="s">
        <v>1766</v>
      </c>
      <c r="O227" s="333" t="s">
        <v>1767</v>
      </c>
      <c r="P227" s="333" t="s">
        <v>1768</v>
      </c>
      <c r="Q227" s="333" t="s">
        <v>1769</v>
      </c>
      <c r="R227" s="333" t="s">
        <v>1770</v>
      </c>
      <c r="S227" s="333" t="s">
        <v>1771</v>
      </c>
      <c r="T227" s="333" t="s">
        <v>1772</v>
      </c>
      <c r="V227" s="333" t="s">
        <v>1773</v>
      </c>
      <c r="W227" s="333" t="s">
        <v>1774</v>
      </c>
      <c r="X227" s="333" t="s">
        <v>2537</v>
      </c>
      <c r="Y227" s="333" t="s">
        <v>1797</v>
      </c>
      <c r="Z227" s="334">
        <v>300001072880633</v>
      </c>
      <c r="AA227" s="333" t="s">
        <v>1777</v>
      </c>
      <c r="AB227" s="333">
        <v>51100</v>
      </c>
      <c r="AC227" s="333">
        <v>7100</v>
      </c>
      <c r="AD227" s="334">
        <v>3</v>
      </c>
      <c r="AE227" s="333" t="s">
        <v>2492</v>
      </c>
      <c r="AF227" s="333" t="s">
        <v>2493</v>
      </c>
      <c r="AG227" s="333" t="s">
        <v>2494</v>
      </c>
      <c r="AH227" s="334">
        <v>1168</v>
      </c>
      <c r="AI227" s="333" t="s">
        <v>2538</v>
      </c>
      <c r="AJ227" s="333" t="s">
        <v>2539</v>
      </c>
      <c r="AK227" s="333" t="s">
        <v>2540</v>
      </c>
      <c r="AL227" s="333" t="s">
        <v>2541</v>
      </c>
      <c r="AM227" s="333" t="s">
        <v>1784</v>
      </c>
      <c r="AN227" s="333" t="s">
        <v>1785</v>
      </c>
      <c r="AO227" s="333" t="s">
        <v>2498</v>
      </c>
      <c r="AP227" s="333" t="s">
        <v>2499</v>
      </c>
      <c r="AQ227" s="334">
        <v>1</v>
      </c>
      <c r="AR227" s="334">
        <v>2023</v>
      </c>
      <c r="AS227" s="336">
        <v>45140</v>
      </c>
      <c r="AT227" s="337">
        <v>45140</v>
      </c>
      <c r="AU227" s="333" t="s">
        <v>613</v>
      </c>
      <c r="AV227" s="333" t="s">
        <v>703</v>
      </c>
      <c r="AW227" s="333">
        <v>0</v>
      </c>
      <c r="AY227" s="333">
        <v>0.7</v>
      </c>
      <c r="AZ227" s="338">
        <v>-0.7</v>
      </c>
      <c r="BA227" s="339">
        <v>45241.425441435182</v>
      </c>
    </row>
    <row r="228" spans="1:53">
      <c r="A228" s="333" t="s">
        <v>1792</v>
      </c>
      <c r="B228" s="333" t="s">
        <v>1793</v>
      </c>
      <c r="C228" s="333" t="s">
        <v>1759</v>
      </c>
      <c r="D228" s="333" t="s">
        <v>1760</v>
      </c>
      <c r="E228" s="333" t="s">
        <v>1794</v>
      </c>
      <c r="F228" s="334">
        <v>9</v>
      </c>
      <c r="G228" s="333" t="s">
        <v>1872</v>
      </c>
      <c r="H228" s="333" t="s">
        <v>5</v>
      </c>
      <c r="I228" s="334">
        <v>76135</v>
      </c>
      <c r="J228" s="333" t="s">
        <v>1795</v>
      </c>
      <c r="K228" s="333" t="s">
        <v>1874</v>
      </c>
      <c r="L228" s="333" t="s">
        <v>1875</v>
      </c>
      <c r="M228" s="333" t="s">
        <v>694</v>
      </c>
      <c r="N228" s="333" t="s">
        <v>1766</v>
      </c>
      <c r="O228" s="333" t="s">
        <v>1767</v>
      </c>
      <c r="P228" s="333" t="s">
        <v>1768</v>
      </c>
      <c r="Q228" s="333" t="s">
        <v>1769</v>
      </c>
      <c r="R228" s="333" t="s">
        <v>1770</v>
      </c>
      <c r="S228" s="333" t="s">
        <v>1771</v>
      </c>
      <c r="T228" s="333" t="s">
        <v>1813</v>
      </c>
      <c r="V228" s="333" t="s">
        <v>1773</v>
      </c>
      <c r="W228" s="333" t="s">
        <v>1774</v>
      </c>
      <c r="X228" s="333" t="s">
        <v>2542</v>
      </c>
      <c r="Y228" s="333" t="s">
        <v>1797</v>
      </c>
      <c r="Z228" s="334">
        <v>300001249739097</v>
      </c>
      <c r="AA228" s="333" t="s">
        <v>1777</v>
      </c>
      <c r="AB228" s="333">
        <v>175100</v>
      </c>
      <c r="AC228" s="333">
        <v>175100</v>
      </c>
      <c r="AD228" s="334">
        <v>1</v>
      </c>
      <c r="AE228" s="333" t="s">
        <v>2531</v>
      </c>
      <c r="AF228" s="333" t="s">
        <v>2532</v>
      </c>
      <c r="AG228" s="333" t="s">
        <v>865</v>
      </c>
      <c r="AH228" s="334">
        <v>4164</v>
      </c>
      <c r="AI228" s="333" t="s">
        <v>2543</v>
      </c>
      <c r="AJ228" s="333" t="s">
        <v>2544</v>
      </c>
      <c r="AK228" s="333" t="s">
        <v>2545</v>
      </c>
      <c r="AL228" s="333" t="s">
        <v>2546</v>
      </c>
      <c r="AM228" s="333" t="s">
        <v>1784</v>
      </c>
      <c r="AN228" s="333" t="s">
        <v>1785</v>
      </c>
      <c r="AO228" s="333" t="s">
        <v>2535</v>
      </c>
      <c r="AP228" s="333" t="s">
        <v>2536</v>
      </c>
      <c r="AQ228" s="334">
        <v>1</v>
      </c>
      <c r="AR228" s="334">
        <v>2023</v>
      </c>
      <c r="AS228" s="336">
        <v>45183</v>
      </c>
      <c r="AT228" s="337">
        <v>45183</v>
      </c>
      <c r="AU228" s="333" t="s">
        <v>613</v>
      </c>
      <c r="AV228" s="333" t="s">
        <v>703</v>
      </c>
      <c r="AW228" s="333">
        <v>0</v>
      </c>
      <c r="AY228" s="333">
        <v>22.42</v>
      </c>
      <c r="AZ228" s="338">
        <v>-22.42</v>
      </c>
      <c r="BA228" s="339">
        <v>45241.425441435182</v>
      </c>
    </row>
    <row r="229" spans="1:53">
      <c r="A229" s="333" t="s">
        <v>1792</v>
      </c>
      <c r="B229" s="333" t="s">
        <v>1793</v>
      </c>
      <c r="C229" s="333" t="s">
        <v>1759</v>
      </c>
      <c r="D229" s="333" t="s">
        <v>1760</v>
      </c>
      <c r="E229" s="333" t="s">
        <v>1794</v>
      </c>
      <c r="F229" s="334">
        <v>9</v>
      </c>
      <c r="G229" s="333" t="s">
        <v>1872</v>
      </c>
      <c r="H229" s="333" t="s">
        <v>5</v>
      </c>
      <c r="I229" s="334">
        <v>76135</v>
      </c>
      <c r="J229" s="333" t="s">
        <v>1795</v>
      </c>
      <c r="K229" s="333" t="s">
        <v>1874</v>
      </c>
      <c r="L229" s="333" t="s">
        <v>1875</v>
      </c>
      <c r="M229" s="333" t="s">
        <v>694</v>
      </c>
      <c r="N229" s="333" t="s">
        <v>1766</v>
      </c>
      <c r="O229" s="333" t="s">
        <v>1767</v>
      </c>
      <c r="P229" s="333" t="s">
        <v>1768</v>
      </c>
      <c r="Q229" s="333" t="s">
        <v>1769</v>
      </c>
      <c r="R229" s="333" t="s">
        <v>1770</v>
      </c>
      <c r="S229" s="333" t="s">
        <v>1771</v>
      </c>
      <c r="T229" s="333" t="s">
        <v>1772</v>
      </c>
      <c r="V229" s="333" t="s">
        <v>1773</v>
      </c>
      <c r="W229" s="333" t="s">
        <v>1774</v>
      </c>
      <c r="X229" s="333" t="s">
        <v>2547</v>
      </c>
      <c r="Y229" s="333" t="s">
        <v>1797</v>
      </c>
      <c r="Z229" s="334">
        <v>300001249739186</v>
      </c>
      <c r="AA229" s="333" t="s">
        <v>1777</v>
      </c>
      <c r="AB229" s="333">
        <v>24500</v>
      </c>
      <c r="AC229" s="333">
        <v>24500</v>
      </c>
      <c r="AD229" s="334">
        <v>1</v>
      </c>
      <c r="AE229" s="333" t="s">
        <v>2507</v>
      </c>
      <c r="AF229" s="333" t="s">
        <v>2508</v>
      </c>
      <c r="AG229" s="333" t="s">
        <v>2509</v>
      </c>
      <c r="AH229" s="334">
        <v>4163</v>
      </c>
      <c r="AI229" s="333" t="s">
        <v>2543</v>
      </c>
      <c r="AJ229" s="333" t="s">
        <v>2548</v>
      </c>
      <c r="AK229" s="333" t="s">
        <v>2545</v>
      </c>
      <c r="AL229" s="333" t="s">
        <v>2546</v>
      </c>
      <c r="AM229" s="333" t="s">
        <v>1784</v>
      </c>
      <c r="AN229" s="333" t="s">
        <v>1785</v>
      </c>
      <c r="AO229" s="333" t="s">
        <v>2513</v>
      </c>
      <c r="AP229" s="333" t="s">
        <v>2514</v>
      </c>
      <c r="AQ229" s="334">
        <v>1</v>
      </c>
      <c r="AR229" s="334">
        <v>2023</v>
      </c>
      <c r="AS229" s="336">
        <v>45183</v>
      </c>
      <c r="AT229" s="337">
        <v>45183</v>
      </c>
      <c r="AU229" s="333" t="s">
        <v>613</v>
      </c>
      <c r="AV229" s="333" t="s">
        <v>703</v>
      </c>
      <c r="AW229" s="333">
        <v>0</v>
      </c>
      <c r="AY229" s="333">
        <v>3.14</v>
      </c>
      <c r="AZ229" s="338">
        <v>-3.14</v>
      </c>
      <c r="BA229" s="339">
        <v>45241.425441435182</v>
      </c>
    </row>
    <row r="230" spans="1:53">
      <c r="A230" s="333" t="s">
        <v>1757</v>
      </c>
      <c r="B230" s="333" t="s">
        <v>1758</v>
      </c>
      <c r="C230" s="333" t="s">
        <v>1759</v>
      </c>
      <c r="D230" s="333" t="s">
        <v>1760</v>
      </c>
      <c r="E230" s="333" t="s">
        <v>2549</v>
      </c>
      <c r="F230" s="334">
        <v>8</v>
      </c>
      <c r="G230" s="333" t="s">
        <v>1826</v>
      </c>
      <c r="H230" s="333" t="s">
        <v>5</v>
      </c>
      <c r="I230" s="334">
        <v>76135</v>
      </c>
      <c r="J230" s="333" t="s">
        <v>1795</v>
      </c>
      <c r="K230" s="333" t="s">
        <v>1874</v>
      </c>
      <c r="L230" s="333" t="s">
        <v>1875</v>
      </c>
      <c r="M230" s="333" t="s">
        <v>694</v>
      </c>
      <c r="N230" s="333" t="s">
        <v>1766</v>
      </c>
      <c r="O230" s="333" t="s">
        <v>1767</v>
      </c>
      <c r="P230" s="333" t="s">
        <v>1768</v>
      </c>
      <c r="Q230" s="333" t="s">
        <v>1769</v>
      </c>
      <c r="R230" s="333" t="s">
        <v>1770</v>
      </c>
      <c r="S230" s="333" t="s">
        <v>1771</v>
      </c>
      <c r="T230" s="333" t="s">
        <v>2550</v>
      </c>
      <c r="V230" s="333" t="s">
        <v>1773</v>
      </c>
      <c r="W230" s="333" t="s">
        <v>1774</v>
      </c>
      <c r="X230" s="333" t="s">
        <v>2551</v>
      </c>
      <c r="Y230" s="333" t="s">
        <v>1776</v>
      </c>
      <c r="Z230" s="334">
        <v>1299225</v>
      </c>
      <c r="AA230" s="333" t="s">
        <v>1777</v>
      </c>
      <c r="AB230" s="333">
        <v>300</v>
      </c>
      <c r="AC230" s="333">
        <v>-300</v>
      </c>
      <c r="AD230" s="334">
        <v>2</v>
      </c>
      <c r="AE230" s="333" t="s">
        <v>2551</v>
      </c>
      <c r="AF230" s="333" t="s">
        <v>2552</v>
      </c>
      <c r="AG230" s="333" t="s">
        <v>875</v>
      </c>
      <c r="AH230" s="334">
        <v>3</v>
      </c>
      <c r="AI230" s="333" t="s">
        <v>2553</v>
      </c>
      <c r="AJ230" s="333" t="s">
        <v>2554</v>
      </c>
      <c r="AK230" s="333" t="s">
        <v>2555</v>
      </c>
      <c r="AL230" s="333" t="s">
        <v>2556</v>
      </c>
      <c r="AM230" s="333" t="s">
        <v>1917</v>
      </c>
      <c r="AN230" s="333" t="s">
        <v>1785</v>
      </c>
      <c r="AO230" s="333" t="s">
        <v>698</v>
      </c>
      <c r="AQ230" s="334">
        <v>0</v>
      </c>
      <c r="AR230" s="334">
        <v>2023</v>
      </c>
      <c r="AS230" s="336">
        <v>45150</v>
      </c>
      <c r="AT230" s="337">
        <v>45182</v>
      </c>
      <c r="AU230" s="333" t="s">
        <v>613</v>
      </c>
      <c r="AV230" s="333" t="s">
        <v>703</v>
      </c>
      <c r="AW230" s="333">
        <v>0</v>
      </c>
      <c r="AY230" s="333">
        <v>0.09</v>
      </c>
      <c r="AZ230" s="338">
        <v>-0.09</v>
      </c>
      <c r="BA230" s="339">
        <v>45241.425441435182</v>
      </c>
    </row>
    <row r="231" spans="1:53">
      <c r="A231" s="333" t="s">
        <v>2557</v>
      </c>
      <c r="B231" s="333" t="s">
        <v>2558</v>
      </c>
      <c r="C231" s="333" t="s">
        <v>2559</v>
      </c>
      <c r="D231" s="333" t="s">
        <v>2560</v>
      </c>
      <c r="F231" s="334">
        <v>5</v>
      </c>
      <c r="G231" s="333" t="s">
        <v>1836</v>
      </c>
      <c r="H231" s="333" t="s">
        <v>5</v>
      </c>
      <c r="I231" s="334">
        <v>76105</v>
      </c>
      <c r="J231" s="333" t="s">
        <v>2561</v>
      </c>
      <c r="K231" s="333" t="s">
        <v>1874</v>
      </c>
      <c r="L231" s="333" t="s">
        <v>1875</v>
      </c>
      <c r="M231" s="333" t="s">
        <v>694</v>
      </c>
      <c r="N231" s="333" t="s">
        <v>1766</v>
      </c>
      <c r="O231" s="333" t="s">
        <v>1767</v>
      </c>
      <c r="P231" s="333" t="s">
        <v>1768</v>
      </c>
      <c r="Q231" s="333" t="s">
        <v>1769</v>
      </c>
      <c r="R231" s="333" t="s">
        <v>1770</v>
      </c>
      <c r="S231" s="333" t="s">
        <v>613</v>
      </c>
      <c r="T231" s="333" t="s">
        <v>613</v>
      </c>
      <c r="V231" s="333" t="s">
        <v>1773</v>
      </c>
      <c r="W231" s="333" t="s">
        <v>1774</v>
      </c>
      <c r="X231" s="333" t="s">
        <v>613</v>
      </c>
      <c r="Z231" s="334"/>
      <c r="AD231" s="334"/>
      <c r="AF231" s="333" t="s">
        <v>613</v>
      </c>
      <c r="AG231" s="333" t="s">
        <v>613</v>
      </c>
      <c r="AH231" s="334">
        <v>4779</v>
      </c>
      <c r="AI231" s="333" t="s">
        <v>2562</v>
      </c>
      <c r="AJ231" s="333" t="s">
        <v>2563</v>
      </c>
      <c r="AK231" s="333" t="s">
        <v>2564</v>
      </c>
      <c r="AL231" s="333" t="s">
        <v>2565</v>
      </c>
      <c r="AN231" s="333" t="s">
        <v>1785</v>
      </c>
      <c r="AQ231" s="334"/>
      <c r="AR231" s="334">
        <v>2023</v>
      </c>
      <c r="AS231" s="336">
        <v>45077</v>
      </c>
      <c r="AT231" s="337">
        <v>45156</v>
      </c>
      <c r="AU231" s="333" t="s">
        <v>613</v>
      </c>
      <c r="AV231" s="333" t="s">
        <v>703</v>
      </c>
      <c r="AW231" s="333">
        <v>0</v>
      </c>
      <c r="AY231" s="333">
        <v>7.0000000000000007E-2</v>
      </c>
      <c r="AZ231" s="338">
        <v>-7.0000000000000007E-2</v>
      </c>
      <c r="BA231" s="339">
        <v>45241.425441435182</v>
      </c>
    </row>
    <row r="232" spans="1:53">
      <c r="A232" s="333" t="s">
        <v>1792</v>
      </c>
      <c r="B232" s="333" t="s">
        <v>1793</v>
      </c>
      <c r="C232" s="333" t="s">
        <v>1759</v>
      </c>
      <c r="D232" s="333" t="s">
        <v>1760</v>
      </c>
      <c r="E232" s="333" t="s">
        <v>1794</v>
      </c>
      <c r="F232" s="334">
        <v>5</v>
      </c>
      <c r="G232" s="333" t="s">
        <v>1836</v>
      </c>
      <c r="H232" s="333" t="s">
        <v>5</v>
      </c>
      <c r="I232" s="334">
        <v>76105</v>
      </c>
      <c r="J232" s="333" t="s">
        <v>2561</v>
      </c>
      <c r="K232" s="333" t="s">
        <v>1874</v>
      </c>
      <c r="L232" s="333" t="s">
        <v>1875</v>
      </c>
      <c r="M232" s="333" t="s">
        <v>694</v>
      </c>
      <c r="N232" s="333" t="s">
        <v>1766</v>
      </c>
      <c r="O232" s="333" t="s">
        <v>1767</v>
      </c>
      <c r="P232" s="333" t="s">
        <v>1768</v>
      </c>
      <c r="Q232" s="333" t="s">
        <v>1769</v>
      </c>
      <c r="R232" s="333" t="s">
        <v>1770</v>
      </c>
      <c r="S232" s="333" t="s">
        <v>1771</v>
      </c>
      <c r="T232" s="333" t="s">
        <v>2550</v>
      </c>
      <c r="V232" s="333" t="s">
        <v>1773</v>
      </c>
      <c r="W232" s="333" t="s">
        <v>1774</v>
      </c>
      <c r="X232" s="333" t="s">
        <v>2563</v>
      </c>
      <c r="Y232" s="333" t="s">
        <v>1797</v>
      </c>
      <c r="Z232" s="334">
        <v>476633</v>
      </c>
      <c r="AA232" s="333" t="s">
        <v>2566</v>
      </c>
      <c r="AB232" s="333">
        <v>300</v>
      </c>
      <c r="AC232" s="333">
        <v>300</v>
      </c>
      <c r="AD232" s="334">
        <v>1</v>
      </c>
      <c r="AE232" s="333" t="s">
        <v>2567</v>
      </c>
      <c r="AF232" s="333" t="s">
        <v>2552</v>
      </c>
      <c r="AG232" s="333" t="s">
        <v>875</v>
      </c>
      <c r="AH232" s="334">
        <v>2624</v>
      </c>
      <c r="AI232" s="333" t="s">
        <v>2568</v>
      </c>
      <c r="AJ232" s="333" t="s">
        <v>2569</v>
      </c>
      <c r="AK232" s="333" t="s">
        <v>2570</v>
      </c>
      <c r="AL232" s="333" t="s">
        <v>2571</v>
      </c>
      <c r="AM232" s="333" t="s">
        <v>1784</v>
      </c>
      <c r="AN232" s="333" t="s">
        <v>1785</v>
      </c>
      <c r="AO232" s="333" t="s">
        <v>698</v>
      </c>
      <c r="AQ232" s="334">
        <v>0</v>
      </c>
      <c r="AR232" s="334">
        <v>2023</v>
      </c>
      <c r="AS232" s="336">
        <v>45051</v>
      </c>
      <c r="AT232" s="337">
        <v>45061</v>
      </c>
      <c r="AU232" s="333" t="s">
        <v>613</v>
      </c>
      <c r="AV232" s="333" t="s">
        <v>703</v>
      </c>
      <c r="AW232" s="333">
        <v>0</v>
      </c>
      <c r="AX232" s="333">
        <v>7.0000000000000007E-2</v>
      </c>
      <c r="AZ232" s="338">
        <v>7.0000000000000007E-2</v>
      </c>
      <c r="BA232" s="339">
        <v>45241.425441435182</v>
      </c>
    </row>
    <row r="233" spans="1:53">
      <c r="A233" s="333" t="s">
        <v>1792</v>
      </c>
      <c r="B233" s="333" t="s">
        <v>1793</v>
      </c>
      <c r="C233" s="333" t="s">
        <v>1759</v>
      </c>
      <c r="D233" s="333" t="s">
        <v>1760</v>
      </c>
      <c r="E233" s="333" t="s">
        <v>1794</v>
      </c>
      <c r="F233" s="334">
        <v>6</v>
      </c>
      <c r="G233" s="333" t="s">
        <v>1831</v>
      </c>
      <c r="H233" s="333" t="s">
        <v>5</v>
      </c>
      <c r="I233" s="334">
        <v>76105</v>
      </c>
      <c r="J233" s="333" t="s">
        <v>2561</v>
      </c>
      <c r="K233" s="333" t="s">
        <v>1874</v>
      </c>
      <c r="L233" s="333" t="s">
        <v>1875</v>
      </c>
      <c r="M233" s="333" t="s">
        <v>694</v>
      </c>
      <c r="N233" s="333" t="s">
        <v>1766</v>
      </c>
      <c r="O233" s="333" t="s">
        <v>1767</v>
      </c>
      <c r="P233" s="333" t="s">
        <v>1768</v>
      </c>
      <c r="Q233" s="333" t="s">
        <v>1769</v>
      </c>
      <c r="R233" s="333" t="s">
        <v>1770</v>
      </c>
      <c r="S233" s="333" t="s">
        <v>1771</v>
      </c>
      <c r="T233" s="333" t="s">
        <v>1772</v>
      </c>
      <c r="V233" s="333" t="s">
        <v>1773</v>
      </c>
      <c r="W233" s="333" t="s">
        <v>1774</v>
      </c>
      <c r="X233" s="333" t="s">
        <v>2572</v>
      </c>
      <c r="Y233" s="333" t="s">
        <v>1797</v>
      </c>
      <c r="Z233" s="334">
        <v>775369</v>
      </c>
      <c r="AA233" s="333" t="s">
        <v>1777</v>
      </c>
      <c r="AB233" s="333">
        <v>102000</v>
      </c>
      <c r="AC233" s="333">
        <v>102000</v>
      </c>
      <c r="AD233" s="334">
        <v>1</v>
      </c>
      <c r="AE233" s="333" t="s">
        <v>2573</v>
      </c>
      <c r="AF233" s="333" t="s">
        <v>2574</v>
      </c>
      <c r="AG233" s="333" t="s">
        <v>2575</v>
      </c>
      <c r="AH233" s="334">
        <v>3398</v>
      </c>
      <c r="AI233" s="333" t="s">
        <v>2576</v>
      </c>
      <c r="AJ233" s="333" t="s">
        <v>2577</v>
      </c>
      <c r="AK233" s="333" t="s">
        <v>2578</v>
      </c>
      <c r="AL233" s="333" t="s">
        <v>2579</v>
      </c>
      <c r="AM233" s="333" t="s">
        <v>1784</v>
      </c>
      <c r="AN233" s="333" t="s">
        <v>1785</v>
      </c>
      <c r="AO233" s="333" t="s">
        <v>2580</v>
      </c>
      <c r="AP233" s="333" t="s">
        <v>2581</v>
      </c>
      <c r="AQ233" s="334">
        <v>1</v>
      </c>
      <c r="AR233" s="334">
        <v>2023</v>
      </c>
      <c r="AS233" s="336">
        <v>45083</v>
      </c>
      <c r="AT233" s="337">
        <v>45083</v>
      </c>
      <c r="AU233" s="333" t="s">
        <v>613</v>
      </c>
      <c r="AV233" s="333" t="s">
        <v>703</v>
      </c>
      <c r="AW233" s="333">
        <v>0</v>
      </c>
      <c r="AX233" s="333">
        <v>12.620000000000001</v>
      </c>
      <c r="AZ233" s="338">
        <v>12.620000000000001</v>
      </c>
      <c r="BA233" s="339">
        <v>45241.425441435182</v>
      </c>
    </row>
    <row r="234" spans="1:53">
      <c r="A234" s="333" t="s">
        <v>1792</v>
      </c>
      <c r="B234" s="333" t="s">
        <v>1793</v>
      </c>
      <c r="C234" s="333" t="s">
        <v>1759</v>
      </c>
      <c r="D234" s="333" t="s">
        <v>1760</v>
      </c>
      <c r="E234" s="333" t="s">
        <v>1794</v>
      </c>
      <c r="F234" s="334">
        <v>6</v>
      </c>
      <c r="G234" s="333" t="s">
        <v>1831</v>
      </c>
      <c r="H234" s="333" t="s">
        <v>5</v>
      </c>
      <c r="I234" s="334">
        <v>76105</v>
      </c>
      <c r="J234" s="333" t="s">
        <v>2561</v>
      </c>
      <c r="K234" s="333" t="s">
        <v>1874</v>
      </c>
      <c r="L234" s="333" t="s">
        <v>1875</v>
      </c>
      <c r="M234" s="333" t="s">
        <v>694</v>
      </c>
      <c r="N234" s="333" t="s">
        <v>1766</v>
      </c>
      <c r="O234" s="333" t="s">
        <v>1767</v>
      </c>
      <c r="P234" s="333" t="s">
        <v>1768</v>
      </c>
      <c r="Q234" s="333" t="s">
        <v>1769</v>
      </c>
      <c r="R234" s="333" t="s">
        <v>1770</v>
      </c>
      <c r="S234" s="333" t="s">
        <v>1771</v>
      </c>
      <c r="T234" s="333" t="s">
        <v>1772</v>
      </c>
      <c r="V234" s="333" t="s">
        <v>1773</v>
      </c>
      <c r="W234" s="333" t="s">
        <v>1774</v>
      </c>
      <c r="X234" s="333" t="s">
        <v>2582</v>
      </c>
      <c r="Y234" s="333" t="s">
        <v>1797</v>
      </c>
      <c r="Z234" s="334">
        <v>840230</v>
      </c>
      <c r="AA234" s="333" t="s">
        <v>1777</v>
      </c>
      <c r="AB234" s="333">
        <v>262000</v>
      </c>
      <c r="AC234" s="333">
        <v>262000</v>
      </c>
      <c r="AD234" s="334">
        <v>1</v>
      </c>
      <c r="AE234" s="333" t="s">
        <v>2583</v>
      </c>
      <c r="AF234" s="333" t="s">
        <v>2574</v>
      </c>
      <c r="AG234" s="333" t="s">
        <v>2575</v>
      </c>
      <c r="AH234" s="334">
        <v>888</v>
      </c>
      <c r="AI234" s="333" t="s">
        <v>2584</v>
      </c>
      <c r="AJ234" s="333" t="s">
        <v>2585</v>
      </c>
      <c r="AK234" s="333" t="s">
        <v>2586</v>
      </c>
      <c r="AL234" s="333" t="s">
        <v>2587</v>
      </c>
      <c r="AM234" s="333" t="s">
        <v>1784</v>
      </c>
      <c r="AN234" s="333" t="s">
        <v>1785</v>
      </c>
      <c r="AO234" s="333" t="s">
        <v>2588</v>
      </c>
      <c r="AP234" s="333" t="s">
        <v>2589</v>
      </c>
      <c r="AQ234" s="334">
        <v>1</v>
      </c>
      <c r="AR234" s="334">
        <v>2023</v>
      </c>
      <c r="AS234" s="336">
        <v>45090</v>
      </c>
      <c r="AT234" s="337">
        <v>45090</v>
      </c>
      <c r="AU234" s="333" t="s">
        <v>613</v>
      </c>
      <c r="AV234" s="333" t="s">
        <v>703</v>
      </c>
      <c r="AW234" s="333">
        <v>0</v>
      </c>
      <c r="AX234" s="333">
        <v>178.15</v>
      </c>
      <c r="AZ234" s="338">
        <v>178.15</v>
      </c>
      <c r="BA234" s="339">
        <v>45241.425441435182</v>
      </c>
    </row>
    <row r="235" spans="1:53">
      <c r="A235" s="333" t="s">
        <v>1792</v>
      </c>
      <c r="B235" s="333" t="s">
        <v>1793</v>
      </c>
      <c r="C235" s="333" t="s">
        <v>1759</v>
      </c>
      <c r="D235" s="333" t="s">
        <v>1760</v>
      </c>
      <c r="E235" s="333" t="s">
        <v>1794</v>
      </c>
      <c r="F235" s="334">
        <v>6</v>
      </c>
      <c r="G235" s="333" t="s">
        <v>1831</v>
      </c>
      <c r="H235" s="333" t="s">
        <v>5</v>
      </c>
      <c r="I235" s="334">
        <v>76105</v>
      </c>
      <c r="J235" s="333" t="s">
        <v>2561</v>
      </c>
      <c r="K235" s="333" t="s">
        <v>1874</v>
      </c>
      <c r="L235" s="333" t="s">
        <v>1875</v>
      </c>
      <c r="M235" s="333" t="s">
        <v>694</v>
      </c>
      <c r="N235" s="333" t="s">
        <v>1766</v>
      </c>
      <c r="O235" s="333" t="s">
        <v>1767</v>
      </c>
      <c r="P235" s="333" t="s">
        <v>1768</v>
      </c>
      <c r="Q235" s="333" t="s">
        <v>1769</v>
      </c>
      <c r="R235" s="333" t="s">
        <v>1770</v>
      </c>
      <c r="S235" s="333" t="s">
        <v>1771</v>
      </c>
      <c r="T235" s="333" t="s">
        <v>1772</v>
      </c>
      <c r="V235" s="333" t="s">
        <v>1773</v>
      </c>
      <c r="W235" s="333" t="s">
        <v>1774</v>
      </c>
      <c r="X235" s="333" t="s">
        <v>2582</v>
      </c>
      <c r="Y235" s="333" t="s">
        <v>1797</v>
      </c>
      <c r="Z235" s="334">
        <v>840231</v>
      </c>
      <c r="AA235" s="333" t="s">
        <v>1777</v>
      </c>
      <c r="AB235" s="333">
        <v>262000</v>
      </c>
      <c r="AC235" s="333">
        <v>262000</v>
      </c>
      <c r="AD235" s="334">
        <v>1</v>
      </c>
      <c r="AE235" s="333" t="s">
        <v>2590</v>
      </c>
      <c r="AF235" s="333" t="s">
        <v>2574</v>
      </c>
      <c r="AG235" s="333" t="s">
        <v>2575</v>
      </c>
      <c r="AH235" s="334">
        <v>886</v>
      </c>
      <c r="AI235" s="333" t="s">
        <v>2584</v>
      </c>
      <c r="AJ235" s="333" t="s">
        <v>2591</v>
      </c>
      <c r="AK235" s="333" t="s">
        <v>2586</v>
      </c>
      <c r="AL235" s="333" t="s">
        <v>2587</v>
      </c>
      <c r="AM235" s="333" t="s">
        <v>1784</v>
      </c>
      <c r="AN235" s="333" t="s">
        <v>1785</v>
      </c>
      <c r="AO235" s="333" t="s">
        <v>2588</v>
      </c>
      <c r="AP235" s="333" t="s">
        <v>2592</v>
      </c>
      <c r="AQ235" s="334">
        <v>1</v>
      </c>
      <c r="AR235" s="334">
        <v>2023</v>
      </c>
      <c r="AS235" s="336">
        <v>45090</v>
      </c>
      <c r="AT235" s="337">
        <v>45090</v>
      </c>
      <c r="AU235" s="333" t="s">
        <v>613</v>
      </c>
      <c r="AV235" s="333" t="s">
        <v>703</v>
      </c>
      <c r="AW235" s="333">
        <v>0</v>
      </c>
      <c r="AX235" s="333">
        <v>178.15</v>
      </c>
      <c r="AZ235" s="338">
        <v>178.15</v>
      </c>
      <c r="BA235" s="339">
        <v>45241.425441435182</v>
      </c>
    </row>
    <row r="236" spans="1:53">
      <c r="A236" s="333" t="s">
        <v>1792</v>
      </c>
      <c r="B236" s="333" t="s">
        <v>1793</v>
      </c>
      <c r="C236" s="333" t="s">
        <v>1759</v>
      </c>
      <c r="D236" s="333" t="s">
        <v>1760</v>
      </c>
      <c r="E236" s="333" t="s">
        <v>1794</v>
      </c>
      <c r="F236" s="334">
        <v>6</v>
      </c>
      <c r="G236" s="333" t="s">
        <v>1831</v>
      </c>
      <c r="H236" s="333" t="s">
        <v>5</v>
      </c>
      <c r="I236" s="334">
        <v>76105</v>
      </c>
      <c r="J236" s="333" t="s">
        <v>2561</v>
      </c>
      <c r="K236" s="333" t="s">
        <v>1874</v>
      </c>
      <c r="L236" s="333" t="s">
        <v>1875</v>
      </c>
      <c r="M236" s="333" t="s">
        <v>694</v>
      </c>
      <c r="N236" s="333" t="s">
        <v>1766</v>
      </c>
      <c r="O236" s="333" t="s">
        <v>1767</v>
      </c>
      <c r="P236" s="333" t="s">
        <v>1768</v>
      </c>
      <c r="Q236" s="333" t="s">
        <v>1769</v>
      </c>
      <c r="R236" s="333" t="s">
        <v>1770</v>
      </c>
      <c r="S236" s="333" t="s">
        <v>1771</v>
      </c>
      <c r="T236" s="333" t="s">
        <v>1772</v>
      </c>
      <c r="V236" s="333" t="s">
        <v>1773</v>
      </c>
      <c r="W236" s="333" t="s">
        <v>1774</v>
      </c>
      <c r="X236" s="333" t="s">
        <v>2582</v>
      </c>
      <c r="Y236" s="333" t="s">
        <v>1797</v>
      </c>
      <c r="Z236" s="334">
        <v>840232</v>
      </c>
      <c r="AA236" s="333" t="s">
        <v>1777</v>
      </c>
      <c r="AB236" s="333">
        <v>262000</v>
      </c>
      <c r="AC236" s="333">
        <v>262000</v>
      </c>
      <c r="AD236" s="334">
        <v>1</v>
      </c>
      <c r="AE236" s="333" t="s">
        <v>2593</v>
      </c>
      <c r="AF236" s="333" t="s">
        <v>2574</v>
      </c>
      <c r="AG236" s="333" t="s">
        <v>2575</v>
      </c>
      <c r="AH236" s="334">
        <v>887</v>
      </c>
      <c r="AI236" s="333" t="s">
        <v>2584</v>
      </c>
      <c r="AJ236" s="333" t="s">
        <v>2594</v>
      </c>
      <c r="AK236" s="333" t="s">
        <v>2586</v>
      </c>
      <c r="AL236" s="333" t="s">
        <v>2587</v>
      </c>
      <c r="AM236" s="333" t="s">
        <v>1784</v>
      </c>
      <c r="AN236" s="333" t="s">
        <v>1785</v>
      </c>
      <c r="AO236" s="333" t="s">
        <v>2588</v>
      </c>
      <c r="AP236" s="333" t="s">
        <v>2595</v>
      </c>
      <c r="AQ236" s="334">
        <v>1</v>
      </c>
      <c r="AR236" s="334">
        <v>2023</v>
      </c>
      <c r="AS236" s="336">
        <v>45090</v>
      </c>
      <c r="AT236" s="337">
        <v>45090</v>
      </c>
      <c r="AU236" s="333" t="s">
        <v>613</v>
      </c>
      <c r="AV236" s="333" t="s">
        <v>703</v>
      </c>
      <c r="AW236" s="333">
        <v>0</v>
      </c>
      <c r="AX236" s="333">
        <v>178.15</v>
      </c>
      <c r="AZ236" s="338">
        <v>178.15</v>
      </c>
      <c r="BA236" s="339">
        <v>45241.425441435182</v>
      </c>
    </row>
    <row r="237" spans="1:53">
      <c r="A237" s="333" t="s">
        <v>1792</v>
      </c>
      <c r="B237" s="333" t="s">
        <v>1793</v>
      </c>
      <c r="C237" s="333" t="s">
        <v>1759</v>
      </c>
      <c r="D237" s="333" t="s">
        <v>1760</v>
      </c>
      <c r="E237" s="333" t="s">
        <v>1794</v>
      </c>
      <c r="F237" s="334">
        <v>5</v>
      </c>
      <c r="G237" s="333" t="s">
        <v>1836</v>
      </c>
      <c r="H237" s="333" t="s">
        <v>5</v>
      </c>
      <c r="I237" s="334">
        <v>76105</v>
      </c>
      <c r="J237" s="333" t="s">
        <v>2561</v>
      </c>
      <c r="K237" s="333" t="s">
        <v>1874</v>
      </c>
      <c r="L237" s="333" t="s">
        <v>1875</v>
      </c>
      <c r="M237" s="333" t="s">
        <v>694</v>
      </c>
      <c r="N237" s="333" t="s">
        <v>1766</v>
      </c>
      <c r="O237" s="333" t="s">
        <v>1767</v>
      </c>
      <c r="P237" s="333" t="s">
        <v>1768</v>
      </c>
      <c r="Q237" s="333" t="s">
        <v>1769</v>
      </c>
      <c r="R237" s="333" t="s">
        <v>1770</v>
      </c>
      <c r="S237" s="333" t="s">
        <v>1771</v>
      </c>
      <c r="T237" s="333" t="s">
        <v>1772</v>
      </c>
      <c r="V237" s="333" t="s">
        <v>1773</v>
      </c>
      <c r="W237" s="333" t="s">
        <v>1774</v>
      </c>
      <c r="X237" s="333" t="s">
        <v>2596</v>
      </c>
      <c r="Y237" s="333" t="s">
        <v>1797</v>
      </c>
      <c r="Z237" s="334">
        <v>300000982417484</v>
      </c>
      <c r="AA237" s="333" t="s">
        <v>1777</v>
      </c>
      <c r="AB237" s="333">
        <v>122020</v>
      </c>
      <c r="AC237" s="333">
        <v>122020</v>
      </c>
      <c r="AD237" s="334">
        <v>1</v>
      </c>
      <c r="AE237" s="333" t="s">
        <v>1885</v>
      </c>
      <c r="AF237" s="333" t="s">
        <v>1886</v>
      </c>
      <c r="AG237" s="333" t="s">
        <v>1887</v>
      </c>
      <c r="AH237" s="334">
        <v>1863</v>
      </c>
      <c r="AI237" s="333" t="s">
        <v>2597</v>
      </c>
      <c r="AJ237" s="333" t="s">
        <v>2598</v>
      </c>
      <c r="AK237" s="333" t="s">
        <v>2599</v>
      </c>
      <c r="AL237" s="333" t="s">
        <v>2600</v>
      </c>
      <c r="AM237" s="333" t="s">
        <v>1784</v>
      </c>
      <c r="AN237" s="333" t="s">
        <v>1785</v>
      </c>
      <c r="AO237" s="333" t="s">
        <v>1892</v>
      </c>
      <c r="AP237" s="333" t="s">
        <v>1893</v>
      </c>
      <c r="AQ237" s="334">
        <v>1</v>
      </c>
      <c r="AR237" s="334">
        <v>2023</v>
      </c>
      <c r="AS237" s="336">
        <v>45065</v>
      </c>
      <c r="AT237" s="337">
        <v>45065</v>
      </c>
      <c r="AU237" s="333" t="s">
        <v>613</v>
      </c>
      <c r="AV237" s="333" t="s">
        <v>703</v>
      </c>
      <c r="AW237" s="333">
        <v>0</v>
      </c>
      <c r="AX237" s="333">
        <v>46.97</v>
      </c>
      <c r="AZ237" s="338">
        <v>46.97</v>
      </c>
      <c r="BA237" s="339">
        <v>45241.425441435182</v>
      </c>
    </row>
    <row r="238" spans="1:53">
      <c r="A238" s="333" t="s">
        <v>1792</v>
      </c>
      <c r="B238" s="333" t="s">
        <v>1793</v>
      </c>
      <c r="C238" s="333" t="s">
        <v>1759</v>
      </c>
      <c r="D238" s="333" t="s">
        <v>1760</v>
      </c>
      <c r="E238" s="333" t="s">
        <v>1794</v>
      </c>
      <c r="F238" s="334">
        <v>6</v>
      </c>
      <c r="G238" s="333" t="s">
        <v>1831</v>
      </c>
      <c r="H238" s="333" t="s">
        <v>5</v>
      </c>
      <c r="I238" s="334">
        <v>76105</v>
      </c>
      <c r="J238" s="333" t="s">
        <v>2561</v>
      </c>
      <c r="K238" s="333" t="s">
        <v>1874</v>
      </c>
      <c r="L238" s="333" t="s">
        <v>1875</v>
      </c>
      <c r="M238" s="333" t="s">
        <v>694</v>
      </c>
      <c r="N238" s="333" t="s">
        <v>1766</v>
      </c>
      <c r="O238" s="333" t="s">
        <v>1767</v>
      </c>
      <c r="P238" s="333" t="s">
        <v>1768</v>
      </c>
      <c r="Q238" s="333" t="s">
        <v>1769</v>
      </c>
      <c r="R238" s="333" t="s">
        <v>1770</v>
      </c>
      <c r="S238" s="333" t="s">
        <v>1771</v>
      </c>
      <c r="T238" s="333" t="s">
        <v>2601</v>
      </c>
      <c r="V238" s="333" t="s">
        <v>1773</v>
      </c>
      <c r="W238" s="333" t="s">
        <v>1774</v>
      </c>
      <c r="X238" s="333" t="s">
        <v>2602</v>
      </c>
      <c r="Y238" s="333" t="s">
        <v>1797</v>
      </c>
      <c r="Z238" s="334">
        <v>300001000036116</v>
      </c>
      <c r="AA238" s="333" t="s">
        <v>2566</v>
      </c>
      <c r="AB238" s="333">
        <v>5102212.2</v>
      </c>
      <c r="AC238" s="333">
        <v>241930</v>
      </c>
      <c r="AD238" s="334">
        <v>6</v>
      </c>
      <c r="AE238" s="333" t="s">
        <v>2603</v>
      </c>
      <c r="AF238" s="333" t="s">
        <v>2604</v>
      </c>
      <c r="AG238" s="333" t="s">
        <v>731</v>
      </c>
      <c r="AH238" s="334">
        <v>1779</v>
      </c>
      <c r="AI238" s="333" t="s">
        <v>2605</v>
      </c>
      <c r="AJ238" s="333" t="s">
        <v>2606</v>
      </c>
      <c r="AK238" s="333" t="s">
        <v>2607</v>
      </c>
      <c r="AL238" s="333" t="s">
        <v>2608</v>
      </c>
      <c r="AM238" s="333" t="s">
        <v>1784</v>
      </c>
      <c r="AN238" s="333" t="s">
        <v>1785</v>
      </c>
      <c r="AO238" s="333" t="s">
        <v>698</v>
      </c>
      <c r="AQ238" s="334">
        <v>0</v>
      </c>
      <c r="AR238" s="334">
        <v>2023</v>
      </c>
      <c r="AS238" s="336">
        <v>45084</v>
      </c>
      <c r="AT238" s="337">
        <v>45084</v>
      </c>
      <c r="AU238" s="333" t="s">
        <v>613</v>
      </c>
      <c r="AV238" s="333" t="s">
        <v>703</v>
      </c>
      <c r="AW238" s="333">
        <v>0</v>
      </c>
      <c r="AX238" s="333">
        <v>302.61</v>
      </c>
      <c r="AZ238" s="338">
        <v>302.61</v>
      </c>
      <c r="BA238" s="339">
        <v>45241.425441435182</v>
      </c>
    </row>
    <row r="239" spans="1:53">
      <c r="A239" s="333" t="s">
        <v>1792</v>
      </c>
      <c r="B239" s="333" t="s">
        <v>1793</v>
      </c>
      <c r="C239" s="333" t="s">
        <v>1759</v>
      </c>
      <c r="D239" s="333" t="s">
        <v>1760</v>
      </c>
      <c r="E239" s="333" t="s">
        <v>1794</v>
      </c>
      <c r="F239" s="334">
        <v>6</v>
      </c>
      <c r="G239" s="333" t="s">
        <v>1831</v>
      </c>
      <c r="H239" s="333" t="s">
        <v>5</v>
      </c>
      <c r="I239" s="334">
        <v>76105</v>
      </c>
      <c r="J239" s="333" t="s">
        <v>2561</v>
      </c>
      <c r="K239" s="333" t="s">
        <v>1874</v>
      </c>
      <c r="L239" s="333" t="s">
        <v>1875</v>
      </c>
      <c r="M239" s="333" t="s">
        <v>694</v>
      </c>
      <c r="N239" s="333" t="s">
        <v>1766</v>
      </c>
      <c r="O239" s="333" t="s">
        <v>1767</v>
      </c>
      <c r="P239" s="333" t="s">
        <v>1768</v>
      </c>
      <c r="Q239" s="333" t="s">
        <v>1769</v>
      </c>
      <c r="R239" s="333" t="s">
        <v>1770</v>
      </c>
      <c r="S239" s="333" t="s">
        <v>1771</v>
      </c>
      <c r="T239" s="333" t="s">
        <v>1772</v>
      </c>
      <c r="V239" s="333" t="s">
        <v>1773</v>
      </c>
      <c r="W239" s="333" t="s">
        <v>1774</v>
      </c>
      <c r="X239" s="333" t="s">
        <v>2609</v>
      </c>
      <c r="Y239" s="333" t="s">
        <v>1797</v>
      </c>
      <c r="Z239" s="334">
        <v>300001023370625</v>
      </c>
      <c r="AA239" s="333" t="s">
        <v>1777</v>
      </c>
      <c r="AB239" s="333">
        <v>1623500</v>
      </c>
      <c r="AC239" s="333">
        <v>1623500</v>
      </c>
      <c r="AD239" s="334">
        <v>1</v>
      </c>
      <c r="AE239" s="333" t="s">
        <v>2475</v>
      </c>
      <c r="AF239" s="333" t="s">
        <v>2476</v>
      </c>
      <c r="AG239" s="333" t="s">
        <v>2477</v>
      </c>
      <c r="AH239" s="334">
        <v>1778</v>
      </c>
      <c r="AI239" s="333" t="s">
        <v>2605</v>
      </c>
      <c r="AJ239" s="333" t="s">
        <v>2610</v>
      </c>
      <c r="AK239" s="333" t="s">
        <v>2607</v>
      </c>
      <c r="AL239" s="333" t="s">
        <v>2608</v>
      </c>
      <c r="AM239" s="333" t="s">
        <v>1784</v>
      </c>
      <c r="AN239" s="333" t="s">
        <v>1785</v>
      </c>
      <c r="AO239" s="333" t="s">
        <v>2481</v>
      </c>
      <c r="AP239" s="333" t="s">
        <v>2482</v>
      </c>
      <c r="AQ239" s="334">
        <v>1</v>
      </c>
      <c r="AR239" s="334">
        <v>2023</v>
      </c>
      <c r="AS239" s="336">
        <v>45084</v>
      </c>
      <c r="AT239" s="337">
        <v>45084</v>
      </c>
      <c r="AU239" s="333" t="s">
        <v>613</v>
      </c>
      <c r="AV239" s="333" t="s">
        <v>703</v>
      </c>
      <c r="AW239" s="333">
        <v>0</v>
      </c>
      <c r="AX239" s="333">
        <v>96.28</v>
      </c>
      <c r="AZ239" s="338">
        <v>96.28</v>
      </c>
      <c r="BA239" s="339">
        <v>45241.425441435182</v>
      </c>
    </row>
    <row r="240" spans="1:53">
      <c r="A240" s="333" t="s">
        <v>1792</v>
      </c>
      <c r="B240" s="333" t="s">
        <v>1793</v>
      </c>
      <c r="C240" s="333" t="s">
        <v>1759</v>
      </c>
      <c r="D240" s="333" t="s">
        <v>1760</v>
      </c>
      <c r="E240" s="333" t="s">
        <v>1794</v>
      </c>
      <c r="F240" s="334">
        <v>5</v>
      </c>
      <c r="G240" s="333" t="s">
        <v>1836</v>
      </c>
      <c r="H240" s="333" t="s">
        <v>5</v>
      </c>
      <c r="I240" s="334">
        <v>76105</v>
      </c>
      <c r="J240" s="333" t="s">
        <v>2561</v>
      </c>
      <c r="K240" s="333" t="s">
        <v>1874</v>
      </c>
      <c r="L240" s="333" t="s">
        <v>1875</v>
      </c>
      <c r="M240" s="333" t="s">
        <v>694</v>
      </c>
      <c r="N240" s="333" t="s">
        <v>1766</v>
      </c>
      <c r="O240" s="333" t="s">
        <v>1767</v>
      </c>
      <c r="P240" s="333" t="s">
        <v>1768</v>
      </c>
      <c r="Q240" s="333" t="s">
        <v>1769</v>
      </c>
      <c r="R240" s="333" t="s">
        <v>1770</v>
      </c>
      <c r="S240" s="333" t="s">
        <v>1771</v>
      </c>
      <c r="T240" s="333" t="s">
        <v>1907</v>
      </c>
      <c r="V240" s="333" t="s">
        <v>1773</v>
      </c>
      <c r="W240" s="333" t="s">
        <v>1774</v>
      </c>
      <c r="X240" s="333" t="s">
        <v>2611</v>
      </c>
      <c r="Y240" s="333" t="s">
        <v>1797</v>
      </c>
      <c r="Z240" s="334">
        <v>300000958077154</v>
      </c>
      <c r="AA240" s="333" t="s">
        <v>1777</v>
      </c>
      <c r="AB240" s="333">
        <v>2697440</v>
      </c>
      <c r="AC240" s="333">
        <v>2697440</v>
      </c>
      <c r="AD240" s="334">
        <v>1</v>
      </c>
      <c r="AE240" s="333" t="s">
        <v>2448</v>
      </c>
      <c r="AF240" s="333" t="s">
        <v>2449</v>
      </c>
      <c r="AG240" s="333" t="s">
        <v>2450</v>
      </c>
      <c r="AH240" s="334">
        <v>4684</v>
      </c>
      <c r="AI240" s="333" t="s">
        <v>2612</v>
      </c>
      <c r="AJ240" s="333" t="s">
        <v>2613</v>
      </c>
      <c r="AK240" s="333" t="s">
        <v>2614</v>
      </c>
      <c r="AL240" s="333" t="s">
        <v>2615</v>
      </c>
      <c r="AM240" s="333" t="s">
        <v>1784</v>
      </c>
      <c r="AN240" s="333" t="s">
        <v>1785</v>
      </c>
      <c r="AO240" s="333" t="s">
        <v>2326</v>
      </c>
      <c r="AP240" s="333" t="s">
        <v>2455</v>
      </c>
      <c r="AQ240" s="334">
        <v>1</v>
      </c>
      <c r="AR240" s="334">
        <v>2023</v>
      </c>
      <c r="AS240" s="336">
        <v>45055</v>
      </c>
      <c r="AT240" s="337">
        <v>45061</v>
      </c>
      <c r="AU240" s="333" t="s">
        <v>613</v>
      </c>
      <c r="AV240" s="333" t="s">
        <v>2295</v>
      </c>
      <c r="AW240" s="333">
        <v>0</v>
      </c>
      <c r="AX240" s="333">
        <v>147.64000000000001</v>
      </c>
      <c r="AZ240" s="338">
        <v>147.64000000000001</v>
      </c>
      <c r="BA240" s="339">
        <v>45241.425441435182</v>
      </c>
    </row>
    <row r="241" spans="1:53">
      <c r="A241" s="333" t="s">
        <v>1792</v>
      </c>
      <c r="B241" s="333" t="s">
        <v>1793</v>
      </c>
      <c r="C241" s="333" t="s">
        <v>1759</v>
      </c>
      <c r="D241" s="333" t="s">
        <v>1760</v>
      </c>
      <c r="E241" s="333" t="s">
        <v>1794</v>
      </c>
      <c r="F241" s="334">
        <v>5</v>
      </c>
      <c r="G241" s="333" t="s">
        <v>1836</v>
      </c>
      <c r="H241" s="333" t="s">
        <v>5</v>
      </c>
      <c r="I241" s="334">
        <v>76105</v>
      </c>
      <c r="J241" s="333" t="s">
        <v>2561</v>
      </c>
      <c r="K241" s="333" t="s">
        <v>1874</v>
      </c>
      <c r="L241" s="333" t="s">
        <v>1875</v>
      </c>
      <c r="M241" s="333" t="s">
        <v>694</v>
      </c>
      <c r="N241" s="333" t="s">
        <v>1766</v>
      </c>
      <c r="O241" s="333" t="s">
        <v>1767</v>
      </c>
      <c r="P241" s="333" t="s">
        <v>1768</v>
      </c>
      <c r="Q241" s="333" t="s">
        <v>1769</v>
      </c>
      <c r="R241" s="333" t="s">
        <v>1770</v>
      </c>
      <c r="S241" s="333" t="s">
        <v>1771</v>
      </c>
      <c r="T241" s="333" t="s">
        <v>1907</v>
      </c>
      <c r="V241" s="333" t="s">
        <v>1773</v>
      </c>
      <c r="W241" s="333" t="s">
        <v>1774</v>
      </c>
      <c r="X241" s="333" t="s">
        <v>2616</v>
      </c>
      <c r="Y241" s="333" t="s">
        <v>1797</v>
      </c>
      <c r="Z241" s="334">
        <v>300000958077192</v>
      </c>
      <c r="AA241" s="333" t="s">
        <v>1777</v>
      </c>
      <c r="AB241" s="333">
        <v>400000</v>
      </c>
      <c r="AC241" s="333">
        <v>400000</v>
      </c>
      <c r="AD241" s="334">
        <v>1</v>
      </c>
      <c r="AE241" s="333" t="s">
        <v>2515</v>
      </c>
      <c r="AF241" s="333" t="s">
        <v>2516</v>
      </c>
      <c r="AG241" s="333" t="s">
        <v>2517</v>
      </c>
      <c r="AH241" s="334">
        <v>4682</v>
      </c>
      <c r="AI241" s="333" t="s">
        <v>2612</v>
      </c>
      <c r="AJ241" s="333" t="s">
        <v>2617</v>
      </c>
      <c r="AK241" s="333" t="s">
        <v>2614</v>
      </c>
      <c r="AL241" s="333" t="s">
        <v>2615</v>
      </c>
      <c r="AM241" s="333" t="s">
        <v>1784</v>
      </c>
      <c r="AN241" s="333" t="s">
        <v>1785</v>
      </c>
      <c r="AO241" s="333" t="s">
        <v>2326</v>
      </c>
      <c r="AP241" s="333" t="s">
        <v>2519</v>
      </c>
      <c r="AQ241" s="334">
        <v>1</v>
      </c>
      <c r="AR241" s="334">
        <v>2023</v>
      </c>
      <c r="AS241" s="336">
        <v>45055</v>
      </c>
      <c r="AT241" s="337">
        <v>45061</v>
      </c>
      <c r="AU241" s="333" t="s">
        <v>613</v>
      </c>
      <c r="AV241" s="333" t="s">
        <v>2295</v>
      </c>
      <c r="AW241" s="333">
        <v>0</v>
      </c>
      <c r="AX241" s="333">
        <v>21.89</v>
      </c>
      <c r="AZ241" s="338">
        <v>21.89</v>
      </c>
      <c r="BA241" s="339">
        <v>45241.425441435182</v>
      </c>
    </row>
    <row r="242" spans="1:53">
      <c r="A242" s="333" t="s">
        <v>1792</v>
      </c>
      <c r="B242" s="333" t="s">
        <v>1793</v>
      </c>
      <c r="C242" s="333" t="s">
        <v>1759</v>
      </c>
      <c r="D242" s="333" t="s">
        <v>1760</v>
      </c>
      <c r="E242" s="333" t="s">
        <v>1794</v>
      </c>
      <c r="F242" s="334">
        <v>5</v>
      </c>
      <c r="G242" s="333" t="s">
        <v>1836</v>
      </c>
      <c r="H242" s="333" t="s">
        <v>5</v>
      </c>
      <c r="I242" s="334">
        <v>76105</v>
      </c>
      <c r="J242" s="333" t="s">
        <v>2561</v>
      </c>
      <c r="K242" s="333" t="s">
        <v>1874</v>
      </c>
      <c r="L242" s="333" t="s">
        <v>1875</v>
      </c>
      <c r="M242" s="333" t="s">
        <v>694</v>
      </c>
      <c r="N242" s="333" t="s">
        <v>1766</v>
      </c>
      <c r="O242" s="333" t="s">
        <v>1767</v>
      </c>
      <c r="P242" s="333" t="s">
        <v>1768</v>
      </c>
      <c r="Q242" s="333" t="s">
        <v>1769</v>
      </c>
      <c r="R242" s="333" t="s">
        <v>1770</v>
      </c>
      <c r="S242" s="333" t="s">
        <v>1771</v>
      </c>
      <c r="T242" s="333" t="s">
        <v>1907</v>
      </c>
      <c r="V242" s="333" t="s">
        <v>1773</v>
      </c>
      <c r="W242" s="333" t="s">
        <v>1774</v>
      </c>
      <c r="X242" s="333" t="s">
        <v>2618</v>
      </c>
      <c r="Y242" s="333" t="s">
        <v>1797</v>
      </c>
      <c r="Z242" s="334">
        <v>300000958077204</v>
      </c>
      <c r="AA242" s="333" t="s">
        <v>1777</v>
      </c>
      <c r="AB242" s="333">
        <v>750000</v>
      </c>
      <c r="AC242" s="333">
        <v>750000</v>
      </c>
      <c r="AD242" s="334">
        <v>1</v>
      </c>
      <c r="AE242" s="333" t="s">
        <v>2619</v>
      </c>
      <c r="AF242" s="333" t="s">
        <v>2620</v>
      </c>
      <c r="AG242" s="333" t="s">
        <v>2621</v>
      </c>
      <c r="AH242" s="334">
        <v>4683</v>
      </c>
      <c r="AI242" s="333" t="s">
        <v>2612</v>
      </c>
      <c r="AJ242" s="333" t="s">
        <v>2622</v>
      </c>
      <c r="AK242" s="333" t="s">
        <v>2614</v>
      </c>
      <c r="AL242" s="333" t="s">
        <v>2615</v>
      </c>
      <c r="AM242" s="333" t="s">
        <v>1784</v>
      </c>
      <c r="AN242" s="333" t="s">
        <v>1785</v>
      </c>
      <c r="AO242" s="333" t="s">
        <v>2326</v>
      </c>
      <c r="AP242" s="333" t="s">
        <v>2623</v>
      </c>
      <c r="AQ242" s="334">
        <v>1</v>
      </c>
      <c r="AR242" s="334">
        <v>2023</v>
      </c>
      <c r="AS242" s="336">
        <v>45055</v>
      </c>
      <c r="AT242" s="337">
        <v>45061</v>
      </c>
      <c r="AU242" s="333" t="s">
        <v>613</v>
      </c>
      <c r="AV242" s="333" t="s">
        <v>2295</v>
      </c>
      <c r="AW242" s="333">
        <v>0</v>
      </c>
      <c r="AX242" s="333">
        <v>41.050000000000004</v>
      </c>
      <c r="AZ242" s="338">
        <v>41.050000000000004</v>
      </c>
      <c r="BA242" s="339">
        <v>45241.425441435182</v>
      </c>
    </row>
    <row r="243" spans="1:53">
      <c r="A243" s="333" t="s">
        <v>1792</v>
      </c>
      <c r="B243" s="333" t="s">
        <v>1793</v>
      </c>
      <c r="C243" s="333" t="s">
        <v>1759</v>
      </c>
      <c r="D243" s="333" t="s">
        <v>1760</v>
      </c>
      <c r="E243" s="333" t="s">
        <v>1794</v>
      </c>
      <c r="F243" s="334">
        <v>5</v>
      </c>
      <c r="G243" s="333" t="s">
        <v>1836</v>
      </c>
      <c r="H243" s="333" t="s">
        <v>5</v>
      </c>
      <c r="I243" s="334">
        <v>76105</v>
      </c>
      <c r="J243" s="333" t="s">
        <v>2561</v>
      </c>
      <c r="K243" s="333" t="s">
        <v>1874</v>
      </c>
      <c r="L243" s="333" t="s">
        <v>1875</v>
      </c>
      <c r="M243" s="333" t="s">
        <v>694</v>
      </c>
      <c r="N243" s="333" t="s">
        <v>1766</v>
      </c>
      <c r="O243" s="333" t="s">
        <v>1767</v>
      </c>
      <c r="P243" s="333" t="s">
        <v>1768</v>
      </c>
      <c r="Q243" s="333" t="s">
        <v>1769</v>
      </c>
      <c r="R243" s="333" t="s">
        <v>1770</v>
      </c>
      <c r="S243" s="333" t="s">
        <v>1771</v>
      </c>
      <c r="T243" s="333" t="s">
        <v>1907</v>
      </c>
      <c r="V243" s="333" t="s">
        <v>1773</v>
      </c>
      <c r="W243" s="333" t="s">
        <v>1774</v>
      </c>
      <c r="X243" s="333" t="s">
        <v>2624</v>
      </c>
      <c r="Y243" s="333" t="s">
        <v>1797</v>
      </c>
      <c r="Z243" s="334">
        <v>300000958077245</v>
      </c>
      <c r="AA243" s="333" t="s">
        <v>1777</v>
      </c>
      <c r="AB243" s="333">
        <v>6882000</v>
      </c>
      <c r="AC243" s="333">
        <v>6882000</v>
      </c>
      <c r="AD243" s="334">
        <v>1</v>
      </c>
      <c r="AE243" s="333" t="s">
        <v>2457</v>
      </c>
      <c r="AF243" s="333" t="s">
        <v>2458</v>
      </c>
      <c r="AG243" s="333" t="s">
        <v>2459</v>
      </c>
      <c r="AH243" s="334">
        <v>4685</v>
      </c>
      <c r="AI243" s="333" t="s">
        <v>2612</v>
      </c>
      <c r="AJ243" s="333" t="s">
        <v>2625</v>
      </c>
      <c r="AK243" s="333" t="s">
        <v>2614</v>
      </c>
      <c r="AL243" s="333" t="s">
        <v>2615</v>
      </c>
      <c r="AM243" s="333" t="s">
        <v>1784</v>
      </c>
      <c r="AN243" s="333" t="s">
        <v>1785</v>
      </c>
      <c r="AO243" s="333" t="s">
        <v>2326</v>
      </c>
      <c r="AP243" s="333" t="s">
        <v>2461</v>
      </c>
      <c r="AQ243" s="334">
        <v>1</v>
      </c>
      <c r="AR243" s="334">
        <v>2023</v>
      </c>
      <c r="AS243" s="336">
        <v>45055</v>
      </c>
      <c r="AT243" s="337">
        <v>45061</v>
      </c>
      <c r="AU243" s="333" t="s">
        <v>613</v>
      </c>
      <c r="AV243" s="333" t="s">
        <v>2295</v>
      </c>
      <c r="AW243" s="333">
        <v>0</v>
      </c>
      <c r="AX243" s="333">
        <v>376.66</v>
      </c>
      <c r="AZ243" s="338">
        <v>376.66</v>
      </c>
      <c r="BA243" s="339">
        <v>45241.425441435182</v>
      </c>
    </row>
    <row r="244" spans="1:53">
      <c r="A244" s="333" t="s">
        <v>1842</v>
      </c>
      <c r="B244" s="333" t="s">
        <v>1843</v>
      </c>
      <c r="C244" s="333" t="s">
        <v>1807</v>
      </c>
      <c r="D244" s="333" t="s">
        <v>1808</v>
      </c>
      <c r="E244" s="333" t="s">
        <v>1842</v>
      </c>
      <c r="F244" s="334">
        <v>3</v>
      </c>
      <c r="G244" s="333" t="s">
        <v>1883</v>
      </c>
      <c r="H244" s="333" t="s">
        <v>5</v>
      </c>
      <c r="I244" s="334">
        <v>71405</v>
      </c>
      <c r="J244" s="333" t="s">
        <v>1871</v>
      </c>
      <c r="K244" s="333" t="s">
        <v>1874</v>
      </c>
      <c r="L244" s="333" t="s">
        <v>1875</v>
      </c>
      <c r="M244" s="333" t="s">
        <v>694</v>
      </c>
      <c r="N244" s="333" t="s">
        <v>1766</v>
      </c>
      <c r="O244" s="333" t="s">
        <v>1767</v>
      </c>
      <c r="P244" s="333" t="s">
        <v>1768</v>
      </c>
      <c r="Q244" s="333" t="s">
        <v>1769</v>
      </c>
      <c r="R244" s="333" t="s">
        <v>1770</v>
      </c>
      <c r="S244" s="333" t="s">
        <v>1771</v>
      </c>
      <c r="T244" s="333" t="s">
        <v>1772</v>
      </c>
      <c r="V244" s="333" t="s">
        <v>1773</v>
      </c>
      <c r="W244" s="333" t="s">
        <v>1774</v>
      </c>
      <c r="X244" s="333" t="s">
        <v>2417</v>
      </c>
      <c r="Y244" s="333" t="s">
        <v>1815</v>
      </c>
      <c r="Z244" s="334"/>
      <c r="AD244" s="334"/>
      <c r="AF244" s="333" t="s">
        <v>613</v>
      </c>
      <c r="AG244" s="333" t="s">
        <v>613</v>
      </c>
      <c r="AH244" s="334">
        <v>22</v>
      </c>
      <c r="AI244" s="333" t="s">
        <v>2377</v>
      </c>
      <c r="AJ244" s="333" t="s">
        <v>2418</v>
      </c>
      <c r="AK244" s="333" t="s">
        <v>2379</v>
      </c>
      <c r="AL244" s="333" t="s">
        <v>2419</v>
      </c>
      <c r="AM244" s="333" t="s">
        <v>1784</v>
      </c>
      <c r="AN244" s="333" t="s">
        <v>1785</v>
      </c>
      <c r="AQ244" s="334"/>
      <c r="AR244" s="334">
        <v>2023</v>
      </c>
      <c r="AS244" s="336">
        <v>44995</v>
      </c>
      <c r="AT244" s="337">
        <v>45170</v>
      </c>
      <c r="AU244" s="333" t="s">
        <v>613</v>
      </c>
      <c r="AV244" s="333" t="s">
        <v>794</v>
      </c>
      <c r="AW244" s="333">
        <v>1071.74</v>
      </c>
      <c r="AX244" s="333">
        <v>1071.74</v>
      </c>
      <c r="AZ244" s="338">
        <v>1071.74</v>
      </c>
      <c r="BA244" s="339">
        <v>45241.425441435182</v>
      </c>
    </row>
    <row r="245" spans="1:53">
      <c r="A245" s="333" t="s">
        <v>1842</v>
      </c>
      <c r="B245" s="333" t="s">
        <v>1843</v>
      </c>
      <c r="C245" s="333" t="s">
        <v>1807</v>
      </c>
      <c r="D245" s="333" t="s">
        <v>1808</v>
      </c>
      <c r="E245" s="333" t="s">
        <v>1842</v>
      </c>
      <c r="F245" s="334">
        <v>7</v>
      </c>
      <c r="G245" s="333" t="s">
        <v>1809</v>
      </c>
      <c r="H245" s="333" t="s">
        <v>5</v>
      </c>
      <c r="I245" s="334">
        <v>71405</v>
      </c>
      <c r="J245" s="333" t="s">
        <v>1871</v>
      </c>
      <c r="K245" s="333" t="s">
        <v>1874</v>
      </c>
      <c r="L245" s="333" t="s">
        <v>1875</v>
      </c>
      <c r="M245" s="333" t="s">
        <v>694</v>
      </c>
      <c r="N245" s="333" t="s">
        <v>1766</v>
      </c>
      <c r="O245" s="333" t="s">
        <v>1767</v>
      </c>
      <c r="P245" s="333" t="s">
        <v>1768</v>
      </c>
      <c r="Q245" s="333" t="s">
        <v>1769</v>
      </c>
      <c r="R245" s="333" t="s">
        <v>1770</v>
      </c>
      <c r="S245" s="333" t="s">
        <v>1771</v>
      </c>
      <c r="T245" s="333" t="s">
        <v>1772</v>
      </c>
      <c r="V245" s="333" t="s">
        <v>1773</v>
      </c>
      <c r="W245" s="333" t="s">
        <v>1774</v>
      </c>
      <c r="X245" s="333" t="s">
        <v>2420</v>
      </c>
      <c r="Y245" s="333" t="s">
        <v>1815</v>
      </c>
      <c r="Z245" s="334"/>
      <c r="AD245" s="334"/>
      <c r="AF245" s="333" t="s">
        <v>613</v>
      </c>
      <c r="AG245" s="333" t="s">
        <v>613</v>
      </c>
      <c r="AH245" s="334">
        <v>896</v>
      </c>
      <c r="AI245" s="333" t="s">
        <v>2358</v>
      </c>
      <c r="AJ245" s="333" t="s">
        <v>2421</v>
      </c>
      <c r="AK245" s="333" t="s">
        <v>2360</v>
      </c>
      <c r="AL245" s="333" t="s">
        <v>1851</v>
      </c>
      <c r="AM245" s="333" t="s">
        <v>1784</v>
      </c>
      <c r="AN245" s="333" t="s">
        <v>1785</v>
      </c>
      <c r="AQ245" s="334"/>
      <c r="AR245" s="334">
        <v>2023</v>
      </c>
      <c r="AS245" s="336">
        <v>45108</v>
      </c>
      <c r="AT245" s="337">
        <v>45177</v>
      </c>
      <c r="AU245" s="333" t="s">
        <v>613</v>
      </c>
      <c r="AV245" s="333" t="s">
        <v>794</v>
      </c>
      <c r="AW245" s="333">
        <v>1568.42</v>
      </c>
      <c r="AX245" s="333">
        <v>1568.42</v>
      </c>
      <c r="AZ245" s="338">
        <v>1568.42</v>
      </c>
      <c r="BA245" s="339">
        <v>45241.425441435182</v>
      </c>
    </row>
    <row r="246" spans="1:53">
      <c r="A246" s="333" t="s">
        <v>1842</v>
      </c>
      <c r="B246" s="333" t="s">
        <v>1843</v>
      </c>
      <c r="C246" s="333" t="s">
        <v>1807</v>
      </c>
      <c r="D246" s="333" t="s">
        <v>1808</v>
      </c>
      <c r="E246" s="333" t="s">
        <v>1842</v>
      </c>
      <c r="F246" s="334">
        <v>8</v>
      </c>
      <c r="G246" s="333" t="s">
        <v>1826</v>
      </c>
      <c r="H246" s="333" t="s">
        <v>5</v>
      </c>
      <c r="I246" s="334">
        <v>71405</v>
      </c>
      <c r="J246" s="333" t="s">
        <v>1871</v>
      </c>
      <c r="K246" s="333" t="s">
        <v>1874</v>
      </c>
      <c r="L246" s="333" t="s">
        <v>1875</v>
      </c>
      <c r="M246" s="333" t="s">
        <v>694</v>
      </c>
      <c r="N246" s="333" t="s">
        <v>1766</v>
      </c>
      <c r="O246" s="333" t="s">
        <v>1767</v>
      </c>
      <c r="P246" s="333" t="s">
        <v>1768</v>
      </c>
      <c r="Q246" s="333" t="s">
        <v>1769</v>
      </c>
      <c r="R246" s="333" t="s">
        <v>1770</v>
      </c>
      <c r="S246" s="333" t="s">
        <v>1771</v>
      </c>
      <c r="T246" s="333" t="s">
        <v>1772</v>
      </c>
      <c r="V246" s="333" t="s">
        <v>1773</v>
      </c>
      <c r="W246" s="333" t="s">
        <v>1774</v>
      </c>
      <c r="X246" s="333" t="s">
        <v>2424</v>
      </c>
      <c r="Y246" s="333" t="s">
        <v>1815</v>
      </c>
      <c r="Z246" s="334"/>
      <c r="AD246" s="334"/>
      <c r="AF246" s="333" t="s">
        <v>613</v>
      </c>
      <c r="AG246" s="333" t="s">
        <v>613</v>
      </c>
      <c r="AH246" s="334">
        <v>1647</v>
      </c>
      <c r="AI246" s="333" t="s">
        <v>2369</v>
      </c>
      <c r="AJ246" s="333" t="s">
        <v>2425</v>
      </c>
      <c r="AK246" s="333" t="s">
        <v>2371</v>
      </c>
      <c r="AL246" s="333" t="s">
        <v>1855</v>
      </c>
      <c r="AM246" s="333" t="s">
        <v>1784</v>
      </c>
      <c r="AN246" s="333" t="s">
        <v>1785</v>
      </c>
      <c r="AQ246" s="334"/>
      <c r="AR246" s="334">
        <v>2023</v>
      </c>
      <c r="AS246" s="336">
        <v>45139</v>
      </c>
      <c r="AT246" s="337">
        <v>45177</v>
      </c>
      <c r="AU246" s="333" t="s">
        <v>613</v>
      </c>
      <c r="AV246" s="333" t="s">
        <v>794</v>
      </c>
      <c r="AW246" s="333">
        <v>1695.8</v>
      </c>
      <c r="AX246" s="333">
        <v>1695.8</v>
      </c>
      <c r="AZ246" s="338">
        <v>1695.8</v>
      </c>
      <c r="BA246" s="339">
        <v>45241.425441435182</v>
      </c>
    </row>
    <row r="247" spans="1:53">
      <c r="A247" s="333" t="s">
        <v>1842</v>
      </c>
      <c r="B247" s="333" t="s">
        <v>1843</v>
      </c>
      <c r="C247" s="333" t="s">
        <v>1807</v>
      </c>
      <c r="D247" s="333" t="s">
        <v>1808</v>
      </c>
      <c r="E247" s="333" t="s">
        <v>1842</v>
      </c>
      <c r="F247" s="334">
        <v>4</v>
      </c>
      <c r="G247" s="333" t="s">
        <v>1820</v>
      </c>
      <c r="H247" s="333" t="s">
        <v>5</v>
      </c>
      <c r="I247" s="334">
        <v>71405</v>
      </c>
      <c r="J247" s="333" t="s">
        <v>1871</v>
      </c>
      <c r="K247" s="333" t="s">
        <v>1874</v>
      </c>
      <c r="L247" s="333" t="s">
        <v>1875</v>
      </c>
      <c r="M247" s="333" t="s">
        <v>694</v>
      </c>
      <c r="N247" s="333" t="s">
        <v>1766</v>
      </c>
      <c r="O247" s="333" t="s">
        <v>1767</v>
      </c>
      <c r="P247" s="333" t="s">
        <v>1768</v>
      </c>
      <c r="Q247" s="333" t="s">
        <v>1769</v>
      </c>
      <c r="R247" s="333" t="s">
        <v>1770</v>
      </c>
      <c r="S247" s="333" t="s">
        <v>1771</v>
      </c>
      <c r="T247" s="333" t="s">
        <v>1772</v>
      </c>
      <c r="V247" s="333" t="s">
        <v>1773</v>
      </c>
      <c r="W247" s="333" t="s">
        <v>1774</v>
      </c>
      <c r="X247" s="333" t="s">
        <v>2426</v>
      </c>
      <c r="Y247" s="333" t="s">
        <v>1815</v>
      </c>
      <c r="Z247" s="334"/>
      <c r="AD247" s="334"/>
      <c r="AF247" s="333" t="s">
        <v>613</v>
      </c>
      <c r="AG247" s="333" t="s">
        <v>613</v>
      </c>
      <c r="AH247" s="334">
        <v>2452</v>
      </c>
      <c r="AI247" s="333" t="s">
        <v>1857</v>
      </c>
      <c r="AJ247" s="333" t="s">
        <v>2427</v>
      </c>
      <c r="AK247" s="333" t="s">
        <v>1859</v>
      </c>
      <c r="AL247" s="333" t="s">
        <v>1860</v>
      </c>
      <c r="AM247" s="333" t="s">
        <v>1784</v>
      </c>
      <c r="AN247" s="333" t="s">
        <v>1785</v>
      </c>
      <c r="AQ247" s="334"/>
      <c r="AR247" s="334">
        <v>2023</v>
      </c>
      <c r="AS247" s="336">
        <v>45017</v>
      </c>
      <c r="AT247" s="337">
        <v>45171</v>
      </c>
      <c r="AU247" s="333" t="s">
        <v>613</v>
      </c>
      <c r="AV247" s="333" t="s">
        <v>794</v>
      </c>
      <c r="AW247" s="333">
        <v>1474.99</v>
      </c>
      <c r="AX247" s="333">
        <v>1474.99</v>
      </c>
      <c r="AZ247" s="338">
        <v>1474.99</v>
      </c>
      <c r="BA247" s="339">
        <v>45241.425441435182</v>
      </c>
    </row>
    <row r="248" spans="1:53">
      <c r="A248" s="333" t="s">
        <v>1842</v>
      </c>
      <c r="B248" s="333" t="s">
        <v>1843</v>
      </c>
      <c r="C248" s="333" t="s">
        <v>1807</v>
      </c>
      <c r="D248" s="333" t="s">
        <v>1808</v>
      </c>
      <c r="E248" s="333" t="s">
        <v>1842</v>
      </c>
      <c r="F248" s="334">
        <v>9</v>
      </c>
      <c r="G248" s="333" t="s">
        <v>1872</v>
      </c>
      <c r="H248" s="333" t="s">
        <v>5</v>
      </c>
      <c r="I248" s="334">
        <v>71405</v>
      </c>
      <c r="J248" s="333" t="s">
        <v>1871</v>
      </c>
      <c r="K248" s="333" t="s">
        <v>1874</v>
      </c>
      <c r="L248" s="333" t="s">
        <v>1875</v>
      </c>
      <c r="M248" s="333" t="s">
        <v>694</v>
      </c>
      <c r="N248" s="333" t="s">
        <v>1766</v>
      </c>
      <c r="O248" s="333" t="s">
        <v>1767</v>
      </c>
      <c r="P248" s="333" t="s">
        <v>1768</v>
      </c>
      <c r="Q248" s="333" t="s">
        <v>1769</v>
      </c>
      <c r="R248" s="333" t="s">
        <v>1770</v>
      </c>
      <c r="S248" s="333" t="s">
        <v>1771</v>
      </c>
      <c r="T248" s="333" t="s">
        <v>1772</v>
      </c>
      <c r="V248" s="333" t="s">
        <v>1773</v>
      </c>
      <c r="W248" s="333" t="s">
        <v>1774</v>
      </c>
      <c r="X248" s="333" t="s">
        <v>2434</v>
      </c>
      <c r="Y248" s="333" t="s">
        <v>1815</v>
      </c>
      <c r="Z248" s="334"/>
      <c r="AD248" s="334"/>
      <c r="AF248" s="333" t="s">
        <v>613</v>
      </c>
      <c r="AG248" s="333" t="s">
        <v>613</v>
      </c>
      <c r="AH248" s="334">
        <v>3112</v>
      </c>
      <c r="AI248" s="333" t="s">
        <v>2392</v>
      </c>
      <c r="AJ248" s="333" t="s">
        <v>2435</v>
      </c>
      <c r="AK248" s="333" t="s">
        <v>2394</v>
      </c>
      <c r="AL248" s="333" t="s">
        <v>2350</v>
      </c>
      <c r="AM248" s="333" t="s">
        <v>1784</v>
      </c>
      <c r="AN248" s="333" t="s">
        <v>1785</v>
      </c>
      <c r="AQ248" s="334"/>
      <c r="AR248" s="334">
        <v>2023</v>
      </c>
      <c r="AS248" s="336">
        <v>45170</v>
      </c>
      <c r="AT248" s="337">
        <v>45202</v>
      </c>
      <c r="AU248" s="333" t="s">
        <v>613</v>
      </c>
      <c r="AV248" s="333" t="s">
        <v>794</v>
      </c>
      <c r="AW248" s="333">
        <v>1755.8</v>
      </c>
      <c r="AX248" s="333">
        <v>1755.8</v>
      </c>
      <c r="AZ248" s="338">
        <v>1755.8</v>
      </c>
      <c r="BA248" s="339">
        <v>45241.425441435182</v>
      </c>
    </row>
    <row r="249" spans="1:53">
      <c r="A249" s="333" t="s">
        <v>1842</v>
      </c>
      <c r="B249" s="333" t="s">
        <v>1843</v>
      </c>
      <c r="C249" s="333" t="s">
        <v>1807</v>
      </c>
      <c r="D249" s="333" t="s">
        <v>1808</v>
      </c>
      <c r="E249" s="333" t="s">
        <v>1842</v>
      </c>
      <c r="F249" s="334">
        <v>5</v>
      </c>
      <c r="G249" s="333" t="s">
        <v>1836</v>
      </c>
      <c r="H249" s="333" t="s">
        <v>5</v>
      </c>
      <c r="I249" s="334">
        <v>71405</v>
      </c>
      <c r="J249" s="333" t="s">
        <v>1871</v>
      </c>
      <c r="K249" s="333" t="s">
        <v>1874</v>
      </c>
      <c r="L249" s="333" t="s">
        <v>1875</v>
      </c>
      <c r="M249" s="333" t="s">
        <v>694</v>
      </c>
      <c r="N249" s="333" t="s">
        <v>1766</v>
      </c>
      <c r="O249" s="333" t="s">
        <v>1767</v>
      </c>
      <c r="P249" s="333" t="s">
        <v>1768</v>
      </c>
      <c r="Q249" s="333" t="s">
        <v>1769</v>
      </c>
      <c r="R249" s="333" t="s">
        <v>1770</v>
      </c>
      <c r="S249" s="333" t="s">
        <v>1771</v>
      </c>
      <c r="T249" s="333" t="s">
        <v>1772</v>
      </c>
      <c r="V249" s="333" t="s">
        <v>1773</v>
      </c>
      <c r="W249" s="333" t="s">
        <v>1774</v>
      </c>
      <c r="X249" s="333" t="s">
        <v>2442</v>
      </c>
      <c r="Y249" s="333" t="s">
        <v>1815</v>
      </c>
      <c r="Z249" s="334"/>
      <c r="AD249" s="334"/>
      <c r="AF249" s="333" t="s">
        <v>613</v>
      </c>
      <c r="AG249" s="333" t="s">
        <v>613</v>
      </c>
      <c r="AH249" s="334">
        <v>3274</v>
      </c>
      <c r="AI249" s="333" t="s">
        <v>1867</v>
      </c>
      <c r="AJ249" s="333" t="s">
        <v>2443</v>
      </c>
      <c r="AK249" s="333" t="s">
        <v>1869</v>
      </c>
      <c r="AL249" s="333" t="s">
        <v>1870</v>
      </c>
      <c r="AM249" s="333" t="s">
        <v>1784</v>
      </c>
      <c r="AN249" s="333" t="s">
        <v>1785</v>
      </c>
      <c r="AQ249" s="334"/>
      <c r="AR249" s="334">
        <v>2023</v>
      </c>
      <c r="AS249" s="336">
        <v>45047</v>
      </c>
      <c r="AT249" s="337">
        <v>45173</v>
      </c>
      <c r="AU249" s="333" t="s">
        <v>613</v>
      </c>
      <c r="AV249" s="333" t="s">
        <v>794</v>
      </c>
      <c r="AW249" s="333">
        <v>1530.45</v>
      </c>
      <c r="AX249" s="333">
        <v>1530.45</v>
      </c>
      <c r="AZ249" s="338">
        <v>1530.45</v>
      </c>
      <c r="BA249" s="339">
        <v>45241.425441435182</v>
      </c>
    </row>
    <row r="250" spans="1:53">
      <c r="A250" s="333" t="s">
        <v>1842</v>
      </c>
      <c r="B250" s="333" t="s">
        <v>1843</v>
      </c>
      <c r="C250" s="333" t="s">
        <v>1807</v>
      </c>
      <c r="D250" s="333" t="s">
        <v>1808</v>
      </c>
      <c r="E250" s="333" t="s">
        <v>1842</v>
      </c>
      <c r="F250" s="334">
        <v>6</v>
      </c>
      <c r="G250" s="333" t="s">
        <v>1831</v>
      </c>
      <c r="H250" s="333" t="s">
        <v>5</v>
      </c>
      <c r="I250" s="334">
        <v>71405</v>
      </c>
      <c r="J250" s="333" t="s">
        <v>1871</v>
      </c>
      <c r="K250" s="333" t="s">
        <v>1874</v>
      </c>
      <c r="L250" s="333" t="s">
        <v>1875</v>
      </c>
      <c r="M250" s="333" t="s">
        <v>694</v>
      </c>
      <c r="N250" s="333" t="s">
        <v>1766</v>
      </c>
      <c r="O250" s="333" t="s">
        <v>1767</v>
      </c>
      <c r="P250" s="333" t="s">
        <v>1768</v>
      </c>
      <c r="Q250" s="333" t="s">
        <v>1769</v>
      </c>
      <c r="R250" s="333" t="s">
        <v>1770</v>
      </c>
      <c r="S250" s="333" t="s">
        <v>1771</v>
      </c>
      <c r="T250" s="333" t="s">
        <v>1772</v>
      </c>
      <c r="V250" s="333" t="s">
        <v>1773</v>
      </c>
      <c r="W250" s="333" t="s">
        <v>1774</v>
      </c>
      <c r="X250" s="333" t="s">
        <v>2432</v>
      </c>
      <c r="Y250" s="333" t="s">
        <v>1815</v>
      </c>
      <c r="Z250" s="334"/>
      <c r="AD250" s="334"/>
      <c r="AF250" s="333" t="s">
        <v>613</v>
      </c>
      <c r="AG250" s="333" t="s">
        <v>613</v>
      </c>
      <c r="AH250" s="334">
        <v>3276</v>
      </c>
      <c r="AI250" s="333" t="s">
        <v>2396</v>
      </c>
      <c r="AJ250" s="333" t="s">
        <v>2433</v>
      </c>
      <c r="AK250" s="333" t="s">
        <v>2398</v>
      </c>
      <c r="AL250" s="333" t="s">
        <v>1865</v>
      </c>
      <c r="AM250" s="333" t="s">
        <v>1784</v>
      </c>
      <c r="AN250" s="333" t="s">
        <v>1785</v>
      </c>
      <c r="AQ250" s="334"/>
      <c r="AR250" s="334">
        <v>2023</v>
      </c>
      <c r="AS250" s="336">
        <v>45078</v>
      </c>
      <c r="AT250" s="337">
        <v>45171</v>
      </c>
      <c r="AU250" s="333" t="s">
        <v>613</v>
      </c>
      <c r="AV250" s="333" t="s">
        <v>794</v>
      </c>
      <c r="AW250" s="333">
        <v>1539.38</v>
      </c>
      <c r="AX250" s="333">
        <v>1539.38</v>
      </c>
      <c r="AZ250" s="338">
        <v>1539.38</v>
      </c>
      <c r="BA250" s="339">
        <v>45241.425441435182</v>
      </c>
    </row>
    <row r="251" spans="1:53">
      <c r="A251" s="333" t="s">
        <v>1842</v>
      </c>
      <c r="B251" s="333" t="s">
        <v>1843</v>
      </c>
      <c r="C251" s="333" t="s">
        <v>1807</v>
      </c>
      <c r="D251" s="333" t="s">
        <v>1808</v>
      </c>
      <c r="E251" s="333" t="s">
        <v>1842</v>
      </c>
      <c r="F251" s="334">
        <v>10</v>
      </c>
      <c r="G251" s="333" t="s">
        <v>1762</v>
      </c>
      <c r="H251" s="333" t="s">
        <v>5</v>
      </c>
      <c r="I251" s="334">
        <v>71405</v>
      </c>
      <c r="J251" s="333" t="s">
        <v>1871</v>
      </c>
      <c r="K251" s="333" t="s">
        <v>1874</v>
      </c>
      <c r="L251" s="333" t="s">
        <v>1875</v>
      </c>
      <c r="M251" s="333" t="s">
        <v>694</v>
      </c>
      <c r="N251" s="333" t="s">
        <v>1766</v>
      </c>
      <c r="O251" s="333" t="s">
        <v>1767</v>
      </c>
      <c r="P251" s="333" t="s">
        <v>1768</v>
      </c>
      <c r="Q251" s="333" t="s">
        <v>1769</v>
      </c>
      <c r="R251" s="333" t="s">
        <v>1770</v>
      </c>
      <c r="S251" s="333" t="s">
        <v>1771</v>
      </c>
      <c r="T251" s="333" t="s">
        <v>1772</v>
      </c>
      <c r="V251" s="333" t="s">
        <v>1773</v>
      </c>
      <c r="W251" s="333" t="s">
        <v>1774</v>
      </c>
      <c r="X251" s="333" t="s">
        <v>2436</v>
      </c>
      <c r="Y251" s="333" t="s">
        <v>1815</v>
      </c>
      <c r="Z251" s="334"/>
      <c r="AD251" s="334"/>
      <c r="AF251" s="333" t="s">
        <v>613</v>
      </c>
      <c r="AG251" s="333" t="s">
        <v>613</v>
      </c>
      <c r="AH251" s="334">
        <v>3283</v>
      </c>
      <c r="AI251" s="333" t="s">
        <v>2386</v>
      </c>
      <c r="AJ251" s="333" t="s">
        <v>2437</v>
      </c>
      <c r="AK251" s="333" t="s">
        <v>2388</v>
      </c>
      <c r="AL251" s="333" t="s">
        <v>2355</v>
      </c>
      <c r="AM251" s="333" t="s">
        <v>1784</v>
      </c>
      <c r="AN251" s="333" t="s">
        <v>1785</v>
      </c>
      <c r="AQ251" s="334"/>
      <c r="AR251" s="334">
        <v>2023</v>
      </c>
      <c r="AS251" s="336">
        <v>45200</v>
      </c>
      <c r="AT251" s="337">
        <v>45235</v>
      </c>
      <c r="AU251" s="333" t="s">
        <v>613</v>
      </c>
      <c r="AV251" s="333" t="s">
        <v>794</v>
      </c>
      <c r="AW251" s="333">
        <v>1669.13</v>
      </c>
      <c r="AX251" s="333">
        <v>1669.13</v>
      </c>
      <c r="AZ251" s="338">
        <v>1669.13</v>
      </c>
      <c r="BA251" s="339">
        <v>45241.425441435182</v>
      </c>
    </row>
    <row r="252" spans="1:53">
      <c r="A252" s="333" t="s">
        <v>1757</v>
      </c>
      <c r="B252" s="333" t="s">
        <v>1758</v>
      </c>
      <c r="C252" s="333" t="s">
        <v>1759</v>
      </c>
      <c r="D252" s="333" t="s">
        <v>1760</v>
      </c>
      <c r="E252" s="333" t="s">
        <v>1761</v>
      </c>
      <c r="F252" s="334">
        <v>1</v>
      </c>
      <c r="G252" s="333" t="s">
        <v>2240</v>
      </c>
      <c r="H252" s="333" t="s">
        <v>5</v>
      </c>
      <c r="I252" s="334">
        <v>72125</v>
      </c>
      <c r="J252" s="333" t="s">
        <v>2626</v>
      </c>
      <c r="K252" s="333" t="s">
        <v>1874</v>
      </c>
      <c r="L252" s="333" t="s">
        <v>1875</v>
      </c>
      <c r="M252" s="333" t="s">
        <v>694</v>
      </c>
      <c r="N252" s="333" t="s">
        <v>1766</v>
      </c>
      <c r="O252" s="333" t="s">
        <v>1767</v>
      </c>
      <c r="P252" s="333" t="s">
        <v>1768</v>
      </c>
      <c r="Q252" s="333" t="s">
        <v>1769</v>
      </c>
      <c r="R252" s="333" t="s">
        <v>1770</v>
      </c>
      <c r="S252" s="333" t="s">
        <v>1771</v>
      </c>
      <c r="T252" s="333" t="s">
        <v>1907</v>
      </c>
      <c r="V252" s="333" t="s">
        <v>1773</v>
      </c>
      <c r="W252" s="333" t="s">
        <v>1774</v>
      </c>
      <c r="X252" s="333" t="s">
        <v>2619</v>
      </c>
      <c r="Y252" s="333" t="s">
        <v>1776</v>
      </c>
      <c r="Z252" s="334">
        <v>300000958077204</v>
      </c>
      <c r="AA252" s="333" t="s">
        <v>1777</v>
      </c>
      <c r="AB252" s="333">
        <v>750000</v>
      </c>
      <c r="AC252" s="333">
        <v>750000</v>
      </c>
      <c r="AD252" s="334">
        <v>1</v>
      </c>
      <c r="AE252" s="333" t="s">
        <v>2619</v>
      </c>
      <c r="AF252" s="333" t="s">
        <v>2620</v>
      </c>
      <c r="AG252" s="333" t="s">
        <v>2621</v>
      </c>
      <c r="AH252" s="334">
        <v>12</v>
      </c>
      <c r="AI252" s="333" t="s">
        <v>2451</v>
      </c>
      <c r="AJ252" s="333" t="s">
        <v>2627</v>
      </c>
      <c r="AK252" s="333" t="s">
        <v>2453</v>
      </c>
      <c r="AL252" s="333" t="s">
        <v>2454</v>
      </c>
      <c r="AM252" s="333" t="s">
        <v>1784</v>
      </c>
      <c r="AN252" s="333" t="s">
        <v>1785</v>
      </c>
      <c r="AO252" s="333" t="s">
        <v>2326</v>
      </c>
      <c r="AP252" s="333" t="s">
        <v>2623</v>
      </c>
      <c r="AQ252" s="334">
        <v>1</v>
      </c>
      <c r="AR252" s="334">
        <v>2023</v>
      </c>
      <c r="AS252" s="336">
        <v>44927</v>
      </c>
      <c r="AT252" s="337">
        <v>45061</v>
      </c>
      <c r="AU252" s="333" t="s">
        <v>1882</v>
      </c>
      <c r="AV252" s="333" t="s">
        <v>2295</v>
      </c>
      <c r="AW252" s="333">
        <v>0</v>
      </c>
      <c r="AX252" s="333">
        <v>40.85</v>
      </c>
      <c r="AZ252" s="338">
        <v>40.85</v>
      </c>
      <c r="BA252" s="339">
        <v>45241.425441435182</v>
      </c>
    </row>
    <row r="253" spans="1:53">
      <c r="A253" s="333" t="s">
        <v>1757</v>
      </c>
      <c r="B253" s="333" t="s">
        <v>1758</v>
      </c>
      <c r="C253" s="333" t="s">
        <v>1759</v>
      </c>
      <c r="D253" s="333" t="s">
        <v>1760</v>
      </c>
      <c r="E253" s="333" t="s">
        <v>1761</v>
      </c>
      <c r="F253" s="334">
        <v>1</v>
      </c>
      <c r="G253" s="333" t="s">
        <v>2240</v>
      </c>
      <c r="H253" s="333" t="s">
        <v>5</v>
      </c>
      <c r="I253" s="334">
        <v>72125</v>
      </c>
      <c r="J253" s="333" t="s">
        <v>2626</v>
      </c>
      <c r="K253" s="333" t="s">
        <v>1874</v>
      </c>
      <c r="L253" s="333" t="s">
        <v>1875</v>
      </c>
      <c r="M253" s="333" t="s">
        <v>694</v>
      </c>
      <c r="N253" s="333" t="s">
        <v>1766</v>
      </c>
      <c r="O253" s="333" t="s">
        <v>1767</v>
      </c>
      <c r="P253" s="333" t="s">
        <v>1768</v>
      </c>
      <c r="Q253" s="333" t="s">
        <v>1769</v>
      </c>
      <c r="R253" s="333" t="s">
        <v>1770</v>
      </c>
      <c r="S253" s="333" t="s">
        <v>1771</v>
      </c>
      <c r="T253" s="333" t="s">
        <v>1907</v>
      </c>
      <c r="V253" s="333" t="s">
        <v>1773</v>
      </c>
      <c r="W253" s="333" t="s">
        <v>1774</v>
      </c>
      <c r="X253" s="333" t="s">
        <v>2619</v>
      </c>
      <c r="Y253" s="333" t="s">
        <v>1776</v>
      </c>
      <c r="Z253" s="334">
        <v>300000958077204</v>
      </c>
      <c r="AA253" s="333" t="s">
        <v>1777</v>
      </c>
      <c r="AB253" s="333">
        <v>750000</v>
      </c>
      <c r="AC253" s="333">
        <v>750000</v>
      </c>
      <c r="AD253" s="334">
        <v>1</v>
      </c>
      <c r="AE253" s="333" t="s">
        <v>2619</v>
      </c>
      <c r="AF253" s="333" t="s">
        <v>2620</v>
      </c>
      <c r="AG253" s="333" t="s">
        <v>2621</v>
      </c>
      <c r="AH253" s="334">
        <v>71</v>
      </c>
      <c r="AI253" s="333" t="s">
        <v>2451</v>
      </c>
      <c r="AJ253" s="333" t="s">
        <v>2627</v>
      </c>
      <c r="AK253" s="333" t="s">
        <v>2456</v>
      </c>
      <c r="AL253" s="333" t="s">
        <v>2454</v>
      </c>
      <c r="AM253" s="333" t="s">
        <v>1784</v>
      </c>
      <c r="AN253" s="333" t="s">
        <v>1785</v>
      </c>
      <c r="AO253" s="333" t="s">
        <v>2326</v>
      </c>
      <c r="AP253" s="333" t="s">
        <v>2623</v>
      </c>
      <c r="AQ253" s="334">
        <v>1</v>
      </c>
      <c r="AR253" s="334">
        <v>2023</v>
      </c>
      <c r="AS253" s="336">
        <v>44927</v>
      </c>
      <c r="AT253" s="337">
        <v>45061</v>
      </c>
      <c r="AU253" s="333" t="s">
        <v>1882</v>
      </c>
      <c r="AV253" s="333" t="s">
        <v>2295</v>
      </c>
      <c r="AW253" s="333">
        <v>750000</v>
      </c>
      <c r="AX253" s="333">
        <v>1176.1500000000001</v>
      </c>
      <c r="AZ253" s="338">
        <v>1176.1500000000001</v>
      </c>
      <c r="BA253" s="339">
        <v>45241.425441435182</v>
      </c>
    </row>
    <row r="254" spans="1:53">
      <c r="A254" s="333" t="s">
        <v>1757</v>
      </c>
      <c r="B254" s="333" t="s">
        <v>1758</v>
      </c>
      <c r="C254" s="333" t="s">
        <v>1759</v>
      </c>
      <c r="D254" s="333" t="s">
        <v>1760</v>
      </c>
      <c r="E254" s="333" t="s">
        <v>1761</v>
      </c>
      <c r="F254" s="334">
        <v>4</v>
      </c>
      <c r="G254" s="333" t="s">
        <v>1820</v>
      </c>
      <c r="H254" s="333" t="s">
        <v>5</v>
      </c>
      <c r="I254" s="334">
        <v>74596</v>
      </c>
      <c r="J254" s="333" t="s">
        <v>2628</v>
      </c>
      <c r="K254" s="333" t="s">
        <v>1874</v>
      </c>
      <c r="L254" s="333" t="s">
        <v>1875</v>
      </c>
      <c r="M254" s="333" t="s">
        <v>694</v>
      </c>
      <c r="N254" s="333" t="s">
        <v>1766</v>
      </c>
      <c r="O254" s="333" t="s">
        <v>1767</v>
      </c>
      <c r="P254" s="333" t="s">
        <v>1768</v>
      </c>
      <c r="Q254" s="333" t="s">
        <v>1769</v>
      </c>
      <c r="R254" s="333" t="s">
        <v>1770</v>
      </c>
      <c r="S254" s="333" t="s">
        <v>1771</v>
      </c>
      <c r="T254" s="333" t="s">
        <v>1772</v>
      </c>
      <c r="V254" s="333" t="s">
        <v>1773</v>
      </c>
      <c r="W254" s="333" t="s">
        <v>1774</v>
      </c>
      <c r="X254" s="333" t="s">
        <v>2521</v>
      </c>
      <c r="Y254" s="333" t="s">
        <v>1776</v>
      </c>
      <c r="Z254" s="334">
        <v>300000936421891</v>
      </c>
      <c r="AA254" s="333" t="s">
        <v>1777</v>
      </c>
      <c r="AB254" s="333">
        <v>3000</v>
      </c>
      <c r="AC254" s="333">
        <v>1995.66</v>
      </c>
      <c r="AD254" s="334">
        <v>2</v>
      </c>
      <c r="AE254" s="333" t="s">
        <v>2521</v>
      </c>
      <c r="AF254" s="333" t="s">
        <v>2522</v>
      </c>
      <c r="AG254" s="333" t="s">
        <v>1350</v>
      </c>
      <c r="AH254" s="334">
        <v>223</v>
      </c>
      <c r="AI254" s="333" t="s">
        <v>2523</v>
      </c>
      <c r="AJ254" s="333" t="s">
        <v>2629</v>
      </c>
      <c r="AK254" s="333" t="s">
        <v>2525</v>
      </c>
      <c r="AL254" s="333" t="s">
        <v>1949</v>
      </c>
      <c r="AM254" s="333" t="s">
        <v>1784</v>
      </c>
      <c r="AN254" s="333" t="s">
        <v>1785</v>
      </c>
      <c r="AO254" s="333" t="s">
        <v>698</v>
      </c>
      <c r="AQ254" s="334">
        <v>0</v>
      </c>
      <c r="AR254" s="334">
        <v>2023</v>
      </c>
      <c r="AS254" s="336">
        <v>45042</v>
      </c>
      <c r="AT254" s="337">
        <v>45042</v>
      </c>
      <c r="AU254" s="333" t="s">
        <v>1906</v>
      </c>
      <c r="AV254" s="333" t="s">
        <v>703</v>
      </c>
      <c r="AW254" s="333">
        <v>1995.66</v>
      </c>
      <c r="AX254" s="333">
        <v>32.24</v>
      </c>
      <c r="AZ254" s="338">
        <v>32.24</v>
      </c>
      <c r="BA254" s="339">
        <v>45241.425441435182</v>
      </c>
    </row>
    <row r="255" spans="1:53">
      <c r="A255" s="333" t="s">
        <v>1757</v>
      </c>
      <c r="B255" s="333" t="s">
        <v>1758</v>
      </c>
      <c r="C255" s="333" t="s">
        <v>1759</v>
      </c>
      <c r="D255" s="333" t="s">
        <v>1760</v>
      </c>
      <c r="E255" s="333" t="s">
        <v>1761</v>
      </c>
      <c r="F255" s="334">
        <v>4</v>
      </c>
      <c r="G255" s="333" t="s">
        <v>1820</v>
      </c>
      <c r="H255" s="333" t="s">
        <v>5</v>
      </c>
      <c r="I255" s="334">
        <v>74596</v>
      </c>
      <c r="J255" s="333" t="s">
        <v>2628</v>
      </c>
      <c r="K255" s="333" t="s">
        <v>1874</v>
      </c>
      <c r="L255" s="333" t="s">
        <v>1875</v>
      </c>
      <c r="M255" s="333" t="s">
        <v>694</v>
      </c>
      <c r="N255" s="333" t="s">
        <v>1766</v>
      </c>
      <c r="O255" s="333" t="s">
        <v>1767</v>
      </c>
      <c r="P255" s="333" t="s">
        <v>1768</v>
      </c>
      <c r="Q255" s="333" t="s">
        <v>1769</v>
      </c>
      <c r="R255" s="333" t="s">
        <v>1770</v>
      </c>
      <c r="S255" s="333" t="s">
        <v>1771</v>
      </c>
      <c r="T255" s="333" t="s">
        <v>1772</v>
      </c>
      <c r="V255" s="333" t="s">
        <v>1773</v>
      </c>
      <c r="W255" s="333" t="s">
        <v>1774</v>
      </c>
      <c r="X255" s="333" t="s">
        <v>2526</v>
      </c>
      <c r="Y255" s="333" t="s">
        <v>1776</v>
      </c>
      <c r="Z255" s="334">
        <v>300000936422075</v>
      </c>
      <c r="AA255" s="333" t="s">
        <v>1777</v>
      </c>
      <c r="AB255" s="333">
        <v>3000</v>
      </c>
      <c r="AC255" s="333">
        <v>1995.66</v>
      </c>
      <c r="AD255" s="334">
        <v>2</v>
      </c>
      <c r="AE255" s="333" t="s">
        <v>2526</v>
      </c>
      <c r="AF255" s="333" t="s">
        <v>2522</v>
      </c>
      <c r="AG255" s="333" t="s">
        <v>1350</v>
      </c>
      <c r="AH255" s="334">
        <v>702</v>
      </c>
      <c r="AI255" s="333" t="s">
        <v>1946</v>
      </c>
      <c r="AJ255" s="333" t="s">
        <v>2630</v>
      </c>
      <c r="AK255" s="333" t="s">
        <v>1948</v>
      </c>
      <c r="AL255" s="333" t="s">
        <v>1949</v>
      </c>
      <c r="AM255" s="333" t="s">
        <v>1784</v>
      </c>
      <c r="AN255" s="333" t="s">
        <v>1785</v>
      </c>
      <c r="AO255" s="333" t="s">
        <v>698</v>
      </c>
      <c r="AQ255" s="334">
        <v>0</v>
      </c>
      <c r="AR255" s="334">
        <v>2023</v>
      </c>
      <c r="AS255" s="336">
        <v>45042</v>
      </c>
      <c r="AT255" s="337">
        <v>45042</v>
      </c>
      <c r="AU255" s="333" t="s">
        <v>1906</v>
      </c>
      <c r="AV255" s="333" t="s">
        <v>703</v>
      </c>
      <c r="AW255" s="333">
        <v>1995.66</v>
      </c>
      <c r="AX255" s="333">
        <v>32.24</v>
      </c>
      <c r="AZ255" s="338">
        <v>32.24</v>
      </c>
      <c r="BA255" s="339">
        <v>45241.425441435182</v>
      </c>
    </row>
    <row r="256" spans="1:53">
      <c r="A256" s="333" t="s">
        <v>1757</v>
      </c>
      <c r="B256" s="333" t="s">
        <v>1758</v>
      </c>
      <c r="C256" s="333" t="s">
        <v>1759</v>
      </c>
      <c r="D256" s="333" t="s">
        <v>1760</v>
      </c>
      <c r="E256" s="333" t="s">
        <v>1761</v>
      </c>
      <c r="F256" s="334">
        <v>4</v>
      </c>
      <c r="G256" s="333" t="s">
        <v>1820</v>
      </c>
      <c r="H256" s="333" t="s">
        <v>5</v>
      </c>
      <c r="I256" s="334">
        <v>74596</v>
      </c>
      <c r="J256" s="333" t="s">
        <v>2628</v>
      </c>
      <c r="K256" s="333" t="s">
        <v>1874</v>
      </c>
      <c r="L256" s="333" t="s">
        <v>1875</v>
      </c>
      <c r="M256" s="333" t="s">
        <v>694</v>
      </c>
      <c r="N256" s="333" t="s">
        <v>1766</v>
      </c>
      <c r="O256" s="333" t="s">
        <v>1767</v>
      </c>
      <c r="P256" s="333" t="s">
        <v>1768</v>
      </c>
      <c r="Q256" s="333" t="s">
        <v>1769</v>
      </c>
      <c r="R256" s="333" t="s">
        <v>1770</v>
      </c>
      <c r="S256" s="333" t="s">
        <v>1771</v>
      </c>
      <c r="T256" s="333" t="s">
        <v>1772</v>
      </c>
      <c r="V256" s="333" t="s">
        <v>1773</v>
      </c>
      <c r="W256" s="333" t="s">
        <v>1774</v>
      </c>
      <c r="X256" s="333" t="s">
        <v>2528</v>
      </c>
      <c r="Y256" s="333" t="s">
        <v>1776</v>
      </c>
      <c r="Z256" s="334">
        <v>300000936422156</v>
      </c>
      <c r="AA256" s="333" t="s">
        <v>1777</v>
      </c>
      <c r="AB256" s="333">
        <v>3000</v>
      </c>
      <c r="AC256" s="333">
        <v>1995.66</v>
      </c>
      <c r="AD256" s="334">
        <v>2</v>
      </c>
      <c r="AE256" s="333" t="s">
        <v>2528</v>
      </c>
      <c r="AF256" s="333" t="s">
        <v>2522</v>
      </c>
      <c r="AG256" s="333" t="s">
        <v>1350</v>
      </c>
      <c r="AH256" s="334">
        <v>703</v>
      </c>
      <c r="AI256" s="333" t="s">
        <v>1946</v>
      </c>
      <c r="AJ256" s="333" t="s">
        <v>2631</v>
      </c>
      <c r="AK256" s="333" t="s">
        <v>1948</v>
      </c>
      <c r="AL256" s="333" t="s">
        <v>1949</v>
      </c>
      <c r="AM256" s="333" t="s">
        <v>1784</v>
      </c>
      <c r="AN256" s="333" t="s">
        <v>1785</v>
      </c>
      <c r="AO256" s="333" t="s">
        <v>698</v>
      </c>
      <c r="AQ256" s="334">
        <v>0</v>
      </c>
      <c r="AR256" s="334">
        <v>2023</v>
      </c>
      <c r="AS256" s="336">
        <v>45042</v>
      </c>
      <c r="AT256" s="337">
        <v>45042</v>
      </c>
      <c r="AU256" s="333" t="s">
        <v>1906</v>
      </c>
      <c r="AV256" s="333" t="s">
        <v>703</v>
      </c>
      <c r="AW256" s="333">
        <v>1995.66</v>
      </c>
      <c r="AX256" s="333">
        <v>32.24</v>
      </c>
      <c r="AZ256" s="338">
        <v>32.24</v>
      </c>
      <c r="BA256" s="339">
        <v>45241.425441435182</v>
      </c>
    </row>
    <row r="257" spans="1:53">
      <c r="A257" s="333" t="s">
        <v>1757</v>
      </c>
      <c r="B257" s="333" t="s">
        <v>1758</v>
      </c>
      <c r="C257" s="333" t="s">
        <v>1759</v>
      </c>
      <c r="D257" s="333" t="s">
        <v>1760</v>
      </c>
      <c r="E257" s="333" t="s">
        <v>1761</v>
      </c>
      <c r="F257" s="334">
        <v>5</v>
      </c>
      <c r="G257" s="333" t="s">
        <v>1836</v>
      </c>
      <c r="H257" s="333" t="s">
        <v>5</v>
      </c>
      <c r="I257" s="334">
        <v>74596</v>
      </c>
      <c r="J257" s="333" t="s">
        <v>2628</v>
      </c>
      <c r="K257" s="333" t="s">
        <v>1874</v>
      </c>
      <c r="L257" s="333" t="s">
        <v>1875</v>
      </c>
      <c r="M257" s="333" t="s">
        <v>694</v>
      </c>
      <c r="N257" s="333" t="s">
        <v>1766</v>
      </c>
      <c r="O257" s="333" t="s">
        <v>1767</v>
      </c>
      <c r="P257" s="333" t="s">
        <v>1768</v>
      </c>
      <c r="Q257" s="333" t="s">
        <v>1769</v>
      </c>
      <c r="R257" s="333" t="s">
        <v>1770</v>
      </c>
      <c r="S257" s="333" t="s">
        <v>1771</v>
      </c>
      <c r="T257" s="333" t="s">
        <v>1772</v>
      </c>
      <c r="V257" s="333" t="s">
        <v>1773</v>
      </c>
      <c r="W257" s="333" t="s">
        <v>1774</v>
      </c>
      <c r="X257" s="333" t="s">
        <v>2632</v>
      </c>
      <c r="Y257" s="333" t="s">
        <v>1776</v>
      </c>
      <c r="Z257" s="334">
        <v>300000955989389</v>
      </c>
      <c r="AA257" s="333" t="s">
        <v>1777</v>
      </c>
      <c r="AB257" s="333">
        <v>424000</v>
      </c>
      <c r="AC257" s="333">
        <v>1929.24</v>
      </c>
      <c r="AD257" s="334">
        <v>2</v>
      </c>
      <c r="AE257" s="333" t="s">
        <v>2632</v>
      </c>
      <c r="AF257" s="333" t="s">
        <v>1877</v>
      </c>
      <c r="AG257" s="333" t="s">
        <v>888</v>
      </c>
      <c r="AH257" s="334">
        <v>436</v>
      </c>
      <c r="AI257" s="333" t="s">
        <v>2633</v>
      </c>
      <c r="AJ257" s="333" t="s">
        <v>2634</v>
      </c>
      <c r="AK257" s="333" t="s">
        <v>2635</v>
      </c>
      <c r="AL257" s="333" t="s">
        <v>2636</v>
      </c>
      <c r="AM257" s="333" t="s">
        <v>1784</v>
      </c>
      <c r="AN257" s="333" t="s">
        <v>1785</v>
      </c>
      <c r="AO257" s="333" t="s">
        <v>698</v>
      </c>
      <c r="AQ257" s="334">
        <v>0</v>
      </c>
      <c r="AR257" s="334">
        <v>2023</v>
      </c>
      <c r="AS257" s="336">
        <v>45052</v>
      </c>
      <c r="AT257" s="337">
        <v>45061</v>
      </c>
      <c r="AU257" s="333" t="s">
        <v>1906</v>
      </c>
      <c r="AV257" s="333" t="s">
        <v>703</v>
      </c>
      <c r="AW257" s="333">
        <v>1929.24</v>
      </c>
      <c r="AX257" s="333">
        <v>32.24</v>
      </c>
      <c r="AZ257" s="338">
        <v>32.24</v>
      </c>
      <c r="BA257" s="339">
        <v>45241.425441435182</v>
      </c>
    </row>
    <row r="258" spans="1:53">
      <c r="A258" s="333" t="s">
        <v>1757</v>
      </c>
      <c r="B258" s="333" t="s">
        <v>1758</v>
      </c>
      <c r="C258" s="333" t="s">
        <v>1759</v>
      </c>
      <c r="D258" s="333" t="s">
        <v>1760</v>
      </c>
      <c r="E258" s="333" t="s">
        <v>1761</v>
      </c>
      <c r="F258" s="334">
        <v>8</v>
      </c>
      <c r="G258" s="333" t="s">
        <v>1826</v>
      </c>
      <c r="H258" s="333" t="s">
        <v>5</v>
      </c>
      <c r="I258" s="334">
        <v>74596</v>
      </c>
      <c r="J258" s="333" t="s">
        <v>2628</v>
      </c>
      <c r="K258" s="333" t="s">
        <v>1874</v>
      </c>
      <c r="L258" s="333" t="s">
        <v>1875</v>
      </c>
      <c r="M258" s="333" t="s">
        <v>694</v>
      </c>
      <c r="N258" s="333" t="s">
        <v>1766</v>
      </c>
      <c r="O258" s="333" t="s">
        <v>1767</v>
      </c>
      <c r="P258" s="333" t="s">
        <v>1768</v>
      </c>
      <c r="Q258" s="333" t="s">
        <v>1769</v>
      </c>
      <c r="R258" s="333" t="s">
        <v>1770</v>
      </c>
      <c r="S258" s="333" t="s">
        <v>1771</v>
      </c>
      <c r="T258" s="333" t="s">
        <v>1772</v>
      </c>
      <c r="V258" s="333" t="s">
        <v>1773</v>
      </c>
      <c r="W258" s="333" t="s">
        <v>1774</v>
      </c>
      <c r="X258" s="333" t="s">
        <v>2637</v>
      </c>
      <c r="Y258" s="333" t="s">
        <v>1776</v>
      </c>
      <c r="Z258" s="334">
        <v>300001182354914</v>
      </c>
      <c r="AA258" s="333" t="s">
        <v>1777</v>
      </c>
      <c r="AB258" s="333">
        <v>169850</v>
      </c>
      <c r="AC258" s="333">
        <v>1904.04</v>
      </c>
      <c r="AD258" s="334">
        <v>2</v>
      </c>
      <c r="AE258" s="333" t="s">
        <v>2637</v>
      </c>
      <c r="AF258" s="333" t="s">
        <v>1877</v>
      </c>
      <c r="AG258" s="333" t="s">
        <v>888</v>
      </c>
      <c r="AH258" s="334">
        <v>662</v>
      </c>
      <c r="AI258" s="333" t="s">
        <v>2638</v>
      </c>
      <c r="AJ258" s="333" t="s">
        <v>2639</v>
      </c>
      <c r="AK258" s="333" t="s">
        <v>2640</v>
      </c>
      <c r="AL258" s="333" t="s">
        <v>2040</v>
      </c>
      <c r="AM258" s="333" t="s">
        <v>1784</v>
      </c>
      <c r="AN258" s="333" t="s">
        <v>1785</v>
      </c>
      <c r="AO258" s="333" t="s">
        <v>698</v>
      </c>
      <c r="AQ258" s="334">
        <v>0</v>
      </c>
      <c r="AR258" s="334">
        <v>2023</v>
      </c>
      <c r="AS258" s="336">
        <v>45153</v>
      </c>
      <c r="AT258" s="337">
        <v>45153</v>
      </c>
      <c r="AU258" s="333" t="s">
        <v>1906</v>
      </c>
      <c r="AV258" s="333" t="s">
        <v>703</v>
      </c>
      <c r="AW258" s="333">
        <v>1904.04</v>
      </c>
      <c r="AX258" s="333">
        <v>31.55</v>
      </c>
      <c r="AZ258" s="338">
        <v>31.55</v>
      </c>
      <c r="BA258" s="339">
        <v>45241.425441435182</v>
      </c>
    </row>
    <row r="259" spans="1:53">
      <c r="A259" s="333" t="s">
        <v>1757</v>
      </c>
      <c r="B259" s="333" t="s">
        <v>1758</v>
      </c>
      <c r="C259" s="333" t="s">
        <v>1759</v>
      </c>
      <c r="D259" s="333" t="s">
        <v>1760</v>
      </c>
      <c r="E259" s="333" t="s">
        <v>1761</v>
      </c>
      <c r="F259" s="334">
        <v>8</v>
      </c>
      <c r="G259" s="333" t="s">
        <v>1826</v>
      </c>
      <c r="H259" s="333" t="s">
        <v>5</v>
      </c>
      <c r="I259" s="334">
        <v>74596</v>
      </c>
      <c r="J259" s="333" t="s">
        <v>2628</v>
      </c>
      <c r="K259" s="333" t="s">
        <v>1874</v>
      </c>
      <c r="L259" s="333" t="s">
        <v>1875</v>
      </c>
      <c r="M259" s="333" t="s">
        <v>694</v>
      </c>
      <c r="N259" s="333" t="s">
        <v>1766</v>
      </c>
      <c r="O259" s="333" t="s">
        <v>1767</v>
      </c>
      <c r="P259" s="333" t="s">
        <v>1768</v>
      </c>
      <c r="Q259" s="333" t="s">
        <v>1769</v>
      </c>
      <c r="R259" s="333" t="s">
        <v>1770</v>
      </c>
      <c r="S259" s="333" t="s">
        <v>1771</v>
      </c>
      <c r="T259" s="333" t="s">
        <v>1772</v>
      </c>
      <c r="V259" s="333" t="s">
        <v>1773</v>
      </c>
      <c r="W259" s="333" t="s">
        <v>1774</v>
      </c>
      <c r="X259" s="333" t="s">
        <v>2641</v>
      </c>
      <c r="Y259" s="333" t="s">
        <v>1776</v>
      </c>
      <c r="Z259" s="334">
        <v>300001188135240</v>
      </c>
      <c r="AA259" s="333" t="s">
        <v>1777</v>
      </c>
      <c r="AB259" s="333">
        <v>563885</v>
      </c>
      <c r="AC259" s="333">
        <v>1904.04</v>
      </c>
      <c r="AD259" s="334">
        <v>2</v>
      </c>
      <c r="AE259" s="333" t="s">
        <v>2641</v>
      </c>
      <c r="AF259" s="333" t="s">
        <v>1877</v>
      </c>
      <c r="AG259" s="333" t="s">
        <v>888</v>
      </c>
      <c r="AH259" s="334">
        <v>36</v>
      </c>
      <c r="AI259" s="333" t="s">
        <v>2642</v>
      </c>
      <c r="AJ259" s="333" t="s">
        <v>2643</v>
      </c>
      <c r="AK259" s="333" t="s">
        <v>2644</v>
      </c>
      <c r="AL259" s="333" t="s">
        <v>2645</v>
      </c>
      <c r="AM259" s="333" t="s">
        <v>1784</v>
      </c>
      <c r="AN259" s="333" t="s">
        <v>1785</v>
      </c>
      <c r="AO259" s="333" t="s">
        <v>698</v>
      </c>
      <c r="AQ259" s="334">
        <v>0</v>
      </c>
      <c r="AR259" s="334">
        <v>2023</v>
      </c>
      <c r="AS259" s="336">
        <v>45154</v>
      </c>
      <c r="AT259" s="337">
        <v>45161</v>
      </c>
      <c r="AU259" s="333" t="s">
        <v>1906</v>
      </c>
      <c r="AV259" s="333" t="s">
        <v>703</v>
      </c>
      <c r="AW259" s="333">
        <v>1904.04</v>
      </c>
      <c r="AX259" s="333">
        <v>31.55</v>
      </c>
      <c r="AZ259" s="338">
        <v>31.55</v>
      </c>
      <c r="BA259" s="339">
        <v>45241.425441435182</v>
      </c>
    </row>
    <row r="260" spans="1:53">
      <c r="A260" s="333" t="s">
        <v>1757</v>
      </c>
      <c r="B260" s="333" t="s">
        <v>1758</v>
      </c>
      <c r="C260" s="333" t="s">
        <v>1759</v>
      </c>
      <c r="D260" s="333" t="s">
        <v>1760</v>
      </c>
      <c r="E260" s="333" t="s">
        <v>1761</v>
      </c>
      <c r="F260" s="334">
        <v>8</v>
      </c>
      <c r="G260" s="333" t="s">
        <v>1826</v>
      </c>
      <c r="H260" s="333" t="s">
        <v>5</v>
      </c>
      <c r="I260" s="334">
        <v>74596</v>
      </c>
      <c r="J260" s="333" t="s">
        <v>2628</v>
      </c>
      <c r="K260" s="333" t="s">
        <v>1874</v>
      </c>
      <c r="L260" s="333" t="s">
        <v>1875</v>
      </c>
      <c r="M260" s="333" t="s">
        <v>694</v>
      </c>
      <c r="N260" s="333" t="s">
        <v>1766</v>
      </c>
      <c r="O260" s="333" t="s">
        <v>1767</v>
      </c>
      <c r="P260" s="333" t="s">
        <v>1768</v>
      </c>
      <c r="Q260" s="333" t="s">
        <v>1769</v>
      </c>
      <c r="R260" s="333" t="s">
        <v>1770</v>
      </c>
      <c r="S260" s="333" t="s">
        <v>2170</v>
      </c>
      <c r="T260" s="333" t="s">
        <v>2171</v>
      </c>
      <c r="V260" s="333" t="s">
        <v>1773</v>
      </c>
      <c r="W260" s="333" t="s">
        <v>1774</v>
      </c>
      <c r="X260" s="333" t="s">
        <v>2646</v>
      </c>
      <c r="Y260" s="333" t="s">
        <v>1776</v>
      </c>
      <c r="Z260" s="334">
        <v>300001165192876</v>
      </c>
      <c r="AA260" s="333" t="s">
        <v>1777</v>
      </c>
      <c r="AB260" s="333">
        <v>0</v>
      </c>
      <c r="AC260" s="333">
        <v>31.55</v>
      </c>
      <c r="AD260" s="334">
        <v>3</v>
      </c>
      <c r="AE260" s="333" t="s">
        <v>2646</v>
      </c>
      <c r="AF260" s="333" t="s">
        <v>2486</v>
      </c>
      <c r="AG260" s="333" t="s">
        <v>2486</v>
      </c>
      <c r="AH260" s="334">
        <v>23</v>
      </c>
      <c r="AI260" s="333" t="s">
        <v>2647</v>
      </c>
      <c r="AJ260" s="333" t="s">
        <v>2648</v>
      </c>
      <c r="AK260" s="333" t="s">
        <v>2649</v>
      </c>
      <c r="AL260" s="333" t="s">
        <v>2650</v>
      </c>
      <c r="AM260" s="333" t="s">
        <v>1784</v>
      </c>
      <c r="AN260" s="333" t="s">
        <v>1785</v>
      </c>
      <c r="AO260" s="333" t="s">
        <v>698</v>
      </c>
      <c r="AQ260" s="334">
        <v>0</v>
      </c>
      <c r="AR260" s="334">
        <v>2023</v>
      </c>
      <c r="AS260" s="336">
        <v>45146</v>
      </c>
      <c r="AT260" s="337">
        <v>45152</v>
      </c>
      <c r="AU260" s="333" t="s">
        <v>1788</v>
      </c>
      <c r="AV260" s="333" t="s">
        <v>794</v>
      </c>
      <c r="AW260" s="333">
        <v>31.55</v>
      </c>
      <c r="AX260" s="333">
        <v>31.55</v>
      </c>
      <c r="AZ260" s="338">
        <v>31.55</v>
      </c>
      <c r="BA260" s="339">
        <v>45241.425441435182</v>
      </c>
    </row>
    <row r="261" spans="1:53">
      <c r="A261" s="333" t="s">
        <v>1757</v>
      </c>
      <c r="B261" s="333" t="s">
        <v>1758</v>
      </c>
      <c r="C261" s="333" t="s">
        <v>1759</v>
      </c>
      <c r="D261" s="333" t="s">
        <v>1760</v>
      </c>
      <c r="E261" s="333" t="s">
        <v>1761</v>
      </c>
      <c r="F261" s="334">
        <v>8</v>
      </c>
      <c r="G261" s="333" t="s">
        <v>1826</v>
      </c>
      <c r="H261" s="333" t="s">
        <v>5</v>
      </c>
      <c r="I261" s="334">
        <v>74596</v>
      </c>
      <c r="J261" s="333" t="s">
        <v>2628</v>
      </c>
      <c r="K261" s="333" t="s">
        <v>1874</v>
      </c>
      <c r="L261" s="333" t="s">
        <v>1875</v>
      </c>
      <c r="M261" s="333" t="s">
        <v>694</v>
      </c>
      <c r="N261" s="333" t="s">
        <v>1766</v>
      </c>
      <c r="O261" s="333" t="s">
        <v>1767</v>
      </c>
      <c r="P261" s="333" t="s">
        <v>1768</v>
      </c>
      <c r="Q261" s="333" t="s">
        <v>1769</v>
      </c>
      <c r="R261" s="333" t="s">
        <v>1770</v>
      </c>
      <c r="S261" s="333" t="s">
        <v>1771</v>
      </c>
      <c r="T261" s="333" t="s">
        <v>1772</v>
      </c>
      <c r="V261" s="333" t="s">
        <v>1773</v>
      </c>
      <c r="W261" s="333" t="s">
        <v>1774</v>
      </c>
      <c r="X261" s="333" t="s">
        <v>2503</v>
      </c>
      <c r="Y261" s="333" t="s">
        <v>1776</v>
      </c>
      <c r="Z261" s="334">
        <v>300001199066528</v>
      </c>
      <c r="AA261" s="333" t="s">
        <v>1777</v>
      </c>
      <c r="AB261" s="333">
        <v>1120.02</v>
      </c>
      <c r="AC261" s="333">
        <v>31.55</v>
      </c>
      <c r="AD261" s="334">
        <v>7</v>
      </c>
      <c r="AE261" s="333" t="s">
        <v>2503</v>
      </c>
      <c r="AF261" s="333" t="s">
        <v>2017</v>
      </c>
      <c r="AG261" s="333" t="s">
        <v>2018</v>
      </c>
      <c r="AH261" s="334">
        <v>106</v>
      </c>
      <c r="AI261" s="333" t="s">
        <v>2050</v>
      </c>
      <c r="AJ261" s="333" t="s">
        <v>2651</v>
      </c>
      <c r="AK261" s="333" t="s">
        <v>2052</v>
      </c>
      <c r="AL261" s="333" t="s">
        <v>2505</v>
      </c>
      <c r="AM261" s="333" t="s">
        <v>1784</v>
      </c>
      <c r="AN261" s="333" t="s">
        <v>1785</v>
      </c>
      <c r="AO261" s="333" t="s">
        <v>698</v>
      </c>
      <c r="AQ261" s="334">
        <v>0</v>
      </c>
      <c r="AR261" s="334">
        <v>2023</v>
      </c>
      <c r="AS261" s="336">
        <v>45152</v>
      </c>
      <c r="AT261" s="337">
        <v>45162</v>
      </c>
      <c r="AU261" s="333" t="s">
        <v>1791</v>
      </c>
      <c r="AV261" s="333" t="s">
        <v>794</v>
      </c>
      <c r="AW261" s="333">
        <v>31.55</v>
      </c>
      <c r="AX261" s="333">
        <v>31.55</v>
      </c>
      <c r="AZ261" s="338">
        <v>31.55</v>
      </c>
      <c r="BA261" s="339">
        <v>45241.425441435182</v>
      </c>
    </row>
    <row r="262" spans="1:53" hidden="1">
      <c r="A262" s="333" t="s">
        <v>1757</v>
      </c>
      <c r="B262" s="333" t="s">
        <v>1758</v>
      </c>
      <c r="C262" s="333" t="s">
        <v>1759</v>
      </c>
      <c r="D262" s="333" t="s">
        <v>1760</v>
      </c>
      <c r="E262" s="333" t="s">
        <v>1761</v>
      </c>
      <c r="F262" s="334">
        <v>8</v>
      </c>
      <c r="G262" s="333" t="s">
        <v>1826</v>
      </c>
      <c r="H262" s="333" t="s">
        <v>5</v>
      </c>
      <c r="I262" s="334">
        <v>74596</v>
      </c>
      <c r="J262" s="333" t="s">
        <v>2628</v>
      </c>
      <c r="K262" s="333" t="s">
        <v>1874</v>
      </c>
      <c r="L262" s="333" t="s">
        <v>1875</v>
      </c>
      <c r="M262" s="333" t="s">
        <v>694</v>
      </c>
      <c r="N262" s="333" t="s">
        <v>1766</v>
      </c>
      <c r="O262" s="333" t="s">
        <v>2652</v>
      </c>
      <c r="P262" s="333" t="s">
        <v>2653</v>
      </c>
      <c r="Q262" s="333" t="s">
        <v>2654</v>
      </c>
      <c r="R262" s="333" t="s">
        <v>2655</v>
      </c>
      <c r="S262" s="333" t="s">
        <v>2170</v>
      </c>
      <c r="T262" s="333" t="s">
        <v>2171</v>
      </c>
      <c r="U262" s="333"/>
      <c r="V262" s="333" t="s">
        <v>1773</v>
      </c>
      <c r="W262" s="333" t="s">
        <v>1774</v>
      </c>
      <c r="X262" s="333" t="s">
        <v>2646</v>
      </c>
      <c r="Y262" s="333" t="s">
        <v>1776</v>
      </c>
      <c r="Z262" s="334">
        <v>300001165192876</v>
      </c>
      <c r="AA262" s="333" t="s">
        <v>1777</v>
      </c>
      <c r="AB262" s="333">
        <v>0</v>
      </c>
      <c r="AC262" s="333">
        <v>0</v>
      </c>
      <c r="AD262" s="334">
        <v>2</v>
      </c>
      <c r="AE262" s="333" t="s">
        <v>2646</v>
      </c>
      <c r="AF262" s="333" t="s">
        <v>2486</v>
      </c>
      <c r="AG262" s="333" t="s">
        <v>2486</v>
      </c>
      <c r="AH262" s="334">
        <v>18</v>
      </c>
      <c r="AI262" s="333" t="s">
        <v>2647</v>
      </c>
      <c r="AJ262" s="333" t="s">
        <v>2656</v>
      </c>
      <c r="AK262" s="333" t="s">
        <v>2649</v>
      </c>
      <c r="AL262" s="333" t="s">
        <v>2650</v>
      </c>
      <c r="AM262" s="333" t="s">
        <v>1784</v>
      </c>
      <c r="AN262" s="333" t="s">
        <v>1785</v>
      </c>
      <c r="AO262" s="333" t="s">
        <v>698</v>
      </c>
      <c r="AQ262" s="334">
        <v>0</v>
      </c>
      <c r="AR262" s="334">
        <v>2023</v>
      </c>
      <c r="AS262" s="336">
        <v>45146</v>
      </c>
      <c r="AT262" s="337">
        <v>45152</v>
      </c>
      <c r="AU262" s="333" t="s">
        <v>1906</v>
      </c>
      <c r="AV262" s="333" t="s">
        <v>794</v>
      </c>
      <c r="AW262" s="333">
        <v>31.55</v>
      </c>
      <c r="AX262" s="333">
        <v>31.55</v>
      </c>
      <c r="AZ262" s="340">
        <v>31.55</v>
      </c>
      <c r="BA262" s="339">
        <v>45241.425441435182</v>
      </c>
    </row>
    <row r="263" spans="1:53" hidden="1">
      <c r="A263" s="333" t="s">
        <v>1757</v>
      </c>
      <c r="B263" s="333" t="s">
        <v>1758</v>
      </c>
      <c r="C263" s="333" t="s">
        <v>1759</v>
      </c>
      <c r="D263" s="333" t="s">
        <v>1760</v>
      </c>
      <c r="E263" s="333" t="s">
        <v>1761</v>
      </c>
      <c r="F263" s="334">
        <v>8</v>
      </c>
      <c r="G263" s="333" t="s">
        <v>1826</v>
      </c>
      <c r="H263" s="333" t="s">
        <v>5</v>
      </c>
      <c r="I263" s="334">
        <v>74596</v>
      </c>
      <c r="J263" s="333" t="s">
        <v>2628</v>
      </c>
      <c r="K263" s="333" t="s">
        <v>1874</v>
      </c>
      <c r="L263" s="333" t="s">
        <v>1875</v>
      </c>
      <c r="M263" s="333" t="s">
        <v>694</v>
      </c>
      <c r="N263" s="333" t="s">
        <v>1766</v>
      </c>
      <c r="O263" s="333" t="s">
        <v>2652</v>
      </c>
      <c r="P263" s="333" t="s">
        <v>2653</v>
      </c>
      <c r="Q263" s="333" t="s">
        <v>2654</v>
      </c>
      <c r="R263" s="333" t="s">
        <v>2655</v>
      </c>
      <c r="S263" s="333" t="s">
        <v>2170</v>
      </c>
      <c r="T263" s="333" t="s">
        <v>2171</v>
      </c>
      <c r="U263" s="333"/>
      <c r="V263" s="333" t="s">
        <v>1773</v>
      </c>
      <c r="W263" s="333" t="s">
        <v>1774</v>
      </c>
      <c r="X263" s="333" t="s">
        <v>2646</v>
      </c>
      <c r="Y263" s="333" t="s">
        <v>1776</v>
      </c>
      <c r="Z263" s="334">
        <v>300001165192876</v>
      </c>
      <c r="AA263" s="333" t="s">
        <v>1777</v>
      </c>
      <c r="AB263" s="333">
        <v>0</v>
      </c>
      <c r="AC263" s="333">
        <v>0</v>
      </c>
      <c r="AD263" s="334">
        <v>2</v>
      </c>
      <c r="AE263" s="333" t="s">
        <v>2646</v>
      </c>
      <c r="AF263" s="333" t="s">
        <v>2486</v>
      </c>
      <c r="AG263" s="333" t="s">
        <v>2486</v>
      </c>
      <c r="AH263" s="334">
        <v>19</v>
      </c>
      <c r="AI263" s="333" t="s">
        <v>2647</v>
      </c>
      <c r="AJ263" s="333" t="s">
        <v>2656</v>
      </c>
      <c r="AK263" s="333" t="s">
        <v>2649</v>
      </c>
      <c r="AL263" s="333" t="s">
        <v>2650</v>
      </c>
      <c r="AM263" s="333" t="s">
        <v>1784</v>
      </c>
      <c r="AN263" s="333" t="s">
        <v>1785</v>
      </c>
      <c r="AO263" s="333" t="s">
        <v>698</v>
      </c>
      <c r="AQ263" s="334">
        <v>0</v>
      </c>
      <c r="AR263" s="334">
        <v>2023</v>
      </c>
      <c r="AS263" s="336">
        <v>45146</v>
      </c>
      <c r="AT263" s="337">
        <v>45152</v>
      </c>
      <c r="AU263" s="333" t="s">
        <v>1906</v>
      </c>
      <c r="AV263" s="333" t="s">
        <v>794</v>
      </c>
      <c r="AW263" s="333">
        <v>-31.55</v>
      </c>
      <c r="AY263" s="333">
        <v>31.55</v>
      </c>
      <c r="AZ263" s="340">
        <v>-31.55</v>
      </c>
      <c r="BA263" s="339">
        <v>45241.425441435182</v>
      </c>
    </row>
    <row r="264" spans="1:53">
      <c r="A264" s="333" t="s">
        <v>1757</v>
      </c>
      <c r="B264" s="333" t="s">
        <v>1758</v>
      </c>
      <c r="C264" s="333" t="s">
        <v>1759</v>
      </c>
      <c r="D264" s="333" t="s">
        <v>1760</v>
      </c>
      <c r="E264" s="333" t="s">
        <v>1761</v>
      </c>
      <c r="F264" s="334">
        <v>3</v>
      </c>
      <c r="G264" s="333" t="s">
        <v>1883</v>
      </c>
      <c r="H264" s="333" t="s">
        <v>5</v>
      </c>
      <c r="I264" s="334">
        <v>71635</v>
      </c>
      <c r="J264" s="333" t="s">
        <v>2657</v>
      </c>
      <c r="K264" s="333" t="s">
        <v>1874</v>
      </c>
      <c r="L264" s="333" t="s">
        <v>1875</v>
      </c>
      <c r="M264" s="333" t="s">
        <v>694</v>
      </c>
      <c r="N264" s="333" t="s">
        <v>1766</v>
      </c>
      <c r="O264" s="333" t="s">
        <v>1767</v>
      </c>
      <c r="P264" s="333" t="s">
        <v>1768</v>
      </c>
      <c r="Q264" s="333" t="s">
        <v>1769</v>
      </c>
      <c r="R264" s="333" t="s">
        <v>1770</v>
      </c>
      <c r="S264" s="333" t="s">
        <v>1771</v>
      </c>
      <c r="T264" s="333" t="s">
        <v>1772</v>
      </c>
      <c r="V264" s="333" t="s">
        <v>1773</v>
      </c>
      <c r="W264" s="333" t="s">
        <v>1774</v>
      </c>
      <c r="X264" s="333" t="s">
        <v>2658</v>
      </c>
      <c r="Y264" s="333" t="s">
        <v>1776</v>
      </c>
      <c r="Z264" s="334">
        <v>300000857536673</v>
      </c>
      <c r="AA264" s="333" t="s">
        <v>1777</v>
      </c>
      <c r="AB264" s="333">
        <v>283800</v>
      </c>
      <c r="AC264" s="333">
        <v>-1970.19</v>
      </c>
      <c r="AD264" s="334">
        <v>4</v>
      </c>
      <c r="AE264" s="333" t="s">
        <v>2658</v>
      </c>
      <c r="AF264" s="333" t="s">
        <v>2659</v>
      </c>
      <c r="AG264" s="333" t="s">
        <v>2660</v>
      </c>
      <c r="AH264" s="334">
        <v>482</v>
      </c>
      <c r="AI264" s="333" t="s">
        <v>2661</v>
      </c>
      <c r="AJ264" s="333" t="s">
        <v>2662</v>
      </c>
      <c r="AK264" s="333" t="s">
        <v>2663</v>
      </c>
      <c r="AL264" s="333" t="s">
        <v>2664</v>
      </c>
      <c r="AM264" s="333" t="s">
        <v>1784</v>
      </c>
      <c r="AN264" s="333" t="s">
        <v>1785</v>
      </c>
      <c r="AO264" s="333" t="s">
        <v>698</v>
      </c>
      <c r="AQ264" s="334">
        <v>0</v>
      </c>
      <c r="AR264" s="334">
        <v>2023</v>
      </c>
      <c r="AS264" s="336">
        <v>45009</v>
      </c>
      <c r="AT264" s="337">
        <v>45009</v>
      </c>
      <c r="AU264" s="333" t="s">
        <v>1928</v>
      </c>
      <c r="AV264" s="333" t="s">
        <v>703</v>
      </c>
      <c r="AW264" s="333">
        <v>-1970.19</v>
      </c>
      <c r="AY264" s="333">
        <v>32.24</v>
      </c>
      <c r="AZ264" s="338">
        <v>-32.24</v>
      </c>
      <c r="BA264" s="339">
        <v>45241.425441435182</v>
      </c>
    </row>
    <row r="265" spans="1:53">
      <c r="A265" s="333" t="s">
        <v>1757</v>
      </c>
      <c r="B265" s="333" t="s">
        <v>1758</v>
      </c>
      <c r="C265" s="333" t="s">
        <v>1759</v>
      </c>
      <c r="D265" s="333" t="s">
        <v>1760</v>
      </c>
      <c r="E265" s="333" t="s">
        <v>1761</v>
      </c>
      <c r="F265" s="334">
        <v>3</v>
      </c>
      <c r="G265" s="333" t="s">
        <v>1883</v>
      </c>
      <c r="H265" s="333" t="s">
        <v>5</v>
      </c>
      <c r="I265" s="334">
        <v>71635</v>
      </c>
      <c r="J265" s="333" t="s">
        <v>2657</v>
      </c>
      <c r="K265" s="333" t="s">
        <v>1874</v>
      </c>
      <c r="L265" s="333" t="s">
        <v>1875</v>
      </c>
      <c r="M265" s="333" t="s">
        <v>694</v>
      </c>
      <c r="N265" s="333" t="s">
        <v>1766</v>
      </c>
      <c r="O265" s="333" t="s">
        <v>1767</v>
      </c>
      <c r="P265" s="333" t="s">
        <v>1768</v>
      </c>
      <c r="Q265" s="333" t="s">
        <v>1769</v>
      </c>
      <c r="R265" s="333" t="s">
        <v>1770</v>
      </c>
      <c r="S265" s="333" t="s">
        <v>1771</v>
      </c>
      <c r="T265" s="333" t="s">
        <v>1772</v>
      </c>
      <c r="V265" s="333" t="s">
        <v>1773</v>
      </c>
      <c r="W265" s="333" t="s">
        <v>1774</v>
      </c>
      <c r="X265" s="333" t="s">
        <v>2658</v>
      </c>
      <c r="Y265" s="333" t="s">
        <v>1776</v>
      </c>
      <c r="Z265" s="334">
        <v>300000857536673</v>
      </c>
      <c r="AA265" s="333" t="s">
        <v>1777</v>
      </c>
      <c r="AB265" s="333">
        <v>283800</v>
      </c>
      <c r="AC265" s="333">
        <v>94600</v>
      </c>
      <c r="AD265" s="334">
        <v>1</v>
      </c>
      <c r="AE265" s="333" t="s">
        <v>2658</v>
      </c>
      <c r="AF265" s="333" t="s">
        <v>2659</v>
      </c>
      <c r="AG265" s="333" t="s">
        <v>2660</v>
      </c>
      <c r="AH265" s="334">
        <v>481</v>
      </c>
      <c r="AI265" s="333" t="s">
        <v>2661</v>
      </c>
      <c r="AJ265" s="333" t="s">
        <v>2665</v>
      </c>
      <c r="AK265" s="333" t="s">
        <v>2663</v>
      </c>
      <c r="AL265" s="333" t="s">
        <v>2664</v>
      </c>
      <c r="AM265" s="333" t="s">
        <v>1784</v>
      </c>
      <c r="AN265" s="333" t="s">
        <v>1785</v>
      </c>
      <c r="AO265" s="333" t="s">
        <v>698</v>
      </c>
      <c r="AQ265" s="334">
        <v>0</v>
      </c>
      <c r="AR265" s="334">
        <v>2023</v>
      </c>
      <c r="AS265" s="336">
        <v>45009</v>
      </c>
      <c r="AT265" s="337">
        <v>45009</v>
      </c>
      <c r="AU265" s="333" t="s">
        <v>1882</v>
      </c>
      <c r="AV265" s="333" t="s">
        <v>703</v>
      </c>
      <c r="AW265" s="333">
        <v>94600</v>
      </c>
      <c r="AX265" s="333">
        <v>1548.03</v>
      </c>
      <c r="AZ265" s="338">
        <v>1548.03</v>
      </c>
      <c r="BA265" s="339">
        <v>45241.425441435182</v>
      </c>
    </row>
    <row r="266" spans="1:53">
      <c r="A266" s="333" t="s">
        <v>1757</v>
      </c>
      <c r="B266" s="333" t="s">
        <v>1758</v>
      </c>
      <c r="C266" s="333" t="s">
        <v>1759</v>
      </c>
      <c r="D266" s="333" t="s">
        <v>1760</v>
      </c>
      <c r="E266" s="333" t="s">
        <v>1761</v>
      </c>
      <c r="F266" s="334">
        <v>5</v>
      </c>
      <c r="G266" s="333" t="s">
        <v>1836</v>
      </c>
      <c r="H266" s="333" t="s">
        <v>5</v>
      </c>
      <c r="I266" s="334">
        <v>71635</v>
      </c>
      <c r="J266" s="333" t="s">
        <v>2657</v>
      </c>
      <c r="K266" s="333" t="s">
        <v>1874</v>
      </c>
      <c r="L266" s="333" t="s">
        <v>1875</v>
      </c>
      <c r="M266" s="333" t="s">
        <v>694</v>
      </c>
      <c r="N266" s="333" t="s">
        <v>1766</v>
      </c>
      <c r="O266" s="333" t="s">
        <v>1767</v>
      </c>
      <c r="P266" s="333" t="s">
        <v>1768</v>
      </c>
      <c r="Q266" s="333" t="s">
        <v>1769</v>
      </c>
      <c r="R266" s="333" t="s">
        <v>1770</v>
      </c>
      <c r="S266" s="333" t="s">
        <v>1771</v>
      </c>
      <c r="T266" s="333" t="s">
        <v>1772</v>
      </c>
      <c r="V266" s="333" t="s">
        <v>1773</v>
      </c>
      <c r="W266" s="333" t="s">
        <v>1774</v>
      </c>
      <c r="X266" s="333" t="s">
        <v>2632</v>
      </c>
      <c r="Y266" s="333" t="s">
        <v>1776</v>
      </c>
      <c r="Z266" s="334">
        <v>300000955989389</v>
      </c>
      <c r="AA266" s="333" t="s">
        <v>1777</v>
      </c>
      <c r="AB266" s="333">
        <v>424000</v>
      </c>
      <c r="AC266" s="333">
        <v>424000</v>
      </c>
      <c r="AD266" s="334">
        <v>1</v>
      </c>
      <c r="AE266" s="333" t="s">
        <v>2632</v>
      </c>
      <c r="AF266" s="333" t="s">
        <v>1877</v>
      </c>
      <c r="AG266" s="333" t="s">
        <v>888</v>
      </c>
      <c r="AH266" s="334">
        <v>401</v>
      </c>
      <c r="AI266" s="333" t="s">
        <v>2633</v>
      </c>
      <c r="AJ266" s="333" t="s">
        <v>2666</v>
      </c>
      <c r="AK266" s="333" t="s">
        <v>2635</v>
      </c>
      <c r="AL266" s="333" t="s">
        <v>2636</v>
      </c>
      <c r="AM266" s="333" t="s">
        <v>1784</v>
      </c>
      <c r="AN266" s="333" t="s">
        <v>1785</v>
      </c>
      <c r="AO266" s="333" t="s">
        <v>698</v>
      </c>
      <c r="AQ266" s="334">
        <v>0</v>
      </c>
      <c r="AR266" s="334">
        <v>2023</v>
      </c>
      <c r="AS266" s="336">
        <v>45052</v>
      </c>
      <c r="AT266" s="337">
        <v>45061</v>
      </c>
      <c r="AU266" s="333" t="s">
        <v>1882</v>
      </c>
      <c r="AV266" s="333" t="s">
        <v>703</v>
      </c>
      <c r="AW266" s="333">
        <v>424000</v>
      </c>
      <c r="AX266" s="333">
        <v>7085.56</v>
      </c>
      <c r="AZ266" s="338">
        <v>7085.56</v>
      </c>
      <c r="BA266" s="339">
        <v>45241.425441435182</v>
      </c>
    </row>
    <row r="267" spans="1:53">
      <c r="A267" s="333" t="s">
        <v>1757</v>
      </c>
      <c r="B267" s="333" t="s">
        <v>1758</v>
      </c>
      <c r="C267" s="333" t="s">
        <v>1759</v>
      </c>
      <c r="D267" s="333" t="s">
        <v>1760</v>
      </c>
      <c r="E267" s="333" t="s">
        <v>1761</v>
      </c>
      <c r="F267" s="334">
        <v>6</v>
      </c>
      <c r="G267" s="333" t="s">
        <v>1831</v>
      </c>
      <c r="H267" s="333" t="s">
        <v>5</v>
      </c>
      <c r="I267" s="334">
        <v>71635</v>
      </c>
      <c r="J267" s="333" t="s">
        <v>2657</v>
      </c>
      <c r="K267" s="333" t="s">
        <v>1874</v>
      </c>
      <c r="L267" s="333" t="s">
        <v>1875</v>
      </c>
      <c r="M267" s="333" t="s">
        <v>694</v>
      </c>
      <c r="N267" s="333" t="s">
        <v>1766</v>
      </c>
      <c r="O267" s="333" t="s">
        <v>1767</v>
      </c>
      <c r="P267" s="333" t="s">
        <v>1768</v>
      </c>
      <c r="Q267" s="333" t="s">
        <v>1769</v>
      </c>
      <c r="R267" s="333" t="s">
        <v>1770</v>
      </c>
      <c r="S267" s="333" t="s">
        <v>1771</v>
      </c>
      <c r="T267" s="333" t="s">
        <v>1772</v>
      </c>
      <c r="V267" s="333" t="s">
        <v>1773</v>
      </c>
      <c r="W267" s="333" t="s">
        <v>1774</v>
      </c>
      <c r="X267" s="333" t="s">
        <v>2667</v>
      </c>
      <c r="Y267" s="333" t="s">
        <v>1776</v>
      </c>
      <c r="Z267" s="334">
        <v>300001065789116</v>
      </c>
      <c r="AA267" s="333" t="s">
        <v>1777</v>
      </c>
      <c r="AB267" s="333">
        <v>45120</v>
      </c>
      <c r="AC267" s="333">
        <v>45120</v>
      </c>
      <c r="AD267" s="334">
        <v>1</v>
      </c>
      <c r="AE267" s="333" t="s">
        <v>2667</v>
      </c>
      <c r="AF267" s="333" t="s">
        <v>1877</v>
      </c>
      <c r="AG267" s="333" t="s">
        <v>888</v>
      </c>
      <c r="AH267" s="334">
        <v>50</v>
      </c>
      <c r="AI267" s="333" t="s">
        <v>2668</v>
      </c>
      <c r="AJ267" s="333" t="s">
        <v>2669</v>
      </c>
      <c r="AK267" s="333" t="s">
        <v>2670</v>
      </c>
      <c r="AL267" s="333" t="s">
        <v>2671</v>
      </c>
      <c r="AM267" s="333" t="s">
        <v>1784</v>
      </c>
      <c r="AN267" s="333" t="s">
        <v>1785</v>
      </c>
      <c r="AO267" s="333" t="s">
        <v>698</v>
      </c>
      <c r="AQ267" s="334">
        <v>0</v>
      </c>
      <c r="AR267" s="334">
        <v>2023</v>
      </c>
      <c r="AS267" s="336">
        <v>45099</v>
      </c>
      <c r="AT267" s="337">
        <v>45103</v>
      </c>
      <c r="AU267" s="333" t="s">
        <v>1882</v>
      </c>
      <c r="AV267" s="333" t="s">
        <v>703</v>
      </c>
      <c r="AW267" s="333">
        <v>45120</v>
      </c>
      <c r="AX267" s="333">
        <v>761.65</v>
      </c>
      <c r="AZ267" s="338">
        <v>761.65</v>
      </c>
      <c r="BA267" s="339">
        <v>45241.425441435182</v>
      </c>
    </row>
    <row r="268" spans="1:53">
      <c r="A268" s="333" t="s">
        <v>1757</v>
      </c>
      <c r="B268" s="333" t="s">
        <v>1758</v>
      </c>
      <c r="C268" s="333" t="s">
        <v>1759</v>
      </c>
      <c r="D268" s="333" t="s">
        <v>1760</v>
      </c>
      <c r="E268" s="333" t="s">
        <v>1761</v>
      </c>
      <c r="F268" s="334">
        <v>7</v>
      </c>
      <c r="G268" s="333" t="s">
        <v>1809</v>
      </c>
      <c r="H268" s="333" t="s">
        <v>5</v>
      </c>
      <c r="I268" s="334">
        <v>71635</v>
      </c>
      <c r="J268" s="333" t="s">
        <v>2657</v>
      </c>
      <c r="K268" s="333" t="s">
        <v>1874</v>
      </c>
      <c r="L268" s="333" t="s">
        <v>1875</v>
      </c>
      <c r="M268" s="333" t="s">
        <v>694</v>
      </c>
      <c r="N268" s="333" t="s">
        <v>1766</v>
      </c>
      <c r="O268" s="333" t="s">
        <v>1767</v>
      </c>
      <c r="P268" s="333" t="s">
        <v>1768</v>
      </c>
      <c r="Q268" s="333" t="s">
        <v>1769</v>
      </c>
      <c r="R268" s="333" t="s">
        <v>1770</v>
      </c>
      <c r="S268" s="333" t="s">
        <v>613</v>
      </c>
      <c r="T268" s="333" t="s">
        <v>613</v>
      </c>
      <c r="V268" s="333" t="s">
        <v>1773</v>
      </c>
      <c r="W268" s="333" t="s">
        <v>1774</v>
      </c>
      <c r="X268" s="333" t="s">
        <v>2672</v>
      </c>
      <c r="Y268" s="333" t="s">
        <v>1776</v>
      </c>
      <c r="Z268" s="334">
        <v>300001098058557</v>
      </c>
      <c r="AA268" s="333" t="s">
        <v>1777</v>
      </c>
      <c r="AB268" s="333">
        <v>7000</v>
      </c>
      <c r="AC268" s="333">
        <v>7000</v>
      </c>
      <c r="AD268" s="334">
        <v>1</v>
      </c>
      <c r="AE268" s="333" t="s">
        <v>2672</v>
      </c>
      <c r="AF268" s="333" t="s">
        <v>2574</v>
      </c>
      <c r="AG268" s="333" t="s">
        <v>2575</v>
      </c>
      <c r="AH268" s="334">
        <v>54</v>
      </c>
      <c r="AI268" s="333" t="s">
        <v>2673</v>
      </c>
      <c r="AJ268" s="333" t="s">
        <v>2674</v>
      </c>
      <c r="AK268" s="333" t="s">
        <v>2675</v>
      </c>
      <c r="AL268" s="333" t="s">
        <v>2022</v>
      </c>
      <c r="AM268" s="333" t="s">
        <v>1784</v>
      </c>
      <c r="AN268" s="333" t="s">
        <v>1785</v>
      </c>
      <c r="AO268" s="333" t="s">
        <v>698</v>
      </c>
      <c r="AQ268" s="334">
        <v>0</v>
      </c>
      <c r="AR268" s="334">
        <v>2023</v>
      </c>
      <c r="AS268" s="336">
        <v>45114</v>
      </c>
      <c r="AT268" s="337">
        <v>45125</v>
      </c>
      <c r="AU268" s="333" t="s">
        <v>1882</v>
      </c>
      <c r="AV268" s="333" t="s">
        <v>703</v>
      </c>
      <c r="AW268" s="333">
        <v>7000</v>
      </c>
      <c r="AX268" s="333">
        <v>117.86</v>
      </c>
      <c r="AZ268" s="338">
        <v>117.86</v>
      </c>
      <c r="BA268" s="339">
        <v>45241.425441435182</v>
      </c>
    </row>
    <row r="269" spans="1:53">
      <c r="A269" s="333" t="s">
        <v>1757</v>
      </c>
      <c r="B269" s="333" t="s">
        <v>1758</v>
      </c>
      <c r="C269" s="333" t="s">
        <v>1759</v>
      </c>
      <c r="D269" s="333" t="s">
        <v>1760</v>
      </c>
      <c r="E269" s="333" t="s">
        <v>1761</v>
      </c>
      <c r="F269" s="334">
        <v>8</v>
      </c>
      <c r="G269" s="333" t="s">
        <v>1826</v>
      </c>
      <c r="H269" s="333" t="s">
        <v>5</v>
      </c>
      <c r="I269" s="334">
        <v>71635</v>
      </c>
      <c r="J269" s="333" t="s">
        <v>2657</v>
      </c>
      <c r="K269" s="333" t="s">
        <v>1874</v>
      </c>
      <c r="L269" s="333" t="s">
        <v>1875</v>
      </c>
      <c r="M269" s="333" t="s">
        <v>694</v>
      </c>
      <c r="N269" s="333" t="s">
        <v>1766</v>
      </c>
      <c r="O269" s="333" t="s">
        <v>1767</v>
      </c>
      <c r="P269" s="333" t="s">
        <v>1768</v>
      </c>
      <c r="Q269" s="333" t="s">
        <v>1769</v>
      </c>
      <c r="R269" s="333" t="s">
        <v>1770</v>
      </c>
      <c r="S269" s="333" t="s">
        <v>1771</v>
      </c>
      <c r="T269" s="333" t="s">
        <v>1772</v>
      </c>
      <c r="V269" s="333" t="s">
        <v>1773</v>
      </c>
      <c r="W269" s="333" t="s">
        <v>1774</v>
      </c>
      <c r="X269" s="333" t="s">
        <v>2637</v>
      </c>
      <c r="Y269" s="333" t="s">
        <v>1776</v>
      </c>
      <c r="Z269" s="334">
        <v>300001182354914</v>
      </c>
      <c r="AA269" s="333" t="s">
        <v>1777</v>
      </c>
      <c r="AB269" s="333">
        <v>169850</v>
      </c>
      <c r="AC269" s="333">
        <v>169850</v>
      </c>
      <c r="AD269" s="334">
        <v>1</v>
      </c>
      <c r="AE269" s="333" t="s">
        <v>2637</v>
      </c>
      <c r="AF269" s="333" t="s">
        <v>1877</v>
      </c>
      <c r="AG269" s="333" t="s">
        <v>888</v>
      </c>
      <c r="AH269" s="334">
        <v>564</v>
      </c>
      <c r="AI269" s="333" t="s">
        <v>2638</v>
      </c>
      <c r="AJ269" s="333" t="s">
        <v>2676</v>
      </c>
      <c r="AK269" s="333" t="s">
        <v>2640</v>
      </c>
      <c r="AL269" s="333" t="s">
        <v>2040</v>
      </c>
      <c r="AM269" s="333" t="s">
        <v>1784</v>
      </c>
      <c r="AN269" s="333" t="s">
        <v>1785</v>
      </c>
      <c r="AO269" s="333" t="s">
        <v>698</v>
      </c>
      <c r="AQ269" s="334">
        <v>0</v>
      </c>
      <c r="AR269" s="334">
        <v>2023</v>
      </c>
      <c r="AS269" s="336">
        <v>45153</v>
      </c>
      <c r="AT269" s="337">
        <v>45153</v>
      </c>
      <c r="AU269" s="333" t="s">
        <v>1882</v>
      </c>
      <c r="AV269" s="333" t="s">
        <v>703</v>
      </c>
      <c r="AW269" s="333">
        <v>169850</v>
      </c>
      <c r="AX269" s="333">
        <v>2814.42</v>
      </c>
      <c r="AZ269" s="338">
        <v>2814.42</v>
      </c>
      <c r="BA269" s="339">
        <v>45241.425441435182</v>
      </c>
    </row>
    <row r="270" spans="1:53">
      <c r="A270" s="333" t="s">
        <v>1757</v>
      </c>
      <c r="B270" s="333" t="s">
        <v>1758</v>
      </c>
      <c r="C270" s="333" t="s">
        <v>1759</v>
      </c>
      <c r="D270" s="333" t="s">
        <v>1760</v>
      </c>
      <c r="E270" s="333" t="s">
        <v>1761</v>
      </c>
      <c r="F270" s="334">
        <v>8</v>
      </c>
      <c r="G270" s="333" t="s">
        <v>1826</v>
      </c>
      <c r="H270" s="333" t="s">
        <v>5</v>
      </c>
      <c r="I270" s="334">
        <v>71635</v>
      </c>
      <c r="J270" s="333" t="s">
        <v>2657</v>
      </c>
      <c r="K270" s="333" t="s">
        <v>1874</v>
      </c>
      <c r="L270" s="333" t="s">
        <v>1875</v>
      </c>
      <c r="M270" s="333" t="s">
        <v>694</v>
      </c>
      <c r="N270" s="333" t="s">
        <v>1766</v>
      </c>
      <c r="O270" s="333" t="s">
        <v>1767</v>
      </c>
      <c r="P270" s="333" t="s">
        <v>1768</v>
      </c>
      <c r="Q270" s="333" t="s">
        <v>1769</v>
      </c>
      <c r="R270" s="333" t="s">
        <v>1770</v>
      </c>
      <c r="S270" s="333" t="s">
        <v>1771</v>
      </c>
      <c r="T270" s="333" t="s">
        <v>1772</v>
      </c>
      <c r="V270" s="333" t="s">
        <v>1773</v>
      </c>
      <c r="W270" s="333" t="s">
        <v>1774</v>
      </c>
      <c r="X270" s="333" t="s">
        <v>2641</v>
      </c>
      <c r="Y270" s="333" t="s">
        <v>1776</v>
      </c>
      <c r="Z270" s="334">
        <v>300001188135240</v>
      </c>
      <c r="AA270" s="333" t="s">
        <v>1777</v>
      </c>
      <c r="AB270" s="333">
        <v>563885</v>
      </c>
      <c r="AC270" s="333">
        <v>563885</v>
      </c>
      <c r="AD270" s="334">
        <v>1</v>
      </c>
      <c r="AE270" s="333" t="s">
        <v>2641</v>
      </c>
      <c r="AF270" s="333" t="s">
        <v>1877</v>
      </c>
      <c r="AG270" s="333" t="s">
        <v>888</v>
      </c>
      <c r="AH270" s="334">
        <v>30</v>
      </c>
      <c r="AI270" s="333" t="s">
        <v>2642</v>
      </c>
      <c r="AJ270" s="333" t="s">
        <v>2677</v>
      </c>
      <c r="AK270" s="333" t="s">
        <v>2644</v>
      </c>
      <c r="AL270" s="333" t="s">
        <v>2645</v>
      </c>
      <c r="AM270" s="333" t="s">
        <v>1784</v>
      </c>
      <c r="AN270" s="333" t="s">
        <v>1785</v>
      </c>
      <c r="AO270" s="333" t="s">
        <v>698</v>
      </c>
      <c r="AQ270" s="334">
        <v>0</v>
      </c>
      <c r="AR270" s="334">
        <v>2023</v>
      </c>
      <c r="AS270" s="336">
        <v>45154</v>
      </c>
      <c r="AT270" s="337">
        <v>45161</v>
      </c>
      <c r="AU270" s="333" t="s">
        <v>1882</v>
      </c>
      <c r="AV270" s="333" t="s">
        <v>703</v>
      </c>
      <c r="AW270" s="333">
        <v>563885</v>
      </c>
      <c r="AX270" s="333">
        <v>9343.58</v>
      </c>
      <c r="AZ270" s="338">
        <v>9343.58</v>
      </c>
      <c r="BA270" s="339">
        <v>45241.425441435182</v>
      </c>
    </row>
    <row r="271" spans="1:53">
      <c r="A271" s="333" t="s">
        <v>1757</v>
      </c>
      <c r="B271" s="333" t="s">
        <v>1758</v>
      </c>
      <c r="C271" s="333" t="s">
        <v>1759</v>
      </c>
      <c r="D271" s="333" t="s">
        <v>1760</v>
      </c>
      <c r="E271" s="333" t="s">
        <v>1761</v>
      </c>
      <c r="F271" s="334">
        <v>3</v>
      </c>
      <c r="G271" s="333" t="s">
        <v>1883</v>
      </c>
      <c r="H271" s="333" t="s">
        <v>5</v>
      </c>
      <c r="I271" s="334">
        <v>71635</v>
      </c>
      <c r="J271" s="333" t="s">
        <v>2657</v>
      </c>
      <c r="K271" s="333" t="s">
        <v>1874</v>
      </c>
      <c r="L271" s="333" t="s">
        <v>1875</v>
      </c>
      <c r="M271" s="333" t="s">
        <v>694</v>
      </c>
      <c r="N271" s="333" t="s">
        <v>1766</v>
      </c>
      <c r="O271" s="333" t="s">
        <v>1767</v>
      </c>
      <c r="P271" s="333" t="s">
        <v>1768</v>
      </c>
      <c r="Q271" s="333" t="s">
        <v>1769</v>
      </c>
      <c r="R271" s="333" t="s">
        <v>1770</v>
      </c>
      <c r="S271" s="333" t="s">
        <v>1771</v>
      </c>
      <c r="T271" s="333" t="s">
        <v>1772</v>
      </c>
      <c r="V271" s="333" t="s">
        <v>1773</v>
      </c>
      <c r="W271" s="333" t="s">
        <v>1774</v>
      </c>
      <c r="X271" s="333" t="s">
        <v>1895</v>
      </c>
      <c r="Y271" s="333" t="s">
        <v>1776</v>
      </c>
      <c r="Z271" s="334">
        <v>300000810911042</v>
      </c>
      <c r="AA271" s="333" t="s">
        <v>1777</v>
      </c>
      <c r="AB271" s="333">
        <v>2050.4</v>
      </c>
      <c r="AC271" s="333">
        <v>188</v>
      </c>
      <c r="AD271" s="334">
        <v>2</v>
      </c>
      <c r="AE271" s="333" t="s">
        <v>1895</v>
      </c>
      <c r="AF271" s="333" t="s">
        <v>1896</v>
      </c>
      <c r="AG271" s="333" t="s">
        <v>1897</v>
      </c>
      <c r="AH271" s="334">
        <v>1068</v>
      </c>
      <c r="AI271" s="333" t="s">
        <v>1898</v>
      </c>
      <c r="AJ271" s="333" t="s">
        <v>2678</v>
      </c>
      <c r="AK271" s="333" t="s">
        <v>1900</v>
      </c>
      <c r="AL271" s="333" t="s">
        <v>1901</v>
      </c>
      <c r="AM271" s="333" t="s">
        <v>1784</v>
      </c>
      <c r="AN271" s="333" t="s">
        <v>1785</v>
      </c>
      <c r="AO271" s="333" t="s">
        <v>698</v>
      </c>
      <c r="AQ271" s="334">
        <v>0</v>
      </c>
      <c r="AR271" s="334">
        <v>2023</v>
      </c>
      <c r="AS271" s="336">
        <v>44994</v>
      </c>
      <c r="AT271" s="337">
        <v>44994</v>
      </c>
      <c r="AU271" s="333" t="s">
        <v>1906</v>
      </c>
      <c r="AV271" s="333" t="s">
        <v>794</v>
      </c>
      <c r="AW271" s="333">
        <v>188</v>
      </c>
      <c r="AX271" s="333">
        <v>188</v>
      </c>
      <c r="AZ271" s="338">
        <v>188</v>
      </c>
      <c r="BA271" s="339">
        <v>45241.425441435182</v>
      </c>
    </row>
    <row r="272" spans="1:53">
      <c r="A272" s="333" t="s">
        <v>1757</v>
      </c>
      <c r="B272" s="333" t="s">
        <v>1758</v>
      </c>
      <c r="C272" s="333" t="s">
        <v>1759</v>
      </c>
      <c r="D272" s="333" t="s">
        <v>1760</v>
      </c>
      <c r="E272" s="333" t="s">
        <v>1761</v>
      </c>
      <c r="F272" s="334">
        <v>3</v>
      </c>
      <c r="G272" s="333" t="s">
        <v>1883</v>
      </c>
      <c r="H272" s="333" t="s">
        <v>5</v>
      </c>
      <c r="I272" s="334">
        <v>71635</v>
      </c>
      <c r="J272" s="333" t="s">
        <v>2657</v>
      </c>
      <c r="K272" s="333" t="s">
        <v>1874</v>
      </c>
      <c r="L272" s="333" t="s">
        <v>1875</v>
      </c>
      <c r="M272" s="333" t="s">
        <v>694</v>
      </c>
      <c r="N272" s="333" t="s">
        <v>1766</v>
      </c>
      <c r="O272" s="333" t="s">
        <v>1767</v>
      </c>
      <c r="P272" s="333" t="s">
        <v>1768</v>
      </c>
      <c r="Q272" s="333" t="s">
        <v>1769</v>
      </c>
      <c r="R272" s="333" t="s">
        <v>1770</v>
      </c>
      <c r="S272" s="333" t="s">
        <v>1771</v>
      </c>
      <c r="T272" s="333" t="s">
        <v>1772</v>
      </c>
      <c r="V272" s="333" t="s">
        <v>1773</v>
      </c>
      <c r="W272" s="333" t="s">
        <v>1774</v>
      </c>
      <c r="X272" s="333" t="s">
        <v>1902</v>
      </c>
      <c r="Y272" s="333" t="s">
        <v>1776</v>
      </c>
      <c r="Z272" s="334">
        <v>300000810923938</v>
      </c>
      <c r="AA272" s="333" t="s">
        <v>1777</v>
      </c>
      <c r="AB272" s="333">
        <v>2050.4</v>
      </c>
      <c r="AC272" s="333">
        <v>188</v>
      </c>
      <c r="AD272" s="334">
        <v>1</v>
      </c>
      <c r="AE272" s="333" t="s">
        <v>1902</v>
      </c>
      <c r="AF272" s="333" t="s">
        <v>1903</v>
      </c>
      <c r="AG272" s="333" t="s">
        <v>1904</v>
      </c>
      <c r="AH272" s="334">
        <v>1069</v>
      </c>
      <c r="AI272" s="333" t="s">
        <v>1898</v>
      </c>
      <c r="AJ272" s="333" t="s">
        <v>2679</v>
      </c>
      <c r="AK272" s="333" t="s">
        <v>1900</v>
      </c>
      <c r="AL272" s="333" t="s">
        <v>1901</v>
      </c>
      <c r="AM272" s="333" t="s">
        <v>1784</v>
      </c>
      <c r="AN272" s="333" t="s">
        <v>1785</v>
      </c>
      <c r="AO272" s="333" t="s">
        <v>698</v>
      </c>
      <c r="AQ272" s="334">
        <v>0</v>
      </c>
      <c r="AR272" s="334">
        <v>2023</v>
      </c>
      <c r="AS272" s="336">
        <v>44994</v>
      </c>
      <c r="AT272" s="337">
        <v>44994</v>
      </c>
      <c r="AU272" s="333" t="s">
        <v>1882</v>
      </c>
      <c r="AV272" s="333" t="s">
        <v>794</v>
      </c>
      <c r="AW272" s="333">
        <v>188</v>
      </c>
      <c r="AX272" s="333">
        <v>188</v>
      </c>
      <c r="AZ272" s="338">
        <v>188</v>
      </c>
      <c r="BA272" s="339">
        <v>45241.425441435182</v>
      </c>
    </row>
    <row r="273" spans="1:53">
      <c r="A273" s="333" t="s">
        <v>1757</v>
      </c>
      <c r="B273" s="333" t="s">
        <v>1758</v>
      </c>
      <c r="C273" s="333" t="s">
        <v>1759</v>
      </c>
      <c r="D273" s="333" t="s">
        <v>1760</v>
      </c>
      <c r="E273" s="333" t="s">
        <v>1761</v>
      </c>
      <c r="F273" s="334">
        <v>3</v>
      </c>
      <c r="G273" s="333" t="s">
        <v>1883</v>
      </c>
      <c r="H273" s="333" t="s">
        <v>5</v>
      </c>
      <c r="I273" s="334">
        <v>71635</v>
      </c>
      <c r="J273" s="333" t="s">
        <v>2657</v>
      </c>
      <c r="K273" s="333" t="s">
        <v>1874</v>
      </c>
      <c r="L273" s="333" t="s">
        <v>1875</v>
      </c>
      <c r="M273" s="333" t="s">
        <v>694</v>
      </c>
      <c r="N273" s="333" t="s">
        <v>1766</v>
      </c>
      <c r="O273" s="333" t="s">
        <v>1767</v>
      </c>
      <c r="P273" s="333" t="s">
        <v>1768</v>
      </c>
      <c r="Q273" s="333" t="s">
        <v>1769</v>
      </c>
      <c r="R273" s="333" t="s">
        <v>1770</v>
      </c>
      <c r="S273" s="333" t="s">
        <v>1771</v>
      </c>
      <c r="T273" s="333" t="s">
        <v>1907</v>
      </c>
      <c r="V273" s="333" t="s">
        <v>1773</v>
      </c>
      <c r="W273" s="333" t="s">
        <v>1774</v>
      </c>
      <c r="X273" s="333" t="s">
        <v>1908</v>
      </c>
      <c r="Y273" s="333" t="s">
        <v>1776</v>
      </c>
      <c r="Z273" s="334">
        <v>300000810930992</v>
      </c>
      <c r="AA273" s="333" t="s">
        <v>1777</v>
      </c>
      <c r="AB273" s="333">
        <v>2050.4</v>
      </c>
      <c r="AC273" s="333">
        <v>188</v>
      </c>
      <c r="AD273" s="334">
        <v>1</v>
      </c>
      <c r="AE273" s="333" t="s">
        <v>1908</v>
      </c>
      <c r="AF273" s="333" t="s">
        <v>1909</v>
      </c>
      <c r="AG273" s="333" t="s">
        <v>1910</v>
      </c>
      <c r="AH273" s="334">
        <v>1070</v>
      </c>
      <c r="AI273" s="333" t="s">
        <v>1898</v>
      </c>
      <c r="AJ273" s="333" t="s">
        <v>2680</v>
      </c>
      <c r="AK273" s="333" t="s">
        <v>1900</v>
      </c>
      <c r="AL273" s="333" t="s">
        <v>1901</v>
      </c>
      <c r="AM273" s="333" t="s">
        <v>1784</v>
      </c>
      <c r="AN273" s="333" t="s">
        <v>1785</v>
      </c>
      <c r="AO273" s="333" t="s">
        <v>698</v>
      </c>
      <c r="AQ273" s="334">
        <v>0</v>
      </c>
      <c r="AR273" s="334">
        <v>2023</v>
      </c>
      <c r="AS273" s="336">
        <v>44994</v>
      </c>
      <c r="AT273" s="337">
        <v>44994</v>
      </c>
      <c r="AU273" s="333" t="s">
        <v>1882</v>
      </c>
      <c r="AV273" s="333" t="s">
        <v>794</v>
      </c>
      <c r="AW273" s="333">
        <v>188</v>
      </c>
      <c r="AX273" s="333">
        <v>188</v>
      </c>
      <c r="AZ273" s="338">
        <v>188</v>
      </c>
      <c r="BA273" s="339">
        <v>45241.425441435182</v>
      </c>
    </row>
    <row r="274" spans="1:53">
      <c r="A274" s="333" t="s">
        <v>1757</v>
      </c>
      <c r="B274" s="333" t="s">
        <v>1758</v>
      </c>
      <c r="C274" s="333" t="s">
        <v>1759</v>
      </c>
      <c r="D274" s="333" t="s">
        <v>1760</v>
      </c>
      <c r="E274" s="333" t="s">
        <v>1761</v>
      </c>
      <c r="F274" s="334">
        <v>4</v>
      </c>
      <c r="G274" s="333" t="s">
        <v>1820</v>
      </c>
      <c r="H274" s="333" t="s">
        <v>5</v>
      </c>
      <c r="I274" s="334">
        <v>71635</v>
      </c>
      <c r="J274" s="333" t="s">
        <v>2657</v>
      </c>
      <c r="K274" s="333" t="s">
        <v>1874</v>
      </c>
      <c r="L274" s="333" t="s">
        <v>1875</v>
      </c>
      <c r="M274" s="333" t="s">
        <v>694</v>
      </c>
      <c r="N274" s="333" t="s">
        <v>1766</v>
      </c>
      <c r="O274" s="333" t="s">
        <v>1767</v>
      </c>
      <c r="P274" s="333" t="s">
        <v>1768</v>
      </c>
      <c r="Q274" s="333" t="s">
        <v>1769</v>
      </c>
      <c r="R274" s="333" t="s">
        <v>1770</v>
      </c>
      <c r="S274" s="333" t="s">
        <v>1771</v>
      </c>
      <c r="T274" s="333" t="s">
        <v>1772</v>
      </c>
      <c r="V274" s="333" t="s">
        <v>1773</v>
      </c>
      <c r="W274" s="333" t="s">
        <v>1774</v>
      </c>
      <c r="X274" s="333" t="s">
        <v>1918</v>
      </c>
      <c r="Y274" s="333" t="s">
        <v>1776</v>
      </c>
      <c r="Z274" s="334">
        <v>300000929291042</v>
      </c>
      <c r="AA274" s="333" t="s">
        <v>1777</v>
      </c>
      <c r="AB274" s="333">
        <v>2927.2000000000003</v>
      </c>
      <c r="AC274" s="333">
        <v>532</v>
      </c>
      <c r="AD274" s="334">
        <v>1</v>
      </c>
      <c r="AE274" s="333" t="s">
        <v>1918</v>
      </c>
      <c r="AF274" s="333" t="s">
        <v>1919</v>
      </c>
      <c r="AG274" s="333" t="s">
        <v>1920</v>
      </c>
      <c r="AH274" s="334">
        <v>16</v>
      </c>
      <c r="AI274" s="333" t="s">
        <v>1921</v>
      </c>
      <c r="AJ274" s="333" t="s">
        <v>2681</v>
      </c>
      <c r="AK274" s="333" t="s">
        <v>1923</v>
      </c>
      <c r="AL274" s="333" t="s">
        <v>1924</v>
      </c>
      <c r="AM274" s="333" t="s">
        <v>1784</v>
      </c>
      <c r="AN274" s="333" t="s">
        <v>1785</v>
      </c>
      <c r="AO274" s="333" t="s">
        <v>698</v>
      </c>
      <c r="AQ274" s="334">
        <v>0</v>
      </c>
      <c r="AR274" s="334">
        <v>2023</v>
      </c>
      <c r="AS274" s="336">
        <v>45039</v>
      </c>
      <c r="AT274" s="337">
        <v>45039</v>
      </c>
      <c r="AU274" s="333" t="s">
        <v>1882</v>
      </c>
      <c r="AV274" s="333" t="s">
        <v>794</v>
      </c>
      <c r="AW274" s="333">
        <v>532</v>
      </c>
      <c r="AX274" s="333">
        <v>532</v>
      </c>
      <c r="AZ274" s="338">
        <v>532</v>
      </c>
      <c r="BA274" s="339">
        <v>45241.425441435182</v>
      </c>
    </row>
    <row r="275" spans="1:53">
      <c r="A275" s="333" t="s">
        <v>1757</v>
      </c>
      <c r="B275" s="333" t="s">
        <v>1758</v>
      </c>
      <c r="C275" s="333" t="s">
        <v>1759</v>
      </c>
      <c r="D275" s="333" t="s">
        <v>1760</v>
      </c>
      <c r="E275" s="333" t="s">
        <v>1761</v>
      </c>
      <c r="F275" s="334">
        <v>4</v>
      </c>
      <c r="G275" s="333" t="s">
        <v>1820</v>
      </c>
      <c r="H275" s="333" t="s">
        <v>5</v>
      </c>
      <c r="I275" s="334">
        <v>71635</v>
      </c>
      <c r="J275" s="333" t="s">
        <v>2657</v>
      </c>
      <c r="K275" s="333" t="s">
        <v>1874</v>
      </c>
      <c r="L275" s="333" t="s">
        <v>1875</v>
      </c>
      <c r="M275" s="333" t="s">
        <v>694</v>
      </c>
      <c r="N275" s="333" t="s">
        <v>1766</v>
      </c>
      <c r="O275" s="333" t="s">
        <v>1767</v>
      </c>
      <c r="P275" s="333" t="s">
        <v>1768</v>
      </c>
      <c r="Q275" s="333" t="s">
        <v>1769</v>
      </c>
      <c r="R275" s="333" t="s">
        <v>1770</v>
      </c>
      <c r="S275" s="333" t="s">
        <v>1771</v>
      </c>
      <c r="T275" s="333" t="s">
        <v>1772</v>
      </c>
      <c r="V275" s="333" t="s">
        <v>1773</v>
      </c>
      <c r="W275" s="333" t="s">
        <v>1774</v>
      </c>
      <c r="X275" s="333" t="s">
        <v>1930</v>
      </c>
      <c r="Y275" s="333" t="s">
        <v>1776</v>
      </c>
      <c r="Z275" s="334">
        <v>300000929395095</v>
      </c>
      <c r="AA275" s="333" t="s">
        <v>1777</v>
      </c>
      <c r="AB275" s="333">
        <v>3669.6</v>
      </c>
      <c r="AC275" s="333">
        <v>532</v>
      </c>
      <c r="AD275" s="334">
        <v>2</v>
      </c>
      <c r="AE275" s="333" t="s">
        <v>1930</v>
      </c>
      <c r="AF275" s="333" t="s">
        <v>1931</v>
      </c>
      <c r="AG275" s="333" t="s">
        <v>1932</v>
      </c>
      <c r="AH275" s="334">
        <v>24</v>
      </c>
      <c r="AI275" s="333" t="s">
        <v>1933</v>
      </c>
      <c r="AJ275" s="333" t="s">
        <v>2682</v>
      </c>
      <c r="AK275" s="333" t="s">
        <v>1935</v>
      </c>
      <c r="AL275" s="333" t="s">
        <v>1924</v>
      </c>
      <c r="AM275" s="333" t="s">
        <v>1784</v>
      </c>
      <c r="AN275" s="333" t="s">
        <v>1785</v>
      </c>
      <c r="AO275" s="333" t="s">
        <v>698</v>
      </c>
      <c r="AQ275" s="334">
        <v>0</v>
      </c>
      <c r="AR275" s="334">
        <v>2023</v>
      </c>
      <c r="AS275" s="336">
        <v>45039</v>
      </c>
      <c r="AT275" s="337">
        <v>45040</v>
      </c>
      <c r="AU275" s="333" t="s">
        <v>1906</v>
      </c>
      <c r="AV275" s="333" t="s">
        <v>794</v>
      </c>
      <c r="AW275" s="333">
        <v>532</v>
      </c>
      <c r="AX275" s="333">
        <v>532</v>
      </c>
      <c r="AZ275" s="338">
        <v>532</v>
      </c>
      <c r="BA275" s="339">
        <v>45241.425441435182</v>
      </c>
    </row>
    <row r="276" spans="1:53">
      <c r="A276" s="333" t="s">
        <v>1757</v>
      </c>
      <c r="B276" s="333" t="s">
        <v>1758</v>
      </c>
      <c r="C276" s="333" t="s">
        <v>1759</v>
      </c>
      <c r="D276" s="333" t="s">
        <v>1760</v>
      </c>
      <c r="E276" s="333" t="s">
        <v>1761</v>
      </c>
      <c r="F276" s="334">
        <v>4</v>
      </c>
      <c r="G276" s="333" t="s">
        <v>1820</v>
      </c>
      <c r="H276" s="333" t="s">
        <v>5</v>
      </c>
      <c r="I276" s="334">
        <v>71635</v>
      </c>
      <c r="J276" s="333" t="s">
        <v>2657</v>
      </c>
      <c r="K276" s="333" t="s">
        <v>1874</v>
      </c>
      <c r="L276" s="333" t="s">
        <v>1875</v>
      </c>
      <c r="M276" s="333" t="s">
        <v>694</v>
      </c>
      <c r="N276" s="333" t="s">
        <v>1766</v>
      </c>
      <c r="O276" s="333" t="s">
        <v>1767</v>
      </c>
      <c r="P276" s="333" t="s">
        <v>1768</v>
      </c>
      <c r="Q276" s="333" t="s">
        <v>1769</v>
      </c>
      <c r="R276" s="333" t="s">
        <v>1770</v>
      </c>
      <c r="S276" s="333" t="s">
        <v>1771</v>
      </c>
      <c r="T276" s="333" t="s">
        <v>1772</v>
      </c>
      <c r="V276" s="333" t="s">
        <v>1773</v>
      </c>
      <c r="W276" s="333" t="s">
        <v>1774</v>
      </c>
      <c r="X276" s="333" t="s">
        <v>1939</v>
      </c>
      <c r="Y276" s="333" t="s">
        <v>1776</v>
      </c>
      <c r="Z276" s="334">
        <v>300000929425003</v>
      </c>
      <c r="AA276" s="333" t="s">
        <v>1777</v>
      </c>
      <c r="AB276" s="333">
        <v>2548.4</v>
      </c>
      <c r="AC276" s="333">
        <v>438</v>
      </c>
      <c r="AD276" s="334">
        <v>2</v>
      </c>
      <c r="AE276" s="333" t="s">
        <v>1939</v>
      </c>
      <c r="AF276" s="333" t="s">
        <v>1940</v>
      </c>
      <c r="AG276" s="333" t="s">
        <v>1941</v>
      </c>
      <c r="AH276" s="334">
        <v>23</v>
      </c>
      <c r="AI276" s="333" t="s">
        <v>1933</v>
      </c>
      <c r="AJ276" s="333" t="s">
        <v>2683</v>
      </c>
      <c r="AK276" s="333" t="s">
        <v>1935</v>
      </c>
      <c r="AL276" s="333" t="s">
        <v>1924</v>
      </c>
      <c r="AM276" s="333" t="s">
        <v>1784</v>
      </c>
      <c r="AN276" s="333" t="s">
        <v>1785</v>
      </c>
      <c r="AO276" s="333" t="s">
        <v>698</v>
      </c>
      <c r="AQ276" s="334">
        <v>0</v>
      </c>
      <c r="AR276" s="334">
        <v>2023</v>
      </c>
      <c r="AS276" s="336">
        <v>45039</v>
      </c>
      <c r="AT276" s="337">
        <v>45040</v>
      </c>
      <c r="AU276" s="333" t="s">
        <v>1906</v>
      </c>
      <c r="AV276" s="333" t="s">
        <v>794</v>
      </c>
      <c r="AW276" s="333">
        <v>438</v>
      </c>
      <c r="AX276" s="333">
        <v>438</v>
      </c>
      <c r="AZ276" s="338">
        <v>438</v>
      </c>
      <c r="BA276" s="339">
        <v>45241.425441435182</v>
      </c>
    </row>
    <row r="277" spans="1:53">
      <c r="A277" s="333" t="s">
        <v>1757</v>
      </c>
      <c r="B277" s="333" t="s">
        <v>1758</v>
      </c>
      <c r="C277" s="333" t="s">
        <v>1759</v>
      </c>
      <c r="D277" s="333" t="s">
        <v>1760</v>
      </c>
      <c r="E277" s="333" t="s">
        <v>1761</v>
      </c>
      <c r="F277" s="334">
        <v>5</v>
      </c>
      <c r="G277" s="333" t="s">
        <v>1836</v>
      </c>
      <c r="H277" s="333" t="s">
        <v>5</v>
      </c>
      <c r="I277" s="334">
        <v>71635</v>
      </c>
      <c r="J277" s="333" t="s">
        <v>2657</v>
      </c>
      <c r="K277" s="333" t="s">
        <v>1874</v>
      </c>
      <c r="L277" s="333" t="s">
        <v>1875</v>
      </c>
      <c r="M277" s="333" t="s">
        <v>694</v>
      </c>
      <c r="N277" s="333" t="s">
        <v>1766</v>
      </c>
      <c r="O277" s="333" t="s">
        <v>1767</v>
      </c>
      <c r="P277" s="333" t="s">
        <v>1768</v>
      </c>
      <c r="Q277" s="333" t="s">
        <v>1769</v>
      </c>
      <c r="R277" s="333" t="s">
        <v>1770</v>
      </c>
      <c r="S277" s="333" t="s">
        <v>1771</v>
      </c>
      <c r="T277" s="333" t="s">
        <v>1772</v>
      </c>
      <c r="V277" s="333" t="s">
        <v>1773</v>
      </c>
      <c r="W277" s="333" t="s">
        <v>1774</v>
      </c>
      <c r="X277" s="333" t="s">
        <v>1965</v>
      </c>
      <c r="Y277" s="333" t="s">
        <v>1776</v>
      </c>
      <c r="Z277" s="334">
        <v>300000952533732</v>
      </c>
      <c r="AA277" s="333" t="s">
        <v>1777</v>
      </c>
      <c r="AB277" s="333">
        <v>1037.5999999999999</v>
      </c>
      <c r="AC277" s="333">
        <v>188</v>
      </c>
      <c r="AD277" s="334">
        <v>2</v>
      </c>
      <c r="AE277" s="333" t="s">
        <v>1965</v>
      </c>
      <c r="AF277" s="333" t="s">
        <v>1966</v>
      </c>
      <c r="AG277" s="333" t="s">
        <v>1967</v>
      </c>
      <c r="AH277" s="334">
        <v>1369</v>
      </c>
      <c r="AI277" s="333" t="s">
        <v>1968</v>
      </c>
      <c r="AJ277" s="333" t="s">
        <v>2684</v>
      </c>
      <c r="AK277" s="333" t="s">
        <v>1970</v>
      </c>
      <c r="AL277" s="333" t="s">
        <v>1964</v>
      </c>
      <c r="AM277" s="333" t="s">
        <v>1784</v>
      </c>
      <c r="AN277" s="333" t="s">
        <v>1785</v>
      </c>
      <c r="AO277" s="333" t="s">
        <v>698</v>
      </c>
      <c r="AQ277" s="334">
        <v>0</v>
      </c>
      <c r="AR277" s="334">
        <v>2023</v>
      </c>
      <c r="AS277" s="336">
        <v>45050</v>
      </c>
      <c r="AT277" s="337">
        <v>45061</v>
      </c>
      <c r="AU277" s="333" t="s">
        <v>1906</v>
      </c>
      <c r="AV277" s="333" t="s">
        <v>794</v>
      </c>
      <c r="AW277" s="333">
        <v>188</v>
      </c>
      <c r="AX277" s="333">
        <v>188</v>
      </c>
      <c r="AZ277" s="338">
        <v>188</v>
      </c>
      <c r="BA277" s="339">
        <v>45241.425441435182</v>
      </c>
    </row>
    <row r="278" spans="1:53">
      <c r="A278" s="333" t="s">
        <v>1757</v>
      </c>
      <c r="B278" s="333" t="s">
        <v>1758</v>
      </c>
      <c r="C278" s="333" t="s">
        <v>1759</v>
      </c>
      <c r="D278" s="333" t="s">
        <v>1760</v>
      </c>
      <c r="E278" s="333" t="s">
        <v>1761</v>
      </c>
      <c r="F278" s="334">
        <v>5</v>
      </c>
      <c r="G278" s="333" t="s">
        <v>1836</v>
      </c>
      <c r="H278" s="333" t="s">
        <v>5</v>
      </c>
      <c r="I278" s="334">
        <v>71635</v>
      </c>
      <c r="J278" s="333" t="s">
        <v>2657</v>
      </c>
      <c r="K278" s="333" t="s">
        <v>1874</v>
      </c>
      <c r="L278" s="333" t="s">
        <v>1875</v>
      </c>
      <c r="M278" s="333" t="s">
        <v>694</v>
      </c>
      <c r="N278" s="333" t="s">
        <v>1766</v>
      </c>
      <c r="O278" s="333" t="s">
        <v>1767</v>
      </c>
      <c r="P278" s="333" t="s">
        <v>1768</v>
      </c>
      <c r="Q278" s="333" t="s">
        <v>1769</v>
      </c>
      <c r="R278" s="333" t="s">
        <v>1770</v>
      </c>
      <c r="S278" s="333" t="s">
        <v>1771</v>
      </c>
      <c r="T278" s="333" t="s">
        <v>1772</v>
      </c>
      <c r="V278" s="333" t="s">
        <v>1773</v>
      </c>
      <c r="W278" s="333" t="s">
        <v>1774</v>
      </c>
      <c r="X278" s="333" t="s">
        <v>1976</v>
      </c>
      <c r="Y278" s="333" t="s">
        <v>1776</v>
      </c>
      <c r="Z278" s="334">
        <v>300000982309055</v>
      </c>
      <c r="AA278" s="333" t="s">
        <v>1777</v>
      </c>
      <c r="AB278" s="333">
        <v>1037.5999999999999</v>
      </c>
      <c r="AC278" s="333">
        <v>188</v>
      </c>
      <c r="AD278" s="334">
        <v>1</v>
      </c>
      <c r="AE278" s="333" t="s">
        <v>1976</v>
      </c>
      <c r="AF278" s="333" t="s">
        <v>1977</v>
      </c>
      <c r="AG278" s="333" t="s">
        <v>1978</v>
      </c>
      <c r="AH278" s="334">
        <v>4</v>
      </c>
      <c r="AI278" s="333" t="s">
        <v>1979</v>
      </c>
      <c r="AJ278" s="333" t="s">
        <v>2685</v>
      </c>
      <c r="AK278" s="333" t="s">
        <v>1981</v>
      </c>
      <c r="AL278" s="333" t="s">
        <v>1982</v>
      </c>
      <c r="AM278" s="333" t="s">
        <v>1784</v>
      </c>
      <c r="AN278" s="333" t="s">
        <v>1785</v>
      </c>
      <c r="AO278" s="333" t="s">
        <v>698</v>
      </c>
      <c r="AQ278" s="334">
        <v>0</v>
      </c>
      <c r="AR278" s="334">
        <v>2023</v>
      </c>
      <c r="AS278" s="336">
        <v>45064</v>
      </c>
      <c r="AT278" s="337">
        <v>45132</v>
      </c>
      <c r="AU278" s="333" t="s">
        <v>1882</v>
      </c>
      <c r="AV278" s="333" t="s">
        <v>794</v>
      </c>
      <c r="AW278" s="333">
        <v>188</v>
      </c>
      <c r="AX278" s="333">
        <v>188</v>
      </c>
      <c r="AZ278" s="338">
        <v>188</v>
      </c>
      <c r="BA278" s="339">
        <v>45241.425441435182</v>
      </c>
    </row>
    <row r="279" spans="1:53">
      <c r="A279" s="333" t="s">
        <v>1757</v>
      </c>
      <c r="B279" s="333" t="s">
        <v>1758</v>
      </c>
      <c r="C279" s="333" t="s">
        <v>1759</v>
      </c>
      <c r="D279" s="333" t="s">
        <v>1760</v>
      </c>
      <c r="E279" s="333" t="s">
        <v>1761</v>
      </c>
      <c r="F279" s="334">
        <v>3</v>
      </c>
      <c r="G279" s="333" t="s">
        <v>1883</v>
      </c>
      <c r="H279" s="333" t="s">
        <v>5</v>
      </c>
      <c r="I279" s="334">
        <v>71605</v>
      </c>
      <c r="J279" s="333" t="s">
        <v>2686</v>
      </c>
      <c r="K279" s="333" t="s">
        <v>1874</v>
      </c>
      <c r="L279" s="333" t="s">
        <v>1875</v>
      </c>
      <c r="M279" s="333" t="s">
        <v>694</v>
      </c>
      <c r="N279" s="333" t="s">
        <v>1766</v>
      </c>
      <c r="O279" s="333" t="s">
        <v>1767</v>
      </c>
      <c r="P279" s="333" t="s">
        <v>1768</v>
      </c>
      <c r="Q279" s="333" t="s">
        <v>1769</v>
      </c>
      <c r="R279" s="333" t="s">
        <v>1770</v>
      </c>
      <c r="S279" s="333" t="s">
        <v>1771</v>
      </c>
      <c r="T279" s="333" t="s">
        <v>1772</v>
      </c>
      <c r="V279" s="333" t="s">
        <v>1773</v>
      </c>
      <c r="W279" s="333" t="s">
        <v>1774</v>
      </c>
      <c r="X279" s="333" t="s">
        <v>2687</v>
      </c>
      <c r="Y279" s="333" t="s">
        <v>1776</v>
      </c>
      <c r="Z279" s="334">
        <v>360328</v>
      </c>
      <c r="AA279" s="333" t="s">
        <v>1777</v>
      </c>
      <c r="AB279" s="333">
        <v>60950</v>
      </c>
      <c r="AC279" s="333">
        <v>60950</v>
      </c>
      <c r="AD279" s="334">
        <v>1</v>
      </c>
      <c r="AE279" s="333" t="s">
        <v>2687</v>
      </c>
      <c r="AF279" s="333" t="s">
        <v>2688</v>
      </c>
      <c r="AG279" s="333" t="s">
        <v>2689</v>
      </c>
      <c r="AH279" s="334">
        <v>13</v>
      </c>
      <c r="AI279" s="333" t="s">
        <v>2690</v>
      </c>
      <c r="AJ279" s="333" t="s">
        <v>2691</v>
      </c>
      <c r="AK279" s="333" t="s">
        <v>2692</v>
      </c>
      <c r="AL279" s="333" t="s">
        <v>1901</v>
      </c>
      <c r="AM279" s="333" t="s">
        <v>1784</v>
      </c>
      <c r="AN279" s="333" t="s">
        <v>1785</v>
      </c>
      <c r="AO279" s="333" t="s">
        <v>2693</v>
      </c>
      <c r="AP279" s="333" t="s">
        <v>2694</v>
      </c>
      <c r="AQ279" s="334">
        <v>1</v>
      </c>
      <c r="AR279" s="334">
        <v>2023</v>
      </c>
      <c r="AS279" s="336">
        <v>44994</v>
      </c>
      <c r="AT279" s="337">
        <v>45014</v>
      </c>
      <c r="AU279" s="333" t="s">
        <v>1882</v>
      </c>
      <c r="AV279" s="333" t="s">
        <v>703</v>
      </c>
      <c r="AW279" s="333">
        <v>60950</v>
      </c>
      <c r="AX279" s="333">
        <v>999.02</v>
      </c>
      <c r="AZ279" s="338">
        <v>999.02</v>
      </c>
      <c r="BA279" s="339">
        <v>45241.425441435182</v>
      </c>
    </row>
    <row r="280" spans="1:53">
      <c r="A280" s="333" t="s">
        <v>1757</v>
      </c>
      <c r="B280" s="333" t="s">
        <v>1758</v>
      </c>
      <c r="C280" s="333" t="s">
        <v>1759</v>
      </c>
      <c r="D280" s="333" t="s">
        <v>1760</v>
      </c>
      <c r="E280" s="333" t="s">
        <v>1761</v>
      </c>
      <c r="F280" s="334">
        <v>3</v>
      </c>
      <c r="G280" s="333" t="s">
        <v>1883</v>
      </c>
      <c r="H280" s="333" t="s">
        <v>5</v>
      </c>
      <c r="I280" s="334">
        <v>71605</v>
      </c>
      <c r="J280" s="333" t="s">
        <v>2686</v>
      </c>
      <c r="K280" s="333" t="s">
        <v>1874</v>
      </c>
      <c r="L280" s="333" t="s">
        <v>1875</v>
      </c>
      <c r="M280" s="333" t="s">
        <v>694</v>
      </c>
      <c r="N280" s="333" t="s">
        <v>1766</v>
      </c>
      <c r="O280" s="333" t="s">
        <v>1767</v>
      </c>
      <c r="P280" s="333" t="s">
        <v>1768</v>
      </c>
      <c r="Q280" s="333" t="s">
        <v>1769</v>
      </c>
      <c r="R280" s="333" t="s">
        <v>1770</v>
      </c>
      <c r="S280" s="333" t="s">
        <v>1771</v>
      </c>
      <c r="T280" s="333" t="s">
        <v>1772</v>
      </c>
      <c r="V280" s="333" t="s">
        <v>1773</v>
      </c>
      <c r="W280" s="333" t="s">
        <v>1774</v>
      </c>
      <c r="X280" s="333" t="s">
        <v>2695</v>
      </c>
      <c r="Y280" s="333" t="s">
        <v>1776</v>
      </c>
      <c r="Z280" s="334">
        <v>360329</v>
      </c>
      <c r="AA280" s="333" t="s">
        <v>1777</v>
      </c>
      <c r="AB280" s="333">
        <v>60950</v>
      </c>
      <c r="AC280" s="333">
        <v>60950</v>
      </c>
      <c r="AD280" s="334">
        <v>1</v>
      </c>
      <c r="AE280" s="333" t="s">
        <v>2695</v>
      </c>
      <c r="AF280" s="333" t="s">
        <v>2688</v>
      </c>
      <c r="AG280" s="333" t="s">
        <v>2689</v>
      </c>
      <c r="AH280" s="334">
        <v>14</v>
      </c>
      <c r="AI280" s="333" t="s">
        <v>2690</v>
      </c>
      <c r="AJ280" s="333" t="s">
        <v>2696</v>
      </c>
      <c r="AK280" s="333" t="s">
        <v>2692</v>
      </c>
      <c r="AL280" s="333" t="s">
        <v>1901</v>
      </c>
      <c r="AM280" s="333" t="s">
        <v>1784</v>
      </c>
      <c r="AN280" s="333" t="s">
        <v>1785</v>
      </c>
      <c r="AO280" s="333" t="s">
        <v>2693</v>
      </c>
      <c r="AP280" s="333" t="s">
        <v>2697</v>
      </c>
      <c r="AQ280" s="334">
        <v>1</v>
      </c>
      <c r="AR280" s="334">
        <v>2023</v>
      </c>
      <c r="AS280" s="336">
        <v>44994</v>
      </c>
      <c r="AT280" s="337">
        <v>45014</v>
      </c>
      <c r="AU280" s="333" t="s">
        <v>1882</v>
      </c>
      <c r="AV280" s="333" t="s">
        <v>703</v>
      </c>
      <c r="AW280" s="333">
        <v>60950</v>
      </c>
      <c r="AX280" s="333">
        <v>999.02</v>
      </c>
      <c r="AZ280" s="338">
        <v>999.02</v>
      </c>
      <c r="BA280" s="339">
        <v>45241.425441435182</v>
      </c>
    </row>
    <row r="281" spans="1:53">
      <c r="A281" s="333" t="s">
        <v>1757</v>
      </c>
      <c r="B281" s="333" t="s">
        <v>1758</v>
      </c>
      <c r="C281" s="333" t="s">
        <v>1759</v>
      </c>
      <c r="D281" s="333" t="s">
        <v>1760</v>
      </c>
      <c r="E281" s="333" t="s">
        <v>1761</v>
      </c>
      <c r="F281" s="334">
        <v>3</v>
      </c>
      <c r="G281" s="333" t="s">
        <v>1883</v>
      </c>
      <c r="H281" s="333" t="s">
        <v>5</v>
      </c>
      <c r="I281" s="334">
        <v>71605</v>
      </c>
      <c r="J281" s="333" t="s">
        <v>2686</v>
      </c>
      <c r="K281" s="333" t="s">
        <v>1874</v>
      </c>
      <c r="L281" s="333" t="s">
        <v>1875</v>
      </c>
      <c r="M281" s="333" t="s">
        <v>694</v>
      </c>
      <c r="N281" s="333" t="s">
        <v>1766</v>
      </c>
      <c r="O281" s="333" t="s">
        <v>1767</v>
      </c>
      <c r="P281" s="333" t="s">
        <v>1768</v>
      </c>
      <c r="Q281" s="333" t="s">
        <v>1769</v>
      </c>
      <c r="R281" s="333" t="s">
        <v>1770</v>
      </c>
      <c r="S281" s="333" t="s">
        <v>1771</v>
      </c>
      <c r="T281" s="333" t="s">
        <v>1907</v>
      </c>
      <c r="V281" s="333" t="s">
        <v>1773</v>
      </c>
      <c r="W281" s="333" t="s">
        <v>1774</v>
      </c>
      <c r="X281" s="333" t="s">
        <v>2698</v>
      </c>
      <c r="Y281" s="333" t="s">
        <v>1776</v>
      </c>
      <c r="Z281" s="334">
        <v>360330</v>
      </c>
      <c r="AA281" s="333" t="s">
        <v>1777</v>
      </c>
      <c r="AB281" s="333">
        <v>60950</v>
      </c>
      <c r="AC281" s="333">
        <v>60950</v>
      </c>
      <c r="AD281" s="334">
        <v>1</v>
      </c>
      <c r="AE281" s="333" t="s">
        <v>2698</v>
      </c>
      <c r="AF281" s="333" t="s">
        <v>2688</v>
      </c>
      <c r="AG281" s="333" t="s">
        <v>2689</v>
      </c>
      <c r="AH281" s="334">
        <v>12</v>
      </c>
      <c r="AI281" s="333" t="s">
        <v>2690</v>
      </c>
      <c r="AJ281" s="333" t="s">
        <v>2699</v>
      </c>
      <c r="AK281" s="333" t="s">
        <v>2692</v>
      </c>
      <c r="AL281" s="333" t="s">
        <v>1901</v>
      </c>
      <c r="AM281" s="333" t="s">
        <v>1784</v>
      </c>
      <c r="AN281" s="333" t="s">
        <v>1785</v>
      </c>
      <c r="AO281" s="333" t="s">
        <v>2693</v>
      </c>
      <c r="AP281" s="333" t="s">
        <v>2700</v>
      </c>
      <c r="AQ281" s="334">
        <v>1</v>
      </c>
      <c r="AR281" s="334">
        <v>2023</v>
      </c>
      <c r="AS281" s="336">
        <v>44994</v>
      </c>
      <c r="AT281" s="337">
        <v>45014</v>
      </c>
      <c r="AU281" s="333" t="s">
        <v>1882</v>
      </c>
      <c r="AV281" s="333" t="s">
        <v>703</v>
      </c>
      <c r="AW281" s="333">
        <v>60950</v>
      </c>
      <c r="AX281" s="333">
        <v>999.02</v>
      </c>
      <c r="AZ281" s="338">
        <v>999.02</v>
      </c>
      <c r="BA281" s="339">
        <v>45241.425441435182</v>
      </c>
    </row>
    <row r="282" spans="1:53">
      <c r="A282" s="333" t="s">
        <v>1757</v>
      </c>
      <c r="B282" s="333" t="s">
        <v>1758</v>
      </c>
      <c r="C282" s="333" t="s">
        <v>1759</v>
      </c>
      <c r="D282" s="333" t="s">
        <v>1760</v>
      </c>
      <c r="E282" s="333" t="s">
        <v>1761</v>
      </c>
      <c r="F282" s="334">
        <v>5</v>
      </c>
      <c r="G282" s="333" t="s">
        <v>1836</v>
      </c>
      <c r="H282" s="333" t="s">
        <v>5</v>
      </c>
      <c r="I282" s="334">
        <v>71605</v>
      </c>
      <c r="J282" s="333" t="s">
        <v>2686</v>
      </c>
      <c r="K282" s="333" t="s">
        <v>1874</v>
      </c>
      <c r="L282" s="333" t="s">
        <v>1875</v>
      </c>
      <c r="M282" s="333" t="s">
        <v>694</v>
      </c>
      <c r="N282" s="333" t="s">
        <v>1766</v>
      </c>
      <c r="O282" s="333" t="s">
        <v>1767</v>
      </c>
      <c r="P282" s="333" t="s">
        <v>1768</v>
      </c>
      <c r="Q282" s="333" t="s">
        <v>1769</v>
      </c>
      <c r="R282" s="333" t="s">
        <v>1770</v>
      </c>
      <c r="S282" s="333" t="s">
        <v>1771</v>
      </c>
      <c r="T282" s="333" t="s">
        <v>1772</v>
      </c>
      <c r="V282" s="333" t="s">
        <v>1773</v>
      </c>
      <c r="W282" s="333" t="s">
        <v>1774</v>
      </c>
      <c r="X282" s="333" t="s">
        <v>2573</v>
      </c>
      <c r="Y282" s="333" t="s">
        <v>1776</v>
      </c>
      <c r="Z282" s="334">
        <v>775369</v>
      </c>
      <c r="AA282" s="333" t="s">
        <v>1777</v>
      </c>
      <c r="AB282" s="333">
        <v>102000</v>
      </c>
      <c r="AC282" s="333">
        <v>102000</v>
      </c>
      <c r="AD282" s="334">
        <v>1</v>
      </c>
      <c r="AE282" s="333" t="s">
        <v>2573</v>
      </c>
      <c r="AF282" s="333" t="s">
        <v>2574</v>
      </c>
      <c r="AG282" s="333" t="s">
        <v>2575</v>
      </c>
      <c r="AH282" s="334">
        <v>19</v>
      </c>
      <c r="AI282" s="333" t="s">
        <v>2701</v>
      </c>
      <c r="AJ282" s="333" t="s">
        <v>2702</v>
      </c>
      <c r="AK282" s="333" t="s">
        <v>2703</v>
      </c>
      <c r="AL282" s="333" t="s">
        <v>2704</v>
      </c>
      <c r="AM282" s="333" t="s">
        <v>1784</v>
      </c>
      <c r="AN282" s="333" t="s">
        <v>1785</v>
      </c>
      <c r="AO282" s="333" t="s">
        <v>2580</v>
      </c>
      <c r="AP282" s="333" t="s">
        <v>2581</v>
      </c>
      <c r="AQ282" s="334">
        <v>1</v>
      </c>
      <c r="AR282" s="334">
        <v>2023</v>
      </c>
      <c r="AS282" s="336">
        <v>45051</v>
      </c>
      <c r="AT282" s="337">
        <v>45082</v>
      </c>
      <c r="AU282" s="333" t="s">
        <v>1882</v>
      </c>
      <c r="AV282" s="333" t="s">
        <v>703</v>
      </c>
      <c r="AW282" s="333">
        <v>102000</v>
      </c>
      <c r="AX282" s="333">
        <v>1704.55</v>
      </c>
      <c r="AZ282" s="338">
        <v>1704.55</v>
      </c>
      <c r="BA282" s="339">
        <v>45241.425441435182</v>
      </c>
    </row>
    <row r="283" spans="1:53">
      <c r="A283" s="333" t="s">
        <v>1757</v>
      </c>
      <c r="B283" s="333" t="s">
        <v>1758</v>
      </c>
      <c r="C283" s="333" t="s">
        <v>1759</v>
      </c>
      <c r="D283" s="333" t="s">
        <v>1760</v>
      </c>
      <c r="E283" s="333" t="s">
        <v>1761</v>
      </c>
      <c r="F283" s="334">
        <v>4</v>
      </c>
      <c r="G283" s="333" t="s">
        <v>1820</v>
      </c>
      <c r="H283" s="333" t="s">
        <v>5</v>
      </c>
      <c r="I283" s="334">
        <v>71605</v>
      </c>
      <c r="J283" s="333" t="s">
        <v>2686</v>
      </c>
      <c r="K283" s="333" t="s">
        <v>1874</v>
      </c>
      <c r="L283" s="333" t="s">
        <v>1875</v>
      </c>
      <c r="M283" s="333" t="s">
        <v>694</v>
      </c>
      <c r="N283" s="333" t="s">
        <v>1766</v>
      </c>
      <c r="O283" s="333" t="s">
        <v>1767</v>
      </c>
      <c r="P283" s="333" t="s">
        <v>1768</v>
      </c>
      <c r="Q283" s="333" t="s">
        <v>1769</v>
      </c>
      <c r="R283" s="333" t="s">
        <v>1770</v>
      </c>
      <c r="S283" s="333" t="s">
        <v>1771</v>
      </c>
      <c r="T283" s="333" t="s">
        <v>1772</v>
      </c>
      <c r="V283" s="333" t="s">
        <v>1773</v>
      </c>
      <c r="W283" s="333" t="s">
        <v>1774</v>
      </c>
      <c r="X283" s="333" t="s">
        <v>2583</v>
      </c>
      <c r="Y283" s="333" t="s">
        <v>1776</v>
      </c>
      <c r="Z283" s="334">
        <v>840230</v>
      </c>
      <c r="AA283" s="333" t="s">
        <v>1777</v>
      </c>
      <c r="AB283" s="333">
        <v>262000</v>
      </c>
      <c r="AC283" s="333">
        <v>262000</v>
      </c>
      <c r="AD283" s="334">
        <v>1</v>
      </c>
      <c r="AE283" s="333" t="s">
        <v>2583</v>
      </c>
      <c r="AF283" s="333" t="s">
        <v>2574</v>
      </c>
      <c r="AG283" s="333" t="s">
        <v>2575</v>
      </c>
      <c r="AH283" s="334">
        <v>12</v>
      </c>
      <c r="AI283" s="333" t="s">
        <v>1997</v>
      </c>
      <c r="AJ283" s="333" t="s">
        <v>2705</v>
      </c>
      <c r="AK283" s="333" t="s">
        <v>2706</v>
      </c>
      <c r="AL283" s="333" t="s">
        <v>2707</v>
      </c>
      <c r="AM283" s="333" t="s">
        <v>1784</v>
      </c>
      <c r="AN283" s="333" t="s">
        <v>1785</v>
      </c>
      <c r="AO283" s="333" t="s">
        <v>2588</v>
      </c>
      <c r="AP283" s="333" t="s">
        <v>2589</v>
      </c>
      <c r="AQ283" s="334">
        <v>1</v>
      </c>
      <c r="AR283" s="334">
        <v>2023</v>
      </c>
      <c r="AS283" s="336">
        <v>45040</v>
      </c>
      <c r="AT283" s="337">
        <v>45086</v>
      </c>
      <c r="AU283" s="333" t="s">
        <v>1882</v>
      </c>
      <c r="AV283" s="333" t="s">
        <v>703</v>
      </c>
      <c r="AW283" s="333">
        <v>262000</v>
      </c>
      <c r="AX283" s="333">
        <v>4232.63</v>
      </c>
      <c r="AZ283" s="338">
        <v>4232.63</v>
      </c>
      <c r="BA283" s="339">
        <v>45241.425441435182</v>
      </c>
    </row>
    <row r="284" spans="1:53">
      <c r="A284" s="333" t="s">
        <v>1757</v>
      </c>
      <c r="B284" s="333" t="s">
        <v>1758</v>
      </c>
      <c r="C284" s="333" t="s">
        <v>1759</v>
      </c>
      <c r="D284" s="333" t="s">
        <v>1760</v>
      </c>
      <c r="E284" s="333" t="s">
        <v>1761</v>
      </c>
      <c r="F284" s="334">
        <v>4</v>
      </c>
      <c r="G284" s="333" t="s">
        <v>1820</v>
      </c>
      <c r="H284" s="333" t="s">
        <v>5</v>
      </c>
      <c r="I284" s="334">
        <v>71605</v>
      </c>
      <c r="J284" s="333" t="s">
        <v>2686</v>
      </c>
      <c r="K284" s="333" t="s">
        <v>1874</v>
      </c>
      <c r="L284" s="333" t="s">
        <v>1875</v>
      </c>
      <c r="M284" s="333" t="s">
        <v>694</v>
      </c>
      <c r="N284" s="333" t="s">
        <v>1766</v>
      </c>
      <c r="O284" s="333" t="s">
        <v>1767</v>
      </c>
      <c r="P284" s="333" t="s">
        <v>1768</v>
      </c>
      <c r="Q284" s="333" t="s">
        <v>1769</v>
      </c>
      <c r="R284" s="333" t="s">
        <v>1770</v>
      </c>
      <c r="S284" s="333" t="s">
        <v>1771</v>
      </c>
      <c r="T284" s="333" t="s">
        <v>1772</v>
      </c>
      <c r="V284" s="333" t="s">
        <v>1773</v>
      </c>
      <c r="W284" s="333" t="s">
        <v>1774</v>
      </c>
      <c r="X284" s="333" t="s">
        <v>2590</v>
      </c>
      <c r="Y284" s="333" t="s">
        <v>1776</v>
      </c>
      <c r="Z284" s="334">
        <v>840231</v>
      </c>
      <c r="AA284" s="333" t="s">
        <v>1777</v>
      </c>
      <c r="AB284" s="333">
        <v>262000</v>
      </c>
      <c r="AC284" s="333">
        <v>262000</v>
      </c>
      <c r="AD284" s="334">
        <v>1</v>
      </c>
      <c r="AE284" s="333" t="s">
        <v>2590</v>
      </c>
      <c r="AF284" s="333" t="s">
        <v>2574</v>
      </c>
      <c r="AG284" s="333" t="s">
        <v>2575</v>
      </c>
      <c r="AH284" s="334">
        <v>13</v>
      </c>
      <c r="AI284" s="333" t="s">
        <v>1997</v>
      </c>
      <c r="AJ284" s="333" t="s">
        <v>2708</v>
      </c>
      <c r="AK284" s="333" t="s">
        <v>2706</v>
      </c>
      <c r="AL284" s="333" t="s">
        <v>2707</v>
      </c>
      <c r="AM284" s="333" t="s">
        <v>1784</v>
      </c>
      <c r="AN284" s="333" t="s">
        <v>1785</v>
      </c>
      <c r="AO284" s="333" t="s">
        <v>2588</v>
      </c>
      <c r="AP284" s="333" t="s">
        <v>2592</v>
      </c>
      <c r="AQ284" s="334">
        <v>1</v>
      </c>
      <c r="AR284" s="334">
        <v>2023</v>
      </c>
      <c r="AS284" s="336">
        <v>45040</v>
      </c>
      <c r="AT284" s="337">
        <v>45086</v>
      </c>
      <c r="AU284" s="333" t="s">
        <v>1882</v>
      </c>
      <c r="AV284" s="333" t="s">
        <v>703</v>
      </c>
      <c r="AW284" s="333">
        <v>262000</v>
      </c>
      <c r="AX284" s="333">
        <v>4232.63</v>
      </c>
      <c r="AZ284" s="338">
        <v>4232.63</v>
      </c>
      <c r="BA284" s="339">
        <v>45241.425441435182</v>
      </c>
    </row>
    <row r="285" spans="1:53">
      <c r="A285" s="333" t="s">
        <v>1757</v>
      </c>
      <c r="B285" s="333" t="s">
        <v>1758</v>
      </c>
      <c r="C285" s="333" t="s">
        <v>1759</v>
      </c>
      <c r="D285" s="333" t="s">
        <v>1760</v>
      </c>
      <c r="E285" s="333" t="s">
        <v>1761</v>
      </c>
      <c r="F285" s="334">
        <v>4</v>
      </c>
      <c r="G285" s="333" t="s">
        <v>1820</v>
      </c>
      <c r="H285" s="333" t="s">
        <v>5</v>
      </c>
      <c r="I285" s="334">
        <v>71605</v>
      </c>
      <c r="J285" s="333" t="s">
        <v>2686</v>
      </c>
      <c r="K285" s="333" t="s">
        <v>1874</v>
      </c>
      <c r="L285" s="333" t="s">
        <v>1875</v>
      </c>
      <c r="M285" s="333" t="s">
        <v>694</v>
      </c>
      <c r="N285" s="333" t="s">
        <v>1766</v>
      </c>
      <c r="O285" s="333" t="s">
        <v>1767</v>
      </c>
      <c r="P285" s="333" t="s">
        <v>1768</v>
      </c>
      <c r="Q285" s="333" t="s">
        <v>1769</v>
      </c>
      <c r="R285" s="333" t="s">
        <v>1770</v>
      </c>
      <c r="S285" s="333" t="s">
        <v>1771</v>
      </c>
      <c r="T285" s="333" t="s">
        <v>1772</v>
      </c>
      <c r="V285" s="333" t="s">
        <v>1773</v>
      </c>
      <c r="W285" s="333" t="s">
        <v>1774</v>
      </c>
      <c r="X285" s="333" t="s">
        <v>2593</v>
      </c>
      <c r="Y285" s="333" t="s">
        <v>1776</v>
      </c>
      <c r="Z285" s="334">
        <v>840232</v>
      </c>
      <c r="AA285" s="333" t="s">
        <v>1777</v>
      </c>
      <c r="AB285" s="333">
        <v>262000</v>
      </c>
      <c r="AC285" s="333">
        <v>262000</v>
      </c>
      <c r="AD285" s="334">
        <v>1</v>
      </c>
      <c r="AE285" s="333" t="s">
        <v>2593</v>
      </c>
      <c r="AF285" s="333" t="s">
        <v>2574</v>
      </c>
      <c r="AG285" s="333" t="s">
        <v>2575</v>
      </c>
      <c r="AH285" s="334">
        <v>11</v>
      </c>
      <c r="AI285" s="333" t="s">
        <v>1997</v>
      </c>
      <c r="AJ285" s="333" t="s">
        <v>2709</v>
      </c>
      <c r="AK285" s="333" t="s">
        <v>2706</v>
      </c>
      <c r="AL285" s="333" t="s">
        <v>2707</v>
      </c>
      <c r="AM285" s="333" t="s">
        <v>1784</v>
      </c>
      <c r="AN285" s="333" t="s">
        <v>1785</v>
      </c>
      <c r="AO285" s="333" t="s">
        <v>2588</v>
      </c>
      <c r="AP285" s="333" t="s">
        <v>2595</v>
      </c>
      <c r="AQ285" s="334">
        <v>1</v>
      </c>
      <c r="AR285" s="334">
        <v>2023</v>
      </c>
      <c r="AS285" s="336">
        <v>45040</v>
      </c>
      <c r="AT285" s="337">
        <v>45086</v>
      </c>
      <c r="AU285" s="333" t="s">
        <v>1882</v>
      </c>
      <c r="AV285" s="333" t="s">
        <v>703</v>
      </c>
      <c r="AW285" s="333">
        <v>262000</v>
      </c>
      <c r="AX285" s="333">
        <v>4232.63</v>
      </c>
      <c r="AZ285" s="338">
        <v>4232.63</v>
      </c>
      <c r="BA285" s="339">
        <v>45241.425441435182</v>
      </c>
    </row>
    <row r="286" spans="1:53">
      <c r="A286" s="333" t="s">
        <v>1757</v>
      </c>
      <c r="B286" s="333" t="s">
        <v>1758</v>
      </c>
      <c r="C286" s="333" t="s">
        <v>1759</v>
      </c>
      <c r="D286" s="333" t="s">
        <v>1760</v>
      </c>
      <c r="E286" s="333" t="s">
        <v>1761</v>
      </c>
      <c r="F286" s="334">
        <v>3</v>
      </c>
      <c r="G286" s="333" t="s">
        <v>1883</v>
      </c>
      <c r="H286" s="333" t="s">
        <v>5</v>
      </c>
      <c r="I286" s="334">
        <v>71511</v>
      </c>
      <c r="J286" s="333" t="s">
        <v>2710</v>
      </c>
      <c r="K286" s="333" t="s">
        <v>1874</v>
      </c>
      <c r="L286" s="333" t="s">
        <v>1875</v>
      </c>
      <c r="M286" s="333" t="s">
        <v>694</v>
      </c>
      <c r="N286" s="333" t="s">
        <v>1766</v>
      </c>
      <c r="O286" s="333" t="s">
        <v>1767</v>
      </c>
      <c r="P286" s="333" t="s">
        <v>1768</v>
      </c>
      <c r="Q286" s="333" t="s">
        <v>1769</v>
      </c>
      <c r="R286" s="333" t="s">
        <v>1770</v>
      </c>
      <c r="S286" s="333" t="s">
        <v>1771</v>
      </c>
      <c r="T286" s="333" t="s">
        <v>1772</v>
      </c>
      <c r="V286" s="333" t="s">
        <v>1773</v>
      </c>
      <c r="W286" s="333" t="s">
        <v>1774</v>
      </c>
      <c r="X286" s="333" t="s">
        <v>2711</v>
      </c>
      <c r="Y286" s="333" t="s">
        <v>1776</v>
      </c>
      <c r="Z286" s="334">
        <v>300000849086791</v>
      </c>
      <c r="AA286" s="333" t="s">
        <v>1777</v>
      </c>
      <c r="AB286" s="333">
        <v>0</v>
      </c>
      <c r="AC286" s="333">
        <v>0</v>
      </c>
      <c r="AD286" s="334">
        <v>1</v>
      </c>
      <c r="AE286" s="333" t="s">
        <v>2711</v>
      </c>
      <c r="AF286" s="333" t="s">
        <v>2712</v>
      </c>
      <c r="AG286" s="333" t="s">
        <v>2713</v>
      </c>
      <c r="AH286" s="334">
        <v>170</v>
      </c>
      <c r="AI286" s="333" t="s">
        <v>2714</v>
      </c>
      <c r="AJ286" s="333" t="s">
        <v>2715</v>
      </c>
      <c r="AK286" s="333" t="s">
        <v>2716</v>
      </c>
      <c r="AL286" s="333" t="s">
        <v>2717</v>
      </c>
      <c r="AM286" s="333" t="s">
        <v>1784</v>
      </c>
      <c r="AN286" s="333" t="s">
        <v>1785</v>
      </c>
      <c r="AO286" s="333" t="s">
        <v>698</v>
      </c>
      <c r="AQ286" s="334">
        <v>0</v>
      </c>
      <c r="AR286" s="334">
        <v>2023</v>
      </c>
      <c r="AS286" s="336">
        <v>45006</v>
      </c>
      <c r="AT286" s="337">
        <v>45013</v>
      </c>
      <c r="AU286" s="333" t="s">
        <v>1882</v>
      </c>
      <c r="AV286" s="333" t="s">
        <v>794</v>
      </c>
      <c r="AW286" s="333">
        <v>-800</v>
      </c>
      <c r="AY286" s="333">
        <v>800</v>
      </c>
      <c r="AZ286" s="338">
        <v>-800</v>
      </c>
      <c r="BA286" s="339">
        <v>45241.425441435182</v>
      </c>
    </row>
    <row r="287" spans="1:53">
      <c r="A287" s="333" t="s">
        <v>1757</v>
      </c>
      <c r="B287" s="333" t="s">
        <v>1758</v>
      </c>
      <c r="C287" s="333" t="s">
        <v>1759</v>
      </c>
      <c r="D287" s="333" t="s">
        <v>1760</v>
      </c>
      <c r="E287" s="333" t="s">
        <v>1761</v>
      </c>
      <c r="F287" s="334">
        <v>3</v>
      </c>
      <c r="G287" s="333" t="s">
        <v>1883</v>
      </c>
      <c r="H287" s="333" t="s">
        <v>5</v>
      </c>
      <c r="I287" s="334">
        <v>71511</v>
      </c>
      <c r="J287" s="333" t="s">
        <v>2710</v>
      </c>
      <c r="K287" s="333" t="s">
        <v>1874</v>
      </c>
      <c r="L287" s="333" t="s">
        <v>1875</v>
      </c>
      <c r="M287" s="333" t="s">
        <v>694</v>
      </c>
      <c r="N287" s="333" t="s">
        <v>1766</v>
      </c>
      <c r="O287" s="333" t="s">
        <v>1767</v>
      </c>
      <c r="P287" s="333" t="s">
        <v>1768</v>
      </c>
      <c r="Q287" s="333" t="s">
        <v>1769</v>
      </c>
      <c r="R287" s="333" t="s">
        <v>1770</v>
      </c>
      <c r="S287" s="333" t="s">
        <v>1771</v>
      </c>
      <c r="T287" s="333" t="s">
        <v>1772</v>
      </c>
      <c r="V287" s="333" t="s">
        <v>1773</v>
      </c>
      <c r="W287" s="333" t="s">
        <v>1774</v>
      </c>
      <c r="X287" s="333" t="s">
        <v>2711</v>
      </c>
      <c r="Y287" s="333" t="s">
        <v>1776</v>
      </c>
      <c r="Z287" s="334">
        <v>300000849086791</v>
      </c>
      <c r="AA287" s="333" t="s">
        <v>1777</v>
      </c>
      <c r="AB287" s="333">
        <v>0</v>
      </c>
      <c r="AC287" s="333">
        <v>0</v>
      </c>
      <c r="AD287" s="334">
        <v>1</v>
      </c>
      <c r="AE287" s="333" t="s">
        <v>2711</v>
      </c>
      <c r="AF287" s="333" t="s">
        <v>2712</v>
      </c>
      <c r="AG287" s="333" t="s">
        <v>2713</v>
      </c>
      <c r="AH287" s="334">
        <v>498</v>
      </c>
      <c r="AI287" s="333" t="s">
        <v>2718</v>
      </c>
      <c r="AJ287" s="333" t="s">
        <v>2715</v>
      </c>
      <c r="AK287" s="333" t="s">
        <v>2719</v>
      </c>
      <c r="AL287" s="333" t="s">
        <v>2717</v>
      </c>
      <c r="AM287" s="333" t="s">
        <v>1784</v>
      </c>
      <c r="AN287" s="333" t="s">
        <v>1785</v>
      </c>
      <c r="AO287" s="333" t="s">
        <v>698</v>
      </c>
      <c r="AQ287" s="334">
        <v>0</v>
      </c>
      <c r="AR287" s="334">
        <v>2023</v>
      </c>
      <c r="AS287" s="336">
        <v>45006</v>
      </c>
      <c r="AT287" s="337">
        <v>45013</v>
      </c>
      <c r="AU287" s="333" t="s">
        <v>1882</v>
      </c>
      <c r="AV287" s="333" t="s">
        <v>794</v>
      </c>
      <c r="AW287" s="333">
        <v>800</v>
      </c>
      <c r="AX287" s="333">
        <v>800</v>
      </c>
      <c r="AZ287" s="338">
        <v>800</v>
      </c>
      <c r="BA287" s="339">
        <v>45241.425441435182</v>
      </c>
    </row>
    <row r="288" spans="1:53">
      <c r="A288" s="333" t="s">
        <v>1757</v>
      </c>
      <c r="B288" s="333" t="s">
        <v>1758</v>
      </c>
      <c r="C288" s="333" t="s">
        <v>1759</v>
      </c>
      <c r="D288" s="333" t="s">
        <v>1760</v>
      </c>
      <c r="E288" s="333" t="s">
        <v>1761</v>
      </c>
      <c r="F288" s="334">
        <v>3</v>
      </c>
      <c r="G288" s="333" t="s">
        <v>1883</v>
      </c>
      <c r="H288" s="333" t="s">
        <v>5</v>
      </c>
      <c r="I288" s="334">
        <v>71511</v>
      </c>
      <c r="J288" s="333" t="s">
        <v>2710</v>
      </c>
      <c r="K288" s="333" t="s">
        <v>1874</v>
      </c>
      <c r="L288" s="333" t="s">
        <v>1875</v>
      </c>
      <c r="M288" s="333" t="s">
        <v>694</v>
      </c>
      <c r="N288" s="333" t="s">
        <v>1766</v>
      </c>
      <c r="O288" s="333" t="s">
        <v>1767</v>
      </c>
      <c r="P288" s="333" t="s">
        <v>1768</v>
      </c>
      <c r="Q288" s="333" t="s">
        <v>1769</v>
      </c>
      <c r="R288" s="333" t="s">
        <v>1770</v>
      </c>
      <c r="S288" s="333" t="s">
        <v>1771</v>
      </c>
      <c r="T288" s="333" t="s">
        <v>1772</v>
      </c>
      <c r="V288" s="333" t="s">
        <v>1773</v>
      </c>
      <c r="W288" s="333" t="s">
        <v>1774</v>
      </c>
      <c r="X288" s="333" t="s">
        <v>2720</v>
      </c>
      <c r="Y288" s="333" t="s">
        <v>1776</v>
      </c>
      <c r="Z288" s="334">
        <v>300000851201686</v>
      </c>
      <c r="AA288" s="333" t="s">
        <v>1777</v>
      </c>
      <c r="AB288" s="333">
        <v>2000</v>
      </c>
      <c r="AC288" s="333">
        <v>800</v>
      </c>
      <c r="AD288" s="334">
        <v>2</v>
      </c>
      <c r="AE288" s="333" t="s">
        <v>2720</v>
      </c>
      <c r="AF288" s="333" t="s">
        <v>2712</v>
      </c>
      <c r="AG288" s="333" t="s">
        <v>2713</v>
      </c>
      <c r="AH288" s="334">
        <v>847</v>
      </c>
      <c r="AI288" s="333" t="s">
        <v>2721</v>
      </c>
      <c r="AJ288" s="333" t="s">
        <v>2722</v>
      </c>
      <c r="AK288" s="333" t="s">
        <v>2723</v>
      </c>
      <c r="AL288" s="333" t="s">
        <v>2724</v>
      </c>
      <c r="AM288" s="333" t="s">
        <v>1784</v>
      </c>
      <c r="AN288" s="333" t="s">
        <v>1785</v>
      </c>
      <c r="AO288" s="333" t="s">
        <v>698</v>
      </c>
      <c r="AQ288" s="334">
        <v>0</v>
      </c>
      <c r="AR288" s="334">
        <v>2023</v>
      </c>
      <c r="AS288" s="336">
        <v>45007</v>
      </c>
      <c r="AT288" s="337">
        <v>45013</v>
      </c>
      <c r="AU288" s="333" t="s">
        <v>1906</v>
      </c>
      <c r="AV288" s="333" t="s">
        <v>794</v>
      </c>
      <c r="AW288" s="333">
        <v>800</v>
      </c>
      <c r="AX288" s="333">
        <v>800</v>
      </c>
      <c r="AZ288" s="338">
        <v>800</v>
      </c>
      <c r="BA288" s="339">
        <v>45241.425441435182</v>
      </c>
    </row>
    <row r="289" spans="1:53">
      <c r="A289" s="333" t="s">
        <v>1805</v>
      </c>
      <c r="B289" s="333" t="s">
        <v>1806</v>
      </c>
      <c r="C289" s="333" t="s">
        <v>1807</v>
      </c>
      <c r="D289" s="333" t="s">
        <v>1808</v>
      </c>
      <c r="E289" s="333" t="s">
        <v>1805</v>
      </c>
      <c r="F289" s="334">
        <v>8</v>
      </c>
      <c r="G289" s="333" t="s">
        <v>1826</v>
      </c>
      <c r="H289" s="333" t="s">
        <v>5</v>
      </c>
      <c r="I289" s="334">
        <v>75105</v>
      </c>
      <c r="J289" s="333" t="s">
        <v>1810</v>
      </c>
      <c r="K289" s="333" t="s">
        <v>2725</v>
      </c>
      <c r="L289" s="333" t="s">
        <v>2726</v>
      </c>
      <c r="M289" s="333" t="s">
        <v>694</v>
      </c>
      <c r="N289" s="333" t="s">
        <v>1766</v>
      </c>
      <c r="O289" s="333" t="s">
        <v>1767</v>
      </c>
      <c r="P289" s="333" t="s">
        <v>1768</v>
      </c>
      <c r="Q289" s="333" t="s">
        <v>1769</v>
      </c>
      <c r="R289" s="333" t="s">
        <v>1770</v>
      </c>
      <c r="S289" s="333" t="s">
        <v>1771</v>
      </c>
      <c r="T289" s="333" t="s">
        <v>1772</v>
      </c>
      <c r="V289" s="333" t="s">
        <v>1773</v>
      </c>
      <c r="W289" s="333" t="s">
        <v>1774</v>
      </c>
      <c r="X289" s="333" t="s">
        <v>2727</v>
      </c>
      <c r="Y289" s="333" t="s">
        <v>1815</v>
      </c>
      <c r="Z289" s="334"/>
      <c r="AD289" s="334"/>
      <c r="AF289" s="333" t="s">
        <v>613</v>
      </c>
      <c r="AG289" s="333" t="s">
        <v>613</v>
      </c>
      <c r="AH289" s="334">
        <v>33</v>
      </c>
      <c r="AI289" s="333" t="s">
        <v>2109</v>
      </c>
      <c r="AJ289" s="333" t="s">
        <v>2728</v>
      </c>
      <c r="AK289" s="333" t="s">
        <v>2111</v>
      </c>
      <c r="AL289" s="333" t="s">
        <v>2729</v>
      </c>
      <c r="AM289" s="333" t="s">
        <v>1784</v>
      </c>
      <c r="AN289" s="333" t="s">
        <v>1785</v>
      </c>
      <c r="AQ289" s="334"/>
      <c r="AR289" s="334">
        <v>2023</v>
      </c>
      <c r="AS289" s="336">
        <v>45156</v>
      </c>
      <c r="AT289" s="337">
        <v>45162</v>
      </c>
      <c r="AU289" s="333" t="s">
        <v>613</v>
      </c>
      <c r="AV289" s="333" t="s">
        <v>703</v>
      </c>
      <c r="AW289" s="333">
        <v>1151.5</v>
      </c>
      <c r="AX289" s="333">
        <v>19.080000000000002</v>
      </c>
      <c r="AZ289" s="338">
        <v>19.080000000000002</v>
      </c>
      <c r="BA289" s="339">
        <v>45241.425441435182</v>
      </c>
    </row>
    <row r="290" spans="1:53">
      <c r="A290" s="333" t="s">
        <v>1757</v>
      </c>
      <c r="B290" s="333" t="s">
        <v>1758</v>
      </c>
      <c r="C290" s="333" t="s">
        <v>1759</v>
      </c>
      <c r="D290" s="333" t="s">
        <v>1760</v>
      </c>
      <c r="E290" s="333" t="s">
        <v>1761</v>
      </c>
      <c r="F290" s="334">
        <v>8</v>
      </c>
      <c r="G290" s="333" t="s">
        <v>1826</v>
      </c>
      <c r="H290" s="333" t="s">
        <v>5</v>
      </c>
      <c r="I290" s="334">
        <v>74215</v>
      </c>
      <c r="J290" s="333" t="s">
        <v>2730</v>
      </c>
      <c r="K290" s="333" t="s">
        <v>2725</v>
      </c>
      <c r="L290" s="333" t="s">
        <v>2726</v>
      </c>
      <c r="M290" s="333" t="s">
        <v>694</v>
      </c>
      <c r="N290" s="333" t="s">
        <v>1766</v>
      </c>
      <c r="O290" s="333" t="s">
        <v>1767</v>
      </c>
      <c r="P290" s="333" t="s">
        <v>1768</v>
      </c>
      <c r="Q290" s="333" t="s">
        <v>1769</v>
      </c>
      <c r="R290" s="333" t="s">
        <v>1770</v>
      </c>
      <c r="S290" s="333" t="s">
        <v>1771</v>
      </c>
      <c r="T290" s="333" t="s">
        <v>1772</v>
      </c>
      <c r="V290" s="333" t="s">
        <v>1773</v>
      </c>
      <c r="W290" s="333" t="s">
        <v>1774</v>
      </c>
      <c r="X290" s="333" t="s">
        <v>2731</v>
      </c>
      <c r="Y290" s="333" t="s">
        <v>1776</v>
      </c>
      <c r="Z290" s="334">
        <v>300001199417201</v>
      </c>
      <c r="AA290" s="333" t="s">
        <v>1777</v>
      </c>
      <c r="AB290" s="333">
        <v>16450</v>
      </c>
      <c r="AC290" s="333">
        <v>16450</v>
      </c>
      <c r="AD290" s="334">
        <v>1</v>
      </c>
      <c r="AE290" s="333" t="s">
        <v>2731</v>
      </c>
      <c r="AF290" s="333" t="s">
        <v>2532</v>
      </c>
      <c r="AG290" s="333" t="s">
        <v>865</v>
      </c>
      <c r="AH290" s="334">
        <v>71</v>
      </c>
      <c r="AI290" s="333" t="s">
        <v>2732</v>
      </c>
      <c r="AJ290" s="333" t="s">
        <v>2733</v>
      </c>
      <c r="AK290" s="333" t="s">
        <v>2734</v>
      </c>
      <c r="AL290" s="333" t="s">
        <v>2735</v>
      </c>
      <c r="AM290" s="333" t="s">
        <v>1784</v>
      </c>
      <c r="AN290" s="333" t="s">
        <v>1785</v>
      </c>
      <c r="AO290" s="333" t="s">
        <v>2736</v>
      </c>
      <c r="AP290" s="333" t="s">
        <v>2737</v>
      </c>
      <c r="AQ290" s="334">
        <v>1</v>
      </c>
      <c r="AR290" s="334">
        <v>2023</v>
      </c>
      <c r="AS290" s="336">
        <v>45156</v>
      </c>
      <c r="AT290" s="337">
        <v>45161</v>
      </c>
      <c r="AU290" s="333" t="s">
        <v>1882</v>
      </c>
      <c r="AV290" s="333" t="s">
        <v>703</v>
      </c>
      <c r="AW290" s="333">
        <v>16450</v>
      </c>
      <c r="AX290" s="333">
        <v>272.58</v>
      </c>
      <c r="AZ290" s="338">
        <v>272.58</v>
      </c>
      <c r="BA290" s="339">
        <v>45241.425441435182</v>
      </c>
    </row>
    <row r="291" spans="1:53">
      <c r="A291" s="333" t="s">
        <v>1805</v>
      </c>
      <c r="B291" s="333" t="s">
        <v>1806</v>
      </c>
      <c r="C291" s="333" t="s">
        <v>1807</v>
      </c>
      <c r="D291" s="333" t="s">
        <v>1808</v>
      </c>
      <c r="E291" s="333" t="s">
        <v>1805</v>
      </c>
      <c r="F291" s="334">
        <v>8</v>
      </c>
      <c r="G291" s="333" t="s">
        <v>1826</v>
      </c>
      <c r="H291" s="333" t="s">
        <v>5</v>
      </c>
      <c r="I291" s="334">
        <v>75105</v>
      </c>
      <c r="J291" s="333" t="s">
        <v>1810</v>
      </c>
      <c r="K291" s="333" t="s">
        <v>2738</v>
      </c>
      <c r="L291" s="333" t="s">
        <v>2739</v>
      </c>
      <c r="M291" s="333" t="s">
        <v>694</v>
      </c>
      <c r="N291" s="333" t="s">
        <v>1766</v>
      </c>
      <c r="O291" s="333" t="s">
        <v>1767</v>
      </c>
      <c r="P291" s="333" t="s">
        <v>1768</v>
      </c>
      <c r="Q291" s="333" t="s">
        <v>1769</v>
      </c>
      <c r="R291" s="333" t="s">
        <v>1770</v>
      </c>
      <c r="S291" s="333" t="s">
        <v>1771</v>
      </c>
      <c r="T291" s="333" t="s">
        <v>1772</v>
      </c>
      <c r="V291" s="333" t="s">
        <v>1773</v>
      </c>
      <c r="W291" s="333" t="s">
        <v>1774</v>
      </c>
      <c r="X291" s="333" t="s">
        <v>2740</v>
      </c>
      <c r="Y291" s="333" t="s">
        <v>1815</v>
      </c>
      <c r="Z291" s="334"/>
      <c r="AD291" s="334"/>
      <c r="AF291" s="333" t="s">
        <v>613</v>
      </c>
      <c r="AG291" s="333" t="s">
        <v>613</v>
      </c>
      <c r="AH291" s="334">
        <v>32</v>
      </c>
      <c r="AI291" s="333" t="s">
        <v>2109</v>
      </c>
      <c r="AJ291" s="333" t="s">
        <v>2741</v>
      </c>
      <c r="AK291" s="333" t="s">
        <v>2111</v>
      </c>
      <c r="AL291" s="333" t="s">
        <v>2729</v>
      </c>
      <c r="AM291" s="333" t="s">
        <v>1784</v>
      </c>
      <c r="AN291" s="333" t="s">
        <v>1785</v>
      </c>
      <c r="AQ291" s="334"/>
      <c r="AR291" s="334">
        <v>2023</v>
      </c>
      <c r="AS291" s="336">
        <v>45156</v>
      </c>
      <c r="AT291" s="337">
        <v>45162</v>
      </c>
      <c r="AU291" s="333" t="s">
        <v>613</v>
      </c>
      <c r="AV291" s="333" t="s">
        <v>703</v>
      </c>
      <c r="AW291" s="333">
        <v>13440</v>
      </c>
      <c r="AX291" s="333">
        <v>222.70000000000002</v>
      </c>
      <c r="AZ291" s="338">
        <v>222.70000000000002</v>
      </c>
      <c r="BA291" s="339">
        <v>45241.425441435182</v>
      </c>
    </row>
    <row r="292" spans="1:53">
      <c r="A292" s="333" t="s">
        <v>1757</v>
      </c>
      <c r="B292" s="333" t="s">
        <v>1758</v>
      </c>
      <c r="C292" s="333" t="s">
        <v>1759</v>
      </c>
      <c r="D292" s="333" t="s">
        <v>1760</v>
      </c>
      <c r="E292" s="333" t="s">
        <v>1761</v>
      </c>
      <c r="F292" s="334">
        <v>10</v>
      </c>
      <c r="G292" s="333" t="s">
        <v>1762</v>
      </c>
      <c r="H292" s="333" t="s">
        <v>5</v>
      </c>
      <c r="I292" s="334">
        <v>73420</v>
      </c>
      <c r="J292" s="333" t="s">
        <v>2742</v>
      </c>
      <c r="K292" s="333" t="s">
        <v>2738</v>
      </c>
      <c r="L292" s="333" t="s">
        <v>2739</v>
      </c>
      <c r="M292" s="333" t="s">
        <v>694</v>
      </c>
      <c r="N292" s="333" t="s">
        <v>1766</v>
      </c>
      <c r="O292" s="333" t="s">
        <v>1767</v>
      </c>
      <c r="P292" s="333" t="s">
        <v>1768</v>
      </c>
      <c r="Q292" s="333" t="s">
        <v>1769</v>
      </c>
      <c r="R292" s="333" t="s">
        <v>1770</v>
      </c>
      <c r="S292" s="333" t="s">
        <v>1771</v>
      </c>
      <c r="T292" s="333" t="s">
        <v>1813</v>
      </c>
      <c r="V292" s="333" t="s">
        <v>1773</v>
      </c>
      <c r="W292" s="333" t="s">
        <v>1774</v>
      </c>
      <c r="X292" s="333" t="s">
        <v>2743</v>
      </c>
      <c r="Y292" s="333" t="s">
        <v>1776</v>
      </c>
      <c r="Z292" s="334">
        <v>300001336383721</v>
      </c>
      <c r="AA292" s="333" t="s">
        <v>1777</v>
      </c>
      <c r="AB292" s="333">
        <v>83010</v>
      </c>
      <c r="AC292" s="333">
        <v>83010</v>
      </c>
      <c r="AD292" s="334">
        <v>1</v>
      </c>
      <c r="AE292" s="333" t="s">
        <v>2743</v>
      </c>
      <c r="AF292" s="333" t="s">
        <v>2744</v>
      </c>
      <c r="AG292" s="333" t="s">
        <v>2745</v>
      </c>
      <c r="AH292" s="334">
        <v>10</v>
      </c>
      <c r="AI292" s="333" t="s">
        <v>2746</v>
      </c>
      <c r="AJ292" s="333" t="s">
        <v>2747</v>
      </c>
      <c r="AK292" s="333" t="s">
        <v>2748</v>
      </c>
      <c r="AL292" s="333" t="s">
        <v>2749</v>
      </c>
      <c r="AM292" s="333" t="s">
        <v>1784</v>
      </c>
      <c r="AN292" s="333" t="s">
        <v>1785</v>
      </c>
      <c r="AO292" s="333" t="s">
        <v>2750</v>
      </c>
      <c r="AP292" s="333" t="s">
        <v>2751</v>
      </c>
      <c r="AQ292" s="334">
        <v>1</v>
      </c>
      <c r="AR292" s="334">
        <v>2023</v>
      </c>
      <c r="AS292" s="336">
        <v>45215</v>
      </c>
      <c r="AT292" s="337">
        <v>45225</v>
      </c>
      <c r="AU292" s="333" t="s">
        <v>1882</v>
      </c>
      <c r="AV292" s="333" t="s">
        <v>703</v>
      </c>
      <c r="AW292" s="333">
        <v>0</v>
      </c>
      <c r="AY292" s="333">
        <v>30.1</v>
      </c>
      <c r="AZ292" s="338">
        <v>-30.1</v>
      </c>
      <c r="BA292" s="339">
        <v>45241.425441435182</v>
      </c>
    </row>
    <row r="293" spans="1:53">
      <c r="A293" s="333" t="s">
        <v>1757</v>
      </c>
      <c r="B293" s="333" t="s">
        <v>1758</v>
      </c>
      <c r="C293" s="333" t="s">
        <v>1759</v>
      </c>
      <c r="D293" s="333" t="s">
        <v>1760</v>
      </c>
      <c r="E293" s="333" t="s">
        <v>1761</v>
      </c>
      <c r="F293" s="334">
        <v>10</v>
      </c>
      <c r="G293" s="333" t="s">
        <v>1762</v>
      </c>
      <c r="H293" s="333" t="s">
        <v>5</v>
      </c>
      <c r="I293" s="334">
        <v>73420</v>
      </c>
      <c r="J293" s="333" t="s">
        <v>2742</v>
      </c>
      <c r="K293" s="333" t="s">
        <v>2738</v>
      </c>
      <c r="L293" s="333" t="s">
        <v>2739</v>
      </c>
      <c r="M293" s="333" t="s">
        <v>694</v>
      </c>
      <c r="N293" s="333" t="s">
        <v>1766</v>
      </c>
      <c r="O293" s="333" t="s">
        <v>1767</v>
      </c>
      <c r="P293" s="333" t="s">
        <v>1768</v>
      </c>
      <c r="Q293" s="333" t="s">
        <v>1769</v>
      </c>
      <c r="R293" s="333" t="s">
        <v>1770</v>
      </c>
      <c r="S293" s="333" t="s">
        <v>1771</v>
      </c>
      <c r="T293" s="333" t="s">
        <v>1813</v>
      </c>
      <c r="V293" s="333" t="s">
        <v>1773</v>
      </c>
      <c r="W293" s="333" t="s">
        <v>1774</v>
      </c>
      <c r="X293" s="333" t="s">
        <v>2743</v>
      </c>
      <c r="Y293" s="333" t="s">
        <v>1776</v>
      </c>
      <c r="Z293" s="334">
        <v>300001336383721</v>
      </c>
      <c r="AA293" s="333" t="s">
        <v>1777</v>
      </c>
      <c r="AB293" s="333">
        <v>83010</v>
      </c>
      <c r="AC293" s="333">
        <v>83010</v>
      </c>
      <c r="AD293" s="334">
        <v>1</v>
      </c>
      <c r="AE293" s="333" t="s">
        <v>2743</v>
      </c>
      <c r="AF293" s="333" t="s">
        <v>2744</v>
      </c>
      <c r="AG293" s="333" t="s">
        <v>2745</v>
      </c>
      <c r="AH293" s="334">
        <v>15</v>
      </c>
      <c r="AI293" s="333" t="s">
        <v>2746</v>
      </c>
      <c r="AJ293" s="333" t="s">
        <v>2747</v>
      </c>
      <c r="AK293" s="333" t="s">
        <v>2752</v>
      </c>
      <c r="AL293" s="333" t="s">
        <v>2749</v>
      </c>
      <c r="AM293" s="333" t="s">
        <v>1784</v>
      </c>
      <c r="AN293" s="333" t="s">
        <v>1785</v>
      </c>
      <c r="AO293" s="333" t="s">
        <v>2750</v>
      </c>
      <c r="AP293" s="333" t="s">
        <v>2751</v>
      </c>
      <c r="AQ293" s="334">
        <v>1</v>
      </c>
      <c r="AR293" s="334">
        <v>2023</v>
      </c>
      <c r="AS293" s="336">
        <v>45215</v>
      </c>
      <c r="AT293" s="337">
        <v>45225</v>
      </c>
      <c r="AU293" s="333" t="s">
        <v>1882</v>
      </c>
      <c r="AV293" s="333" t="s">
        <v>703</v>
      </c>
      <c r="AW293" s="333">
        <v>83010</v>
      </c>
      <c r="AX293" s="333">
        <v>1375.48</v>
      </c>
      <c r="AZ293" s="338">
        <v>1375.48</v>
      </c>
      <c r="BA293" s="339">
        <v>45241.425441435182</v>
      </c>
    </row>
    <row r="294" spans="1:53">
      <c r="A294" s="333" t="s">
        <v>1757</v>
      </c>
      <c r="B294" s="333" t="s">
        <v>1758</v>
      </c>
      <c r="C294" s="333" t="s">
        <v>1759</v>
      </c>
      <c r="D294" s="333" t="s">
        <v>1760</v>
      </c>
      <c r="E294" s="333" t="s">
        <v>1761</v>
      </c>
      <c r="F294" s="334">
        <v>8</v>
      </c>
      <c r="G294" s="333" t="s">
        <v>1826</v>
      </c>
      <c r="H294" s="333" t="s">
        <v>5</v>
      </c>
      <c r="I294" s="334">
        <v>72145</v>
      </c>
      <c r="J294" s="333" t="s">
        <v>2753</v>
      </c>
      <c r="K294" s="333" t="s">
        <v>2738</v>
      </c>
      <c r="L294" s="333" t="s">
        <v>2739</v>
      </c>
      <c r="M294" s="333" t="s">
        <v>694</v>
      </c>
      <c r="N294" s="333" t="s">
        <v>1766</v>
      </c>
      <c r="O294" s="333" t="s">
        <v>1767</v>
      </c>
      <c r="P294" s="333" t="s">
        <v>1768</v>
      </c>
      <c r="Q294" s="333" t="s">
        <v>1769</v>
      </c>
      <c r="R294" s="333" t="s">
        <v>1770</v>
      </c>
      <c r="S294" s="333" t="s">
        <v>1771</v>
      </c>
      <c r="T294" s="333" t="s">
        <v>1772</v>
      </c>
      <c r="V294" s="333" t="s">
        <v>1773</v>
      </c>
      <c r="W294" s="333" t="s">
        <v>1774</v>
      </c>
      <c r="X294" s="333" t="s">
        <v>2754</v>
      </c>
      <c r="Y294" s="333" t="s">
        <v>1776</v>
      </c>
      <c r="Z294" s="334">
        <v>300001199417186</v>
      </c>
      <c r="AA294" s="333" t="s">
        <v>1777</v>
      </c>
      <c r="AB294" s="333">
        <v>192000</v>
      </c>
      <c r="AC294" s="333">
        <v>192000</v>
      </c>
      <c r="AD294" s="334">
        <v>1</v>
      </c>
      <c r="AE294" s="333" t="s">
        <v>2754</v>
      </c>
      <c r="AF294" s="333" t="s">
        <v>2755</v>
      </c>
      <c r="AG294" s="333" t="s">
        <v>2756</v>
      </c>
      <c r="AH294" s="334">
        <v>20</v>
      </c>
      <c r="AI294" s="333" t="s">
        <v>2732</v>
      </c>
      <c r="AJ294" s="333" t="s">
        <v>2757</v>
      </c>
      <c r="AK294" s="333" t="s">
        <v>2758</v>
      </c>
      <c r="AL294" s="333" t="s">
        <v>2735</v>
      </c>
      <c r="AM294" s="333" t="s">
        <v>1784</v>
      </c>
      <c r="AN294" s="333" t="s">
        <v>1785</v>
      </c>
      <c r="AO294" s="333" t="s">
        <v>2759</v>
      </c>
      <c r="AP294" s="333" t="s">
        <v>2760</v>
      </c>
      <c r="AQ294" s="334">
        <v>1</v>
      </c>
      <c r="AR294" s="334">
        <v>2023</v>
      </c>
      <c r="AS294" s="336">
        <v>45156</v>
      </c>
      <c r="AT294" s="337">
        <v>45161</v>
      </c>
      <c r="AU294" s="333" t="s">
        <v>1882</v>
      </c>
      <c r="AV294" s="333" t="s">
        <v>703</v>
      </c>
      <c r="AW294" s="333">
        <v>0</v>
      </c>
      <c r="AY294" s="333">
        <v>40.58</v>
      </c>
      <c r="AZ294" s="338">
        <v>-40.58</v>
      </c>
      <c r="BA294" s="339">
        <v>45241.425441435182</v>
      </c>
    </row>
    <row r="295" spans="1:53">
      <c r="A295" s="333" t="s">
        <v>1757</v>
      </c>
      <c r="B295" s="333" t="s">
        <v>1758</v>
      </c>
      <c r="C295" s="333" t="s">
        <v>1759</v>
      </c>
      <c r="D295" s="333" t="s">
        <v>1760</v>
      </c>
      <c r="E295" s="333" t="s">
        <v>1761</v>
      </c>
      <c r="F295" s="334">
        <v>8</v>
      </c>
      <c r="G295" s="333" t="s">
        <v>1826</v>
      </c>
      <c r="H295" s="333" t="s">
        <v>5</v>
      </c>
      <c r="I295" s="334">
        <v>72145</v>
      </c>
      <c r="J295" s="333" t="s">
        <v>2753</v>
      </c>
      <c r="K295" s="333" t="s">
        <v>2738</v>
      </c>
      <c r="L295" s="333" t="s">
        <v>2739</v>
      </c>
      <c r="M295" s="333" t="s">
        <v>694</v>
      </c>
      <c r="N295" s="333" t="s">
        <v>1766</v>
      </c>
      <c r="O295" s="333" t="s">
        <v>1767</v>
      </c>
      <c r="P295" s="333" t="s">
        <v>1768</v>
      </c>
      <c r="Q295" s="333" t="s">
        <v>1769</v>
      </c>
      <c r="R295" s="333" t="s">
        <v>1770</v>
      </c>
      <c r="S295" s="333" t="s">
        <v>1771</v>
      </c>
      <c r="T295" s="333" t="s">
        <v>1772</v>
      </c>
      <c r="V295" s="333" t="s">
        <v>1773</v>
      </c>
      <c r="W295" s="333" t="s">
        <v>1774</v>
      </c>
      <c r="X295" s="333" t="s">
        <v>2754</v>
      </c>
      <c r="Y295" s="333" t="s">
        <v>1776</v>
      </c>
      <c r="Z295" s="334">
        <v>300001199417186</v>
      </c>
      <c r="AA295" s="333" t="s">
        <v>1777</v>
      </c>
      <c r="AB295" s="333">
        <v>192000</v>
      </c>
      <c r="AC295" s="333">
        <v>192000</v>
      </c>
      <c r="AD295" s="334">
        <v>1</v>
      </c>
      <c r="AE295" s="333" t="s">
        <v>2754</v>
      </c>
      <c r="AF295" s="333" t="s">
        <v>2755</v>
      </c>
      <c r="AG295" s="333" t="s">
        <v>2756</v>
      </c>
      <c r="AH295" s="334">
        <v>61</v>
      </c>
      <c r="AI295" s="333" t="s">
        <v>2732</v>
      </c>
      <c r="AJ295" s="333" t="s">
        <v>2757</v>
      </c>
      <c r="AK295" s="333" t="s">
        <v>2734</v>
      </c>
      <c r="AL295" s="333" t="s">
        <v>2735</v>
      </c>
      <c r="AM295" s="333" t="s">
        <v>1784</v>
      </c>
      <c r="AN295" s="333" t="s">
        <v>1785</v>
      </c>
      <c r="AO295" s="333" t="s">
        <v>2759</v>
      </c>
      <c r="AP295" s="333" t="s">
        <v>2760</v>
      </c>
      <c r="AQ295" s="334">
        <v>1</v>
      </c>
      <c r="AR295" s="334">
        <v>2023</v>
      </c>
      <c r="AS295" s="336">
        <v>45156</v>
      </c>
      <c r="AT295" s="337">
        <v>45161</v>
      </c>
      <c r="AU295" s="333" t="s">
        <v>1882</v>
      </c>
      <c r="AV295" s="333" t="s">
        <v>703</v>
      </c>
      <c r="AW295" s="333">
        <v>192000</v>
      </c>
      <c r="AX295" s="333">
        <v>3222.02</v>
      </c>
      <c r="AZ295" s="338">
        <v>3222.02</v>
      </c>
      <c r="BA295" s="339">
        <v>45241.425441435182</v>
      </c>
    </row>
    <row r="296" spans="1:53" hidden="1">
      <c r="A296" s="341" t="s">
        <v>7</v>
      </c>
      <c r="B296" s="341"/>
      <c r="C296" s="341"/>
      <c r="D296" s="341"/>
      <c r="E296" s="341"/>
      <c r="F296" s="342"/>
      <c r="G296" s="341"/>
      <c r="H296" s="341"/>
      <c r="I296" s="342"/>
      <c r="J296" s="341"/>
      <c r="K296" s="341"/>
      <c r="L296" s="341"/>
      <c r="M296" s="341"/>
      <c r="N296" s="341"/>
      <c r="O296" s="341"/>
      <c r="P296" s="341"/>
      <c r="Q296" s="341"/>
      <c r="R296" s="341"/>
      <c r="S296" s="341"/>
      <c r="T296" s="341"/>
      <c r="U296" s="341"/>
      <c r="V296" s="341"/>
      <c r="W296" s="341"/>
      <c r="X296" s="341"/>
      <c r="Y296" s="341"/>
      <c r="Z296" s="342"/>
      <c r="AA296" s="341"/>
      <c r="AB296" s="341"/>
      <c r="AC296" s="341"/>
      <c r="AD296" s="342"/>
      <c r="AE296" s="341"/>
      <c r="AF296" s="341"/>
      <c r="AG296" s="341"/>
      <c r="AH296" s="342"/>
      <c r="AI296" s="341"/>
      <c r="AJ296" s="341"/>
      <c r="AK296" s="341"/>
      <c r="AL296" s="341"/>
      <c r="AM296" s="341"/>
      <c r="AN296" s="341"/>
      <c r="AO296" s="341"/>
      <c r="AP296" s="341"/>
      <c r="AQ296" s="342"/>
      <c r="AR296" s="342"/>
      <c r="AS296" s="343"/>
      <c r="AT296" s="344"/>
      <c r="AU296" s="341"/>
      <c r="AV296" s="341"/>
      <c r="AW296" s="341"/>
      <c r="AX296" s="341">
        <v>288100.12999999995</v>
      </c>
      <c r="AY296" s="341">
        <v>125931.45999999998</v>
      </c>
      <c r="AZ296" s="345">
        <v>162168.66999999998</v>
      </c>
      <c r="BA296" s="346"/>
    </row>
  </sheetData>
  <autoFilter ref="A1:BA296" xr:uid="{ECF96FC5-8BB7-43D5-BF30-4A4035754134}">
    <filterColumn colId="16">
      <filters>
        <filter val="30000"/>
      </filters>
    </filterColumn>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D7967-00F2-44E8-8562-4431C8B15C65}">
  <dimension ref="A3:B12"/>
  <sheetViews>
    <sheetView workbookViewId="0">
      <selection activeCell="E14" sqref="E14"/>
    </sheetView>
  </sheetViews>
  <sheetFormatPr baseColWidth="10" defaultRowHeight="15"/>
  <cols>
    <col min="1" max="1" width="21" bestFit="1" customWidth="1"/>
    <col min="2" max="2" width="28.5703125" style="323" bestFit="1" customWidth="1"/>
  </cols>
  <sheetData>
    <row r="3" spans="1:2">
      <c r="A3" t="s">
        <v>2761</v>
      </c>
      <c r="B3" s="323" t="s">
        <v>2762</v>
      </c>
    </row>
    <row r="4" spans="1:2">
      <c r="A4" s="347"/>
      <c r="B4" s="323">
        <v>664.7199999999998</v>
      </c>
    </row>
    <row r="5" spans="1:2">
      <c r="A5" s="347" t="s">
        <v>2601</v>
      </c>
      <c r="B5" s="323">
        <v>302.61</v>
      </c>
    </row>
    <row r="6" spans="1:2">
      <c r="A6" s="347" t="s">
        <v>2550</v>
      </c>
      <c r="B6" s="323">
        <v>-1.999999999999999E-2</v>
      </c>
    </row>
    <row r="7" spans="1:2">
      <c r="A7" s="347" t="s">
        <v>1813</v>
      </c>
      <c r="B7" s="323">
        <v>94890.55</v>
      </c>
    </row>
    <row r="8" spans="1:2">
      <c r="A8" s="347" t="s">
        <v>1772</v>
      </c>
      <c r="B8" s="323">
        <v>154359.75999999998</v>
      </c>
    </row>
    <row r="9" spans="1:2">
      <c r="A9" s="347" t="s">
        <v>2171</v>
      </c>
      <c r="B9" s="323">
        <v>33.76</v>
      </c>
    </row>
    <row r="10" spans="1:2">
      <c r="A10" s="347" t="s">
        <v>1907</v>
      </c>
      <c r="B10" s="323">
        <v>23726.21</v>
      </c>
    </row>
    <row r="11" spans="1:2">
      <c r="A11" s="347" t="s">
        <v>2763</v>
      </c>
    </row>
    <row r="12" spans="1:2">
      <c r="A12" s="347" t="s">
        <v>2764</v>
      </c>
      <c r="B12" s="323">
        <v>273977.59000000003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85546875" defaultRowHeight="15"/>
  <sheetData>
    <row r="1" spans="1:1">
      <c r="A1" s="94">
        <v>0</v>
      </c>
    </row>
    <row r="2" spans="1:1">
      <c r="A2" s="94">
        <v>0.2</v>
      </c>
    </row>
    <row r="3" spans="1:1">
      <c r="A3" s="94">
        <v>0.4</v>
      </c>
    </row>
    <row r="4" spans="1:1">
      <c r="A4" s="94">
        <v>0.6</v>
      </c>
    </row>
    <row r="5" spans="1:1">
      <c r="A5" s="94">
        <v>0.8</v>
      </c>
    </row>
    <row r="6" spans="1:1">
      <c r="A6" s="94">
        <v>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5546875" defaultRowHeight="15"/>
  <sheetData>
    <row r="1" spans="1:2">
      <c r="A1" s="51" t="s">
        <v>270</v>
      </c>
      <c r="B1" s="52" t="s">
        <v>271</v>
      </c>
    </row>
    <row r="2" spans="1:2">
      <c r="A2" s="53" t="s">
        <v>272</v>
      </c>
      <c r="B2" s="54" t="s">
        <v>273</v>
      </c>
    </row>
    <row r="3" spans="1:2">
      <c r="A3" s="53" t="s">
        <v>274</v>
      </c>
      <c r="B3" s="54" t="s">
        <v>275</v>
      </c>
    </row>
    <row r="4" spans="1:2">
      <c r="A4" s="53" t="s">
        <v>276</v>
      </c>
      <c r="B4" s="54" t="s">
        <v>277</v>
      </c>
    </row>
    <row r="5" spans="1:2">
      <c r="A5" s="53" t="s">
        <v>278</v>
      </c>
      <c r="B5" s="54" t="s">
        <v>279</v>
      </c>
    </row>
    <row r="6" spans="1:2">
      <c r="A6" s="53" t="s">
        <v>280</v>
      </c>
      <c r="B6" s="54" t="s">
        <v>281</v>
      </c>
    </row>
    <row r="7" spans="1:2">
      <c r="A7" s="53" t="s">
        <v>282</v>
      </c>
      <c r="B7" s="54" t="s">
        <v>283</v>
      </c>
    </row>
    <row r="8" spans="1:2">
      <c r="A8" s="53" t="s">
        <v>284</v>
      </c>
      <c r="B8" s="54" t="s">
        <v>285</v>
      </c>
    </row>
    <row r="9" spans="1:2">
      <c r="A9" s="53" t="s">
        <v>286</v>
      </c>
      <c r="B9" s="54" t="s">
        <v>287</v>
      </c>
    </row>
    <row r="10" spans="1:2">
      <c r="A10" s="53" t="s">
        <v>288</v>
      </c>
      <c r="B10" s="54" t="s">
        <v>289</v>
      </c>
    </row>
    <row r="11" spans="1:2">
      <c r="A11" s="53" t="s">
        <v>290</v>
      </c>
      <c r="B11" s="54" t="s">
        <v>291</v>
      </c>
    </row>
    <row r="12" spans="1:2">
      <c r="A12" s="53" t="s">
        <v>292</v>
      </c>
      <c r="B12" s="54" t="s">
        <v>293</v>
      </c>
    </row>
    <row r="13" spans="1:2">
      <c r="A13" s="53" t="s">
        <v>294</v>
      </c>
      <c r="B13" s="54" t="s">
        <v>295</v>
      </c>
    </row>
    <row r="14" spans="1:2">
      <c r="A14" s="53" t="s">
        <v>296</v>
      </c>
      <c r="B14" s="54" t="s">
        <v>297</v>
      </c>
    </row>
    <row r="15" spans="1:2">
      <c r="A15" s="53" t="s">
        <v>298</v>
      </c>
      <c r="B15" s="54" t="s">
        <v>299</v>
      </c>
    </row>
    <row r="16" spans="1:2">
      <c r="A16" s="53" t="s">
        <v>300</v>
      </c>
      <c r="B16" s="54" t="s">
        <v>301</v>
      </c>
    </row>
    <row r="17" spans="1:2">
      <c r="A17" s="53" t="s">
        <v>302</v>
      </c>
      <c r="B17" s="54" t="s">
        <v>303</v>
      </c>
    </row>
    <row r="18" spans="1:2">
      <c r="A18" s="53" t="s">
        <v>304</v>
      </c>
      <c r="B18" s="54" t="s">
        <v>305</v>
      </c>
    </row>
    <row r="19" spans="1:2">
      <c r="A19" s="53" t="s">
        <v>306</v>
      </c>
      <c r="B19" s="54" t="s">
        <v>307</v>
      </c>
    </row>
    <row r="20" spans="1:2">
      <c r="A20" s="53" t="s">
        <v>308</v>
      </c>
      <c r="B20" s="54" t="s">
        <v>309</v>
      </c>
    </row>
    <row r="21" spans="1:2">
      <c r="A21" s="53" t="s">
        <v>310</v>
      </c>
      <c r="B21" s="54" t="s">
        <v>311</v>
      </c>
    </row>
    <row r="22" spans="1:2">
      <c r="A22" s="53" t="s">
        <v>312</v>
      </c>
      <c r="B22" s="54" t="s">
        <v>313</v>
      </c>
    </row>
    <row r="23" spans="1:2">
      <c r="A23" s="53" t="s">
        <v>314</v>
      </c>
      <c r="B23" s="54" t="s">
        <v>315</v>
      </c>
    </row>
    <row r="24" spans="1:2">
      <c r="A24" s="53" t="s">
        <v>316</v>
      </c>
      <c r="B24" s="54" t="s">
        <v>317</v>
      </c>
    </row>
    <row r="25" spans="1:2">
      <c r="A25" s="53" t="s">
        <v>318</v>
      </c>
      <c r="B25" s="54" t="s">
        <v>319</v>
      </c>
    </row>
    <row r="26" spans="1:2">
      <c r="A26" s="53" t="s">
        <v>320</v>
      </c>
      <c r="B26" s="54" t="s">
        <v>321</v>
      </c>
    </row>
    <row r="27" spans="1:2">
      <c r="A27" s="53" t="s">
        <v>322</v>
      </c>
      <c r="B27" s="54" t="s">
        <v>323</v>
      </c>
    </row>
    <row r="28" spans="1:2">
      <c r="A28" s="53" t="s">
        <v>324</v>
      </c>
      <c r="B28" s="54" t="s">
        <v>325</v>
      </c>
    </row>
    <row r="29" spans="1:2">
      <c r="A29" s="53" t="s">
        <v>326</v>
      </c>
      <c r="B29" s="54" t="s">
        <v>327</v>
      </c>
    </row>
    <row r="30" spans="1:2">
      <c r="A30" s="53" t="s">
        <v>328</v>
      </c>
      <c r="B30" s="54" t="s">
        <v>329</v>
      </c>
    </row>
    <row r="31" spans="1:2">
      <c r="A31" s="53" t="s">
        <v>330</v>
      </c>
      <c r="B31" s="54" t="s">
        <v>331</v>
      </c>
    </row>
    <row r="32" spans="1:2">
      <c r="A32" s="53" t="s">
        <v>332</v>
      </c>
      <c r="B32" s="54" t="s">
        <v>333</v>
      </c>
    </row>
    <row r="33" spans="1:2">
      <c r="A33" s="53" t="s">
        <v>334</v>
      </c>
      <c r="B33" s="54" t="s">
        <v>335</v>
      </c>
    </row>
    <row r="34" spans="1:2">
      <c r="A34" s="53" t="s">
        <v>336</v>
      </c>
      <c r="B34" s="54" t="s">
        <v>337</v>
      </c>
    </row>
    <row r="35" spans="1:2">
      <c r="A35" s="53" t="s">
        <v>338</v>
      </c>
      <c r="B35" s="54" t="s">
        <v>339</v>
      </c>
    </row>
    <row r="36" spans="1:2">
      <c r="A36" s="53" t="s">
        <v>340</v>
      </c>
      <c r="B36" s="54" t="s">
        <v>341</v>
      </c>
    </row>
    <row r="37" spans="1:2">
      <c r="A37" s="53" t="s">
        <v>342</v>
      </c>
      <c r="B37" s="54" t="s">
        <v>343</v>
      </c>
    </row>
    <row r="38" spans="1:2">
      <c r="A38" s="53" t="s">
        <v>344</v>
      </c>
      <c r="B38" s="54" t="s">
        <v>345</v>
      </c>
    </row>
    <row r="39" spans="1:2">
      <c r="A39" s="53" t="s">
        <v>346</v>
      </c>
      <c r="B39" s="54" t="s">
        <v>347</v>
      </c>
    </row>
    <row r="40" spans="1:2">
      <c r="A40" s="53" t="s">
        <v>348</v>
      </c>
      <c r="B40" s="54" t="s">
        <v>349</v>
      </c>
    </row>
    <row r="41" spans="1:2">
      <c r="A41" s="53" t="s">
        <v>350</v>
      </c>
      <c r="B41" s="54" t="s">
        <v>351</v>
      </c>
    </row>
    <row r="42" spans="1:2">
      <c r="A42" s="53" t="s">
        <v>352</v>
      </c>
      <c r="B42" s="54" t="s">
        <v>353</v>
      </c>
    </row>
    <row r="43" spans="1:2">
      <c r="A43" s="53" t="s">
        <v>354</v>
      </c>
      <c r="B43" s="54" t="s">
        <v>355</v>
      </c>
    </row>
    <row r="44" spans="1:2">
      <c r="A44" s="53" t="s">
        <v>356</v>
      </c>
      <c r="B44" s="54" t="s">
        <v>357</v>
      </c>
    </row>
    <row r="45" spans="1:2">
      <c r="A45" s="53" t="s">
        <v>358</v>
      </c>
      <c r="B45" s="54" t="s">
        <v>359</v>
      </c>
    </row>
    <row r="46" spans="1:2">
      <c r="A46" s="53" t="s">
        <v>360</v>
      </c>
      <c r="B46" s="54" t="s">
        <v>361</v>
      </c>
    </row>
    <row r="47" spans="1:2">
      <c r="A47" s="53" t="s">
        <v>362</v>
      </c>
      <c r="B47" s="54" t="s">
        <v>363</v>
      </c>
    </row>
    <row r="48" spans="1:2">
      <c r="A48" s="53" t="s">
        <v>364</v>
      </c>
      <c r="B48" s="54" t="s">
        <v>365</v>
      </c>
    </row>
    <row r="49" spans="1:2">
      <c r="A49" s="53" t="s">
        <v>366</v>
      </c>
      <c r="B49" s="54" t="s">
        <v>367</v>
      </c>
    </row>
    <row r="50" spans="1:2">
      <c r="A50" s="53" t="s">
        <v>368</v>
      </c>
      <c r="B50" s="54" t="s">
        <v>369</v>
      </c>
    </row>
    <row r="51" spans="1:2">
      <c r="A51" s="53" t="s">
        <v>370</v>
      </c>
      <c r="B51" s="54" t="s">
        <v>371</v>
      </c>
    </row>
    <row r="52" spans="1:2">
      <c r="A52" s="53" t="s">
        <v>372</v>
      </c>
      <c r="B52" s="54" t="s">
        <v>373</v>
      </c>
    </row>
    <row r="53" spans="1:2">
      <c r="A53" s="53" t="s">
        <v>374</v>
      </c>
      <c r="B53" s="54" t="s">
        <v>375</v>
      </c>
    </row>
    <row r="54" spans="1:2">
      <c r="A54" s="53" t="s">
        <v>376</v>
      </c>
      <c r="B54" s="54" t="s">
        <v>377</v>
      </c>
    </row>
    <row r="55" spans="1:2">
      <c r="A55" s="53" t="s">
        <v>378</v>
      </c>
      <c r="B55" s="54" t="s">
        <v>379</v>
      </c>
    </row>
    <row r="56" spans="1:2">
      <c r="A56" s="53" t="s">
        <v>380</v>
      </c>
      <c r="B56" s="54" t="s">
        <v>381</v>
      </c>
    </row>
    <row r="57" spans="1:2">
      <c r="A57" s="53" t="s">
        <v>382</v>
      </c>
      <c r="B57" s="54" t="s">
        <v>383</v>
      </c>
    </row>
    <row r="58" spans="1:2">
      <c r="A58" s="53" t="s">
        <v>384</v>
      </c>
      <c r="B58" s="54" t="s">
        <v>385</v>
      </c>
    </row>
    <row r="59" spans="1:2">
      <c r="A59" s="53" t="s">
        <v>386</v>
      </c>
      <c r="B59" s="54" t="s">
        <v>387</v>
      </c>
    </row>
    <row r="60" spans="1:2">
      <c r="A60" s="53" t="s">
        <v>388</v>
      </c>
      <c r="B60" s="54" t="s">
        <v>389</v>
      </c>
    </row>
    <row r="61" spans="1:2">
      <c r="A61" s="53" t="s">
        <v>390</v>
      </c>
      <c r="B61" s="54" t="s">
        <v>391</v>
      </c>
    </row>
    <row r="62" spans="1:2">
      <c r="A62" s="53" t="s">
        <v>392</v>
      </c>
      <c r="B62" s="54" t="s">
        <v>393</v>
      </c>
    </row>
    <row r="63" spans="1:2">
      <c r="A63" s="53" t="s">
        <v>394</v>
      </c>
      <c r="B63" s="54" t="s">
        <v>395</v>
      </c>
    </row>
    <row r="64" spans="1:2">
      <c r="A64" s="53" t="s">
        <v>396</v>
      </c>
      <c r="B64" s="54" t="s">
        <v>397</v>
      </c>
    </row>
    <row r="65" spans="1:2">
      <c r="A65" s="53" t="s">
        <v>398</v>
      </c>
      <c r="B65" s="54" t="s">
        <v>399</v>
      </c>
    </row>
    <row r="66" spans="1:2">
      <c r="A66" s="53" t="s">
        <v>400</v>
      </c>
      <c r="B66" s="54" t="s">
        <v>401</v>
      </c>
    </row>
    <row r="67" spans="1:2">
      <c r="A67" s="53" t="s">
        <v>402</v>
      </c>
      <c r="B67" s="54" t="s">
        <v>403</v>
      </c>
    </row>
    <row r="68" spans="1:2">
      <c r="A68" s="53" t="s">
        <v>404</v>
      </c>
      <c r="B68" s="54" t="s">
        <v>405</v>
      </c>
    </row>
    <row r="69" spans="1:2">
      <c r="A69" s="53" t="s">
        <v>406</v>
      </c>
      <c r="B69" s="54" t="s">
        <v>407</v>
      </c>
    </row>
    <row r="70" spans="1:2">
      <c r="A70" s="53" t="s">
        <v>408</v>
      </c>
      <c r="B70" s="54" t="s">
        <v>409</v>
      </c>
    </row>
    <row r="71" spans="1:2">
      <c r="A71" s="53" t="s">
        <v>410</v>
      </c>
      <c r="B71" s="54" t="s">
        <v>411</v>
      </c>
    </row>
    <row r="72" spans="1:2">
      <c r="A72" s="53" t="s">
        <v>412</v>
      </c>
      <c r="B72" s="54" t="s">
        <v>413</v>
      </c>
    </row>
    <row r="73" spans="1:2">
      <c r="A73" s="53" t="s">
        <v>414</v>
      </c>
      <c r="B73" s="54" t="s">
        <v>415</v>
      </c>
    </row>
    <row r="74" spans="1:2">
      <c r="A74" s="53" t="s">
        <v>416</v>
      </c>
      <c r="B74" s="54" t="s">
        <v>417</v>
      </c>
    </row>
    <row r="75" spans="1:2">
      <c r="A75" s="53" t="s">
        <v>418</v>
      </c>
      <c r="B75" s="55" t="s">
        <v>419</v>
      </c>
    </row>
    <row r="76" spans="1:2">
      <c r="A76" s="53" t="s">
        <v>420</v>
      </c>
      <c r="B76" s="55" t="s">
        <v>421</v>
      </c>
    </row>
    <row r="77" spans="1:2">
      <c r="A77" s="53" t="s">
        <v>422</v>
      </c>
      <c r="B77" s="55" t="s">
        <v>423</v>
      </c>
    </row>
    <row r="78" spans="1:2">
      <c r="A78" s="53" t="s">
        <v>424</v>
      </c>
      <c r="B78" s="55" t="s">
        <v>425</v>
      </c>
    </row>
    <row r="79" spans="1:2">
      <c r="A79" s="53" t="s">
        <v>426</v>
      </c>
      <c r="B79" s="55" t="s">
        <v>427</v>
      </c>
    </row>
    <row r="80" spans="1:2">
      <c r="A80" s="53" t="s">
        <v>428</v>
      </c>
      <c r="B80" s="55" t="s">
        <v>429</v>
      </c>
    </row>
    <row r="81" spans="1:2">
      <c r="A81" s="53" t="s">
        <v>430</v>
      </c>
      <c r="B81" s="55" t="s">
        <v>431</v>
      </c>
    </row>
    <row r="82" spans="1:2">
      <c r="A82" s="53" t="s">
        <v>432</v>
      </c>
      <c r="B82" s="55" t="s">
        <v>433</v>
      </c>
    </row>
    <row r="83" spans="1:2">
      <c r="A83" s="53" t="s">
        <v>434</v>
      </c>
      <c r="B83" s="55" t="s">
        <v>435</v>
      </c>
    </row>
    <row r="84" spans="1:2">
      <c r="A84" s="53" t="s">
        <v>436</v>
      </c>
      <c r="B84" s="55" t="s">
        <v>437</v>
      </c>
    </row>
    <row r="85" spans="1:2">
      <c r="A85" s="53" t="s">
        <v>438</v>
      </c>
      <c r="B85" s="55" t="s">
        <v>439</v>
      </c>
    </row>
    <row r="86" spans="1:2">
      <c r="A86" s="53" t="s">
        <v>440</v>
      </c>
      <c r="B86" s="55" t="s">
        <v>441</v>
      </c>
    </row>
    <row r="87" spans="1:2">
      <c r="A87" s="53" t="s">
        <v>442</v>
      </c>
      <c r="B87" s="55" t="s">
        <v>443</v>
      </c>
    </row>
    <row r="88" spans="1:2">
      <c r="A88" s="53" t="s">
        <v>444</v>
      </c>
      <c r="B88" s="55" t="s">
        <v>445</v>
      </c>
    </row>
    <row r="89" spans="1:2">
      <c r="A89" s="53" t="s">
        <v>446</v>
      </c>
      <c r="B89" s="55" t="s">
        <v>447</v>
      </c>
    </row>
    <row r="90" spans="1:2">
      <c r="A90" s="53" t="s">
        <v>448</v>
      </c>
      <c r="B90" s="55" t="s">
        <v>449</v>
      </c>
    </row>
    <row r="91" spans="1:2">
      <c r="A91" s="53" t="s">
        <v>450</v>
      </c>
      <c r="B91" s="55" t="s">
        <v>451</v>
      </c>
    </row>
    <row r="92" spans="1:2">
      <c r="A92" s="53" t="s">
        <v>452</v>
      </c>
      <c r="B92" s="55" t="s">
        <v>453</v>
      </c>
    </row>
    <row r="93" spans="1:2">
      <c r="A93" s="53" t="s">
        <v>454</v>
      </c>
      <c r="B93" s="55" t="s">
        <v>455</v>
      </c>
    </row>
    <row r="94" spans="1:2">
      <c r="A94" s="53" t="s">
        <v>456</v>
      </c>
      <c r="B94" s="55" t="s">
        <v>457</v>
      </c>
    </row>
    <row r="95" spans="1:2">
      <c r="A95" s="53" t="s">
        <v>458</v>
      </c>
      <c r="B95" s="55" t="s">
        <v>459</v>
      </c>
    </row>
    <row r="96" spans="1:2">
      <c r="A96" s="53" t="s">
        <v>460</v>
      </c>
      <c r="B96" s="55" t="s">
        <v>461</v>
      </c>
    </row>
    <row r="97" spans="1:2">
      <c r="A97" s="53" t="s">
        <v>462</v>
      </c>
      <c r="B97" s="55" t="s">
        <v>463</v>
      </c>
    </row>
    <row r="98" spans="1:2">
      <c r="A98" s="53" t="s">
        <v>464</v>
      </c>
      <c r="B98" s="55" t="s">
        <v>465</v>
      </c>
    </row>
    <row r="99" spans="1:2">
      <c r="A99" s="53" t="s">
        <v>466</v>
      </c>
      <c r="B99" s="55" t="s">
        <v>467</v>
      </c>
    </row>
    <row r="100" spans="1:2">
      <c r="A100" s="53" t="s">
        <v>468</v>
      </c>
      <c r="B100" s="55" t="s">
        <v>469</v>
      </c>
    </row>
    <row r="101" spans="1:2">
      <c r="A101" s="53" t="s">
        <v>470</v>
      </c>
      <c r="B101" s="55" t="s">
        <v>471</v>
      </c>
    </row>
    <row r="102" spans="1:2">
      <c r="A102" s="53" t="s">
        <v>472</v>
      </c>
      <c r="B102" s="55" t="s">
        <v>473</v>
      </c>
    </row>
    <row r="103" spans="1:2">
      <c r="A103" s="53" t="s">
        <v>474</v>
      </c>
      <c r="B103" s="55" t="s">
        <v>475</v>
      </c>
    </row>
    <row r="104" spans="1:2">
      <c r="A104" s="53" t="s">
        <v>476</v>
      </c>
      <c r="B104" s="55" t="s">
        <v>477</v>
      </c>
    </row>
    <row r="105" spans="1:2">
      <c r="A105" s="53" t="s">
        <v>478</v>
      </c>
      <c r="B105" s="55" t="s">
        <v>479</v>
      </c>
    </row>
    <row r="106" spans="1:2">
      <c r="A106" s="53" t="s">
        <v>480</v>
      </c>
      <c r="B106" s="55" t="s">
        <v>481</v>
      </c>
    </row>
    <row r="107" spans="1:2">
      <c r="A107" s="53" t="s">
        <v>482</v>
      </c>
      <c r="B107" s="55" t="s">
        <v>483</v>
      </c>
    </row>
    <row r="108" spans="1:2">
      <c r="A108" s="53" t="s">
        <v>484</v>
      </c>
      <c r="B108" s="55" t="s">
        <v>485</v>
      </c>
    </row>
    <row r="109" spans="1:2">
      <c r="A109" s="53" t="s">
        <v>486</v>
      </c>
      <c r="B109" s="55" t="s">
        <v>487</v>
      </c>
    </row>
    <row r="110" spans="1:2">
      <c r="A110" s="53" t="s">
        <v>488</v>
      </c>
      <c r="B110" s="55" t="s">
        <v>489</v>
      </c>
    </row>
    <row r="111" spans="1:2">
      <c r="A111" s="53" t="s">
        <v>490</v>
      </c>
      <c r="B111" s="55" t="s">
        <v>491</v>
      </c>
    </row>
    <row r="112" spans="1:2">
      <c r="A112" s="53" t="s">
        <v>492</v>
      </c>
      <c r="B112" s="55" t="s">
        <v>493</v>
      </c>
    </row>
    <row r="113" spans="1:2">
      <c r="A113" s="53" t="s">
        <v>494</v>
      </c>
      <c r="B113" s="55" t="s">
        <v>495</v>
      </c>
    </row>
    <row r="114" spans="1:2">
      <c r="A114" s="53" t="s">
        <v>496</v>
      </c>
      <c r="B114" s="55" t="s">
        <v>497</v>
      </c>
    </row>
    <row r="115" spans="1:2">
      <c r="A115" s="53" t="s">
        <v>498</v>
      </c>
      <c r="B115" s="55" t="s">
        <v>499</v>
      </c>
    </row>
    <row r="116" spans="1:2">
      <c r="A116" s="53" t="s">
        <v>500</v>
      </c>
      <c r="B116" s="55" t="s">
        <v>501</v>
      </c>
    </row>
    <row r="117" spans="1:2">
      <c r="A117" s="53" t="s">
        <v>502</v>
      </c>
      <c r="B117" s="55" t="s">
        <v>503</v>
      </c>
    </row>
    <row r="118" spans="1:2">
      <c r="A118" s="53" t="s">
        <v>504</v>
      </c>
      <c r="B118" s="55" t="s">
        <v>505</v>
      </c>
    </row>
    <row r="119" spans="1:2">
      <c r="A119" s="53" t="s">
        <v>506</v>
      </c>
      <c r="B119" s="55" t="s">
        <v>507</v>
      </c>
    </row>
    <row r="120" spans="1:2">
      <c r="A120" s="53" t="s">
        <v>508</v>
      </c>
      <c r="B120" s="55" t="s">
        <v>509</v>
      </c>
    </row>
    <row r="121" spans="1:2">
      <c r="A121" s="53" t="s">
        <v>510</v>
      </c>
      <c r="B121" s="55" t="s">
        <v>511</v>
      </c>
    </row>
    <row r="122" spans="1:2">
      <c r="A122" s="53" t="s">
        <v>512</v>
      </c>
      <c r="B122" s="55" t="s">
        <v>513</v>
      </c>
    </row>
    <row r="123" spans="1:2">
      <c r="A123" s="53" t="s">
        <v>514</v>
      </c>
      <c r="B123" s="55" t="s">
        <v>515</v>
      </c>
    </row>
    <row r="124" spans="1:2">
      <c r="A124" s="53" t="s">
        <v>516</v>
      </c>
      <c r="B124" s="55" t="s">
        <v>517</v>
      </c>
    </row>
    <row r="125" spans="1:2">
      <c r="A125" s="53" t="s">
        <v>518</v>
      </c>
      <c r="B125" s="55" t="s">
        <v>519</v>
      </c>
    </row>
    <row r="126" spans="1:2">
      <c r="A126" s="53" t="s">
        <v>520</v>
      </c>
      <c r="B126" s="55" t="s">
        <v>521</v>
      </c>
    </row>
    <row r="127" spans="1:2">
      <c r="A127" s="53" t="s">
        <v>522</v>
      </c>
      <c r="B127" s="55" t="s">
        <v>523</v>
      </c>
    </row>
    <row r="128" spans="1:2">
      <c r="A128" s="53" t="s">
        <v>524</v>
      </c>
      <c r="B128" s="55" t="s">
        <v>525</v>
      </c>
    </row>
    <row r="129" spans="1:2">
      <c r="A129" s="53" t="s">
        <v>526</v>
      </c>
      <c r="B129" s="55" t="s">
        <v>527</v>
      </c>
    </row>
    <row r="130" spans="1:2">
      <c r="A130" s="53" t="s">
        <v>528</v>
      </c>
      <c r="B130" s="55" t="s">
        <v>529</v>
      </c>
    </row>
    <row r="131" spans="1:2">
      <c r="A131" s="53" t="s">
        <v>530</v>
      </c>
      <c r="B131" s="55" t="s">
        <v>531</v>
      </c>
    </row>
    <row r="132" spans="1:2">
      <c r="A132" s="53" t="s">
        <v>532</v>
      </c>
      <c r="B132" s="55" t="s">
        <v>533</v>
      </c>
    </row>
    <row r="133" spans="1:2">
      <c r="A133" s="53" t="s">
        <v>534</v>
      </c>
      <c r="B133" s="55" t="s">
        <v>535</v>
      </c>
    </row>
    <row r="134" spans="1:2">
      <c r="A134" s="53" t="s">
        <v>536</v>
      </c>
      <c r="B134" s="55" t="s">
        <v>537</v>
      </c>
    </row>
    <row r="135" spans="1:2">
      <c r="A135" s="53" t="s">
        <v>538</v>
      </c>
      <c r="B135" s="55" t="s">
        <v>539</v>
      </c>
    </row>
    <row r="136" spans="1:2">
      <c r="A136" s="53" t="s">
        <v>540</v>
      </c>
      <c r="B136" s="55" t="s">
        <v>541</v>
      </c>
    </row>
    <row r="137" spans="1:2">
      <c r="A137" s="53" t="s">
        <v>542</v>
      </c>
      <c r="B137" s="55" t="s">
        <v>543</v>
      </c>
    </row>
    <row r="138" spans="1:2">
      <c r="A138" s="53" t="s">
        <v>544</v>
      </c>
      <c r="B138" s="55" t="s">
        <v>545</v>
      </c>
    </row>
    <row r="139" spans="1:2">
      <c r="A139" s="53" t="s">
        <v>546</v>
      </c>
      <c r="B139" s="55" t="s">
        <v>547</v>
      </c>
    </row>
    <row r="140" spans="1:2">
      <c r="A140" s="53" t="s">
        <v>548</v>
      </c>
      <c r="B140" s="55" t="s">
        <v>549</v>
      </c>
    </row>
    <row r="141" spans="1:2">
      <c r="A141" s="53" t="s">
        <v>550</v>
      </c>
      <c r="B141" s="55" t="s">
        <v>551</v>
      </c>
    </row>
    <row r="142" spans="1:2">
      <c r="A142" s="53" t="s">
        <v>552</v>
      </c>
      <c r="B142" s="55" t="s">
        <v>553</v>
      </c>
    </row>
    <row r="143" spans="1:2">
      <c r="A143" s="53" t="s">
        <v>554</v>
      </c>
      <c r="B143" s="55" t="s">
        <v>555</v>
      </c>
    </row>
    <row r="144" spans="1:2">
      <c r="A144" s="53" t="s">
        <v>556</v>
      </c>
      <c r="B144" s="55" t="s">
        <v>557</v>
      </c>
    </row>
    <row r="145" spans="1:2">
      <c r="A145" s="53" t="s">
        <v>558</v>
      </c>
      <c r="B145" s="55" t="s">
        <v>559</v>
      </c>
    </row>
    <row r="146" spans="1:2">
      <c r="A146" s="53" t="s">
        <v>560</v>
      </c>
      <c r="B146" s="55" t="s">
        <v>561</v>
      </c>
    </row>
    <row r="147" spans="1:2">
      <c r="A147" s="53" t="s">
        <v>562</v>
      </c>
      <c r="B147" s="55" t="s">
        <v>563</v>
      </c>
    </row>
    <row r="148" spans="1:2">
      <c r="A148" s="53" t="s">
        <v>564</v>
      </c>
      <c r="B148" s="55" t="s">
        <v>565</v>
      </c>
    </row>
    <row r="149" spans="1:2">
      <c r="A149" s="53" t="s">
        <v>566</v>
      </c>
      <c r="B149" s="55" t="s">
        <v>567</v>
      </c>
    </row>
    <row r="150" spans="1:2">
      <c r="A150" s="53" t="s">
        <v>568</v>
      </c>
      <c r="B150" s="55" t="s">
        <v>569</v>
      </c>
    </row>
    <row r="151" spans="1:2">
      <c r="A151" s="53" t="s">
        <v>570</v>
      </c>
      <c r="B151" s="55" t="s">
        <v>571</v>
      </c>
    </row>
    <row r="152" spans="1:2">
      <c r="A152" s="53" t="s">
        <v>572</v>
      </c>
      <c r="B152" s="55" t="s">
        <v>573</v>
      </c>
    </row>
    <row r="153" spans="1:2">
      <c r="A153" s="53" t="s">
        <v>574</v>
      </c>
      <c r="B153" s="55" t="s">
        <v>575</v>
      </c>
    </row>
    <row r="154" spans="1:2">
      <c r="A154" s="53" t="s">
        <v>576</v>
      </c>
      <c r="B154" s="55" t="s">
        <v>577</v>
      </c>
    </row>
    <row r="155" spans="1:2">
      <c r="A155" s="53" t="s">
        <v>578</v>
      </c>
      <c r="B155" s="55" t="s">
        <v>579</v>
      </c>
    </row>
    <row r="156" spans="1:2">
      <c r="A156" s="53" t="s">
        <v>580</v>
      </c>
      <c r="B156" s="55" t="s">
        <v>581</v>
      </c>
    </row>
    <row r="157" spans="1:2">
      <c r="A157" s="53" t="s">
        <v>582</v>
      </c>
      <c r="B157" s="55" t="s">
        <v>583</v>
      </c>
    </row>
    <row r="158" spans="1:2">
      <c r="A158" s="53" t="s">
        <v>584</v>
      </c>
      <c r="B158" s="55" t="s">
        <v>585</v>
      </c>
    </row>
    <row r="159" spans="1:2">
      <c r="A159" s="53" t="s">
        <v>586</v>
      </c>
      <c r="B159" s="55" t="s">
        <v>587</v>
      </c>
    </row>
    <row r="160" spans="1:2">
      <c r="A160" s="53" t="s">
        <v>588</v>
      </c>
      <c r="B160" s="55" t="s">
        <v>589</v>
      </c>
    </row>
    <row r="161" spans="1:2">
      <c r="A161" s="53" t="s">
        <v>590</v>
      </c>
      <c r="B161" s="55" t="s">
        <v>591</v>
      </c>
    </row>
    <row r="162" spans="1:2">
      <c r="A162" s="53" t="s">
        <v>592</v>
      </c>
      <c r="B162" s="55" t="s">
        <v>593</v>
      </c>
    </row>
    <row r="163" spans="1:2">
      <c r="A163" s="53" t="s">
        <v>594</v>
      </c>
      <c r="B163" s="55" t="s">
        <v>595</v>
      </c>
    </row>
    <row r="164" spans="1:2">
      <c r="A164" s="53" t="s">
        <v>596</v>
      </c>
      <c r="B164" s="55" t="s">
        <v>597</v>
      </c>
    </row>
    <row r="165" spans="1:2">
      <c r="A165" s="53" t="s">
        <v>598</v>
      </c>
      <c r="B165" s="55" t="s">
        <v>599</v>
      </c>
    </row>
    <row r="166" spans="1:2">
      <c r="A166" s="53" t="s">
        <v>600</v>
      </c>
      <c r="B166" s="55" t="s">
        <v>601</v>
      </c>
    </row>
    <row r="167" spans="1:2">
      <c r="A167" s="53" t="s">
        <v>602</v>
      </c>
      <c r="B167" s="55" t="s">
        <v>603</v>
      </c>
    </row>
    <row r="168" spans="1:2">
      <c r="A168" s="53" t="s">
        <v>604</v>
      </c>
      <c r="B168" s="55" t="s">
        <v>605</v>
      </c>
    </row>
    <row r="169" spans="1:2">
      <c r="A169" s="53" t="s">
        <v>606</v>
      </c>
      <c r="B169" s="55" t="s">
        <v>607</v>
      </c>
    </row>
    <row r="170" spans="1:2">
      <c r="A170" s="53" t="s">
        <v>608</v>
      </c>
      <c r="B170" s="55" t="s">
        <v>609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zoomScale="78" zoomScaleNormal="78" workbookViewId="0">
      <pane ySplit="4" topLeftCell="A199" activePane="bottomLeft" state="frozen"/>
      <selection pane="bottomLeft" activeCell="I202" sqref="I202"/>
    </sheetView>
  </sheetViews>
  <sheetFormatPr baseColWidth="10" defaultColWidth="9.140625" defaultRowHeight="15"/>
  <cols>
    <col min="1" max="1" width="9.140625" style="18"/>
    <col min="2" max="2" width="30.7109375" style="18" customWidth="1"/>
    <col min="3" max="3" width="39.140625" style="18" customWidth="1"/>
    <col min="4" max="4" width="25.140625" style="18" customWidth="1"/>
    <col min="5" max="6" width="25.7109375" style="18" customWidth="1"/>
    <col min="7" max="7" width="23.140625" style="18" customWidth="1"/>
    <col min="8" max="8" width="22.42578125" style="18" customWidth="1"/>
    <col min="9" max="9" width="22.42578125" style="113" customWidth="1"/>
    <col min="10" max="10" width="25.7109375" style="132" customWidth="1"/>
    <col min="11" max="11" width="30.28515625" style="18" customWidth="1"/>
    <col min="12" max="12" width="18.85546875" style="18" customWidth="1"/>
    <col min="13" max="13" width="9.140625" style="18"/>
    <col min="14" max="14" width="17.7109375" style="18" customWidth="1"/>
    <col min="15" max="15" width="26.42578125" style="18" customWidth="1"/>
    <col min="16" max="16" width="22.42578125" style="18" customWidth="1"/>
    <col min="17" max="17" width="29.7109375" style="18" customWidth="1"/>
    <col min="18" max="18" width="23.42578125" style="18" customWidth="1"/>
    <col min="19" max="19" width="18.42578125" style="18" customWidth="1"/>
    <col min="20" max="20" width="17.42578125" style="18" customWidth="1"/>
    <col min="21" max="21" width="25.140625" style="18" customWidth="1"/>
    <col min="22" max="16384" width="9.140625" style="18"/>
  </cols>
  <sheetData>
    <row r="1" spans="1:12" ht="30.75" customHeight="1">
      <c r="B1" s="204" t="s">
        <v>0</v>
      </c>
      <c r="C1" s="204"/>
      <c r="D1" s="204"/>
      <c r="E1" s="204"/>
      <c r="F1" s="16"/>
      <c r="G1" s="16"/>
      <c r="H1" s="17"/>
      <c r="I1" s="112"/>
      <c r="J1" s="131"/>
      <c r="K1" s="17"/>
    </row>
    <row r="2" spans="1:12" ht="16.5" customHeight="1">
      <c r="B2" s="207" t="s">
        <v>2</v>
      </c>
      <c r="C2" s="207"/>
      <c r="D2" s="207"/>
      <c r="E2" s="207"/>
      <c r="F2" s="139"/>
      <c r="G2" s="139"/>
      <c r="H2" s="139"/>
      <c r="I2" s="122"/>
      <c r="J2" s="122"/>
    </row>
    <row r="4" spans="1:12" ht="116.45" customHeight="1">
      <c r="B4" s="137" t="s">
        <v>3</v>
      </c>
      <c r="C4" s="137" t="s">
        <v>4</v>
      </c>
      <c r="D4" s="48" t="s">
        <v>5</v>
      </c>
      <c r="E4" s="48" t="s">
        <v>6</v>
      </c>
      <c r="F4" s="48"/>
      <c r="G4" s="69" t="s">
        <v>7</v>
      </c>
      <c r="H4" s="137" t="s">
        <v>8</v>
      </c>
      <c r="I4" s="137" t="s">
        <v>9</v>
      </c>
      <c r="J4" s="137" t="s">
        <v>10</v>
      </c>
      <c r="K4" s="137" t="s">
        <v>11</v>
      </c>
      <c r="L4" s="23"/>
    </row>
    <row r="5" spans="1:12" ht="51" customHeight="1">
      <c r="B5" s="67" t="s">
        <v>12</v>
      </c>
      <c r="C5" s="220" t="s">
        <v>13</v>
      </c>
      <c r="D5" s="221"/>
      <c r="E5" s="221"/>
      <c r="F5" s="221"/>
      <c r="G5" s="221"/>
      <c r="H5" s="221"/>
      <c r="I5" s="221"/>
      <c r="J5" s="221"/>
      <c r="K5" s="222"/>
      <c r="L5" s="9"/>
    </row>
    <row r="6" spans="1:12" ht="51" customHeight="1">
      <c r="B6" s="67" t="s">
        <v>14</v>
      </c>
      <c r="C6" s="226" t="s">
        <v>15</v>
      </c>
      <c r="D6" s="227"/>
      <c r="E6" s="227"/>
      <c r="F6" s="227"/>
      <c r="G6" s="227"/>
      <c r="H6" s="227"/>
      <c r="I6" s="227"/>
      <c r="J6" s="227"/>
      <c r="K6" s="228"/>
      <c r="L6" s="25"/>
    </row>
    <row r="7" spans="1:12" ht="102" customHeight="1">
      <c r="B7" s="153" t="s">
        <v>16</v>
      </c>
      <c r="C7" s="144" t="s">
        <v>17</v>
      </c>
      <c r="D7" s="152">
        <v>30000</v>
      </c>
      <c r="E7" s="143"/>
      <c r="F7" s="143"/>
      <c r="G7" s="154">
        <f>SUM(D7:F7)</f>
        <v>30000</v>
      </c>
      <c r="H7" s="155">
        <v>0.3</v>
      </c>
      <c r="I7" s="143">
        <f>+SUMMARY!F3</f>
        <v>3911.1685762082916</v>
      </c>
      <c r="J7" s="156">
        <f>I7*H7</f>
        <v>1173.3505728624875</v>
      </c>
      <c r="K7" s="157"/>
      <c r="L7" s="158"/>
    </row>
    <row r="8" spans="1:12" ht="208.5" customHeight="1">
      <c r="B8" s="153" t="s">
        <v>18</v>
      </c>
      <c r="C8" s="141" t="s">
        <v>19</v>
      </c>
      <c r="D8" s="143">
        <v>50000</v>
      </c>
      <c r="E8" s="143"/>
      <c r="F8" s="143"/>
      <c r="G8" s="154">
        <f t="shared" ref="G8:G14" si="0">SUM(D8:F8)</f>
        <v>50000</v>
      </c>
      <c r="H8" s="155">
        <v>0.3</v>
      </c>
      <c r="I8" s="143">
        <f>+SUMMARY!F4</f>
        <v>46640.893113537619</v>
      </c>
      <c r="J8" s="156">
        <f t="shared" ref="J8:J10" si="1">I8*H8</f>
        <v>13992.267934061285</v>
      </c>
      <c r="K8" s="157"/>
      <c r="L8" s="158"/>
    </row>
    <row r="9" spans="1:12" ht="80.25" customHeight="1">
      <c r="B9" s="153" t="s">
        <v>20</v>
      </c>
      <c r="C9" s="141" t="s">
        <v>21</v>
      </c>
      <c r="D9" s="143">
        <v>50000</v>
      </c>
      <c r="E9" s="143"/>
      <c r="F9" s="143"/>
      <c r="G9" s="154">
        <f t="shared" si="0"/>
        <v>50000</v>
      </c>
      <c r="H9" s="155">
        <v>0.3</v>
      </c>
      <c r="I9" s="143"/>
      <c r="J9" s="156"/>
      <c r="K9" s="157"/>
      <c r="L9" s="158"/>
    </row>
    <row r="10" spans="1:12" ht="39" customHeight="1">
      <c r="B10" s="153" t="s">
        <v>22</v>
      </c>
      <c r="C10" s="141" t="s">
        <v>23</v>
      </c>
      <c r="D10" s="143">
        <v>30000</v>
      </c>
      <c r="E10" s="143"/>
      <c r="F10" s="143"/>
      <c r="G10" s="154">
        <f t="shared" si="0"/>
        <v>30000</v>
      </c>
      <c r="H10" s="155">
        <v>0.3</v>
      </c>
      <c r="I10" s="143">
        <f>+SUMMARY!F5</f>
        <v>2394.7386531858606</v>
      </c>
      <c r="J10" s="156">
        <f t="shared" si="1"/>
        <v>718.42159595575811</v>
      </c>
      <c r="K10" s="157"/>
      <c r="L10" s="158"/>
    </row>
    <row r="11" spans="1:12" ht="15.75">
      <c r="B11" s="153" t="s">
        <v>24</v>
      </c>
      <c r="C11" s="141"/>
      <c r="D11" s="143"/>
      <c r="E11" s="143"/>
      <c r="F11" s="143"/>
      <c r="G11" s="154">
        <f t="shared" si="0"/>
        <v>0</v>
      </c>
      <c r="H11" s="155"/>
      <c r="I11" s="143"/>
      <c r="J11" s="156"/>
      <c r="K11" s="157"/>
      <c r="L11" s="158"/>
    </row>
    <row r="12" spans="1:12" ht="15.75">
      <c r="B12" s="153" t="s">
        <v>25</v>
      </c>
      <c r="C12" s="141"/>
      <c r="D12" s="143"/>
      <c r="E12" s="143"/>
      <c r="F12" s="143"/>
      <c r="G12" s="154">
        <f t="shared" si="0"/>
        <v>0</v>
      </c>
      <c r="H12" s="155"/>
      <c r="I12" s="143"/>
      <c r="J12" s="156"/>
      <c r="K12" s="157"/>
      <c r="L12" s="158"/>
    </row>
    <row r="13" spans="1:12" ht="15.75">
      <c r="B13" s="153" t="s">
        <v>26</v>
      </c>
      <c r="C13" s="142"/>
      <c r="D13" s="156"/>
      <c r="E13" s="156"/>
      <c r="F13" s="156"/>
      <c r="G13" s="154">
        <f t="shared" si="0"/>
        <v>0</v>
      </c>
      <c r="H13" s="159"/>
      <c r="I13" s="156"/>
      <c r="J13" s="156"/>
      <c r="K13" s="160"/>
      <c r="L13" s="158"/>
    </row>
    <row r="14" spans="1:12" ht="16.5" thickBot="1">
      <c r="A14" s="19"/>
      <c r="B14" s="153" t="s">
        <v>27</v>
      </c>
      <c r="C14" s="142"/>
      <c r="D14" s="156"/>
      <c r="E14" s="156"/>
      <c r="F14" s="156"/>
      <c r="G14" s="154">
        <f t="shared" si="0"/>
        <v>0</v>
      </c>
      <c r="H14" s="159"/>
      <c r="I14" s="156"/>
      <c r="J14" s="156"/>
      <c r="K14" s="160"/>
    </row>
    <row r="15" spans="1:12" ht="15.75">
      <c r="A15" s="19"/>
      <c r="C15" s="67" t="s">
        <v>28</v>
      </c>
      <c r="D15" s="10">
        <f>SUM(D7:D14)</f>
        <v>160000</v>
      </c>
      <c r="E15" s="10">
        <f>SUM(E7:E14)</f>
        <v>0</v>
      </c>
      <c r="F15" s="10">
        <f>SUM(F7:F14)</f>
        <v>0</v>
      </c>
      <c r="G15" s="10">
        <f>SUM(G7:G14)</f>
        <v>160000</v>
      </c>
      <c r="H15" s="10">
        <f>(H7*G7)+(H8*G8)+(H9*G9)+(H10*G10)+(H11*G11)+(H12*G12)+(H13*G13)+(H14*G14)</f>
        <v>48000</v>
      </c>
      <c r="I15" s="10">
        <f>SUM(I7:I14)</f>
        <v>52946.800342931769</v>
      </c>
      <c r="J15" s="133"/>
      <c r="K15" s="160"/>
      <c r="L15" s="26"/>
    </row>
    <row r="16" spans="1:12" ht="51" customHeight="1">
      <c r="A16" s="19"/>
      <c r="B16" s="67" t="s">
        <v>29</v>
      </c>
      <c r="C16" s="217" t="s">
        <v>30</v>
      </c>
      <c r="D16" s="218"/>
      <c r="E16" s="218"/>
      <c r="F16" s="218"/>
      <c r="G16" s="218"/>
      <c r="H16" s="218"/>
      <c r="I16" s="218"/>
      <c r="J16" s="218"/>
      <c r="K16" s="219"/>
      <c r="L16" s="25"/>
    </row>
    <row r="17" spans="1:12" ht="161.25" customHeight="1">
      <c r="A17" s="19"/>
      <c r="B17" s="153" t="s">
        <v>31</v>
      </c>
      <c r="C17" s="141" t="s">
        <v>32</v>
      </c>
      <c r="D17" s="143">
        <v>25000</v>
      </c>
      <c r="E17" s="143"/>
      <c r="F17" s="143"/>
      <c r="G17" s="154">
        <f>SUM(D17:F17)</f>
        <v>25000</v>
      </c>
      <c r="H17" s="155">
        <v>0.5</v>
      </c>
      <c r="I17" s="149">
        <f>+SUMMARY!F6</f>
        <v>1280.8646690446014</v>
      </c>
      <c r="J17" s="156">
        <f>I17*H17</f>
        <v>640.43233452230072</v>
      </c>
      <c r="K17" s="157"/>
      <c r="L17" s="158"/>
    </row>
    <row r="18" spans="1:12" ht="232.5" customHeight="1">
      <c r="A18" s="19"/>
      <c r="B18" s="153" t="s">
        <v>33</v>
      </c>
      <c r="C18" s="141" t="s">
        <v>34</v>
      </c>
      <c r="D18" s="143">
        <v>80000</v>
      </c>
      <c r="E18" s="143"/>
      <c r="F18" s="143"/>
      <c r="G18" s="154">
        <f t="shared" ref="G18:G24" si="2">SUM(D18:F18)</f>
        <v>80000</v>
      </c>
      <c r="H18" s="155">
        <v>0.3</v>
      </c>
      <c r="I18" s="149">
        <f>+SUMMARY!F7</f>
        <v>2066.5565369972715</v>
      </c>
      <c r="J18" s="156">
        <f t="shared" ref="J18:J22" si="3">I18*H18</f>
        <v>619.96696109918139</v>
      </c>
      <c r="K18" s="157"/>
      <c r="L18" s="158"/>
    </row>
    <row r="19" spans="1:12" ht="143.25" customHeight="1">
      <c r="A19" s="19"/>
      <c r="B19" s="153" t="s">
        <v>35</v>
      </c>
      <c r="C19" s="141" t="s">
        <v>36</v>
      </c>
      <c r="D19" s="143">
        <v>80000</v>
      </c>
      <c r="E19" s="143"/>
      <c r="F19" s="143"/>
      <c r="G19" s="154">
        <f t="shared" si="2"/>
        <v>80000</v>
      </c>
      <c r="H19" s="155">
        <v>0.3</v>
      </c>
      <c r="I19" s="150">
        <v>0</v>
      </c>
      <c r="J19" s="156"/>
      <c r="K19" s="157"/>
      <c r="L19" s="158"/>
    </row>
    <row r="20" spans="1:12" ht="108" customHeight="1">
      <c r="A20" s="19"/>
      <c r="B20" s="153" t="s">
        <v>37</v>
      </c>
      <c r="C20" s="141" t="s">
        <v>38</v>
      </c>
      <c r="D20" s="143">
        <v>50000</v>
      </c>
      <c r="E20" s="143"/>
      <c r="F20" s="143"/>
      <c r="G20" s="154">
        <f t="shared" si="2"/>
        <v>50000</v>
      </c>
      <c r="H20" s="155">
        <v>0.3</v>
      </c>
      <c r="I20" s="150">
        <v>0</v>
      </c>
      <c r="J20" s="156"/>
      <c r="K20" s="157"/>
      <c r="L20" s="158"/>
    </row>
    <row r="21" spans="1:12" ht="165.75" customHeight="1">
      <c r="A21" s="19"/>
      <c r="B21" s="153" t="s">
        <v>39</v>
      </c>
      <c r="C21" s="141" t="s">
        <v>40</v>
      </c>
      <c r="D21" s="143">
        <v>100000</v>
      </c>
      <c r="E21" s="143"/>
      <c r="F21" s="143"/>
      <c r="G21" s="154">
        <f t="shared" si="2"/>
        <v>100000</v>
      </c>
      <c r="H21" s="155">
        <v>0.3</v>
      </c>
      <c r="I21" s="150"/>
      <c r="J21" s="156">
        <f t="shared" si="3"/>
        <v>0</v>
      </c>
      <c r="K21" s="157"/>
      <c r="L21" s="158"/>
    </row>
    <row r="22" spans="1:12" ht="114" customHeight="1">
      <c r="A22" s="19"/>
      <c r="B22" s="153" t="s">
        <v>41</v>
      </c>
      <c r="C22" s="141" t="s">
        <v>42</v>
      </c>
      <c r="D22" s="143">
        <v>50000</v>
      </c>
      <c r="E22" s="143"/>
      <c r="F22" s="143"/>
      <c r="G22" s="154">
        <f t="shared" si="2"/>
        <v>50000</v>
      </c>
      <c r="H22" s="155">
        <v>0.3</v>
      </c>
      <c r="I22" s="150"/>
      <c r="J22" s="156">
        <f t="shared" si="3"/>
        <v>0</v>
      </c>
      <c r="K22" s="157"/>
      <c r="L22" s="158"/>
    </row>
    <row r="23" spans="1:12" ht="21.6" customHeight="1">
      <c r="A23" s="19"/>
      <c r="B23" s="153" t="s">
        <v>43</v>
      </c>
      <c r="C23" s="142"/>
      <c r="D23" s="156"/>
      <c r="E23" s="156"/>
      <c r="F23" s="156"/>
      <c r="G23" s="154">
        <f t="shared" si="2"/>
        <v>0</v>
      </c>
      <c r="H23" s="159"/>
      <c r="I23" s="156"/>
      <c r="J23" s="156"/>
      <c r="K23" s="160"/>
      <c r="L23" s="158"/>
    </row>
    <row r="24" spans="1:12" ht="15.75">
      <c r="A24" s="19"/>
      <c r="B24" s="153" t="s">
        <v>44</v>
      </c>
      <c r="C24" s="142"/>
      <c r="D24" s="156"/>
      <c r="E24" s="156"/>
      <c r="F24" s="156"/>
      <c r="G24" s="154">
        <f t="shared" si="2"/>
        <v>0</v>
      </c>
      <c r="H24" s="159"/>
      <c r="I24" s="156"/>
      <c r="J24" s="156"/>
      <c r="K24" s="160"/>
      <c r="L24" s="158"/>
    </row>
    <row r="25" spans="1:12" ht="15.75">
      <c r="A25" s="19"/>
      <c r="C25" s="67" t="s">
        <v>28</v>
      </c>
      <c r="D25" s="12">
        <f>SUM(D17:D24)</f>
        <v>385000</v>
      </c>
      <c r="E25" s="12">
        <f>SUM(E17:E24)</f>
        <v>0</v>
      </c>
      <c r="F25" s="12">
        <f>SUM(F17:F24)</f>
        <v>0</v>
      </c>
      <c r="G25" s="12">
        <f>SUM(G17:G24)</f>
        <v>385000</v>
      </c>
      <c r="H25" s="10">
        <f>(H17*G17)+(H18*G18)+(H19*G19)+(H20*G20)+(H21*G21)+(H22*G22)+(H23*G23)+(H24*G24)</f>
        <v>120500</v>
      </c>
      <c r="I25" s="10">
        <f>SUM(I17:I24)</f>
        <v>3347.4212060418731</v>
      </c>
      <c r="J25" s="133"/>
      <c r="K25" s="160"/>
      <c r="L25" s="26"/>
    </row>
    <row r="26" spans="1:12" ht="51" customHeight="1">
      <c r="A26" s="19"/>
      <c r="B26" s="67" t="s">
        <v>45</v>
      </c>
      <c r="C26" s="217" t="s">
        <v>46</v>
      </c>
      <c r="D26" s="218"/>
      <c r="E26" s="218"/>
      <c r="F26" s="218"/>
      <c r="G26" s="218"/>
      <c r="H26" s="218"/>
      <c r="I26" s="218"/>
      <c r="J26" s="218"/>
      <c r="K26" s="219"/>
      <c r="L26" s="25"/>
    </row>
    <row r="27" spans="1:12" ht="210" customHeight="1">
      <c r="A27" s="19"/>
      <c r="B27" s="153" t="s">
        <v>47</v>
      </c>
      <c r="C27" s="141" t="s">
        <v>48</v>
      </c>
      <c r="D27" s="143">
        <v>15000</v>
      </c>
      <c r="E27" s="143"/>
      <c r="F27" s="143"/>
      <c r="G27" s="154">
        <f>SUM(D27:F27)</f>
        <v>15000</v>
      </c>
      <c r="H27" s="155">
        <v>0.3</v>
      </c>
      <c r="I27" s="143"/>
      <c r="J27" s="156">
        <f>I27*H27</f>
        <v>0</v>
      </c>
      <c r="K27" s="157"/>
      <c r="L27" s="158"/>
    </row>
    <row r="28" spans="1:12" ht="215.25" customHeight="1">
      <c r="A28" s="19"/>
      <c r="B28" s="153" t="s">
        <v>49</v>
      </c>
      <c r="C28" s="141" t="s">
        <v>50</v>
      </c>
      <c r="D28" s="143">
        <v>35000</v>
      </c>
      <c r="E28" s="143"/>
      <c r="F28" s="143"/>
      <c r="G28" s="154">
        <f t="shared" ref="G28:G34" si="4">SUM(D28:F28)</f>
        <v>35000</v>
      </c>
      <c r="H28" s="155">
        <v>0.3</v>
      </c>
      <c r="I28" s="143"/>
      <c r="J28" s="156">
        <f t="shared" ref="J28:J29" si="5">I28*H28</f>
        <v>0</v>
      </c>
      <c r="K28" s="157"/>
      <c r="L28" s="158"/>
    </row>
    <row r="29" spans="1:12" ht="207" customHeight="1">
      <c r="A29" s="19"/>
      <c r="B29" s="153" t="s">
        <v>51</v>
      </c>
      <c r="C29" s="141" t="s">
        <v>52</v>
      </c>
      <c r="D29" s="143">
        <v>50000</v>
      </c>
      <c r="E29" s="143"/>
      <c r="F29" s="143"/>
      <c r="G29" s="154">
        <f t="shared" si="4"/>
        <v>50000</v>
      </c>
      <c r="H29" s="155">
        <v>0.5</v>
      </c>
      <c r="I29" s="143">
        <f>+SUMMARY!F8</f>
        <v>3202.9320531659373</v>
      </c>
      <c r="J29" s="156">
        <f t="shared" si="5"/>
        <v>1601.4660265829687</v>
      </c>
      <c r="K29" s="157"/>
      <c r="L29" s="158"/>
    </row>
    <row r="30" spans="1:12" ht="15.75">
      <c r="A30" s="19"/>
      <c r="B30" s="153" t="s">
        <v>53</v>
      </c>
      <c r="C30" s="141"/>
      <c r="D30" s="143"/>
      <c r="E30" s="143"/>
      <c r="F30" s="143"/>
      <c r="G30" s="154">
        <f t="shared" si="4"/>
        <v>0</v>
      </c>
      <c r="H30" s="155"/>
      <c r="I30" s="143"/>
      <c r="J30" s="156"/>
      <c r="K30" s="157"/>
      <c r="L30" s="158"/>
    </row>
    <row r="31" spans="1:12" s="19" customFormat="1" ht="15.75">
      <c r="B31" s="153" t="s">
        <v>54</v>
      </c>
      <c r="C31" s="141"/>
      <c r="D31" s="143"/>
      <c r="E31" s="143"/>
      <c r="F31" s="143"/>
      <c r="G31" s="154">
        <f t="shared" si="4"/>
        <v>0</v>
      </c>
      <c r="H31" s="155"/>
      <c r="I31" s="143"/>
      <c r="J31" s="156"/>
      <c r="K31" s="157"/>
      <c r="L31" s="158"/>
    </row>
    <row r="32" spans="1:12" s="19" customFormat="1" ht="15.75">
      <c r="B32" s="153" t="s">
        <v>55</v>
      </c>
      <c r="C32" s="141"/>
      <c r="D32" s="143"/>
      <c r="E32" s="143"/>
      <c r="F32" s="143"/>
      <c r="G32" s="154">
        <f t="shared" si="4"/>
        <v>0</v>
      </c>
      <c r="H32" s="155"/>
      <c r="I32" s="143"/>
      <c r="J32" s="156"/>
      <c r="K32" s="157"/>
      <c r="L32" s="158"/>
    </row>
    <row r="33" spans="1:12" s="19" customFormat="1" ht="15.75">
      <c r="A33" s="18"/>
      <c r="B33" s="153" t="s">
        <v>56</v>
      </c>
      <c r="C33" s="142"/>
      <c r="D33" s="156"/>
      <c r="E33" s="156"/>
      <c r="F33" s="156"/>
      <c r="G33" s="154">
        <f t="shared" si="4"/>
        <v>0</v>
      </c>
      <c r="H33" s="159"/>
      <c r="I33" s="156"/>
      <c r="J33" s="156"/>
      <c r="K33" s="160"/>
      <c r="L33" s="158"/>
    </row>
    <row r="34" spans="1:12" ht="15.75">
      <c r="B34" s="153" t="s">
        <v>57</v>
      </c>
      <c r="C34" s="142"/>
      <c r="D34" s="156"/>
      <c r="E34" s="156"/>
      <c r="F34" s="156"/>
      <c r="G34" s="154">
        <f t="shared" si="4"/>
        <v>0</v>
      </c>
      <c r="H34" s="159"/>
      <c r="I34" s="156"/>
      <c r="J34" s="156"/>
      <c r="K34" s="160"/>
      <c r="L34" s="158"/>
    </row>
    <row r="35" spans="1:12" ht="15.75">
      <c r="C35" s="67" t="s">
        <v>28</v>
      </c>
      <c r="D35" s="12">
        <f>SUM(D27:D34)</f>
        <v>100000</v>
      </c>
      <c r="E35" s="12">
        <f>SUM(E27:E34)</f>
        <v>0</v>
      </c>
      <c r="F35" s="12">
        <f>SUM(F27:F34)</f>
        <v>0</v>
      </c>
      <c r="G35" s="12">
        <f>SUM(G27:G34)</f>
        <v>100000</v>
      </c>
      <c r="H35" s="10">
        <f>(H27*G27)+(H28*G28)+(H29*G29)+(H30*G30)+(H31*G31)+(H32*G32)+(H33*G33)+(H34*G34)</f>
        <v>40000</v>
      </c>
      <c r="I35" s="10">
        <f>SUM(I27:I34)</f>
        <v>3202.9320531659373</v>
      </c>
      <c r="J35" s="133"/>
      <c r="K35" s="160"/>
      <c r="L35" s="26"/>
    </row>
    <row r="36" spans="1:12" ht="51" customHeight="1">
      <c r="B36" s="67" t="s">
        <v>58</v>
      </c>
      <c r="C36" s="214"/>
      <c r="D36" s="215"/>
      <c r="E36" s="215"/>
      <c r="F36" s="215"/>
      <c r="G36" s="215"/>
      <c r="H36" s="215"/>
      <c r="I36" s="215"/>
      <c r="J36" s="215"/>
      <c r="K36" s="216"/>
      <c r="L36" s="25"/>
    </row>
    <row r="37" spans="1:12" ht="15.75">
      <c r="B37" s="153" t="s">
        <v>59</v>
      </c>
      <c r="C37" s="141"/>
      <c r="D37" s="143"/>
      <c r="E37" s="143"/>
      <c r="F37" s="143"/>
      <c r="G37" s="154">
        <f>SUM(D37:F37)</f>
        <v>0</v>
      </c>
      <c r="H37" s="155"/>
      <c r="I37" s="143"/>
      <c r="J37" s="156"/>
      <c r="K37" s="157"/>
      <c r="L37" s="158"/>
    </row>
    <row r="38" spans="1:12" ht="15.75">
      <c r="B38" s="153" t="s">
        <v>60</v>
      </c>
      <c r="C38" s="141"/>
      <c r="D38" s="143"/>
      <c r="E38" s="143"/>
      <c r="F38" s="143"/>
      <c r="G38" s="154">
        <f t="shared" ref="G38:G44" si="6">SUM(D38:F38)</f>
        <v>0</v>
      </c>
      <c r="H38" s="155"/>
      <c r="I38" s="143"/>
      <c r="J38" s="156"/>
      <c r="K38" s="157"/>
      <c r="L38" s="158"/>
    </row>
    <row r="39" spans="1:12" ht="15.75">
      <c r="B39" s="153" t="s">
        <v>61</v>
      </c>
      <c r="C39" s="141"/>
      <c r="D39" s="143"/>
      <c r="E39" s="143"/>
      <c r="F39" s="143"/>
      <c r="G39" s="154">
        <f t="shared" si="6"/>
        <v>0</v>
      </c>
      <c r="H39" s="155"/>
      <c r="I39" s="143"/>
      <c r="J39" s="156"/>
      <c r="K39" s="157"/>
      <c r="L39" s="158"/>
    </row>
    <row r="40" spans="1:12" ht="15.75">
      <c r="B40" s="153" t="s">
        <v>62</v>
      </c>
      <c r="C40" s="141"/>
      <c r="D40" s="143"/>
      <c r="E40" s="143"/>
      <c r="F40" s="143"/>
      <c r="G40" s="154">
        <f t="shared" si="6"/>
        <v>0</v>
      </c>
      <c r="H40" s="155"/>
      <c r="I40" s="143"/>
      <c r="J40" s="156"/>
      <c r="K40" s="157"/>
      <c r="L40" s="158"/>
    </row>
    <row r="41" spans="1:12" ht="15.75">
      <c r="B41" s="153" t="s">
        <v>63</v>
      </c>
      <c r="C41" s="141"/>
      <c r="D41" s="143"/>
      <c r="E41" s="143"/>
      <c r="F41" s="143"/>
      <c r="G41" s="154">
        <f t="shared" si="6"/>
        <v>0</v>
      </c>
      <c r="H41" s="155"/>
      <c r="I41" s="143"/>
      <c r="J41" s="156"/>
      <c r="K41" s="157"/>
      <c r="L41" s="158"/>
    </row>
    <row r="42" spans="1:12" ht="15.75">
      <c r="A42" s="19"/>
      <c r="B42" s="153" t="s">
        <v>64</v>
      </c>
      <c r="C42" s="141"/>
      <c r="D42" s="143"/>
      <c r="E42" s="143"/>
      <c r="F42" s="143"/>
      <c r="G42" s="154">
        <f t="shared" si="6"/>
        <v>0</v>
      </c>
      <c r="H42" s="155"/>
      <c r="I42" s="143"/>
      <c r="J42" s="156"/>
      <c r="K42" s="157"/>
      <c r="L42" s="158"/>
    </row>
    <row r="43" spans="1:12" s="19" customFormat="1" ht="15.75">
      <c r="A43" s="18"/>
      <c r="B43" s="153" t="s">
        <v>65</v>
      </c>
      <c r="C43" s="142"/>
      <c r="D43" s="156"/>
      <c r="E43" s="156"/>
      <c r="F43" s="156"/>
      <c r="G43" s="154">
        <f t="shared" si="6"/>
        <v>0</v>
      </c>
      <c r="H43" s="159"/>
      <c r="I43" s="156"/>
      <c r="J43" s="156"/>
      <c r="K43" s="160"/>
      <c r="L43" s="158"/>
    </row>
    <row r="44" spans="1:12" ht="15.75">
      <c r="B44" s="153" t="s">
        <v>66</v>
      </c>
      <c r="C44" s="142"/>
      <c r="D44" s="156"/>
      <c r="E44" s="156"/>
      <c r="F44" s="156"/>
      <c r="G44" s="154">
        <f t="shared" si="6"/>
        <v>0</v>
      </c>
      <c r="H44" s="159"/>
      <c r="I44" s="156"/>
      <c r="J44" s="156"/>
      <c r="K44" s="160"/>
      <c r="L44" s="158"/>
    </row>
    <row r="45" spans="1:12" ht="15.75">
      <c r="C45" s="67" t="s">
        <v>28</v>
      </c>
      <c r="D45" s="10">
        <f>SUM(D37:D44)</f>
        <v>0</v>
      </c>
      <c r="E45" s="10">
        <f>SUM(E37:E44)</f>
        <v>0</v>
      </c>
      <c r="F45" s="10">
        <f>SUM(F37:F44)</f>
        <v>0</v>
      </c>
      <c r="G45" s="10">
        <f>SUM(G37:G44)</f>
        <v>0</v>
      </c>
      <c r="H45" s="10">
        <f>(H37*G37)+(H38*G38)+(H39*G39)+(H40*G40)+(H41*G41)+(H42*G42)+(H43*G43)+(H44*G44)</f>
        <v>0</v>
      </c>
      <c r="I45" s="10">
        <f>SUM(I37:I44)</f>
        <v>0</v>
      </c>
      <c r="J45" s="133"/>
      <c r="K45" s="160"/>
      <c r="L45" s="26"/>
    </row>
    <row r="46" spans="1:12" ht="15.75">
      <c r="B46" s="161"/>
      <c r="C46" s="162"/>
      <c r="D46" s="163"/>
      <c r="E46" s="163"/>
      <c r="F46" s="163"/>
      <c r="G46" s="163"/>
      <c r="H46" s="163"/>
      <c r="I46" s="163"/>
      <c r="J46" s="163"/>
      <c r="K46" s="163"/>
      <c r="L46" s="158"/>
    </row>
    <row r="47" spans="1:12" ht="51" customHeight="1">
      <c r="B47" s="67" t="s">
        <v>67</v>
      </c>
      <c r="C47" s="223" t="s">
        <v>68</v>
      </c>
      <c r="D47" s="224"/>
      <c r="E47" s="224"/>
      <c r="F47" s="224"/>
      <c r="G47" s="224"/>
      <c r="H47" s="224"/>
      <c r="I47" s="224"/>
      <c r="J47" s="224"/>
      <c r="K47" s="225"/>
      <c r="L47" s="9"/>
    </row>
    <row r="48" spans="1:12" ht="51" customHeight="1">
      <c r="B48" s="67" t="s">
        <v>69</v>
      </c>
      <c r="C48" s="217" t="s">
        <v>70</v>
      </c>
      <c r="D48" s="218"/>
      <c r="E48" s="218"/>
      <c r="F48" s="218"/>
      <c r="G48" s="218"/>
      <c r="H48" s="218"/>
      <c r="I48" s="218"/>
      <c r="J48" s="218"/>
      <c r="K48" s="219"/>
      <c r="L48" s="25"/>
    </row>
    <row r="49" spans="1:12" ht="114" customHeight="1">
      <c r="B49" s="153" t="s">
        <v>71</v>
      </c>
      <c r="C49" s="141" t="s">
        <v>72</v>
      </c>
      <c r="D49" s="143">
        <v>100000</v>
      </c>
      <c r="E49" s="143"/>
      <c r="F49" s="143"/>
      <c r="G49" s="154">
        <f>SUM(D49:F49)</f>
        <v>100000</v>
      </c>
      <c r="H49" s="155">
        <v>0.3</v>
      </c>
      <c r="I49" s="202">
        <f>+SUMMARY!F9</f>
        <v>27817.393247054337</v>
      </c>
      <c r="J49" s="156">
        <f>I49*H49</f>
        <v>8345.2179741163</v>
      </c>
      <c r="K49" s="157"/>
      <c r="L49" s="158"/>
    </row>
    <row r="50" spans="1:12" ht="138" customHeight="1">
      <c r="B50" s="153" t="s">
        <v>73</v>
      </c>
      <c r="C50" s="141" t="s">
        <v>74</v>
      </c>
      <c r="D50" s="143">
        <v>120000</v>
      </c>
      <c r="E50" s="143"/>
      <c r="F50" s="143"/>
      <c r="G50" s="154">
        <f t="shared" ref="G50:G56" si="7">SUM(D50:F50)</f>
        <v>120000</v>
      </c>
      <c r="H50" s="155">
        <v>0.5</v>
      </c>
      <c r="I50" s="150"/>
      <c r="J50" s="156"/>
      <c r="K50" s="157"/>
      <c r="L50" s="158"/>
    </row>
    <row r="51" spans="1:12" ht="138" customHeight="1">
      <c r="B51" s="153" t="s">
        <v>75</v>
      </c>
      <c r="C51" s="141" t="s">
        <v>76</v>
      </c>
      <c r="D51" s="143">
        <v>50000</v>
      </c>
      <c r="E51" s="143"/>
      <c r="F51" s="143"/>
      <c r="G51" s="154">
        <f t="shared" si="7"/>
        <v>50000</v>
      </c>
      <c r="H51" s="155">
        <v>0.5</v>
      </c>
      <c r="I51" s="150">
        <f>+SUMMARY!F10</f>
        <v>1397.6094222310157</v>
      </c>
      <c r="J51" s="156">
        <f t="shared" ref="J51:J54" si="8">I51*H51</f>
        <v>698.80471111550787</v>
      </c>
      <c r="K51" s="157"/>
      <c r="L51" s="158"/>
    </row>
    <row r="52" spans="1:12" ht="150" customHeight="1">
      <c r="B52" s="153" t="s">
        <v>77</v>
      </c>
      <c r="C52" s="141" t="s">
        <v>78</v>
      </c>
      <c r="D52" s="143">
        <v>100000</v>
      </c>
      <c r="E52" s="143"/>
      <c r="F52" s="143"/>
      <c r="G52" s="154">
        <f t="shared" si="7"/>
        <v>100000</v>
      </c>
      <c r="H52" s="155">
        <v>0.5</v>
      </c>
      <c r="I52" s="150">
        <f>+SUMMARY!F11</f>
        <v>14270.047902476077</v>
      </c>
      <c r="J52" s="156">
        <f t="shared" si="8"/>
        <v>7135.0239512380385</v>
      </c>
      <c r="K52" s="157"/>
      <c r="L52" s="158"/>
    </row>
    <row r="53" spans="1:12" ht="208.5" customHeight="1">
      <c r="B53" s="153" t="s">
        <v>79</v>
      </c>
      <c r="C53" s="141" t="s">
        <v>80</v>
      </c>
      <c r="D53" s="143">
        <v>100000</v>
      </c>
      <c r="E53" s="143"/>
      <c r="F53" s="143"/>
      <c r="G53" s="154">
        <f t="shared" si="7"/>
        <v>100000</v>
      </c>
      <c r="H53" s="155">
        <v>0.5</v>
      </c>
      <c r="I53" s="150">
        <f>+SUMMARY!F12</f>
        <v>14190.185118333156</v>
      </c>
      <c r="J53" s="156">
        <f t="shared" si="8"/>
        <v>7095.0925591665782</v>
      </c>
      <c r="K53" s="157"/>
      <c r="L53" s="158"/>
    </row>
    <row r="54" spans="1:12" ht="141" customHeight="1">
      <c r="B54" s="153" t="s">
        <v>81</v>
      </c>
      <c r="C54" s="141" t="s">
        <v>82</v>
      </c>
      <c r="D54" s="143">
        <v>150000</v>
      </c>
      <c r="E54" s="143"/>
      <c r="F54" s="143"/>
      <c r="G54" s="154">
        <f t="shared" si="7"/>
        <v>150000</v>
      </c>
      <c r="H54" s="155">
        <v>0.3</v>
      </c>
      <c r="I54" s="150"/>
      <c r="J54" s="156">
        <f t="shared" si="8"/>
        <v>0</v>
      </c>
      <c r="K54" s="157"/>
      <c r="L54" s="158"/>
    </row>
    <row r="55" spans="1:12" ht="90.75" customHeight="1">
      <c r="A55" s="19"/>
      <c r="B55" s="153" t="s">
        <v>83</v>
      </c>
      <c r="C55" s="142" t="s">
        <v>84</v>
      </c>
      <c r="D55" s="156">
        <v>75000</v>
      </c>
      <c r="E55" s="156"/>
      <c r="F55" s="156"/>
      <c r="G55" s="154">
        <f t="shared" si="7"/>
        <v>75000</v>
      </c>
      <c r="H55" s="159">
        <v>0.5</v>
      </c>
      <c r="I55" s="151">
        <v>0</v>
      </c>
      <c r="J55" s="156"/>
      <c r="K55" s="160"/>
      <c r="L55" s="158"/>
    </row>
    <row r="56" spans="1:12" s="19" customFormat="1" ht="109.5" customHeight="1">
      <c r="B56" s="153" t="s">
        <v>85</v>
      </c>
      <c r="C56" s="142"/>
      <c r="D56" s="156"/>
      <c r="E56" s="156"/>
      <c r="F56" s="156"/>
      <c r="G56" s="154">
        <f t="shared" si="7"/>
        <v>0</v>
      </c>
      <c r="H56" s="159"/>
      <c r="I56" s="156"/>
      <c r="J56" s="156"/>
      <c r="K56" s="160"/>
      <c r="L56" s="158"/>
    </row>
    <row r="57" spans="1:12" s="19" customFormat="1" ht="15.75">
      <c r="A57" s="18"/>
      <c r="B57" s="18"/>
      <c r="C57" s="67" t="s">
        <v>28</v>
      </c>
      <c r="D57" s="10">
        <f>SUM(D49:D56)</f>
        <v>695000</v>
      </c>
      <c r="E57" s="10">
        <f>SUM(E49:E56)</f>
        <v>0</v>
      </c>
      <c r="F57" s="10">
        <f>SUM(F49:F56)</f>
        <v>0</v>
      </c>
      <c r="G57" s="12">
        <f>SUM(G49:G56)</f>
        <v>695000</v>
      </c>
      <c r="H57" s="10">
        <f>(H49*G49)+(H50*G50)+(H51*G51)+(H52*G52)+(H53*G53)+(H54*G54)+(H55*G55)+(H56*G56)</f>
        <v>297500</v>
      </c>
      <c r="I57" s="10">
        <f>SUM(I49:I56)</f>
        <v>57675.235690094589</v>
      </c>
      <c r="J57" s="133"/>
      <c r="K57" s="160"/>
      <c r="L57" s="26"/>
    </row>
    <row r="58" spans="1:12" ht="51" customHeight="1">
      <c r="B58" s="67" t="s">
        <v>86</v>
      </c>
      <c r="C58" s="217" t="s">
        <v>87</v>
      </c>
      <c r="D58" s="218"/>
      <c r="E58" s="218"/>
      <c r="F58" s="218"/>
      <c r="G58" s="218"/>
      <c r="H58" s="218"/>
      <c r="I58" s="218"/>
      <c r="J58" s="218"/>
      <c r="K58" s="219"/>
      <c r="L58" s="25"/>
    </row>
    <row r="59" spans="1:12" ht="162.75" customHeight="1">
      <c r="B59" s="153" t="s">
        <v>88</v>
      </c>
      <c r="C59" s="141" t="s">
        <v>89</v>
      </c>
      <c r="D59" s="143">
        <v>75000</v>
      </c>
      <c r="E59" s="143"/>
      <c r="F59" s="143"/>
      <c r="G59" s="154">
        <f>SUM(D59:F59)</f>
        <v>75000</v>
      </c>
      <c r="H59" s="155">
        <v>0.3</v>
      </c>
      <c r="I59" s="143">
        <f>+SUMMARY!F13</f>
        <v>44117.179915863722</v>
      </c>
      <c r="J59" s="156">
        <f>I59*H59</f>
        <v>13235.153974759116</v>
      </c>
      <c r="K59" s="157"/>
      <c r="L59" s="158"/>
    </row>
    <row r="60" spans="1:12" ht="123" customHeight="1">
      <c r="B60" s="153" t="s">
        <v>90</v>
      </c>
      <c r="C60" s="141" t="s">
        <v>91</v>
      </c>
      <c r="D60" s="143">
        <v>75000</v>
      </c>
      <c r="E60" s="143"/>
      <c r="F60" s="143"/>
      <c r="G60" s="154">
        <f t="shared" ref="G60:G66" si="9">SUM(D60:F60)</f>
        <v>75000</v>
      </c>
      <c r="H60" s="155">
        <v>0.5</v>
      </c>
      <c r="I60" s="143">
        <f>+SUMMARY!F14</f>
        <v>7557.9361262971179</v>
      </c>
      <c r="J60" s="156">
        <f>I60*H60</f>
        <v>3778.9680631485589</v>
      </c>
      <c r="K60" s="157"/>
      <c r="L60" s="158"/>
    </row>
    <row r="61" spans="1:12" ht="126">
      <c r="B61" s="153" t="s">
        <v>92</v>
      </c>
      <c r="C61" s="145" t="s">
        <v>93</v>
      </c>
      <c r="D61" s="143">
        <v>50000</v>
      </c>
      <c r="E61" s="143"/>
      <c r="F61" s="143"/>
      <c r="G61" s="154">
        <f t="shared" si="9"/>
        <v>50000</v>
      </c>
      <c r="H61" s="155">
        <v>0.7</v>
      </c>
      <c r="I61" s="143">
        <f>+SUMMARY!F15</f>
        <v>20834.78159869997</v>
      </c>
      <c r="J61" s="156"/>
      <c r="K61" s="157"/>
      <c r="L61" s="158"/>
    </row>
    <row r="62" spans="1:12" ht="15.75">
      <c r="B62" s="153" t="s">
        <v>94</v>
      </c>
      <c r="C62" s="141"/>
      <c r="D62" s="143"/>
      <c r="E62" s="143"/>
      <c r="F62" s="143"/>
      <c r="G62" s="154">
        <f t="shared" si="9"/>
        <v>0</v>
      </c>
      <c r="H62" s="155"/>
      <c r="I62" s="143"/>
      <c r="J62" s="156"/>
      <c r="K62" s="157"/>
      <c r="L62" s="158"/>
    </row>
    <row r="63" spans="1:12" ht="15.75">
      <c r="B63" s="153" t="s">
        <v>95</v>
      </c>
      <c r="C63" s="141"/>
      <c r="D63" s="143"/>
      <c r="E63" s="143"/>
      <c r="F63" s="143"/>
      <c r="G63" s="154">
        <f t="shared" si="9"/>
        <v>0</v>
      </c>
      <c r="H63" s="155"/>
      <c r="I63" s="143">
        <f>+SUMMARY!F16</f>
        <v>2755.9294361859324</v>
      </c>
      <c r="J63" s="156"/>
      <c r="K63" s="157"/>
      <c r="L63" s="158"/>
    </row>
    <row r="64" spans="1:12" ht="15.75">
      <c r="B64" s="153" t="s">
        <v>96</v>
      </c>
      <c r="C64" s="141"/>
      <c r="D64" s="143"/>
      <c r="E64" s="143"/>
      <c r="F64" s="143"/>
      <c r="G64" s="154">
        <f t="shared" si="9"/>
        <v>0</v>
      </c>
      <c r="H64" s="155"/>
      <c r="I64" s="143">
        <f>+SUMMARY!F17</f>
        <v>22935.791266048294</v>
      </c>
      <c r="J64" s="156"/>
      <c r="K64" s="157"/>
      <c r="L64" s="158"/>
    </row>
    <row r="65" spans="1:12" ht="15.75">
      <c r="B65" s="153" t="s">
        <v>97</v>
      </c>
      <c r="C65" s="142"/>
      <c r="D65" s="156"/>
      <c r="E65" s="156"/>
      <c r="F65" s="156"/>
      <c r="G65" s="154">
        <f t="shared" si="9"/>
        <v>0</v>
      </c>
      <c r="H65" s="159"/>
      <c r="I65" s="156"/>
      <c r="J65" s="156"/>
      <c r="K65" s="160"/>
      <c r="L65" s="158"/>
    </row>
    <row r="66" spans="1:12" ht="15.75">
      <c r="B66" s="153" t="s">
        <v>98</v>
      </c>
      <c r="C66" s="142"/>
      <c r="D66" s="156"/>
      <c r="E66" s="156"/>
      <c r="F66" s="156"/>
      <c r="G66" s="154">
        <f t="shared" si="9"/>
        <v>0</v>
      </c>
      <c r="H66" s="159"/>
      <c r="I66" s="156"/>
      <c r="J66" s="156"/>
      <c r="K66" s="160"/>
      <c r="L66" s="158"/>
    </row>
    <row r="67" spans="1:12" ht="15.75">
      <c r="C67" s="67" t="s">
        <v>28</v>
      </c>
      <c r="D67" s="12">
        <f>SUM(D59:D66)</f>
        <v>200000</v>
      </c>
      <c r="E67" s="12">
        <f>SUM(E59:E66)</f>
        <v>0</v>
      </c>
      <c r="F67" s="12">
        <f>SUM(F59:F66)</f>
        <v>0</v>
      </c>
      <c r="G67" s="12">
        <f>SUM(G59:G66)</f>
        <v>200000</v>
      </c>
      <c r="H67" s="10">
        <f>(H59*G59)+(H60*G60)+(H61*G61)+(H62*G62)+(H63*G63)+(H64*G64)+(H65*G65)+(H66*G66)</f>
        <v>95000</v>
      </c>
      <c r="I67" s="119">
        <f>SUM(I59:I66)</f>
        <v>98201.618343095048</v>
      </c>
      <c r="J67" s="134"/>
      <c r="K67" s="160"/>
      <c r="L67" s="26"/>
    </row>
    <row r="68" spans="1:12" ht="51" customHeight="1">
      <c r="B68" s="67" t="s">
        <v>99</v>
      </c>
      <c r="C68" s="214"/>
      <c r="D68" s="215"/>
      <c r="E68" s="215"/>
      <c r="F68" s="215"/>
      <c r="G68" s="215"/>
      <c r="H68" s="215"/>
      <c r="I68" s="215"/>
      <c r="J68" s="215"/>
      <c r="K68" s="216"/>
      <c r="L68" s="25"/>
    </row>
    <row r="69" spans="1:12" ht="15.75">
      <c r="B69" s="153" t="s">
        <v>100</v>
      </c>
      <c r="C69" s="141"/>
      <c r="D69" s="143"/>
      <c r="E69" s="143"/>
      <c r="F69" s="143"/>
      <c r="G69" s="154">
        <f>SUM(D69:F69)</f>
        <v>0</v>
      </c>
      <c r="H69" s="155"/>
      <c r="I69" s="143"/>
      <c r="J69" s="156"/>
      <c r="K69" s="157"/>
      <c r="L69" s="158"/>
    </row>
    <row r="70" spans="1:12" ht="15.75">
      <c r="B70" s="153" t="s">
        <v>101</v>
      </c>
      <c r="C70" s="141"/>
      <c r="D70" s="143"/>
      <c r="E70" s="143"/>
      <c r="F70" s="143"/>
      <c r="G70" s="154">
        <f t="shared" ref="G70:G76" si="10">SUM(D70:F70)</f>
        <v>0</v>
      </c>
      <c r="H70" s="155"/>
      <c r="I70" s="143"/>
      <c r="J70" s="156"/>
      <c r="K70" s="157"/>
      <c r="L70" s="158"/>
    </row>
    <row r="71" spans="1:12" ht="15.75">
      <c r="B71" s="153" t="s">
        <v>102</v>
      </c>
      <c r="C71" s="141"/>
      <c r="D71" s="143"/>
      <c r="E71" s="143"/>
      <c r="F71" s="143"/>
      <c r="G71" s="154">
        <f t="shared" si="10"/>
        <v>0</v>
      </c>
      <c r="H71" s="155"/>
      <c r="I71" s="143"/>
      <c r="J71" s="156"/>
      <c r="K71" s="157"/>
      <c r="L71" s="158"/>
    </row>
    <row r="72" spans="1:12" ht="15.75">
      <c r="A72" s="19"/>
      <c r="B72" s="153" t="s">
        <v>103</v>
      </c>
      <c r="C72" s="141"/>
      <c r="D72" s="143"/>
      <c r="E72" s="143"/>
      <c r="F72" s="143"/>
      <c r="G72" s="154">
        <f t="shared" si="10"/>
        <v>0</v>
      </c>
      <c r="H72" s="155"/>
      <c r="I72" s="143"/>
      <c r="J72" s="156"/>
      <c r="K72" s="157"/>
      <c r="L72" s="158"/>
    </row>
    <row r="73" spans="1:12" s="19" customFormat="1" ht="15.75">
      <c r="A73" s="18"/>
      <c r="B73" s="153" t="s">
        <v>104</v>
      </c>
      <c r="C73" s="141"/>
      <c r="D73" s="143"/>
      <c r="E73" s="143"/>
      <c r="F73" s="143"/>
      <c r="G73" s="154">
        <f t="shared" si="10"/>
        <v>0</v>
      </c>
      <c r="H73" s="155"/>
      <c r="I73" s="143"/>
      <c r="J73" s="156"/>
      <c r="K73" s="157"/>
      <c r="L73" s="158"/>
    </row>
    <row r="74" spans="1:12" ht="15.75">
      <c r="B74" s="153" t="s">
        <v>105</v>
      </c>
      <c r="C74" s="141"/>
      <c r="D74" s="143"/>
      <c r="E74" s="143"/>
      <c r="F74" s="143"/>
      <c r="G74" s="154">
        <f t="shared" si="10"/>
        <v>0</v>
      </c>
      <c r="H74" s="155"/>
      <c r="I74" s="143"/>
      <c r="J74" s="156"/>
      <c r="K74" s="157"/>
      <c r="L74" s="158"/>
    </row>
    <row r="75" spans="1:12" ht="15.75">
      <c r="B75" s="153" t="s">
        <v>106</v>
      </c>
      <c r="C75" s="142"/>
      <c r="D75" s="156"/>
      <c r="E75" s="156"/>
      <c r="F75" s="156"/>
      <c r="G75" s="154">
        <f t="shared" si="10"/>
        <v>0</v>
      </c>
      <c r="H75" s="159"/>
      <c r="I75" s="156"/>
      <c r="J75" s="156"/>
      <c r="K75" s="160"/>
      <c r="L75" s="158"/>
    </row>
    <row r="76" spans="1:12" ht="15.75">
      <c r="B76" s="153" t="s">
        <v>107</v>
      </c>
      <c r="C76" s="142"/>
      <c r="D76" s="156"/>
      <c r="E76" s="156"/>
      <c r="F76" s="156"/>
      <c r="G76" s="154">
        <f t="shared" si="10"/>
        <v>0</v>
      </c>
      <c r="H76" s="159"/>
      <c r="I76" s="156"/>
      <c r="J76" s="156"/>
      <c r="K76" s="160"/>
      <c r="L76" s="158"/>
    </row>
    <row r="77" spans="1:12" ht="15.75">
      <c r="C77" s="67" t="s">
        <v>28</v>
      </c>
      <c r="D77" s="12">
        <f>SUM(D69:D76)</f>
        <v>0</v>
      </c>
      <c r="E77" s="12">
        <f>SUM(E69:E76)</f>
        <v>0</v>
      </c>
      <c r="F77" s="12">
        <f>SUM(F69:F76)</f>
        <v>0</v>
      </c>
      <c r="G77" s="12">
        <f>SUM(G69:G76)</f>
        <v>0</v>
      </c>
      <c r="H77" s="10">
        <f>(H69*G69)+(H70*G70)+(H71*G71)+(H72*G72)+(H73*G73)+(H74*G74)+(H75*G75)+(H76*G76)</f>
        <v>0</v>
      </c>
      <c r="I77" s="119">
        <f>SUM(I69:I76)</f>
        <v>0</v>
      </c>
      <c r="J77" s="134"/>
      <c r="K77" s="160"/>
      <c r="L77" s="26"/>
    </row>
    <row r="78" spans="1:12" ht="51" customHeight="1">
      <c r="B78" s="67" t="s">
        <v>108</v>
      </c>
      <c r="C78" s="214"/>
      <c r="D78" s="215"/>
      <c r="E78" s="215"/>
      <c r="F78" s="215"/>
      <c r="G78" s="215"/>
      <c r="H78" s="215"/>
      <c r="I78" s="215"/>
      <c r="J78" s="215"/>
      <c r="K78" s="216"/>
      <c r="L78" s="25"/>
    </row>
    <row r="79" spans="1:12" ht="15.75">
      <c r="B79" s="153" t="s">
        <v>109</v>
      </c>
      <c r="C79" s="141"/>
      <c r="D79" s="143"/>
      <c r="E79" s="143"/>
      <c r="F79" s="143"/>
      <c r="G79" s="154">
        <f>SUM(D79:F79)</f>
        <v>0</v>
      </c>
      <c r="H79" s="155"/>
      <c r="I79" s="143"/>
      <c r="J79" s="156"/>
      <c r="K79" s="157"/>
      <c r="L79" s="158"/>
    </row>
    <row r="80" spans="1:12" ht="15.75">
      <c r="B80" s="153" t="s">
        <v>110</v>
      </c>
      <c r="C80" s="141"/>
      <c r="D80" s="143"/>
      <c r="E80" s="143"/>
      <c r="F80" s="143"/>
      <c r="G80" s="154">
        <f t="shared" ref="G80:G86" si="11">SUM(D80:F80)</f>
        <v>0</v>
      </c>
      <c r="H80" s="155"/>
      <c r="I80" s="143"/>
      <c r="J80" s="156"/>
      <c r="K80" s="157"/>
      <c r="L80" s="158"/>
    </row>
    <row r="81" spans="2:12" ht="15.75">
      <c r="B81" s="153" t="s">
        <v>111</v>
      </c>
      <c r="C81" s="141"/>
      <c r="D81" s="143"/>
      <c r="E81" s="143"/>
      <c r="F81" s="143"/>
      <c r="G81" s="154">
        <f t="shared" si="11"/>
        <v>0</v>
      </c>
      <c r="H81" s="155"/>
      <c r="I81" s="143"/>
      <c r="J81" s="156"/>
      <c r="K81" s="157"/>
      <c r="L81" s="158"/>
    </row>
    <row r="82" spans="2:12" ht="15.75">
      <c r="B82" s="153" t="s">
        <v>112</v>
      </c>
      <c r="C82" s="141"/>
      <c r="D82" s="143"/>
      <c r="E82" s="143"/>
      <c r="F82" s="143"/>
      <c r="G82" s="154">
        <f t="shared" si="11"/>
        <v>0</v>
      </c>
      <c r="H82" s="155"/>
      <c r="I82" s="143"/>
      <c r="J82" s="156"/>
      <c r="K82" s="157"/>
      <c r="L82" s="158"/>
    </row>
    <row r="83" spans="2:12" ht="15.75">
      <c r="B83" s="153" t="s">
        <v>113</v>
      </c>
      <c r="C83" s="141"/>
      <c r="D83" s="143"/>
      <c r="E83" s="143"/>
      <c r="F83" s="143"/>
      <c r="G83" s="154">
        <f t="shared" si="11"/>
        <v>0</v>
      </c>
      <c r="H83" s="155"/>
      <c r="I83" s="143"/>
      <c r="J83" s="156"/>
      <c r="K83" s="157"/>
      <c r="L83" s="158"/>
    </row>
    <row r="84" spans="2:12" ht="15.75">
      <c r="B84" s="153" t="s">
        <v>114</v>
      </c>
      <c r="C84" s="141"/>
      <c r="D84" s="143"/>
      <c r="E84" s="143"/>
      <c r="F84" s="143"/>
      <c r="G84" s="154">
        <f t="shared" si="11"/>
        <v>0</v>
      </c>
      <c r="H84" s="155"/>
      <c r="I84" s="143"/>
      <c r="J84" s="156"/>
      <c r="K84" s="157"/>
      <c r="L84" s="158"/>
    </row>
    <row r="85" spans="2:12" ht="15.75">
      <c r="B85" s="153" t="s">
        <v>115</v>
      </c>
      <c r="C85" s="142"/>
      <c r="D85" s="156"/>
      <c r="E85" s="156"/>
      <c r="F85" s="156"/>
      <c r="G85" s="154">
        <f t="shared" si="11"/>
        <v>0</v>
      </c>
      <c r="H85" s="159"/>
      <c r="I85" s="156"/>
      <c r="J85" s="156"/>
      <c r="K85" s="160"/>
      <c r="L85" s="158"/>
    </row>
    <row r="86" spans="2:12" ht="15.75">
      <c r="B86" s="153" t="s">
        <v>116</v>
      </c>
      <c r="C86" s="142"/>
      <c r="D86" s="156"/>
      <c r="E86" s="156"/>
      <c r="F86" s="156"/>
      <c r="G86" s="154">
        <f t="shared" si="11"/>
        <v>0</v>
      </c>
      <c r="H86" s="159"/>
      <c r="I86" s="156"/>
      <c r="J86" s="156"/>
      <c r="K86" s="160"/>
      <c r="L86" s="158"/>
    </row>
    <row r="87" spans="2:12" ht="15.75">
      <c r="C87" s="67" t="s">
        <v>28</v>
      </c>
      <c r="D87" s="10">
        <f>SUM(D79:D86)</f>
        <v>0</v>
      </c>
      <c r="E87" s="10">
        <f>SUM(E79:E86)</f>
        <v>0</v>
      </c>
      <c r="F87" s="10">
        <f>SUM(F79:F86)</f>
        <v>0</v>
      </c>
      <c r="G87" s="10">
        <f>SUM(G79:G86)</f>
        <v>0</v>
      </c>
      <c r="H87" s="10">
        <f>(H79*G79)+(H80*G80)+(H81*G81)+(H82*G82)+(H83*G83)+(H84*G84)+(H85*G85)+(H86*G86)</f>
        <v>0</v>
      </c>
      <c r="I87" s="119">
        <f>SUM(I79:I86)</f>
        <v>0</v>
      </c>
      <c r="J87" s="134"/>
      <c r="K87" s="160"/>
      <c r="L87" s="26"/>
    </row>
    <row r="88" spans="2:12" ht="15.75" customHeight="1">
      <c r="B88" s="4"/>
      <c r="C88" s="161"/>
      <c r="D88" s="164"/>
      <c r="E88" s="164"/>
      <c r="F88" s="164"/>
      <c r="G88" s="164"/>
      <c r="H88" s="164"/>
      <c r="I88" s="164"/>
      <c r="J88" s="164"/>
      <c r="K88" s="161"/>
      <c r="L88" s="2"/>
    </row>
    <row r="89" spans="2:12" ht="51" customHeight="1">
      <c r="B89" s="67" t="s">
        <v>117</v>
      </c>
      <c r="C89" s="217" t="s">
        <v>118</v>
      </c>
      <c r="D89" s="218"/>
      <c r="E89" s="218"/>
      <c r="F89" s="218"/>
      <c r="G89" s="218"/>
      <c r="H89" s="218"/>
      <c r="I89" s="218"/>
      <c r="J89" s="218"/>
      <c r="K89" s="219"/>
      <c r="L89" s="9"/>
    </row>
    <row r="90" spans="2:12" ht="51" customHeight="1">
      <c r="B90" s="67" t="s">
        <v>119</v>
      </c>
      <c r="C90" s="208" t="s">
        <v>120</v>
      </c>
      <c r="D90" s="209"/>
      <c r="E90" s="209"/>
      <c r="F90" s="209"/>
      <c r="G90" s="209"/>
      <c r="H90" s="209"/>
      <c r="I90" s="209"/>
      <c r="J90" s="209"/>
      <c r="K90" s="210"/>
      <c r="L90" s="25"/>
    </row>
    <row r="91" spans="2:12" ht="170.25" customHeight="1">
      <c r="B91" s="153" t="s">
        <v>121</v>
      </c>
      <c r="C91" s="141" t="s">
        <v>122</v>
      </c>
      <c r="D91" s="143">
        <v>150000</v>
      </c>
      <c r="E91" s="143"/>
      <c r="F91" s="143"/>
      <c r="G91" s="154">
        <f>SUM(D91:F91)</f>
        <v>150000</v>
      </c>
      <c r="H91" s="155">
        <v>0.5</v>
      </c>
      <c r="I91" s="143">
        <f>+SUMMARY!F18</f>
        <v>-61.769540843659549</v>
      </c>
      <c r="J91" s="156">
        <f>I91*H91</f>
        <v>-30.884770421829774</v>
      </c>
      <c r="K91" s="157"/>
      <c r="L91" s="158"/>
    </row>
    <row r="92" spans="2:12" ht="93.75" customHeight="1">
      <c r="B92" s="153" t="s">
        <v>123</v>
      </c>
      <c r="C92" s="141" t="s">
        <v>124</v>
      </c>
      <c r="D92" s="143">
        <v>55000</v>
      </c>
      <c r="E92" s="143"/>
      <c r="F92" s="143"/>
      <c r="G92" s="154">
        <f t="shared" ref="G92:G98" si="12">SUM(D92:F92)</f>
        <v>55000</v>
      </c>
      <c r="H92" s="155">
        <v>0.3</v>
      </c>
      <c r="I92" s="143"/>
      <c r="J92" s="156"/>
      <c r="K92" s="157"/>
      <c r="L92" s="158"/>
    </row>
    <row r="93" spans="2:12" ht="147.75" customHeight="1">
      <c r="B93" s="153" t="s">
        <v>125</v>
      </c>
      <c r="C93" s="141" t="s">
        <v>126</v>
      </c>
      <c r="D93" s="143">
        <v>50000</v>
      </c>
      <c r="E93" s="143"/>
      <c r="F93" s="143"/>
      <c r="G93" s="154">
        <f t="shared" si="12"/>
        <v>50000</v>
      </c>
      <c r="H93" s="155">
        <v>0.3</v>
      </c>
      <c r="I93" s="143">
        <f>+SUMMARY!F20</f>
        <v>302.61</v>
      </c>
      <c r="J93" s="156">
        <f t="shared" ref="J93" si="13">I93*H93</f>
        <v>90.783000000000001</v>
      </c>
      <c r="K93" s="157"/>
      <c r="L93" s="158"/>
    </row>
    <row r="94" spans="2:12" ht="15.75">
      <c r="B94" s="153" t="s">
        <v>127</v>
      </c>
      <c r="C94" s="141"/>
      <c r="D94" s="143"/>
      <c r="E94" s="143"/>
      <c r="F94" s="143"/>
      <c r="G94" s="154">
        <f t="shared" si="12"/>
        <v>0</v>
      </c>
      <c r="H94" s="155"/>
      <c r="I94" s="143"/>
      <c r="J94" s="156"/>
      <c r="K94" s="157"/>
      <c r="L94" s="158"/>
    </row>
    <row r="95" spans="2:12" ht="15.75">
      <c r="B95" s="153" t="s">
        <v>128</v>
      </c>
      <c r="C95" s="141"/>
      <c r="D95" s="143"/>
      <c r="E95" s="143"/>
      <c r="F95" s="143"/>
      <c r="G95" s="154">
        <f t="shared" si="12"/>
        <v>0</v>
      </c>
      <c r="H95" s="155"/>
      <c r="I95" s="143"/>
      <c r="J95" s="156"/>
      <c r="K95" s="157"/>
      <c r="L95" s="158"/>
    </row>
    <row r="96" spans="2:12" ht="15.75">
      <c r="B96" s="153" t="s">
        <v>129</v>
      </c>
      <c r="C96" s="141"/>
      <c r="D96" s="143"/>
      <c r="E96" s="143"/>
      <c r="F96" s="143"/>
      <c r="G96" s="154">
        <f t="shared" si="12"/>
        <v>0</v>
      </c>
      <c r="H96" s="155"/>
      <c r="I96" s="143"/>
      <c r="J96" s="156"/>
      <c r="K96" s="157"/>
      <c r="L96" s="158"/>
    </row>
    <row r="97" spans="2:12" ht="15.75">
      <c r="B97" s="153" t="s">
        <v>130</v>
      </c>
      <c r="C97" s="142"/>
      <c r="D97" s="156"/>
      <c r="E97" s="156"/>
      <c r="F97" s="156"/>
      <c r="G97" s="154">
        <f t="shared" si="12"/>
        <v>0</v>
      </c>
      <c r="H97" s="159"/>
      <c r="I97" s="156"/>
      <c r="J97" s="156"/>
      <c r="K97" s="160"/>
      <c r="L97" s="158"/>
    </row>
    <row r="98" spans="2:12" ht="15.75">
      <c r="B98" s="153" t="s">
        <v>131</v>
      </c>
      <c r="C98" s="142"/>
      <c r="D98" s="156"/>
      <c r="E98" s="156"/>
      <c r="F98" s="156"/>
      <c r="G98" s="154">
        <f t="shared" si="12"/>
        <v>0</v>
      </c>
      <c r="H98" s="159"/>
      <c r="I98" s="156"/>
      <c r="J98" s="156"/>
      <c r="K98" s="160"/>
      <c r="L98" s="158"/>
    </row>
    <row r="99" spans="2:12" ht="15.75">
      <c r="C99" s="67" t="s">
        <v>28</v>
      </c>
      <c r="D99" s="10">
        <f>SUM(D91:D98)</f>
        <v>255000</v>
      </c>
      <c r="E99" s="10">
        <f>SUM(E91:E98)</f>
        <v>0</v>
      </c>
      <c r="F99" s="10">
        <f>SUM(F91:F98)</f>
        <v>0</v>
      </c>
      <c r="G99" s="12">
        <f>SUM(G91:G98)</f>
        <v>255000</v>
      </c>
      <c r="H99" s="10">
        <f>(H91*G91)+(H92*G92)+(H93*G93)+(H94*G94)+(H95*G95)+(H96*G96)+(H97*G97)+(H98*G98)</f>
        <v>106500</v>
      </c>
      <c r="I99" s="119">
        <f>SUM(I91:I98)</f>
        <v>240.84045915634047</v>
      </c>
      <c r="J99" s="134"/>
      <c r="K99" s="160"/>
      <c r="L99" s="26"/>
    </row>
    <row r="100" spans="2:12" ht="51" customHeight="1">
      <c r="B100" s="67" t="s">
        <v>132</v>
      </c>
      <c r="C100" s="208" t="s">
        <v>133</v>
      </c>
      <c r="D100" s="209"/>
      <c r="E100" s="209"/>
      <c r="F100" s="209"/>
      <c r="G100" s="209"/>
      <c r="H100" s="209"/>
      <c r="I100" s="209"/>
      <c r="J100" s="209"/>
      <c r="K100" s="210"/>
      <c r="L100" s="25"/>
    </row>
    <row r="101" spans="2:12" ht="111.75" customHeight="1">
      <c r="B101" s="153" t="s">
        <v>134</v>
      </c>
      <c r="C101" s="141" t="s">
        <v>135</v>
      </c>
      <c r="D101" s="143">
        <v>50000</v>
      </c>
      <c r="E101" s="143"/>
      <c r="F101" s="143"/>
      <c r="G101" s="154">
        <f>SUM(D101:F101)</f>
        <v>50000</v>
      </c>
      <c r="H101" s="155">
        <v>0.3</v>
      </c>
      <c r="I101" s="152"/>
      <c r="J101" s="156">
        <f>I101*H101</f>
        <v>0</v>
      </c>
      <c r="K101" s="157"/>
      <c r="L101" s="158"/>
    </row>
    <row r="102" spans="2:12" ht="41.25" customHeight="1">
      <c r="B102" s="153" t="s">
        <v>136</v>
      </c>
      <c r="C102" s="141" t="s">
        <v>137</v>
      </c>
      <c r="D102" s="143">
        <v>90000</v>
      </c>
      <c r="E102" s="143"/>
      <c r="F102" s="143"/>
      <c r="G102" s="154">
        <f t="shared" ref="G102:G108" si="14">SUM(D102:F102)</f>
        <v>90000</v>
      </c>
      <c r="H102" s="155">
        <v>0.3</v>
      </c>
      <c r="I102" s="152">
        <f>+SUMMARY!F19</f>
        <v>4255.2076921422986</v>
      </c>
      <c r="J102" s="156">
        <f t="shared" ref="J102:J105" si="15">I102*H102</f>
        <v>1276.5623076426896</v>
      </c>
      <c r="K102" s="157"/>
      <c r="L102" s="158"/>
    </row>
    <row r="103" spans="2:12" ht="95.25" customHeight="1">
      <c r="B103" s="153" t="s">
        <v>138</v>
      </c>
      <c r="C103" s="141" t="s">
        <v>139</v>
      </c>
      <c r="D103" s="143">
        <v>50000</v>
      </c>
      <c r="E103" s="143"/>
      <c r="F103" s="143"/>
      <c r="G103" s="154">
        <f t="shared" si="14"/>
        <v>50000</v>
      </c>
      <c r="H103" s="155">
        <v>0.3</v>
      </c>
      <c r="I103" s="143"/>
      <c r="J103" s="156">
        <f t="shared" si="15"/>
        <v>0</v>
      </c>
      <c r="K103" s="157"/>
      <c r="L103" s="158"/>
    </row>
    <row r="104" spans="2:12" ht="104.25" customHeight="1">
      <c r="B104" s="153" t="s">
        <v>140</v>
      </c>
      <c r="C104" s="141" t="s">
        <v>141</v>
      </c>
      <c r="D104" s="143">
        <v>50000</v>
      </c>
      <c r="E104" s="143"/>
      <c r="F104" s="143"/>
      <c r="G104" s="154">
        <f t="shared" si="14"/>
        <v>50000</v>
      </c>
      <c r="H104" s="155">
        <v>0.5</v>
      </c>
      <c r="I104" s="143"/>
      <c r="J104" s="156"/>
      <c r="K104" s="157"/>
      <c r="L104" s="158"/>
    </row>
    <row r="105" spans="2:12" ht="145.5" customHeight="1">
      <c r="B105" s="153" t="s">
        <v>142</v>
      </c>
      <c r="C105" s="141" t="s">
        <v>143</v>
      </c>
      <c r="D105" s="143">
        <v>100000</v>
      </c>
      <c r="E105" s="143"/>
      <c r="F105" s="143"/>
      <c r="G105" s="154">
        <f t="shared" si="14"/>
        <v>100000</v>
      </c>
      <c r="H105" s="155">
        <v>0.3</v>
      </c>
      <c r="I105" s="143">
        <f>+SUMMARY!F21</f>
        <v>45616.586568579165</v>
      </c>
      <c r="J105" s="156">
        <f t="shared" si="15"/>
        <v>13684.975970573749</v>
      </c>
      <c r="K105" s="157"/>
      <c r="L105" s="158"/>
    </row>
    <row r="106" spans="2:12" ht="126" customHeight="1">
      <c r="B106" s="153" t="s">
        <v>144</v>
      </c>
      <c r="C106" s="141" t="s">
        <v>145</v>
      </c>
      <c r="D106" s="143">
        <v>50000</v>
      </c>
      <c r="E106" s="143"/>
      <c r="F106" s="143"/>
      <c r="G106" s="154">
        <f t="shared" si="14"/>
        <v>50000</v>
      </c>
      <c r="H106" s="155">
        <v>0.3</v>
      </c>
      <c r="I106" s="143"/>
      <c r="J106" s="156"/>
      <c r="K106" s="157"/>
      <c r="L106" s="158"/>
    </row>
    <row r="107" spans="2:12" ht="21.6" customHeight="1">
      <c r="B107" s="153" t="s">
        <v>146</v>
      </c>
      <c r="C107" s="142"/>
      <c r="D107" s="156"/>
      <c r="E107" s="156"/>
      <c r="F107" s="156"/>
      <c r="G107" s="154">
        <f t="shared" si="14"/>
        <v>0</v>
      </c>
      <c r="H107" s="159"/>
      <c r="I107" s="156"/>
      <c r="J107" s="156"/>
      <c r="K107" s="160"/>
      <c r="L107" s="158"/>
    </row>
    <row r="108" spans="2:12" ht="15.75">
      <c r="B108" s="153" t="s">
        <v>147</v>
      </c>
      <c r="C108" s="142"/>
      <c r="D108" s="156"/>
      <c r="E108" s="156"/>
      <c r="F108" s="156"/>
      <c r="G108" s="154">
        <f t="shared" si="14"/>
        <v>0</v>
      </c>
      <c r="H108" s="159"/>
      <c r="I108" s="156"/>
      <c r="J108" s="156"/>
      <c r="K108" s="160"/>
      <c r="L108" s="158"/>
    </row>
    <row r="109" spans="2:12" ht="15.75">
      <c r="C109" s="67" t="s">
        <v>28</v>
      </c>
      <c r="D109" s="12">
        <f>SUM(D101:D108)</f>
        <v>390000</v>
      </c>
      <c r="E109" s="12">
        <f>SUM(E101:E108)</f>
        <v>0</v>
      </c>
      <c r="F109" s="12">
        <f>SUM(F101:F108)</f>
        <v>0</v>
      </c>
      <c r="G109" s="12">
        <f>SUM(G101:G108)</f>
        <v>390000</v>
      </c>
      <c r="H109" s="10">
        <f>(H101*G101)+(H102*G102)+(H103*G103)+(H104*G104)+(H105*G105)+(H106*G106)+(H107*G107)+(H108*G108)</f>
        <v>127000</v>
      </c>
      <c r="I109" s="119">
        <f>SUM(I101:I108)</f>
        <v>49871.794260721465</v>
      </c>
      <c r="J109" s="134"/>
      <c r="K109" s="160"/>
      <c r="L109" s="26"/>
    </row>
    <row r="110" spans="2:12" ht="51" customHeight="1">
      <c r="B110" s="67" t="s">
        <v>148</v>
      </c>
      <c r="C110" s="208"/>
      <c r="D110" s="209"/>
      <c r="E110" s="209"/>
      <c r="F110" s="209"/>
      <c r="G110" s="209"/>
      <c r="H110" s="209"/>
      <c r="I110" s="209"/>
      <c r="J110" s="209"/>
      <c r="K110" s="210"/>
      <c r="L110" s="25"/>
    </row>
    <row r="111" spans="2:12" ht="18" customHeight="1">
      <c r="B111" s="153" t="s">
        <v>149</v>
      </c>
      <c r="C111" s="141"/>
      <c r="D111" s="143"/>
      <c r="E111" s="143"/>
      <c r="F111" s="143"/>
      <c r="G111" s="154">
        <f>SUM(D111:F111)</f>
        <v>0</v>
      </c>
      <c r="H111" s="155"/>
      <c r="I111" s="143"/>
      <c r="J111" s="156"/>
      <c r="K111" s="157"/>
      <c r="L111" s="158"/>
    </row>
    <row r="112" spans="2:12" ht="18" customHeight="1">
      <c r="B112" s="153" t="s">
        <v>150</v>
      </c>
      <c r="C112" s="141"/>
      <c r="D112" s="143"/>
      <c r="E112" s="143"/>
      <c r="F112" s="143"/>
      <c r="G112" s="154">
        <f t="shared" ref="G112:G118" si="16">SUM(D112:F112)</f>
        <v>0</v>
      </c>
      <c r="H112" s="155"/>
      <c r="I112" s="143"/>
      <c r="J112" s="156"/>
      <c r="K112" s="157"/>
      <c r="L112" s="158"/>
    </row>
    <row r="113" spans="2:12" ht="16.5" customHeight="1">
      <c r="B113" s="153" t="s">
        <v>151</v>
      </c>
      <c r="C113" s="141"/>
      <c r="D113" s="143"/>
      <c r="E113" s="143"/>
      <c r="F113" s="143"/>
      <c r="G113" s="154">
        <f t="shared" si="16"/>
        <v>0</v>
      </c>
      <c r="H113" s="155"/>
      <c r="I113" s="143"/>
      <c r="J113" s="156"/>
      <c r="K113" s="157"/>
      <c r="L113" s="158"/>
    </row>
    <row r="114" spans="2:12" ht="12.75" customHeight="1">
      <c r="B114" s="153" t="s">
        <v>152</v>
      </c>
      <c r="C114" s="141"/>
      <c r="D114" s="143"/>
      <c r="E114" s="143"/>
      <c r="F114" s="143"/>
      <c r="G114" s="154">
        <f t="shared" si="16"/>
        <v>0</v>
      </c>
      <c r="H114" s="155"/>
      <c r="I114" s="143"/>
      <c r="J114" s="156"/>
      <c r="K114" s="157"/>
      <c r="L114" s="158"/>
    </row>
    <row r="115" spans="2:12" ht="13.5" customHeight="1">
      <c r="B115" s="153" t="s">
        <v>153</v>
      </c>
      <c r="C115" s="141"/>
      <c r="D115" s="143"/>
      <c r="E115" s="143"/>
      <c r="F115" s="143"/>
      <c r="G115" s="154">
        <f t="shared" si="16"/>
        <v>0</v>
      </c>
      <c r="H115" s="155"/>
      <c r="I115" s="143"/>
      <c r="J115" s="156"/>
      <c r="K115" s="157"/>
      <c r="L115" s="158"/>
    </row>
    <row r="116" spans="2:12" ht="15.75">
      <c r="B116" s="153" t="s">
        <v>154</v>
      </c>
      <c r="C116" s="141"/>
      <c r="D116" s="143"/>
      <c r="E116" s="143"/>
      <c r="F116" s="143"/>
      <c r="G116" s="154">
        <f t="shared" si="16"/>
        <v>0</v>
      </c>
      <c r="H116" s="155"/>
      <c r="I116" s="143"/>
      <c r="J116" s="156"/>
      <c r="K116" s="157"/>
      <c r="L116" s="158"/>
    </row>
    <row r="117" spans="2:12" ht="15.75">
      <c r="B117" s="153" t="s">
        <v>155</v>
      </c>
      <c r="C117" s="142"/>
      <c r="D117" s="156"/>
      <c r="E117" s="156"/>
      <c r="F117" s="156"/>
      <c r="G117" s="154">
        <f t="shared" si="16"/>
        <v>0</v>
      </c>
      <c r="H117" s="159"/>
      <c r="I117" s="156"/>
      <c r="J117" s="156"/>
      <c r="K117" s="160"/>
      <c r="L117" s="158"/>
    </row>
    <row r="118" spans="2:12" ht="15.75">
      <c r="B118" s="153" t="s">
        <v>156</v>
      </c>
      <c r="C118" s="142"/>
      <c r="D118" s="156"/>
      <c r="E118" s="156"/>
      <c r="F118" s="156"/>
      <c r="G118" s="154">
        <f t="shared" si="16"/>
        <v>0</v>
      </c>
      <c r="H118" s="159"/>
      <c r="I118" s="156"/>
      <c r="J118" s="156"/>
      <c r="K118" s="160"/>
      <c r="L118" s="158"/>
    </row>
    <row r="119" spans="2:12" ht="15.75">
      <c r="C119" s="67" t="s">
        <v>28</v>
      </c>
      <c r="D119" s="12">
        <f>SUM(D111:D118)</f>
        <v>0</v>
      </c>
      <c r="E119" s="12">
        <f>SUM(E111:E118)</f>
        <v>0</v>
      </c>
      <c r="F119" s="12">
        <f>SUM(F111:F118)</f>
        <v>0</v>
      </c>
      <c r="G119" s="12">
        <f>SUM(G111:G118)</f>
        <v>0</v>
      </c>
      <c r="H119" s="10">
        <f>(H111*G111)+(H112*G112)+(H113*G113)+(H114*G114)+(H115*G115)+(H116*G116)+(H117*G117)+(H118*G118)</f>
        <v>0</v>
      </c>
      <c r="I119" s="119">
        <f>SUM(I111:I118)</f>
        <v>0</v>
      </c>
      <c r="J119" s="134"/>
      <c r="K119" s="160"/>
      <c r="L119" s="26"/>
    </row>
    <row r="120" spans="2:12" ht="51" customHeight="1">
      <c r="B120" s="67" t="s">
        <v>157</v>
      </c>
      <c r="C120" s="214"/>
      <c r="D120" s="215"/>
      <c r="E120" s="215"/>
      <c r="F120" s="215"/>
      <c r="G120" s="215"/>
      <c r="H120" s="215"/>
      <c r="I120" s="215"/>
      <c r="J120" s="215"/>
      <c r="K120" s="216"/>
      <c r="L120" s="25"/>
    </row>
    <row r="121" spans="2:12" ht="15.75">
      <c r="B121" s="153" t="s">
        <v>158</v>
      </c>
      <c r="C121" s="141"/>
      <c r="D121" s="143"/>
      <c r="E121" s="143"/>
      <c r="F121" s="143"/>
      <c r="G121" s="154">
        <f>SUM(D121:F121)</f>
        <v>0</v>
      </c>
      <c r="H121" s="155"/>
      <c r="I121" s="143"/>
      <c r="J121" s="156"/>
      <c r="K121" s="157"/>
      <c r="L121" s="158"/>
    </row>
    <row r="122" spans="2:12" ht="15.75">
      <c r="B122" s="153" t="s">
        <v>159</v>
      </c>
      <c r="C122" s="141"/>
      <c r="D122" s="143"/>
      <c r="E122" s="143"/>
      <c r="F122" s="143"/>
      <c r="G122" s="154">
        <f t="shared" ref="G122:G128" si="17">SUM(D122:F122)</f>
        <v>0</v>
      </c>
      <c r="H122" s="155"/>
      <c r="I122" s="143"/>
      <c r="J122" s="156"/>
      <c r="K122" s="157"/>
      <c r="L122" s="158"/>
    </row>
    <row r="123" spans="2:12" ht="15.75">
      <c r="B123" s="153" t="s">
        <v>160</v>
      </c>
      <c r="C123" s="141"/>
      <c r="D123" s="143"/>
      <c r="E123" s="143"/>
      <c r="F123" s="143"/>
      <c r="G123" s="154">
        <f t="shared" si="17"/>
        <v>0</v>
      </c>
      <c r="H123" s="155"/>
      <c r="I123" s="143"/>
      <c r="J123" s="156"/>
      <c r="K123" s="157"/>
      <c r="L123" s="158"/>
    </row>
    <row r="124" spans="2:12" ht="15.75">
      <c r="B124" s="153" t="s">
        <v>161</v>
      </c>
      <c r="C124" s="141"/>
      <c r="D124" s="143"/>
      <c r="E124" s="143"/>
      <c r="F124" s="143"/>
      <c r="G124" s="154">
        <f t="shared" si="17"/>
        <v>0</v>
      </c>
      <c r="H124" s="155"/>
      <c r="I124" s="143"/>
      <c r="J124" s="156"/>
      <c r="K124" s="157"/>
      <c r="L124" s="158"/>
    </row>
    <row r="125" spans="2:12" ht="15.75">
      <c r="B125" s="153" t="s">
        <v>162</v>
      </c>
      <c r="C125" s="141"/>
      <c r="D125" s="143"/>
      <c r="E125" s="143"/>
      <c r="F125" s="143"/>
      <c r="G125" s="154">
        <f t="shared" si="17"/>
        <v>0</v>
      </c>
      <c r="H125" s="155"/>
      <c r="I125" s="143"/>
      <c r="J125" s="156"/>
      <c r="K125" s="157"/>
      <c r="L125" s="158"/>
    </row>
    <row r="126" spans="2:12" ht="15.75">
      <c r="B126" s="153" t="s">
        <v>163</v>
      </c>
      <c r="C126" s="141"/>
      <c r="D126" s="143"/>
      <c r="E126" s="143"/>
      <c r="F126" s="143"/>
      <c r="G126" s="154">
        <f t="shared" si="17"/>
        <v>0</v>
      </c>
      <c r="H126" s="155"/>
      <c r="I126" s="143"/>
      <c r="J126" s="156"/>
      <c r="K126" s="157"/>
      <c r="L126" s="158"/>
    </row>
    <row r="127" spans="2:12" ht="15.75">
      <c r="B127" s="153" t="s">
        <v>164</v>
      </c>
      <c r="C127" s="142"/>
      <c r="D127" s="156"/>
      <c r="E127" s="156"/>
      <c r="F127" s="156"/>
      <c r="G127" s="154">
        <f t="shared" si="17"/>
        <v>0</v>
      </c>
      <c r="H127" s="159"/>
      <c r="I127" s="156"/>
      <c r="J127" s="156"/>
      <c r="K127" s="160"/>
      <c r="L127" s="158"/>
    </row>
    <row r="128" spans="2:12" ht="15.75">
      <c r="B128" s="153" t="s">
        <v>165</v>
      </c>
      <c r="C128" s="142"/>
      <c r="D128" s="156"/>
      <c r="E128" s="156"/>
      <c r="F128" s="156"/>
      <c r="G128" s="154">
        <f t="shared" si="17"/>
        <v>0</v>
      </c>
      <c r="H128" s="159"/>
      <c r="I128" s="156"/>
      <c r="J128" s="156"/>
      <c r="K128" s="160"/>
      <c r="L128" s="158"/>
    </row>
    <row r="129" spans="2:12" ht="15.75">
      <c r="C129" s="67" t="s">
        <v>28</v>
      </c>
      <c r="D129" s="10">
        <f>SUM(D121:D128)</f>
        <v>0</v>
      </c>
      <c r="E129" s="10">
        <f>SUM(E121:E128)</f>
        <v>0</v>
      </c>
      <c r="F129" s="10">
        <f>SUM(F121:F128)</f>
        <v>0</v>
      </c>
      <c r="G129" s="10">
        <f>SUM(G121:G128)</f>
        <v>0</v>
      </c>
      <c r="H129" s="10">
        <f>(H121*G121)+(H122*G122)+(H123*G123)+(H124*G124)+(H125*G125)+(H126*G126)+(H127*G127)+(H128*G128)</f>
        <v>0</v>
      </c>
      <c r="I129" s="119">
        <f>SUM(I121:I128)</f>
        <v>0</v>
      </c>
      <c r="J129" s="134"/>
      <c r="K129" s="160"/>
      <c r="L129" s="26"/>
    </row>
    <row r="130" spans="2:12" ht="15.75" customHeight="1">
      <c r="B130" s="4"/>
      <c r="C130" s="161"/>
      <c r="D130" s="164"/>
      <c r="E130" s="164"/>
      <c r="F130" s="164"/>
      <c r="G130" s="164"/>
      <c r="H130" s="164"/>
      <c r="I130" s="164"/>
      <c r="J130" s="164"/>
      <c r="K130" s="165"/>
      <c r="L130" s="2"/>
    </row>
    <row r="131" spans="2:12" ht="51" customHeight="1">
      <c r="B131" s="67" t="s">
        <v>166</v>
      </c>
      <c r="C131" s="211"/>
      <c r="D131" s="212"/>
      <c r="E131" s="212"/>
      <c r="F131" s="212"/>
      <c r="G131" s="212"/>
      <c r="H131" s="212"/>
      <c r="I131" s="212"/>
      <c r="J131" s="212"/>
      <c r="K131" s="213"/>
      <c r="L131" s="9"/>
    </row>
    <row r="132" spans="2:12" ht="51" customHeight="1">
      <c r="B132" s="67" t="s">
        <v>167</v>
      </c>
      <c r="C132" s="214"/>
      <c r="D132" s="215"/>
      <c r="E132" s="215"/>
      <c r="F132" s="215"/>
      <c r="G132" s="215"/>
      <c r="H132" s="215"/>
      <c r="I132" s="215"/>
      <c r="J132" s="215"/>
      <c r="K132" s="216"/>
      <c r="L132" s="25"/>
    </row>
    <row r="133" spans="2:12" ht="15.75">
      <c r="B133" s="153" t="s">
        <v>168</v>
      </c>
      <c r="C133" s="141"/>
      <c r="D133" s="143"/>
      <c r="E133" s="143"/>
      <c r="F133" s="143"/>
      <c r="G133" s="154">
        <f>SUM(D133:F133)</f>
        <v>0</v>
      </c>
      <c r="H133" s="155"/>
      <c r="I133" s="143"/>
      <c r="J133" s="156"/>
      <c r="K133" s="157"/>
      <c r="L133" s="158"/>
    </row>
    <row r="134" spans="2:12" ht="15.75">
      <c r="B134" s="153" t="s">
        <v>169</v>
      </c>
      <c r="C134" s="141"/>
      <c r="D134" s="143"/>
      <c r="E134" s="143"/>
      <c r="F134" s="143"/>
      <c r="G134" s="154">
        <f t="shared" ref="G134:G140" si="18">SUM(D134:F134)</f>
        <v>0</v>
      </c>
      <c r="H134" s="155"/>
      <c r="I134" s="143"/>
      <c r="J134" s="156"/>
      <c r="K134" s="157"/>
      <c r="L134" s="158"/>
    </row>
    <row r="135" spans="2:12" ht="15.75">
      <c r="B135" s="153" t="s">
        <v>170</v>
      </c>
      <c r="C135" s="141"/>
      <c r="D135" s="143"/>
      <c r="E135" s="143"/>
      <c r="F135" s="143"/>
      <c r="G135" s="154">
        <f t="shared" si="18"/>
        <v>0</v>
      </c>
      <c r="H135" s="155"/>
      <c r="I135" s="143"/>
      <c r="J135" s="156"/>
      <c r="K135" s="157"/>
      <c r="L135" s="158"/>
    </row>
    <row r="136" spans="2:12" ht="15.75">
      <c r="B136" s="153" t="s">
        <v>171</v>
      </c>
      <c r="C136" s="141"/>
      <c r="D136" s="143"/>
      <c r="E136" s="143"/>
      <c r="F136" s="143"/>
      <c r="G136" s="154">
        <f t="shared" si="18"/>
        <v>0</v>
      </c>
      <c r="H136" s="155"/>
      <c r="I136" s="143"/>
      <c r="J136" s="156"/>
      <c r="K136" s="157"/>
      <c r="L136" s="158"/>
    </row>
    <row r="137" spans="2:12" ht="15.75">
      <c r="B137" s="153" t="s">
        <v>172</v>
      </c>
      <c r="C137" s="141"/>
      <c r="D137" s="143"/>
      <c r="E137" s="143"/>
      <c r="F137" s="143"/>
      <c r="G137" s="154">
        <f t="shared" si="18"/>
        <v>0</v>
      </c>
      <c r="H137" s="155"/>
      <c r="I137" s="143"/>
      <c r="J137" s="156"/>
      <c r="K137" s="157"/>
      <c r="L137" s="158"/>
    </row>
    <row r="138" spans="2:12" ht="15.75">
      <c r="B138" s="153" t="s">
        <v>173</v>
      </c>
      <c r="C138" s="141"/>
      <c r="D138" s="143"/>
      <c r="E138" s="143"/>
      <c r="F138" s="143"/>
      <c r="G138" s="154">
        <f t="shared" si="18"/>
        <v>0</v>
      </c>
      <c r="H138" s="155"/>
      <c r="I138" s="143"/>
      <c r="J138" s="156"/>
      <c r="K138" s="157"/>
      <c r="L138" s="158"/>
    </row>
    <row r="139" spans="2:12" ht="15.75">
      <c r="B139" s="153" t="s">
        <v>174</v>
      </c>
      <c r="C139" s="142"/>
      <c r="D139" s="156"/>
      <c r="E139" s="156"/>
      <c r="F139" s="156"/>
      <c r="G139" s="154">
        <f t="shared" si="18"/>
        <v>0</v>
      </c>
      <c r="H139" s="159"/>
      <c r="I139" s="156"/>
      <c r="J139" s="156"/>
      <c r="K139" s="160"/>
      <c r="L139" s="158"/>
    </row>
    <row r="140" spans="2:12" ht="15.75">
      <c r="B140" s="153" t="s">
        <v>175</v>
      </c>
      <c r="C140" s="142"/>
      <c r="D140" s="156"/>
      <c r="E140" s="156"/>
      <c r="F140" s="156"/>
      <c r="G140" s="154">
        <f t="shared" si="18"/>
        <v>0</v>
      </c>
      <c r="H140" s="159"/>
      <c r="I140" s="156"/>
      <c r="J140" s="156"/>
      <c r="K140" s="160"/>
      <c r="L140" s="158"/>
    </row>
    <row r="141" spans="2:12" ht="15.75">
      <c r="C141" s="67" t="s">
        <v>28</v>
      </c>
      <c r="D141" s="10">
        <f>SUM(D133:D140)</f>
        <v>0</v>
      </c>
      <c r="E141" s="10">
        <f>SUM(E133:E140)</f>
        <v>0</v>
      </c>
      <c r="F141" s="10">
        <f>SUM(F133:F140)</f>
        <v>0</v>
      </c>
      <c r="G141" s="12">
        <f>SUM(G133:G140)</f>
        <v>0</v>
      </c>
      <c r="H141" s="10">
        <f>(H133*G133)+(H134*G134)+(H135*G135)+(H136*G136)+(H137*G137)+(H138*G138)+(H139*G139)+(H140*G140)</f>
        <v>0</v>
      </c>
      <c r="I141" s="119">
        <f>SUM(I133:I140)</f>
        <v>0</v>
      </c>
      <c r="J141" s="134"/>
      <c r="K141" s="160"/>
      <c r="L141" s="26"/>
    </row>
    <row r="142" spans="2:12" ht="51" customHeight="1">
      <c r="B142" s="67" t="s">
        <v>176</v>
      </c>
      <c r="C142" s="214"/>
      <c r="D142" s="215"/>
      <c r="E142" s="215"/>
      <c r="F142" s="215"/>
      <c r="G142" s="215"/>
      <c r="H142" s="215"/>
      <c r="I142" s="215"/>
      <c r="J142" s="215"/>
      <c r="K142" s="216"/>
      <c r="L142" s="25"/>
    </row>
    <row r="143" spans="2:12" ht="15.75">
      <c r="B143" s="153" t="s">
        <v>177</v>
      </c>
      <c r="C143" s="141"/>
      <c r="D143" s="143"/>
      <c r="E143" s="143"/>
      <c r="F143" s="143"/>
      <c r="G143" s="154">
        <f>SUM(D143:F143)</f>
        <v>0</v>
      </c>
      <c r="H143" s="155"/>
      <c r="I143" s="143"/>
      <c r="J143" s="156"/>
      <c r="K143" s="157"/>
      <c r="L143" s="158"/>
    </row>
    <row r="144" spans="2:12" ht="15.75">
      <c r="B144" s="153" t="s">
        <v>178</v>
      </c>
      <c r="C144" s="141"/>
      <c r="D144" s="143"/>
      <c r="E144" s="143"/>
      <c r="F144" s="143"/>
      <c r="G144" s="154">
        <f t="shared" ref="G144:G150" si="19">SUM(D144:F144)</f>
        <v>0</v>
      </c>
      <c r="H144" s="155"/>
      <c r="I144" s="143"/>
      <c r="J144" s="156"/>
      <c r="K144" s="157"/>
      <c r="L144" s="158"/>
    </row>
    <row r="145" spans="2:12" ht="15.75">
      <c r="B145" s="153" t="s">
        <v>179</v>
      </c>
      <c r="C145" s="141"/>
      <c r="D145" s="143"/>
      <c r="E145" s="143"/>
      <c r="F145" s="143"/>
      <c r="G145" s="154">
        <f t="shared" si="19"/>
        <v>0</v>
      </c>
      <c r="H145" s="155"/>
      <c r="I145" s="143"/>
      <c r="J145" s="156"/>
      <c r="K145" s="157"/>
      <c r="L145" s="158"/>
    </row>
    <row r="146" spans="2:12" ht="15.75">
      <c r="B146" s="153" t="s">
        <v>180</v>
      </c>
      <c r="C146" s="141"/>
      <c r="D146" s="143"/>
      <c r="E146" s="143"/>
      <c r="F146" s="143"/>
      <c r="G146" s="154">
        <f t="shared" si="19"/>
        <v>0</v>
      </c>
      <c r="H146" s="155"/>
      <c r="I146" s="143"/>
      <c r="J146" s="156"/>
      <c r="K146" s="157"/>
      <c r="L146" s="158"/>
    </row>
    <row r="147" spans="2:12" ht="15.75">
      <c r="B147" s="153" t="s">
        <v>181</v>
      </c>
      <c r="C147" s="141"/>
      <c r="D147" s="143"/>
      <c r="E147" s="143"/>
      <c r="F147" s="143"/>
      <c r="G147" s="154">
        <f t="shared" si="19"/>
        <v>0</v>
      </c>
      <c r="H147" s="155"/>
      <c r="I147" s="143"/>
      <c r="J147" s="156"/>
      <c r="K147" s="157"/>
      <c r="L147" s="158"/>
    </row>
    <row r="148" spans="2:12" ht="15.75">
      <c r="B148" s="153" t="s">
        <v>182</v>
      </c>
      <c r="C148" s="141"/>
      <c r="D148" s="143"/>
      <c r="E148" s="143"/>
      <c r="F148" s="143"/>
      <c r="G148" s="154">
        <f t="shared" si="19"/>
        <v>0</v>
      </c>
      <c r="H148" s="155"/>
      <c r="I148" s="143"/>
      <c r="J148" s="156"/>
      <c r="K148" s="157"/>
      <c r="L148" s="158"/>
    </row>
    <row r="149" spans="2:12" ht="15.75">
      <c r="B149" s="153" t="s">
        <v>183</v>
      </c>
      <c r="C149" s="142"/>
      <c r="D149" s="156"/>
      <c r="E149" s="156"/>
      <c r="F149" s="156"/>
      <c r="G149" s="154">
        <f t="shared" si="19"/>
        <v>0</v>
      </c>
      <c r="H149" s="159"/>
      <c r="I149" s="156"/>
      <c r="J149" s="156"/>
      <c r="K149" s="160"/>
      <c r="L149" s="158"/>
    </row>
    <row r="150" spans="2:12" ht="15.75">
      <c r="B150" s="153" t="s">
        <v>184</v>
      </c>
      <c r="C150" s="142"/>
      <c r="D150" s="156"/>
      <c r="E150" s="156"/>
      <c r="F150" s="156"/>
      <c r="G150" s="154">
        <f t="shared" si="19"/>
        <v>0</v>
      </c>
      <c r="H150" s="159"/>
      <c r="I150" s="156"/>
      <c r="J150" s="156"/>
      <c r="K150" s="160"/>
      <c r="L150" s="158"/>
    </row>
    <row r="151" spans="2:12" ht="15.75">
      <c r="C151" s="67" t="s">
        <v>28</v>
      </c>
      <c r="D151" s="12">
        <f>SUM(D143:D150)</f>
        <v>0</v>
      </c>
      <c r="E151" s="12">
        <f>SUM(E143:E150)</f>
        <v>0</v>
      </c>
      <c r="F151" s="12">
        <f>SUM(F143:F150)</f>
        <v>0</v>
      </c>
      <c r="G151" s="12">
        <f>SUM(G143:G150)</f>
        <v>0</v>
      </c>
      <c r="H151" s="10">
        <f>(H143*G143)+(H144*G144)+(H145*G145)+(H146*G146)+(H147*G147)+(H148*G148)+(H149*G149)+(H150*G150)</f>
        <v>0</v>
      </c>
      <c r="I151" s="119">
        <f>SUM(I143:I150)</f>
        <v>0</v>
      </c>
      <c r="J151" s="134"/>
      <c r="K151" s="160"/>
      <c r="L151" s="26"/>
    </row>
    <row r="152" spans="2:12" ht="51" customHeight="1">
      <c r="B152" s="67" t="s">
        <v>185</v>
      </c>
      <c r="C152" s="214"/>
      <c r="D152" s="215"/>
      <c r="E152" s="215"/>
      <c r="F152" s="215"/>
      <c r="G152" s="215"/>
      <c r="H152" s="215"/>
      <c r="I152" s="215"/>
      <c r="J152" s="215"/>
      <c r="K152" s="216"/>
      <c r="L152" s="25"/>
    </row>
    <row r="153" spans="2:12" ht="15.75">
      <c r="B153" s="153" t="s">
        <v>186</v>
      </c>
      <c r="C153" s="141"/>
      <c r="D153" s="143"/>
      <c r="E153" s="143"/>
      <c r="F153" s="143"/>
      <c r="G153" s="154">
        <f>SUM(D153:F153)</f>
        <v>0</v>
      </c>
      <c r="H153" s="155"/>
      <c r="I153" s="143"/>
      <c r="J153" s="156"/>
      <c r="K153" s="157"/>
      <c r="L153" s="158"/>
    </row>
    <row r="154" spans="2:12" ht="15.75">
      <c r="B154" s="153" t="s">
        <v>187</v>
      </c>
      <c r="C154" s="141"/>
      <c r="D154" s="143"/>
      <c r="E154" s="143"/>
      <c r="F154" s="143"/>
      <c r="G154" s="154">
        <f t="shared" ref="G154:G160" si="20">SUM(D154:F154)</f>
        <v>0</v>
      </c>
      <c r="H154" s="155"/>
      <c r="I154" s="143"/>
      <c r="J154" s="156"/>
      <c r="K154" s="157"/>
      <c r="L154" s="158"/>
    </row>
    <row r="155" spans="2:12" ht="15.75">
      <c r="B155" s="153" t="s">
        <v>188</v>
      </c>
      <c r="C155" s="141"/>
      <c r="D155" s="143"/>
      <c r="E155" s="143"/>
      <c r="F155" s="143"/>
      <c r="G155" s="154">
        <f t="shared" si="20"/>
        <v>0</v>
      </c>
      <c r="H155" s="155"/>
      <c r="I155" s="143"/>
      <c r="J155" s="156"/>
      <c r="K155" s="157"/>
      <c r="L155" s="158"/>
    </row>
    <row r="156" spans="2:12" ht="15.75">
      <c r="B156" s="153" t="s">
        <v>189</v>
      </c>
      <c r="C156" s="141"/>
      <c r="D156" s="143"/>
      <c r="E156" s="143"/>
      <c r="F156" s="143"/>
      <c r="G156" s="154">
        <f t="shared" si="20"/>
        <v>0</v>
      </c>
      <c r="H156" s="155"/>
      <c r="I156" s="143"/>
      <c r="J156" s="156"/>
      <c r="K156" s="157"/>
      <c r="L156" s="158"/>
    </row>
    <row r="157" spans="2:12" ht="15.75">
      <c r="B157" s="153" t="s">
        <v>190</v>
      </c>
      <c r="C157" s="141"/>
      <c r="D157" s="143"/>
      <c r="E157" s="143"/>
      <c r="F157" s="143"/>
      <c r="G157" s="154">
        <f t="shared" si="20"/>
        <v>0</v>
      </c>
      <c r="H157" s="155"/>
      <c r="I157" s="143"/>
      <c r="J157" s="156"/>
      <c r="K157" s="157"/>
      <c r="L157" s="158"/>
    </row>
    <row r="158" spans="2:12" ht="15.75">
      <c r="B158" s="153" t="s">
        <v>191</v>
      </c>
      <c r="C158" s="141"/>
      <c r="D158" s="143"/>
      <c r="E158" s="143"/>
      <c r="F158" s="143"/>
      <c r="G158" s="154">
        <f t="shared" si="20"/>
        <v>0</v>
      </c>
      <c r="H158" s="155"/>
      <c r="I158" s="143"/>
      <c r="J158" s="156"/>
      <c r="K158" s="157"/>
      <c r="L158" s="158"/>
    </row>
    <row r="159" spans="2:12" ht="15.75">
      <c r="B159" s="153" t="s">
        <v>192</v>
      </c>
      <c r="C159" s="142"/>
      <c r="D159" s="156"/>
      <c r="E159" s="156"/>
      <c r="F159" s="156"/>
      <c r="G159" s="154">
        <f t="shared" si="20"/>
        <v>0</v>
      </c>
      <c r="H159" s="159"/>
      <c r="I159" s="156"/>
      <c r="J159" s="156"/>
      <c r="K159" s="160"/>
      <c r="L159" s="158"/>
    </row>
    <row r="160" spans="2:12" ht="15.75">
      <c r="B160" s="153" t="s">
        <v>193</v>
      </c>
      <c r="C160" s="142"/>
      <c r="D160" s="156"/>
      <c r="E160" s="156"/>
      <c r="F160" s="156"/>
      <c r="G160" s="154">
        <f t="shared" si="20"/>
        <v>0</v>
      </c>
      <c r="H160" s="159"/>
      <c r="I160" s="156"/>
      <c r="J160" s="156"/>
      <c r="K160" s="160"/>
      <c r="L160" s="158"/>
    </row>
    <row r="161" spans="2:12" ht="15.75">
      <c r="C161" s="67" t="s">
        <v>28</v>
      </c>
      <c r="D161" s="12">
        <f>SUM(D153:D160)</f>
        <v>0</v>
      </c>
      <c r="E161" s="12">
        <f>SUM(E153:E160)</f>
        <v>0</v>
      </c>
      <c r="F161" s="12">
        <f>SUM(F153:F160)</f>
        <v>0</v>
      </c>
      <c r="G161" s="12">
        <f>SUM(G153:G160)</f>
        <v>0</v>
      </c>
      <c r="H161" s="10">
        <f>(H153*G153)+(H154*G154)+(H155*G155)+(H156*G156)+(H157*G157)+(H158*G158)+(H159*G159)+(H160*G160)</f>
        <v>0</v>
      </c>
      <c r="I161" s="119">
        <f>SUM(I153:I160)</f>
        <v>0</v>
      </c>
      <c r="J161" s="134"/>
      <c r="K161" s="160"/>
      <c r="L161" s="26"/>
    </row>
    <row r="162" spans="2:12" ht="51" customHeight="1">
      <c r="B162" s="67" t="s">
        <v>194</v>
      </c>
      <c r="C162" s="214"/>
      <c r="D162" s="215"/>
      <c r="E162" s="215"/>
      <c r="F162" s="215"/>
      <c r="G162" s="215"/>
      <c r="H162" s="215"/>
      <c r="I162" s="215"/>
      <c r="J162" s="215"/>
      <c r="K162" s="216"/>
      <c r="L162" s="25"/>
    </row>
    <row r="163" spans="2:12" ht="15.75">
      <c r="B163" s="153" t="s">
        <v>195</v>
      </c>
      <c r="C163" s="141"/>
      <c r="D163" s="143"/>
      <c r="E163" s="143"/>
      <c r="F163" s="143"/>
      <c r="G163" s="154">
        <f>SUM(D163:F163)</f>
        <v>0</v>
      </c>
      <c r="H163" s="155"/>
      <c r="I163" s="143"/>
      <c r="J163" s="156"/>
      <c r="K163" s="157"/>
      <c r="L163" s="158"/>
    </row>
    <row r="164" spans="2:12" ht="15.75">
      <c r="B164" s="153" t="s">
        <v>196</v>
      </c>
      <c r="C164" s="141"/>
      <c r="D164" s="143"/>
      <c r="E164" s="143"/>
      <c r="F164" s="143"/>
      <c r="G164" s="154">
        <f t="shared" ref="G164:G170" si="21">SUM(D164:F164)</f>
        <v>0</v>
      </c>
      <c r="H164" s="155"/>
      <c r="I164" s="143"/>
      <c r="J164" s="156"/>
      <c r="K164" s="157"/>
      <c r="L164" s="158"/>
    </row>
    <row r="165" spans="2:12" ht="15.75">
      <c r="B165" s="153" t="s">
        <v>197</v>
      </c>
      <c r="C165" s="141"/>
      <c r="D165" s="143"/>
      <c r="E165" s="143"/>
      <c r="F165" s="143"/>
      <c r="G165" s="154">
        <f t="shared" si="21"/>
        <v>0</v>
      </c>
      <c r="H165" s="155"/>
      <c r="I165" s="143"/>
      <c r="J165" s="156"/>
      <c r="K165" s="157"/>
      <c r="L165" s="158"/>
    </row>
    <row r="166" spans="2:12" ht="15.75">
      <c r="B166" s="153" t="s">
        <v>198</v>
      </c>
      <c r="C166" s="141"/>
      <c r="D166" s="143"/>
      <c r="E166" s="143"/>
      <c r="F166" s="143"/>
      <c r="G166" s="154">
        <f t="shared" si="21"/>
        <v>0</v>
      </c>
      <c r="H166" s="155"/>
      <c r="I166" s="143"/>
      <c r="J166" s="156"/>
      <c r="K166" s="157"/>
      <c r="L166" s="158"/>
    </row>
    <row r="167" spans="2:12" ht="15.75">
      <c r="B167" s="153" t="s">
        <v>199</v>
      </c>
      <c r="C167" s="141"/>
      <c r="D167" s="143"/>
      <c r="E167" s="143"/>
      <c r="F167" s="143"/>
      <c r="G167" s="154">
        <f>SUM(D167:F167)</f>
        <v>0</v>
      </c>
      <c r="H167" s="155"/>
      <c r="I167" s="143"/>
      <c r="J167" s="156"/>
      <c r="K167" s="157"/>
      <c r="L167" s="158"/>
    </row>
    <row r="168" spans="2:12" ht="15.75">
      <c r="B168" s="153" t="s">
        <v>200</v>
      </c>
      <c r="C168" s="141"/>
      <c r="D168" s="143"/>
      <c r="E168" s="143"/>
      <c r="F168" s="143"/>
      <c r="G168" s="154">
        <f t="shared" si="21"/>
        <v>0</v>
      </c>
      <c r="H168" s="155"/>
      <c r="I168" s="143"/>
      <c r="J168" s="156"/>
      <c r="K168" s="157"/>
      <c r="L168" s="158"/>
    </row>
    <row r="169" spans="2:12" ht="15.75">
      <c r="B169" s="153" t="s">
        <v>201</v>
      </c>
      <c r="C169" s="142"/>
      <c r="D169" s="156"/>
      <c r="E169" s="156"/>
      <c r="F169" s="156"/>
      <c r="G169" s="154">
        <f t="shared" si="21"/>
        <v>0</v>
      </c>
      <c r="H169" s="159"/>
      <c r="I169" s="156"/>
      <c r="J169" s="156"/>
      <c r="K169" s="160"/>
      <c r="L169" s="158"/>
    </row>
    <row r="170" spans="2:12" ht="15.75">
      <c r="B170" s="153" t="s">
        <v>202</v>
      </c>
      <c r="C170" s="142"/>
      <c r="D170" s="156"/>
      <c r="E170" s="156"/>
      <c r="F170" s="156"/>
      <c r="G170" s="154">
        <f t="shared" si="21"/>
        <v>0</v>
      </c>
      <c r="H170" s="159"/>
      <c r="I170" s="156"/>
      <c r="J170" s="156"/>
      <c r="K170" s="160"/>
      <c r="L170" s="158"/>
    </row>
    <row r="171" spans="2:12" ht="15.75">
      <c r="C171" s="67" t="s">
        <v>28</v>
      </c>
      <c r="D171" s="10">
        <f>SUM(D163:D170)</f>
        <v>0</v>
      </c>
      <c r="E171" s="10">
        <f>SUM(E163:E170)</f>
        <v>0</v>
      </c>
      <c r="F171" s="10">
        <f>SUM(F163:F170)</f>
        <v>0</v>
      </c>
      <c r="G171" s="10">
        <f>SUM(G163:G170)</f>
        <v>0</v>
      </c>
      <c r="H171" s="10">
        <f>(H163*G163)+(H164*G164)+(H165*G165)+(H166*G166)+(H167*G167)+(H168*G168)+(H169*G169)+(H170*G170)</f>
        <v>0</v>
      </c>
      <c r="I171" s="119">
        <f>SUM(I163:I170)</f>
        <v>0</v>
      </c>
      <c r="J171" s="134"/>
      <c r="K171" s="160"/>
      <c r="L171" s="26"/>
    </row>
    <row r="172" spans="2:12" ht="15.75" customHeight="1">
      <c r="B172" s="4"/>
      <c r="C172" s="161"/>
      <c r="D172" s="164"/>
      <c r="E172" s="164"/>
      <c r="F172" s="164"/>
      <c r="G172" s="164"/>
      <c r="H172" s="164"/>
      <c r="I172" s="164"/>
      <c r="J172" s="164"/>
      <c r="K172" s="161"/>
      <c r="L172" s="2"/>
    </row>
    <row r="173" spans="2:12" ht="15.75" customHeight="1">
      <c r="B173" s="4"/>
      <c r="C173" s="161"/>
      <c r="D173" s="164"/>
      <c r="E173" s="164"/>
      <c r="F173" s="164"/>
      <c r="G173" s="164"/>
      <c r="H173" s="164"/>
      <c r="I173" s="164"/>
      <c r="J173" s="164"/>
      <c r="K173" s="161"/>
      <c r="L173" s="2"/>
    </row>
    <row r="174" spans="2:12" ht="63.75" customHeight="1">
      <c r="B174" s="67" t="s">
        <v>203</v>
      </c>
      <c r="C174" s="166"/>
      <c r="D174" s="167">
        <v>280000</v>
      </c>
      <c r="E174" s="167">
        <v>420561</v>
      </c>
      <c r="F174" s="167"/>
      <c r="G174" s="168">
        <f>SUM(D174:F174)</f>
        <v>700561</v>
      </c>
      <c r="H174" s="169">
        <v>0.3</v>
      </c>
      <c r="I174" s="170">
        <f>+SUMMARY!F25</f>
        <v>21137.273663344189</v>
      </c>
      <c r="J174" s="171">
        <v>126464.92</v>
      </c>
      <c r="K174" s="172"/>
      <c r="L174" s="26"/>
    </row>
    <row r="175" spans="2:12" ht="69.75" customHeight="1">
      <c r="B175" s="67" t="s">
        <v>204</v>
      </c>
      <c r="C175" s="166"/>
      <c r="D175" s="167">
        <v>175000</v>
      </c>
      <c r="E175" s="167"/>
      <c r="F175" s="167"/>
      <c r="G175" s="168">
        <f>SUM(D175:F175)</f>
        <v>175000</v>
      </c>
      <c r="H175" s="169"/>
      <c r="I175" s="170">
        <f>+SUMMARY!F26</f>
        <v>62341.643981448789</v>
      </c>
      <c r="J175" s="171"/>
      <c r="K175" s="172"/>
      <c r="L175" s="26"/>
    </row>
    <row r="176" spans="2:12" ht="57" customHeight="1">
      <c r="B176" s="67" t="s">
        <v>205</v>
      </c>
      <c r="C176" s="173"/>
      <c r="D176" s="167">
        <v>145000</v>
      </c>
      <c r="E176" s="167"/>
      <c r="F176" s="167"/>
      <c r="G176" s="168">
        <f>SUM(D176:F176)</f>
        <v>145000</v>
      </c>
      <c r="H176" s="169"/>
      <c r="I176" s="170"/>
      <c r="J176" s="171"/>
      <c r="K176" s="172"/>
      <c r="L176" s="26"/>
    </row>
    <row r="177" spans="2:12" ht="65.25" customHeight="1">
      <c r="B177" s="82" t="s">
        <v>206</v>
      </c>
      <c r="C177" s="166"/>
      <c r="D177" s="167">
        <v>60000</v>
      </c>
      <c r="E177" s="167"/>
      <c r="F177" s="167"/>
      <c r="G177" s="168">
        <f>SUM(D177:F177)</f>
        <v>60000</v>
      </c>
      <c r="H177" s="169"/>
      <c r="I177" s="170"/>
      <c r="J177" s="171"/>
      <c r="K177" s="172"/>
      <c r="L177" s="26"/>
    </row>
    <row r="178" spans="2:12" ht="21.75" customHeight="1">
      <c r="B178" s="4"/>
      <c r="C178" s="83" t="s">
        <v>207</v>
      </c>
      <c r="D178" s="86">
        <f>SUM(D174:D177)</f>
        <v>660000</v>
      </c>
      <c r="E178" s="86">
        <f>SUM(E174:E177)</f>
        <v>420561</v>
      </c>
      <c r="F178" s="86">
        <f>SUM(F174:F177)</f>
        <v>0</v>
      </c>
      <c r="G178" s="86">
        <f>SUM(G174:G177)</f>
        <v>1080561</v>
      </c>
      <c r="H178" s="10">
        <f>(H174*G174)+(H175*G175)+(H176*G176)+(H177*G177)</f>
        <v>210168.3</v>
      </c>
      <c r="I178" s="119">
        <f>SUM(I174:I177)</f>
        <v>83478.917644792979</v>
      </c>
      <c r="J178" s="134"/>
      <c r="K178" s="174"/>
      <c r="L178" s="8"/>
    </row>
    <row r="179" spans="2:12" ht="15.75" customHeight="1">
      <c r="B179" s="4"/>
      <c r="C179" s="161"/>
      <c r="D179" s="164"/>
      <c r="E179" s="164"/>
      <c r="F179" s="164"/>
      <c r="G179" s="164"/>
      <c r="H179" s="164"/>
      <c r="I179" s="164"/>
      <c r="J179" s="164"/>
      <c r="K179" s="161"/>
      <c r="L179" s="8"/>
    </row>
    <row r="180" spans="2:12" ht="15.75" customHeight="1">
      <c r="B180" s="4"/>
      <c r="C180" s="161"/>
      <c r="D180" s="164"/>
      <c r="E180" s="164"/>
      <c r="F180" s="164"/>
      <c r="G180" s="164"/>
      <c r="H180" s="164"/>
      <c r="I180" s="164"/>
      <c r="J180" s="164"/>
      <c r="K180" s="161"/>
      <c r="L180" s="8"/>
    </row>
    <row r="181" spans="2:12" ht="15.75" customHeight="1">
      <c r="B181" s="4"/>
      <c r="C181" s="161"/>
      <c r="D181" s="164"/>
      <c r="E181" s="164"/>
      <c r="F181" s="164"/>
      <c r="G181" s="164"/>
      <c r="H181" s="164"/>
      <c r="I181" s="164"/>
      <c r="J181" s="164"/>
      <c r="K181" s="161"/>
      <c r="L181" s="8"/>
    </row>
    <row r="182" spans="2:12" ht="15.75" customHeight="1">
      <c r="B182" s="4"/>
      <c r="C182" s="161"/>
      <c r="D182" s="164"/>
      <c r="E182" s="164"/>
      <c r="F182" s="164"/>
      <c r="G182" s="164"/>
      <c r="H182" s="164"/>
      <c r="I182" s="164"/>
      <c r="J182" s="164"/>
      <c r="K182" s="161"/>
      <c r="L182" s="8"/>
    </row>
    <row r="183" spans="2:12" ht="15.75" customHeight="1">
      <c r="B183" s="4"/>
      <c r="C183" s="161"/>
      <c r="D183" s="164"/>
      <c r="E183" s="164"/>
      <c r="F183" s="164"/>
      <c r="G183" s="164"/>
      <c r="H183" s="164"/>
      <c r="I183" s="164"/>
      <c r="J183" s="164"/>
      <c r="K183" s="161"/>
      <c r="L183" s="8"/>
    </row>
    <row r="184" spans="2:12" ht="15.75" customHeight="1">
      <c r="B184" s="4"/>
      <c r="C184" s="161"/>
      <c r="D184" s="164"/>
      <c r="E184" s="164"/>
      <c r="F184" s="164"/>
      <c r="G184" s="164"/>
      <c r="H184" s="164"/>
      <c r="I184" s="164"/>
      <c r="J184" s="164"/>
      <c r="K184" s="161"/>
      <c r="L184" s="8"/>
    </row>
    <row r="185" spans="2:12" ht="15.75" customHeight="1" thickBot="1">
      <c r="B185" s="4"/>
      <c r="C185" s="161"/>
      <c r="D185" s="164"/>
      <c r="E185" s="164"/>
      <c r="F185" s="164"/>
      <c r="G185" s="164"/>
      <c r="H185" s="164"/>
      <c r="I185" s="164"/>
      <c r="J185" s="164"/>
      <c r="K185" s="161"/>
      <c r="L185" s="8"/>
    </row>
    <row r="186" spans="2:12" ht="15.75">
      <c r="B186" s="4"/>
      <c r="C186" s="245" t="s">
        <v>208</v>
      </c>
      <c r="D186" s="246"/>
      <c r="E186" s="246"/>
      <c r="F186" s="246"/>
      <c r="G186" s="247"/>
      <c r="H186" s="8"/>
      <c r="I186" s="164"/>
      <c r="J186" s="164"/>
      <c r="K186" s="8"/>
    </row>
    <row r="187" spans="2:12" ht="40.5" customHeight="1">
      <c r="B187" s="4"/>
      <c r="C187" s="235"/>
      <c r="D187" s="248" t="str">
        <f>D4</f>
        <v>UNDP</v>
      </c>
      <c r="E187" s="248" t="str">
        <f>E4</f>
        <v>OHCHR</v>
      </c>
      <c r="F187" s="248">
        <f>F4</f>
        <v>0</v>
      </c>
      <c r="G187" s="237" t="s">
        <v>7</v>
      </c>
      <c r="H187" s="161"/>
      <c r="I187" s="164"/>
      <c r="J187" s="164"/>
      <c r="K187" s="8"/>
    </row>
    <row r="188" spans="2:12" ht="24.75" customHeight="1">
      <c r="B188" s="4"/>
      <c r="C188" s="236"/>
      <c r="D188" s="249"/>
      <c r="E188" s="249"/>
      <c r="F188" s="249"/>
      <c r="G188" s="238"/>
      <c r="H188" s="161"/>
      <c r="I188" s="164"/>
      <c r="J188" s="164"/>
      <c r="K188" s="8"/>
    </row>
    <row r="189" spans="2:12" ht="41.25" customHeight="1">
      <c r="B189" s="175"/>
      <c r="C189" s="176" t="s">
        <v>209</v>
      </c>
      <c r="D189" s="177">
        <f>SUM(D15,D25,D35,D45,D57,D67,D77,D87,D99,D109,D119,D129,D141,D151,D161,D171,D174,D175,D176,D177)</f>
        <v>2845000</v>
      </c>
      <c r="E189" s="177">
        <f>SUM(E15,E25,E35,E45,E57,E67,E77,E87,E99,E109,E119,E129,E141,E151,E161,E171,E174,E175,E176,E177)</f>
        <v>420561</v>
      </c>
      <c r="F189" s="177">
        <f>SUM(F15,F25,F35,F45,F57,F67,F77,F87,F99,F109,F119,F129,F141,F151,F161,F171,F174,F175,F176,F177)</f>
        <v>0</v>
      </c>
      <c r="G189" s="178">
        <f>SUM(D189:F189)</f>
        <v>3265561</v>
      </c>
      <c r="H189" s="161"/>
      <c r="I189" s="179"/>
      <c r="J189" s="164"/>
      <c r="K189" s="175"/>
    </row>
    <row r="190" spans="2:12" ht="51.75" customHeight="1">
      <c r="B190" s="180"/>
      <c r="C190" s="176" t="s">
        <v>210</v>
      </c>
      <c r="D190" s="177">
        <f>D189*0.07</f>
        <v>199150.00000000003</v>
      </c>
      <c r="E190" s="177">
        <f>E189*0.07</f>
        <v>29439.270000000004</v>
      </c>
      <c r="F190" s="177">
        <f>F189*0.07</f>
        <v>0</v>
      </c>
      <c r="G190" s="178">
        <f>G189*0.07</f>
        <v>228589.27000000002</v>
      </c>
      <c r="H190" s="180"/>
      <c r="I190" s="179"/>
      <c r="J190" s="164"/>
      <c r="K190" s="181"/>
    </row>
    <row r="191" spans="2:12" ht="51.75" customHeight="1" thickBot="1">
      <c r="B191" s="180"/>
      <c r="C191" s="7" t="s">
        <v>7</v>
      </c>
      <c r="D191" s="72">
        <f>SUM(D189:D190)</f>
        <v>3044150</v>
      </c>
      <c r="E191" s="72">
        <f>SUM(E189:E190)</f>
        <v>450000.27</v>
      </c>
      <c r="F191" s="72">
        <f>SUM(F189:F190)</f>
        <v>0</v>
      </c>
      <c r="G191" s="81">
        <f>SUM(G189:G190)</f>
        <v>3494150.27</v>
      </c>
      <c r="H191" s="180"/>
      <c r="K191" s="181"/>
    </row>
    <row r="192" spans="2:12" ht="42" customHeight="1">
      <c r="B192" s="180"/>
      <c r="I192" s="116"/>
      <c r="J192" s="116"/>
      <c r="K192" s="2"/>
      <c r="L192" s="181"/>
    </row>
    <row r="193" spans="2:12" s="19" customFormat="1" ht="29.25" customHeight="1" thickBot="1">
      <c r="B193" s="161"/>
      <c r="C193" s="4"/>
      <c r="D193" s="14"/>
      <c r="E193" s="14"/>
      <c r="F193" s="14"/>
      <c r="G193" s="14"/>
      <c r="H193" s="14"/>
      <c r="I193" s="120"/>
      <c r="J193" s="120"/>
      <c r="K193" s="8"/>
      <c r="L193" s="175"/>
    </row>
    <row r="194" spans="2:12" ht="23.25" customHeight="1">
      <c r="B194" s="181"/>
      <c r="C194" s="230" t="s">
        <v>211</v>
      </c>
      <c r="D194" s="231"/>
      <c r="E194" s="231"/>
      <c r="F194" s="231"/>
      <c r="G194" s="231"/>
      <c r="H194" s="232"/>
      <c r="I194" s="120"/>
      <c r="J194" s="120"/>
      <c r="K194" s="181"/>
    </row>
    <row r="195" spans="2:12" ht="41.25" customHeight="1">
      <c r="B195" s="181"/>
      <c r="C195" s="68"/>
      <c r="D195" s="205" t="str">
        <f>D4</f>
        <v>UNDP</v>
      </c>
      <c r="E195" s="205" t="str">
        <f>E4</f>
        <v>OHCHR</v>
      </c>
      <c r="F195" s="205">
        <f>F4</f>
        <v>0</v>
      </c>
      <c r="G195" s="239" t="s">
        <v>7</v>
      </c>
      <c r="H195" s="241" t="s">
        <v>212</v>
      </c>
      <c r="I195" s="120"/>
      <c r="J195" s="120"/>
      <c r="K195" s="181"/>
    </row>
    <row r="196" spans="2:12" ht="27.75" customHeight="1">
      <c r="B196" s="181"/>
      <c r="C196" s="68"/>
      <c r="D196" s="206"/>
      <c r="E196" s="206"/>
      <c r="F196" s="206"/>
      <c r="G196" s="240"/>
      <c r="H196" s="242"/>
      <c r="I196" s="115"/>
      <c r="J196" s="115"/>
      <c r="K196" s="181"/>
    </row>
    <row r="197" spans="2:12" ht="55.5" customHeight="1">
      <c r="B197" s="181"/>
      <c r="C197" s="13" t="s">
        <v>213</v>
      </c>
      <c r="D197" s="70">
        <f>$D$191*H197</f>
        <v>761037.5</v>
      </c>
      <c r="E197" s="71">
        <f>$E$191*H197</f>
        <v>112500.0675</v>
      </c>
      <c r="F197" s="71">
        <f>$F$191*H197</f>
        <v>0</v>
      </c>
      <c r="G197" s="71">
        <f>SUM(D197:F197)</f>
        <v>873537.5675</v>
      </c>
      <c r="H197" s="91">
        <v>0.25</v>
      </c>
      <c r="I197" s="115"/>
      <c r="J197" s="115"/>
      <c r="K197" s="181"/>
    </row>
    <row r="198" spans="2:12" ht="57.75" customHeight="1">
      <c r="B198" s="229"/>
      <c r="C198" s="84" t="s">
        <v>214</v>
      </c>
      <c r="D198" s="70">
        <f>$D$191*H198</f>
        <v>1522075</v>
      </c>
      <c r="E198" s="71">
        <f>$E$191*H198</f>
        <v>225000.13500000001</v>
      </c>
      <c r="F198" s="71">
        <f>$F$191*H198</f>
        <v>0</v>
      </c>
      <c r="G198" s="85">
        <f>SUM(D198:F198)</f>
        <v>1747075.135</v>
      </c>
      <c r="H198" s="92">
        <v>0.5</v>
      </c>
      <c r="I198" s="117"/>
      <c r="J198" s="117"/>
    </row>
    <row r="199" spans="2:12" ht="57.75" customHeight="1">
      <c r="B199" s="229"/>
      <c r="C199" s="84" t="s">
        <v>215</v>
      </c>
      <c r="D199" s="70">
        <f>$D$191*H199</f>
        <v>761037.5</v>
      </c>
      <c r="E199" s="71">
        <f>$E$191*H199</f>
        <v>112500.0675</v>
      </c>
      <c r="F199" s="71">
        <f>$F$191*H199</f>
        <v>0</v>
      </c>
      <c r="G199" s="85">
        <f>SUM(D199:F199)</f>
        <v>873537.5675</v>
      </c>
      <c r="H199" s="93">
        <v>0.25</v>
      </c>
      <c r="I199" s="121"/>
      <c r="J199" s="121"/>
    </row>
    <row r="200" spans="2:12" ht="38.25" customHeight="1" thickBot="1">
      <c r="B200" s="229"/>
      <c r="C200" s="7" t="s">
        <v>216</v>
      </c>
      <c r="D200" s="72">
        <f>SUM(D197:D199)</f>
        <v>3044150</v>
      </c>
      <c r="E200" s="72">
        <f>SUM(E197:E199)</f>
        <v>450000.27</v>
      </c>
      <c r="F200" s="72">
        <f>SUM(F197:F199)</f>
        <v>0</v>
      </c>
      <c r="G200" s="72">
        <f>SUM(G197:G199)</f>
        <v>3494150.27</v>
      </c>
      <c r="H200" s="73">
        <f>SUM(H197:H199)</f>
        <v>1</v>
      </c>
      <c r="I200" s="118"/>
      <c r="J200" s="116"/>
    </row>
    <row r="201" spans="2:12" ht="21.75" customHeight="1" thickBot="1">
      <c r="B201" s="229"/>
      <c r="C201" s="1"/>
      <c r="D201" s="5"/>
      <c r="E201" s="5"/>
      <c r="F201" s="5"/>
      <c r="G201" s="5"/>
      <c r="H201" s="5"/>
      <c r="I201" s="118"/>
      <c r="J201" s="116"/>
    </row>
    <row r="202" spans="2:12" ht="49.5" customHeight="1">
      <c r="B202" s="229"/>
      <c r="C202" s="74" t="s">
        <v>217</v>
      </c>
      <c r="D202" s="75">
        <f>SUM(H15,H25,H35,H45,H57,H67,H77,H87,H99,H109,H119,H129,H141,H151,H161,H171,H178)*1.07</f>
        <v>1117795.081</v>
      </c>
      <c r="E202" s="14"/>
      <c r="F202" s="14"/>
      <c r="G202" s="14"/>
      <c r="H202" s="123" t="s">
        <v>218</v>
      </c>
      <c r="I202" s="124">
        <f>SUM(I178,I171,I161,I151,I141,I129,I119,I109,I99,I87,I77,I67,I57,I45,I35,I25,I15)</f>
        <v>348965.56</v>
      </c>
      <c r="J202" s="135"/>
    </row>
    <row r="203" spans="2:12" ht="28.5" customHeight="1" thickBot="1">
      <c r="B203" s="229"/>
      <c r="C203" s="76" t="s">
        <v>219</v>
      </c>
      <c r="D203" s="111">
        <f>D202/G191</f>
        <v>0.31990469631404833</v>
      </c>
      <c r="E203" s="20"/>
      <c r="F203" s="20"/>
      <c r="G203" s="20"/>
      <c r="H203" s="125" t="s">
        <v>220</v>
      </c>
      <c r="I203" s="126">
        <f>I202/G189</f>
        <v>0.10686236147479714</v>
      </c>
      <c r="J203" s="136"/>
    </row>
    <row r="204" spans="2:12" ht="28.5" customHeight="1">
      <c r="B204" s="229"/>
      <c r="C204" s="243"/>
      <c r="D204" s="244"/>
      <c r="E204" s="21"/>
      <c r="F204" s="21"/>
      <c r="G204" s="21"/>
    </row>
    <row r="205" spans="2:12" ht="32.25" customHeight="1">
      <c r="B205" s="229"/>
      <c r="C205" s="76" t="s">
        <v>221</v>
      </c>
      <c r="D205" s="77">
        <f>SUM(D176:F177)*1.07</f>
        <v>219350</v>
      </c>
      <c r="E205" s="22"/>
      <c r="F205" s="22"/>
      <c r="G205" s="22"/>
    </row>
    <row r="206" spans="2:12" ht="23.25" customHeight="1">
      <c r="B206" s="229"/>
      <c r="C206" s="76" t="s">
        <v>222</v>
      </c>
      <c r="D206" s="111">
        <f>D205/G191</f>
        <v>6.2776349913537061E-2</v>
      </c>
      <c r="E206" s="22"/>
      <c r="F206" s="22"/>
      <c r="G206" s="22"/>
      <c r="I206" s="114"/>
    </row>
    <row r="207" spans="2:12" ht="66.75" customHeight="1" thickBot="1">
      <c r="B207" s="229"/>
      <c r="C207" s="233" t="s">
        <v>223</v>
      </c>
      <c r="D207" s="234"/>
      <c r="E207" s="15"/>
      <c r="F207" s="15"/>
      <c r="G207" s="15"/>
    </row>
    <row r="208" spans="2:12" ht="55.5" customHeight="1">
      <c r="B208" s="229"/>
      <c r="L208" s="19"/>
    </row>
    <row r="209" spans="2:2" ht="42.75" customHeight="1">
      <c r="B209" s="229"/>
    </row>
    <row r="210" spans="2:2" ht="21.75" customHeight="1">
      <c r="B210" s="229"/>
    </row>
    <row r="211" spans="2:2" ht="21.75" customHeight="1">
      <c r="B211" s="229"/>
    </row>
    <row r="212" spans="2:2" ht="23.25" customHeight="1">
      <c r="B212" s="229"/>
    </row>
    <row r="213" spans="2:2" ht="23.25" customHeight="1"/>
    <row r="214" spans="2:2" ht="21.75" customHeight="1"/>
    <row r="215" spans="2:2" ht="16.5" customHeight="1"/>
    <row r="216" spans="2:2" ht="29.25" customHeight="1"/>
    <row r="217" spans="2:2" ht="24.75" customHeight="1"/>
    <row r="218" spans="2:2" ht="33" customHeight="1"/>
    <row r="220" spans="2:2" ht="15" customHeight="1"/>
    <row r="221" spans="2:2" ht="25.5" customHeight="1"/>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5" priority="46" operator="lessThan">
      <formula>0.15</formula>
    </cfRule>
  </conditionalFormatting>
  <conditionalFormatting sqref="D206">
    <cfRule type="cellIs" dxfId="24" priority="44" operator="lessThan">
      <formula>0.05</formula>
    </cfRule>
  </conditionalFormatting>
  <conditionalFormatting sqref="I199:J199 H200">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8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9964D-4AFB-4FD9-8310-53336CF82EFB}">
  <dimension ref="A1:G31"/>
  <sheetViews>
    <sheetView tabSelected="1" workbookViewId="0">
      <selection activeCell="I35" sqref="I35"/>
    </sheetView>
  </sheetViews>
  <sheetFormatPr baseColWidth="10" defaultRowHeight="15"/>
  <cols>
    <col min="1" max="1" width="16.140625" customWidth="1"/>
    <col min="2" max="2" width="16.28515625" style="323" customWidth="1"/>
    <col min="3" max="3" width="12.42578125" style="94" hidden="1" customWidth="1"/>
    <col min="4" max="4" width="16.5703125" customWidth="1"/>
    <col min="5" max="5" width="19.140625" style="323" customWidth="1"/>
    <col min="6" max="6" width="17.5703125" customWidth="1"/>
    <col min="7" max="7" width="14.140625" bestFit="1" customWidth="1"/>
  </cols>
  <sheetData>
    <row r="1" spans="1:6">
      <c r="A1" s="348" t="s">
        <v>2765</v>
      </c>
      <c r="B1" s="349">
        <v>2022</v>
      </c>
      <c r="C1" s="350"/>
      <c r="D1" s="351"/>
      <c r="E1" s="352">
        <v>2023</v>
      </c>
      <c r="F1" s="373" t="s">
        <v>2772</v>
      </c>
    </row>
    <row r="2" spans="1:6" ht="45">
      <c r="A2" s="354"/>
      <c r="B2" s="355" t="s">
        <v>2766</v>
      </c>
      <c r="C2" s="356" t="s">
        <v>2767</v>
      </c>
      <c r="D2" s="357" t="s">
        <v>1614</v>
      </c>
      <c r="E2" s="358" t="s">
        <v>2768</v>
      </c>
      <c r="F2" s="374"/>
    </row>
    <row r="3" spans="1:6">
      <c r="A3" s="360" t="s">
        <v>697</v>
      </c>
      <c r="B3" s="361">
        <v>3655.39</v>
      </c>
      <c r="C3" s="362">
        <f>+B3/B29</f>
        <v>1.1239047325638097E-2</v>
      </c>
      <c r="D3" s="363">
        <f>+C3*B28</f>
        <v>255.77857620829153</v>
      </c>
      <c r="E3" s="361"/>
      <c r="F3" s="368">
        <f>+B3+D3+E3</f>
        <v>3911.1685762082916</v>
      </c>
    </row>
    <row r="4" spans="1:6">
      <c r="A4" s="360" t="s">
        <v>729</v>
      </c>
      <c r="B4" s="361">
        <v>43590.719999999994</v>
      </c>
      <c r="C4" s="364">
        <f>+B4/B29</f>
        <v>0.13402623660912763</v>
      </c>
      <c r="D4" s="360">
        <f>+B28*C4</f>
        <v>3050.1731135376244</v>
      </c>
      <c r="E4" s="361"/>
      <c r="F4" s="368">
        <f t="shared" ref="F4:F31" si="0">+B4+D4+E4</f>
        <v>46640.893113537619</v>
      </c>
    </row>
    <row r="5" spans="1:6">
      <c r="A5" s="360" t="s">
        <v>22</v>
      </c>
      <c r="B5" s="361">
        <v>2238.1299999999997</v>
      </c>
      <c r="C5" s="364">
        <f>+B5/B29</f>
        <v>6.8814679120231745E-3</v>
      </c>
      <c r="D5" s="363">
        <f>C5*B28</f>
        <v>156.60865318586073</v>
      </c>
      <c r="E5" s="361"/>
      <c r="F5" s="368">
        <f t="shared" si="0"/>
        <v>2394.7386531858606</v>
      </c>
    </row>
    <row r="6" spans="1:6">
      <c r="A6" s="360" t="s">
        <v>31</v>
      </c>
      <c r="B6" s="361">
        <v>1197.0999999999999</v>
      </c>
      <c r="C6" s="364">
        <f>+B6/B29</f>
        <v>3.6806643213231323E-3</v>
      </c>
      <c r="D6" s="363">
        <f>C6*B28</f>
        <v>83.764669044601462</v>
      </c>
      <c r="E6" s="361"/>
      <c r="F6" s="368">
        <f t="shared" si="0"/>
        <v>1280.8646690446014</v>
      </c>
    </row>
    <row r="7" spans="1:6">
      <c r="A7" s="360" t="s">
        <v>33</v>
      </c>
      <c r="B7" s="361">
        <v>1931.4099999999999</v>
      </c>
      <c r="C7" s="364">
        <f>+B7/B29</f>
        <v>5.9384110574277095E-3</v>
      </c>
      <c r="D7" s="363">
        <f>C7*B28</f>
        <v>135.14653699727151</v>
      </c>
      <c r="E7" s="361"/>
      <c r="F7" s="368">
        <f t="shared" si="0"/>
        <v>2066.5565369972715</v>
      </c>
    </row>
    <row r="8" spans="1:6">
      <c r="A8" s="360" t="s">
        <v>51</v>
      </c>
      <c r="B8" s="361">
        <v>2993.4700000000003</v>
      </c>
      <c r="C8" s="364">
        <f>+B8/B29</f>
        <v>9.203874551792798E-3</v>
      </c>
      <c r="D8" s="363">
        <f>C8*B28</f>
        <v>209.46205316593699</v>
      </c>
      <c r="E8" s="361"/>
      <c r="F8" s="368">
        <f t="shared" si="0"/>
        <v>3202.9320531659373</v>
      </c>
    </row>
    <row r="9" spans="1:6">
      <c r="A9" s="360" t="s">
        <v>71</v>
      </c>
      <c r="B9" s="361">
        <v>25998.220000000005</v>
      </c>
      <c r="C9" s="364">
        <f>+B9/B29</f>
        <v>7.993544463445787E-2</v>
      </c>
      <c r="D9" s="363">
        <f>C9*B28</f>
        <v>1819.1732470543309</v>
      </c>
      <c r="E9" s="361"/>
      <c r="F9" s="368">
        <f t="shared" si="0"/>
        <v>27817.393247054337</v>
      </c>
    </row>
    <row r="10" spans="1:6">
      <c r="A10" s="360" t="s">
        <v>75</v>
      </c>
      <c r="B10" s="361">
        <v>1306.21</v>
      </c>
      <c r="C10" s="364">
        <f>+B10/B29</f>
        <v>4.0161394563156703E-3</v>
      </c>
      <c r="D10" s="363">
        <f>C10*B28</f>
        <v>91.399422231015691</v>
      </c>
      <c r="E10" s="361"/>
      <c r="F10" s="368">
        <f t="shared" si="0"/>
        <v>1397.6094222310157</v>
      </c>
    </row>
    <row r="11" spans="1:6">
      <c r="A11" s="360" t="s">
        <v>77</v>
      </c>
      <c r="B11" s="361">
        <v>13336.83</v>
      </c>
      <c r="C11" s="364">
        <f>+B11/B29</f>
        <v>4.1006093342704865E-2</v>
      </c>
      <c r="D11" s="363">
        <f>C11*B28</f>
        <v>933.21790247607737</v>
      </c>
      <c r="E11" s="361"/>
      <c r="F11" s="368">
        <f t="shared" si="0"/>
        <v>14270.047902476077</v>
      </c>
    </row>
    <row r="12" spans="1:6">
      <c r="A12" s="360" t="s">
        <v>79</v>
      </c>
      <c r="B12" s="361">
        <v>13262.189999999999</v>
      </c>
      <c r="C12" s="364">
        <f>+B12/B29</f>
        <v>4.0776601416430067E-2</v>
      </c>
      <c r="D12" s="363">
        <f>C12*B28</f>
        <v>927.99511833315773</v>
      </c>
      <c r="E12" s="361"/>
      <c r="F12" s="368">
        <f t="shared" si="0"/>
        <v>14190.185118333156</v>
      </c>
    </row>
    <row r="13" spans="1:6">
      <c r="A13" s="360" t="s">
        <v>88</v>
      </c>
      <c r="B13" s="361">
        <v>41232.050000000003</v>
      </c>
      <c r="C13" s="364">
        <f>+B13/B29</f>
        <v>0.12677415030491312</v>
      </c>
      <c r="D13" s="363">
        <f>C13*B28</f>
        <v>2885.1299158637216</v>
      </c>
      <c r="E13" s="361"/>
      <c r="F13" s="368">
        <f t="shared" si="0"/>
        <v>44117.179915863722</v>
      </c>
    </row>
    <row r="14" spans="1:6">
      <c r="A14" s="360" t="s">
        <v>90</v>
      </c>
      <c r="B14" s="361">
        <v>7063.67</v>
      </c>
      <c r="C14" s="364">
        <f>+B14/B29</f>
        <v>2.1718317723331864E-2</v>
      </c>
      <c r="D14" s="363">
        <f>C14*B28</f>
        <v>494.26612629711815</v>
      </c>
      <c r="E14" s="361"/>
      <c r="F14" s="368">
        <f t="shared" si="0"/>
        <v>7557.9361262971179</v>
      </c>
    </row>
    <row r="15" spans="1:6">
      <c r="A15" s="360" t="s">
        <v>92</v>
      </c>
      <c r="B15" s="361">
        <v>19472.249999999996</v>
      </c>
      <c r="C15" s="364">
        <f>+B15/B29</f>
        <v>5.9870366578301193E-2</v>
      </c>
      <c r="D15" s="363">
        <f>C15*B28</f>
        <v>1362.5315986999756</v>
      </c>
      <c r="E15" s="361"/>
      <c r="F15" s="368">
        <f t="shared" si="0"/>
        <v>20834.78159869997</v>
      </c>
    </row>
    <row r="16" spans="1:6">
      <c r="A16" s="360" t="s">
        <v>95</v>
      </c>
      <c r="B16" s="361">
        <v>2575.6999999999998</v>
      </c>
      <c r="C16" s="364">
        <f>+B16/B29</f>
        <v>7.9193777398980803E-3</v>
      </c>
      <c r="D16" s="363">
        <f>C16*B28</f>
        <v>180.22943618593268</v>
      </c>
      <c r="E16" s="361"/>
      <c r="F16" s="368">
        <f t="shared" si="0"/>
        <v>2755.9294361859324</v>
      </c>
    </row>
    <row r="17" spans="1:7">
      <c r="A17" s="360" t="s">
        <v>96</v>
      </c>
      <c r="B17" s="361">
        <v>21435.86</v>
      </c>
      <c r="C17" s="364">
        <f>+B17/B29</f>
        <v>6.5907781387417666E-2</v>
      </c>
      <c r="D17" s="363">
        <f>C17*B28</f>
        <v>1499.9312660482926</v>
      </c>
      <c r="E17" s="361"/>
      <c r="F17" s="368">
        <f t="shared" si="0"/>
        <v>22935.791266048294</v>
      </c>
    </row>
    <row r="18" spans="1:7">
      <c r="A18" s="360" t="s">
        <v>121</v>
      </c>
      <c r="B18" s="361">
        <v>-57.730000000000004</v>
      </c>
      <c r="C18" s="364">
        <f>+B18/B29</f>
        <v>-1.7749958338483373E-4</v>
      </c>
      <c r="D18" s="363">
        <f>C18*B28</f>
        <v>-4.0395408436595464</v>
      </c>
      <c r="E18" s="361"/>
      <c r="F18" s="368">
        <f t="shared" si="0"/>
        <v>-61.769540843659549</v>
      </c>
    </row>
    <row r="19" spans="1:7">
      <c r="A19" s="360" t="s">
        <v>136</v>
      </c>
      <c r="B19" s="361">
        <v>3976.9299999999994</v>
      </c>
      <c r="C19" s="364">
        <f>+B19/B29</f>
        <v>1.2227670503215774E-2</v>
      </c>
      <c r="D19" s="363">
        <f>C19*B28</f>
        <v>278.2776921422996</v>
      </c>
      <c r="E19" s="361"/>
      <c r="F19" s="368">
        <f t="shared" si="0"/>
        <v>4255.2076921422986</v>
      </c>
    </row>
    <row r="20" spans="1:7">
      <c r="A20" s="360" t="str">
        <f>+'[1]PIVOT 2023 AAA'!A5</f>
        <v>Activity 3.1.3a</v>
      </c>
      <c r="B20" s="361"/>
      <c r="C20" s="364"/>
      <c r="D20" s="363"/>
      <c r="E20" s="361">
        <f>+GETPIVOTDATA("Net Accounted Amt",'[1]PIVOT 2023 AAA'!$A$3,"TASK_NUMBER","Activity 3.1.3a")</f>
        <v>302.61</v>
      </c>
      <c r="F20" s="368">
        <f t="shared" si="0"/>
        <v>302.61</v>
      </c>
    </row>
    <row r="21" spans="1:7">
      <c r="A21" s="360" t="s">
        <v>142</v>
      </c>
      <c r="B21" s="361">
        <v>42633.4</v>
      </c>
      <c r="C21" s="364">
        <f>+B21/B29</f>
        <v>0.13108281202631164</v>
      </c>
      <c r="D21" s="363">
        <f>C21*B28</f>
        <v>2983.1865685791604</v>
      </c>
      <c r="E21" s="361"/>
      <c r="F21" s="368">
        <f t="shared" si="0"/>
        <v>45616.586568579165</v>
      </c>
    </row>
    <row r="22" spans="1:7">
      <c r="A22" s="372" t="str">
        <f>+'[1]PIVOT 2023 AAA'!A7</f>
        <v>ACTIVITY 5.Q1</v>
      </c>
      <c r="B22" s="361"/>
      <c r="C22" s="364"/>
      <c r="D22" s="363"/>
      <c r="E22" s="361">
        <f>SUM('[1]PIVOT 2023 AAA'!B7:B8)</f>
        <v>249250.31</v>
      </c>
      <c r="F22" s="370">
        <f t="shared" si="0"/>
        <v>249250.31</v>
      </c>
      <c r="G22" t="s">
        <v>2773</v>
      </c>
    </row>
    <row r="23" spans="1:7">
      <c r="A23" s="372" t="s">
        <v>2769</v>
      </c>
      <c r="B23" s="361"/>
      <c r="C23" s="364"/>
      <c r="D23" s="363"/>
      <c r="E23" s="361">
        <f>+GETPIVOTDATA("Net Accounted Amt",'[1]PIVOT 2023 AAA'!$A$3,"TASK_NUMBER","QUERY 1")</f>
        <v>33.76</v>
      </c>
      <c r="F23" s="370">
        <f t="shared" si="0"/>
        <v>33.76</v>
      </c>
      <c r="G23" t="s">
        <v>2773</v>
      </c>
    </row>
    <row r="24" spans="1:7">
      <c r="A24" s="372" t="s">
        <v>2770</v>
      </c>
      <c r="B24" s="361"/>
      <c r="C24" s="364"/>
      <c r="D24" s="363"/>
      <c r="E24" s="361">
        <f>+GETPIVOTDATA("Net Accounted Amt",'[1]PIVOT 2023 AAA'!$A$3,"TASK_NUMBER","QUERY 2")</f>
        <v>23726.21</v>
      </c>
      <c r="F24" s="370">
        <f t="shared" si="0"/>
        <v>23726.21</v>
      </c>
      <c r="G24" t="s">
        <v>2773</v>
      </c>
    </row>
    <row r="25" spans="1:7">
      <c r="A25" s="360" t="s">
        <v>203</v>
      </c>
      <c r="B25" s="361">
        <v>19754.959999999992</v>
      </c>
      <c r="C25" s="364">
        <f>+B25/B29</f>
        <v>6.0739601070224379E-2</v>
      </c>
      <c r="D25" s="363">
        <f>C25*B28</f>
        <v>1382.3136633441982</v>
      </c>
      <c r="E25" s="361"/>
      <c r="F25" s="368">
        <f t="shared" si="0"/>
        <v>21137.273663344189</v>
      </c>
    </row>
    <row r="26" spans="1:7">
      <c r="A26" s="360" t="s">
        <v>1117</v>
      </c>
      <c r="B26" s="361">
        <v>57643.44</v>
      </c>
      <c r="C26" s="364">
        <f>+B26/B29</f>
        <v>0.17723344162253005</v>
      </c>
      <c r="D26" s="363">
        <f>C26*B28</f>
        <v>4033.4839814487868</v>
      </c>
      <c r="E26" s="361">
        <f>+GETPIVOTDATA("Net Accounted Amt",'[1]PIVOT 2023 AAA'!$A$3,"TASK_NUMBER","")</f>
        <v>664.7199999999998</v>
      </c>
      <c r="F26" s="368">
        <f t="shared" si="0"/>
        <v>62341.643981448789</v>
      </c>
    </row>
    <row r="27" spans="1:7">
      <c r="A27" s="360"/>
      <c r="B27" s="361"/>
      <c r="C27" s="364"/>
      <c r="D27" s="363"/>
      <c r="E27" s="361"/>
      <c r="F27" s="368">
        <f t="shared" si="0"/>
        <v>0</v>
      </c>
    </row>
    <row r="28" spans="1:7">
      <c r="A28" s="360" t="s">
        <v>1614</v>
      </c>
      <c r="B28" s="361">
        <v>22758.029999999995</v>
      </c>
      <c r="C28" s="364">
        <f>+B28/B30</f>
        <v>6.5396970553557116E-2</v>
      </c>
      <c r="D28" s="363">
        <f>SUM(D3:D26)</f>
        <v>22758.029999999992</v>
      </c>
      <c r="E28" s="361">
        <f>+B28-D28</f>
        <v>0</v>
      </c>
      <c r="F28" s="368"/>
    </row>
    <row r="29" spans="1:7">
      <c r="A29" s="360" t="s">
        <v>2771</v>
      </c>
      <c r="B29" s="361">
        <f>B30-B28</f>
        <v>325240.2</v>
      </c>
      <c r="C29" s="364"/>
      <c r="D29" s="360"/>
      <c r="E29" s="361"/>
      <c r="F29" s="368"/>
    </row>
    <row r="30" spans="1:7">
      <c r="A30" s="365" t="s">
        <v>248</v>
      </c>
      <c r="B30" s="366">
        <v>347998.23</v>
      </c>
      <c r="C30" s="364"/>
      <c r="D30" s="363"/>
      <c r="E30" s="361">
        <f>SUM(E3:E29)</f>
        <v>273977.61</v>
      </c>
      <c r="F30" s="369">
        <f>+B30+D30+E30</f>
        <v>621975.84</v>
      </c>
    </row>
    <row r="31" spans="1:7">
      <c r="A31" s="353"/>
      <c r="B31" s="367"/>
      <c r="C31" s="359"/>
      <c r="D31" s="353"/>
      <c r="E31" s="367"/>
      <c r="F31" s="368">
        <f t="shared" si="0"/>
        <v>0</v>
      </c>
      <c r="G31" s="371"/>
    </row>
  </sheetData>
  <mergeCells count="2">
    <mergeCell ref="A1:A2"/>
    <mergeCell ref="B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151" activePane="bottomLeft" state="frozen"/>
      <selection pane="bottomLeft" activeCell="C14" sqref="C14"/>
    </sheetView>
  </sheetViews>
  <sheetFormatPr baseColWidth="10" defaultColWidth="9.140625" defaultRowHeight="15.75"/>
  <cols>
    <col min="1" max="1" width="4.42578125" style="29" customWidth="1"/>
    <col min="2" max="2" width="3.28515625" style="29" customWidth="1"/>
    <col min="3" max="3" width="51.42578125" style="29" customWidth="1"/>
    <col min="4" max="4" width="34.28515625" style="30" customWidth="1"/>
    <col min="5" max="5" width="35" style="30" customWidth="1"/>
    <col min="6" max="6" width="36.5703125" style="30" customWidth="1"/>
    <col min="7" max="7" width="25.7109375" style="29" customWidth="1"/>
    <col min="8" max="8" width="21.42578125" style="29" customWidth="1"/>
    <col min="9" max="9" width="16.85546875" style="29" customWidth="1"/>
    <col min="10" max="10" width="19.42578125" style="29" customWidth="1"/>
    <col min="11" max="11" width="19" style="29" customWidth="1"/>
    <col min="12" max="12" width="26" style="29" customWidth="1"/>
    <col min="13" max="13" width="21.140625" style="29" customWidth="1"/>
    <col min="14" max="14" width="7" style="29" customWidth="1"/>
    <col min="15" max="15" width="24.28515625" style="29" customWidth="1"/>
    <col min="16" max="16" width="26.42578125" style="29" customWidth="1"/>
    <col min="17" max="17" width="30.140625" style="29" customWidth="1"/>
    <col min="18" max="18" width="33" style="29" customWidth="1"/>
    <col min="19" max="20" width="22.7109375" style="29" customWidth="1"/>
    <col min="21" max="21" width="23.42578125" style="29" customWidth="1"/>
    <col min="22" max="22" width="32.140625" style="29" customWidth="1"/>
    <col min="23" max="23" width="9.140625" style="29"/>
    <col min="24" max="24" width="17.7109375" style="29" customWidth="1"/>
    <col min="25" max="25" width="26.42578125" style="29" customWidth="1"/>
    <col min="26" max="26" width="22.42578125" style="29" customWidth="1"/>
    <col min="27" max="27" width="29.7109375" style="29" customWidth="1"/>
    <col min="28" max="28" width="23.42578125" style="29" customWidth="1"/>
    <col min="29" max="29" width="18.42578125" style="29" customWidth="1"/>
    <col min="30" max="30" width="17.42578125" style="29" customWidth="1"/>
    <col min="31" max="31" width="25.140625" style="29" customWidth="1"/>
    <col min="32" max="16384" width="9.140625" style="29"/>
  </cols>
  <sheetData>
    <row r="1" spans="2:14" ht="31.5" customHeight="1">
      <c r="B1" s="182"/>
      <c r="C1" s="204" t="s">
        <v>0</v>
      </c>
      <c r="D1" s="204"/>
      <c r="E1" s="204"/>
      <c r="F1" s="204"/>
      <c r="G1" s="16"/>
      <c r="H1" s="17"/>
      <c r="I1" s="17"/>
      <c r="J1" s="182"/>
      <c r="K1" s="182"/>
      <c r="L1" s="11"/>
      <c r="M1" s="3"/>
      <c r="N1" s="182"/>
    </row>
    <row r="2" spans="2:14" ht="24" customHeight="1">
      <c r="B2" s="182"/>
      <c r="C2" s="207" t="s">
        <v>224</v>
      </c>
      <c r="D2" s="207"/>
      <c r="E2" s="207"/>
      <c r="F2" s="140"/>
      <c r="G2" s="182"/>
      <c r="H2" s="182"/>
      <c r="I2" s="182"/>
      <c r="J2" s="182"/>
      <c r="K2" s="182"/>
      <c r="L2" s="11"/>
      <c r="M2" s="3"/>
      <c r="N2" s="182"/>
    </row>
    <row r="3" spans="2:14" ht="24" customHeight="1">
      <c r="B3" s="182"/>
      <c r="C3" s="24"/>
      <c r="D3" s="24"/>
      <c r="E3" s="24"/>
      <c r="F3" s="24"/>
      <c r="G3" s="182"/>
      <c r="H3" s="182"/>
      <c r="I3" s="182"/>
      <c r="J3" s="182"/>
      <c r="K3" s="182"/>
      <c r="L3" s="11"/>
      <c r="M3" s="3"/>
      <c r="N3" s="182"/>
    </row>
    <row r="4" spans="2:14" ht="24" customHeight="1">
      <c r="B4" s="182"/>
      <c r="C4" s="24"/>
      <c r="D4" s="147" t="str">
        <f>'1) Budget Table'!D4</f>
        <v>UNDP</v>
      </c>
      <c r="E4" s="147" t="str">
        <f>'1) Budget Table'!E4</f>
        <v>OHCHR</v>
      </c>
      <c r="F4" s="147">
        <f>'1) Budget Table'!F4</f>
        <v>0</v>
      </c>
      <c r="G4" s="148" t="s">
        <v>7</v>
      </c>
      <c r="H4" s="182"/>
      <c r="I4" s="182"/>
      <c r="J4" s="182"/>
      <c r="K4" s="182"/>
      <c r="L4" s="11"/>
      <c r="M4" s="3"/>
      <c r="N4" s="182"/>
    </row>
    <row r="5" spans="2:14" ht="24" customHeight="1">
      <c r="B5" s="252" t="s">
        <v>225</v>
      </c>
      <c r="C5" s="253"/>
      <c r="D5" s="253"/>
      <c r="E5" s="253"/>
      <c r="F5" s="253"/>
      <c r="G5" s="254"/>
      <c r="H5" s="182"/>
      <c r="I5" s="182"/>
      <c r="J5" s="182"/>
      <c r="K5" s="182"/>
      <c r="L5" s="11"/>
      <c r="M5" s="3"/>
      <c r="N5" s="182"/>
    </row>
    <row r="6" spans="2:14" ht="22.5" customHeight="1">
      <c r="B6" s="182"/>
      <c r="C6" s="252" t="s">
        <v>226</v>
      </c>
      <c r="D6" s="253"/>
      <c r="E6" s="253"/>
      <c r="F6" s="253"/>
      <c r="G6" s="254"/>
      <c r="H6" s="182"/>
      <c r="I6" s="182"/>
      <c r="J6" s="182"/>
      <c r="K6" s="182"/>
      <c r="L6" s="11"/>
      <c r="M6" s="3"/>
      <c r="N6" s="182"/>
    </row>
    <row r="7" spans="2:14" ht="24.75" customHeight="1" thickBot="1">
      <c r="B7" s="182"/>
      <c r="C7" s="37" t="s">
        <v>227</v>
      </c>
      <c r="D7" s="38">
        <f>'1) Budget Table'!D15</f>
        <v>160000</v>
      </c>
      <c r="E7" s="38">
        <f>'1) Budget Table'!E15</f>
        <v>0</v>
      </c>
      <c r="F7" s="38">
        <f>'1) Budget Table'!F15</f>
        <v>0</v>
      </c>
      <c r="G7" s="39">
        <f>SUM(D7:F7)</f>
        <v>160000</v>
      </c>
      <c r="H7" s="182"/>
      <c r="I7" s="182"/>
      <c r="J7" s="182"/>
      <c r="K7" s="182"/>
      <c r="L7" s="11"/>
      <c r="M7" s="3"/>
      <c r="N7" s="182"/>
    </row>
    <row r="8" spans="2:14" ht="21.75" customHeight="1">
      <c r="B8" s="182"/>
      <c r="C8" s="35" t="s">
        <v>228</v>
      </c>
      <c r="D8" s="183"/>
      <c r="E8" s="184"/>
      <c r="F8" s="184"/>
      <c r="G8" s="36">
        <f t="shared" ref="G8:G15" si="0">SUM(D8:F8)</f>
        <v>0</v>
      </c>
      <c r="H8" s="182"/>
      <c r="I8" s="182"/>
      <c r="J8" s="182"/>
      <c r="K8" s="182"/>
      <c r="L8" s="182"/>
      <c r="M8" s="182"/>
      <c r="N8" s="182"/>
    </row>
    <row r="9" spans="2:14">
      <c r="B9" s="182"/>
      <c r="C9" s="27" t="s">
        <v>229</v>
      </c>
      <c r="D9" s="185">
        <v>19000</v>
      </c>
      <c r="E9" s="156"/>
      <c r="F9" s="156"/>
      <c r="G9" s="34">
        <f t="shared" si="0"/>
        <v>19000</v>
      </c>
      <c r="H9" s="182"/>
      <c r="I9" s="182"/>
      <c r="J9" s="182"/>
      <c r="K9" s="182"/>
      <c r="L9" s="182"/>
      <c r="M9" s="182"/>
      <c r="N9" s="182"/>
    </row>
    <row r="10" spans="2:14" ht="15.75" customHeight="1">
      <c r="B10" s="182"/>
      <c r="C10" s="27" t="s">
        <v>230</v>
      </c>
      <c r="D10" s="185">
        <v>5000</v>
      </c>
      <c r="E10" s="185"/>
      <c r="F10" s="185"/>
      <c r="G10" s="34">
        <f t="shared" si="0"/>
        <v>5000</v>
      </c>
      <c r="H10" s="182"/>
      <c r="I10" s="182"/>
      <c r="J10" s="182"/>
      <c r="K10" s="182"/>
      <c r="L10" s="182"/>
      <c r="M10" s="182"/>
      <c r="N10" s="182"/>
    </row>
    <row r="11" spans="2:14">
      <c r="B11" s="182"/>
      <c r="C11" s="28" t="s">
        <v>231</v>
      </c>
      <c r="D11" s="185">
        <v>101000</v>
      </c>
      <c r="E11" s="185"/>
      <c r="F11" s="185"/>
      <c r="G11" s="34">
        <f t="shared" si="0"/>
        <v>101000</v>
      </c>
      <c r="H11" s="182"/>
      <c r="I11" s="182"/>
      <c r="J11" s="182"/>
      <c r="K11" s="182"/>
      <c r="L11" s="182"/>
      <c r="M11" s="182"/>
      <c r="N11" s="182"/>
    </row>
    <row r="12" spans="2:14">
      <c r="B12" s="182"/>
      <c r="C12" s="27" t="s">
        <v>232</v>
      </c>
      <c r="D12" s="185">
        <v>35000</v>
      </c>
      <c r="E12" s="185"/>
      <c r="F12" s="185"/>
      <c r="G12" s="34">
        <f t="shared" si="0"/>
        <v>35000</v>
      </c>
      <c r="H12" s="182"/>
      <c r="I12" s="182"/>
      <c r="J12" s="182"/>
      <c r="K12" s="182"/>
      <c r="L12" s="182"/>
      <c r="M12" s="182"/>
      <c r="N12" s="182"/>
    </row>
    <row r="13" spans="2:14" ht="21.75" customHeight="1">
      <c r="B13" s="182"/>
      <c r="C13" s="27" t="s">
        <v>233</v>
      </c>
      <c r="D13" s="185"/>
      <c r="E13" s="185"/>
      <c r="F13" s="185"/>
      <c r="G13" s="34">
        <f t="shared" si="0"/>
        <v>0</v>
      </c>
      <c r="H13" s="182"/>
      <c r="I13" s="182"/>
      <c r="J13" s="182"/>
      <c r="K13" s="182"/>
      <c r="L13" s="182"/>
      <c r="M13" s="182"/>
      <c r="N13" s="182"/>
    </row>
    <row r="14" spans="2:14" ht="21.75" customHeight="1">
      <c r="B14" s="182"/>
      <c r="C14" s="27" t="s">
        <v>234</v>
      </c>
      <c r="D14" s="185"/>
      <c r="E14" s="185"/>
      <c r="F14" s="185"/>
      <c r="G14" s="34">
        <f t="shared" si="0"/>
        <v>0</v>
      </c>
      <c r="H14" s="182"/>
      <c r="I14" s="182"/>
      <c r="J14" s="182"/>
      <c r="K14" s="182"/>
      <c r="L14" s="182"/>
      <c r="M14" s="182"/>
      <c r="N14" s="182"/>
    </row>
    <row r="15" spans="2:14" ht="15.75" customHeight="1">
      <c r="B15" s="182"/>
      <c r="C15" s="31" t="s">
        <v>235</v>
      </c>
      <c r="D15" s="40">
        <f>SUM(D8:D14)</f>
        <v>160000</v>
      </c>
      <c r="E15" s="40">
        <f>SUM(E8:E14)</f>
        <v>0</v>
      </c>
      <c r="F15" s="40">
        <f>SUM(F8:F14)</f>
        <v>0</v>
      </c>
      <c r="G15" s="87">
        <f t="shared" si="0"/>
        <v>160000</v>
      </c>
      <c r="H15" s="182"/>
      <c r="I15" s="182"/>
      <c r="J15" s="182"/>
      <c r="K15" s="182"/>
      <c r="L15" s="182"/>
      <c r="M15" s="182"/>
      <c r="N15" s="182"/>
    </row>
    <row r="16" spans="2:14" s="30" customFormat="1">
      <c r="B16" s="186"/>
      <c r="C16" s="44"/>
      <c r="D16" s="45"/>
      <c r="E16" s="45"/>
      <c r="F16" s="45"/>
      <c r="G16" s="88"/>
      <c r="H16" s="186"/>
      <c r="I16" s="186"/>
      <c r="J16" s="186"/>
      <c r="K16" s="186"/>
      <c r="L16" s="186"/>
      <c r="M16" s="186"/>
      <c r="N16" s="186"/>
    </row>
    <row r="17" spans="3:14">
      <c r="C17" s="252" t="s">
        <v>236</v>
      </c>
      <c r="D17" s="253"/>
      <c r="E17" s="253"/>
      <c r="F17" s="253"/>
      <c r="G17" s="254"/>
      <c r="H17" s="182"/>
      <c r="I17" s="182"/>
      <c r="J17" s="182"/>
      <c r="K17" s="182"/>
      <c r="L17" s="182"/>
      <c r="M17" s="182"/>
      <c r="N17" s="182"/>
    </row>
    <row r="18" spans="3:14" ht="27" customHeight="1" thickBot="1">
      <c r="C18" s="37" t="s">
        <v>227</v>
      </c>
      <c r="D18" s="38">
        <f>'1) Budget Table'!D25</f>
        <v>385000</v>
      </c>
      <c r="E18" s="38">
        <f>'1) Budget Table'!E25</f>
        <v>0</v>
      </c>
      <c r="F18" s="38">
        <f>'1) Budget Table'!F25</f>
        <v>0</v>
      </c>
      <c r="G18" s="39">
        <f t="shared" ref="G18:G26" si="1">SUM(D18:F18)</f>
        <v>385000</v>
      </c>
      <c r="H18" s="182"/>
      <c r="I18" s="182"/>
      <c r="J18" s="182"/>
      <c r="K18" s="182"/>
      <c r="L18" s="182"/>
      <c r="M18" s="182"/>
      <c r="N18" s="182"/>
    </row>
    <row r="19" spans="3:14">
      <c r="C19" s="35" t="s">
        <v>228</v>
      </c>
      <c r="D19" s="183"/>
      <c r="E19" s="184"/>
      <c r="F19" s="184"/>
      <c r="G19" s="36">
        <f t="shared" si="1"/>
        <v>0</v>
      </c>
      <c r="H19" s="182"/>
      <c r="I19" s="182"/>
      <c r="J19" s="182"/>
      <c r="K19" s="182"/>
      <c r="L19" s="182"/>
      <c r="M19" s="182"/>
      <c r="N19" s="182"/>
    </row>
    <row r="20" spans="3:14">
      <c r="C20" s="27" t="s">
        <v>229</v>
      </c>
      <c r="D20" s="185">
        <v>110000</v>
      </c>
      <c r="E20" s="156"/>
      <c r="F20" s="156"/>
      <c r="G20" s="34">
        <f t="shared" si="1"/>
        <v>110000</v>
      </c>
      <c r="H20" s="182"/>
      <c r="I20" s="182"/>
      <c r="J20" s="182"/>
      <c r="K20" s="182"/>
      <c r="L20" s="182"/>
      <c r="M20" s="182"/>
      <c r="N20" s="182"/>
    </row>
    <row r="21" spans="3:14" ht="31.5">
      <c r="C21" s="27" t="s">
        <v>230</v>
      </c>
      <c r="D21" s="185">
        <v>20000</v>
      </c>
      <c r="E21" s="185"/>
      <c r="F21" s="185"/>
      <c r="G21" s="34">
        <f t="shared" si="1"/>
        <v>20000</v>
      </c>
      <c r="H21" s="182"/>
      <c r="I21" s="182"/>
      <c r="J21" s="182"/>
      <c r="K21" s="182"/>
      <c r="L21" s="182"/>
      <c r="M21" s="182"/>
      <c r="N21" s="182"/>
    </row>
    <row r="22" spans="3:14">
      <c r="C22" s="28" t="s">
        <v>231</v>
      </c>
      <c r="D22" s="185">
        <v>160000</v>
      </c>
      <c r="E22" s="185"/>
      <c r="F22" s="185"/>
      <c r="G22" s="34">
        <f t="shared" si="1"/>
        <v>160000</v>
      </c>
      <c r="H22" s="182"/>
      <c r="I22" s="182"/>
      <c r="J22" s="182"/>
      <c r="K22" s="182"/>
      <c r="L22" s="182"/>
      <c r="M22" s="182"/>
      <c r="N22" s="182"/>
    </row>
    <row r="23" spans="3:14">
      <c r="C23" s="27" t="s">
        <v>232</v>
      </c>
      <c r="D23" s="185">
        <v>30000</v>
      </c>
      <c r="E23" s="185"/>
      <c r="F23" s="185"/>
      <c r="G23" s="34">
        <f t="shared" si="1"/>
        <v>30000</v>
      </c>
      <c r="H23" s="182"/>
      <c r="I23" s="182"/>
      <c r="J23" s="182"/>
      <c r="K23" s="182"/>
      <c r="L23" s="182"/>
      <c r="M23" s="182"/>
      <c r="N23" s="182"/>
    </row>
    <row r="24" spans="3:14">
      <c r="C24" s="27" t="s">
        <v>233</v>
      </c>
      <c r="D24" s="185">
        <v>65000</v>
      </c>
      <c r="E24" s="185"/>
      <c r="F24" s="185"/>
      <c r="G24" s="34">
        <f t="shared" si="1"/>
        <v>65000</v>
      </c>
      <c r="H24" s="182"/>
      <c r="I24" s="182"/>
      <c r="J24" s="182"/>
      <c r="K24" s="182"/>
      <c r="L24" s="182"/>
      <c r="M24" s="182"/>
      <c r="N24" s="182"/>
    </row>
    <row r="25" spans="3:14">
      <c r="C25" s="27" t="s">
        <v>234</v>
      </c>
      <c r="D25" s="185"/>
      <c r="E25" s="185"/>
      <c r="F25" s="185"/>
      <c r="G25" s="34">
        <f t="shared" si="1"/>
        <v>0</v>
      </c>
      <c r="H25" s="182"/>
      <c r="I25" s="182"/>
      <c r="J25" s="182"/>
      <c r="K25" s="182"/>
      <c r="L25" s="182"/>
      <c r="M25" s="182"/>
      <c r="N25" s="182"/>
    </row>
    <row r="26" spans="3:14">
      <c r="C26" s="31" t="s">
        <v>235</v>
      </c>
      <c r="D26" s="40">
        <f>SUM(D19:D25)</f>
        <v>385000</v>
      </c>
      <c r="E26" s="40">
        <f>SUM(E19:E25)</f>
        <v>0</v>
      </c>
      <c r="F26" s="40">
        <f>SUM(F19:F25)</f>
        <v>0</v>
      </c>
      <c r="G26" s="34">
        <f t="shared" si="1"/>
        <v>385000</v>
      </c>
      <c r="H26" s="182"/>
      <c r="I26" s="182"/>
      <c r="J26" s="182"/>
      <c r="K26" s="182"/>
      <c r="L26" s="182"/>
      <c r="M26" s="182"/>
      <c r="N26" s="182"/>
    </row>
    <row r="27" spans="3:14" s="30" customFormat="1">
      <c r="C27" s="44"/>
      <c r="D27" s="45"/>
      <c r="E27" s="45"/>
      <c r="F27" s="45"/>
      <c r="G27" s="46"/>
      <c r="H27" s="186"/>
      <c r="I27" s="186"/>
      <c r="J27" s="186"/>
      <c r="K27" s="186"/>
      <c r="L27" s="186"/>
      <c r="M27" s="186"/>
      <c r="N27" s="186"/>
    </row>
    <row r="28" spans="3:14">
      <c r="C28" s="252" t="s">
        <v>237</v>
      </c>
      <c r="D28" s="253"/>
      <c r="E28" s="253"/>
      <c r="F28" s="253"/>
      <c r="G28" s="254"/>
      <c r="H28" s="182"/>
      <c r="I28" s="182"/>
      <c r="J28" s="182"/>
      <c r="K28" s="182"/>
      <c r="L28" s="182"/>
      <c r="M28" s="182"/>
      <c r="N28" s="182"/>
    </row>
    <row r="29" spans="3:14" ht="21.75" customHeight="1" thickBot="1">
      <c r="C29" s="37" t="s">
        <v>227</v>
      </c>
      <c r="D29" s="38">
        <f>'1) Budget Table'!D35</f>
        <v>100000</v>
      </c>
      <c r="E29" s="38">
        <f>'1) Budget Table'!E35</f>
        <v>0</v>
      </c>
      <c r="F29" s="38">
        <f>'1) Budget Table'!F35</f>
        <v>0</v>
      </c>
      <c r="G29" s="39">
        <f t="shared" ref="G29:G37" si="2">SUM(D29:F29)</f>
        <v>100000</v>
      </c>
      <c r="H29" s="182"/>
      <c r="I29" s="182"/>
      <c r="J29" s="182"/>
      <c r="K29" s="182"/>
      <c r="L29" s="182"/>
      <c r="M29" s="182"/>
      <c r="N29" s="182"/>
    </row>
    <row r="30" spans="3:14">
      <c r="C30" s="35" t="s">
        <v>228</v>
      </c>
      <c r="D30" s="183"/>
      <c r="E30" s="184"/>
      <c r="F30" s="184"/>
      <c r="G30" s="36">
        <f t="shared" si="2"/>
        <v>0</v>
      </c>
      <c r="H30" s="182"/>
      <c r="I30" s="182"/>
      <c r="J30" s="182"/>
      <c r="K30" s="182"/>
      <c r="L30" s="182"/>
      <c r="M30" s="182"/>
      <c r="N30" s="182"/>
    </row>
    <row r="31" spans="3:14" s="30" customFormat="1" ht="15.75" customHeight="1">
      <c r="C31" s="27" t="s">
        <v>229</v>
      </c>
      <c r="D31" s="185">
        <v>30000</v>
      </c>
      <c r="E31" s="156"/>
      <c r="F31" s="156"/>
      <c r="G31" s="34">
        <f t="shared" si="2"/>
        <v>30000</v>
      </c>
      <c r="H31" s="186"/>
      <c r="I31" s="186"/>
      <c r="J31" s="186"/>
      <c r="K31" s="186"/>
      <c r="L31" s="186"/>
      <c r="M31" s="186"/>
      <c r="N31" s="186"/>
    </row>
    <row r="32" spans="3:14" s="30" customFormat="1" ht="31.5">
      <c r="C32" s="27" t="s">
        <v>230</v>
      </c>
      <c r="D32" s="185">
        <v>5000</v>
      </c>
      <c r="E32" s="185"/>
      <c r="F32" s="185"/>
      <c r="G32" s="34">
        <f t="shared" si="2"/>
        <v>5000</v>
      </c>
      <c r="H32" s="186"/>
      <c r="I32" s="186"/>
      <c r="J32" s="186"/>
      <c r="K32" s="186"/>
      <c r="L32" s="186"/>
      <c r="M32" s="186"/>
      <c r="N32" s="186"/>
    </row>
    <row r="33" spans="3:14" s="30" customFormat="1">
      <c r="C33" s="28" t="s">
        <v>231</v>
      </c>
      <c r="D33" s="185">
        <v>55000</v>
      </c>
      <c r="E33" s="185"/>
      <c r="F33" s="185"/>
      <c r="G33" s="34">
        <f t="shared" si="2"/>
        <v>55000</v>
      </c>
      <c r="H33" s="186"/>
      <c r="I33" s="186"/>
      <c r="J33" s="186"/>
      <c r="K33" s="186"/>
      <c r="L33" s="186"/>
      <c r="M33" s="186"/>
      <c r="N33" s="186"/>
    </row>
    <row r="34" spans="3:14">
      <c r="C34" s="27" t="s">
        <v>232</v>
      </c>
      <c r="D34" s="185">
        <v>10000</v>
      </c>
      <c r="E34" s="185"/>
      <c r="F34" s="185"/>
      <c r="G34" s="34">
        <f t="shared" si="2"/>
        <v>10000</v>
      </c>
      <c r="H34" s="182"/>
      <c r="I34" s="182"/>
      <c r="J34" s="182"/>
      <c r="K34" s="182"/>
      <c r="L34" s="182"/>
      <c r="M34" s="182"/>
      <c r="N34" s="182"/>
    </row>
    <row r="35" spans="3:14">
      <c r="C35" s="27" t="s">
        <v>233</v>
      </c>
      <c r="D35" s="185"/>
      <c r="E35" s="185"/>
      <c r="F35" s="185"/>
      <c r="G35" s="34">
        <f t="shared" si="2"/>
        <v>0</v>
      </c>
      <c r="H35" s="182"/>
      <c r="I35" s="182"/>
      <c r="J35" s="182"/>
      <c r="K35" s="182"/>
      <c r="L35" s="182"/>
      <c r="M35" s="182"/>
      <c r="N35" s="182"/>
    </row>
    <row r="36" spans="3:14">
      <c r="C36" s="27" t="s">
        <v>234</v>
      </c>
      <c r="D36" s="185"/>
      <c r="E36" s="185"/>
      <c r="F36" s="185"/>
      <c r="G36" s="34">
        <f t="shared" si="2"/>
        <v>0</v>
      </c>
      <c r="H36" s="182"/>
      <c r="I36" s="182"/>
      <c r="J36" s="182"/>
      <c r="K36" s="182"/>
      <c r="L36" s="182"/>
      <c r="M36" s="182"/>
      <c r="N36" s="182"/>
    </row>
    <row r="37" spans="3:14">
      <c r="C37" s="31" t="s">
        <v>235</v>
      </c>
      <c r="D37" s="40">
        <f>SUM(D30:D36)</f>
        <v>100000</v>
      </c>
      <c r="E37" s="40">
        <f>SUM(E30:E36)</f>
        <v>0</v>
      </c>
      <c r="F37" s="40">
        <f>SUM(F30:F36)</f>
        <v>0</v>
      </c>
      <c r="G37" s="34">
        <f t="shared" si="2"/>
        <v>100000</v>
      </c>
      <c r="H37" s="182"/>
      <c r="I37" s="182"/>
      <c r="J37" s="182"/>
      <c r="K37" s="182"/>
      <c r="L37" s="182"/>
      <c r="M37" s="182"/>
      <c r="N37" s="182"/>
    </row>
    <row r="38" spans="3:14">
      <c r="C38" s="252" t="s">
        <v>238</v>
      </c>
      <c r="D38" s="253"/>
      <c r="E38" s="253"/>
      <c r="F38" s="253"/>
      <c r="G38" s="254"/>
      <c r="H38" s="182"/>
      <c r="I38" s="182"/>
      <c r="J38" s="182"/>
      <c r="K38" s="182"/>
      <c r="L38" s="182"/>
      <c r="M38" s="182"/>
      <c r="N38" s="182"/>
    </row>
    <row r="39" spans="3:14" s="30" customFormat="1">
      <c r="C39" s="41"/>
      <c r="D39" s="42"/>
      <c r="E39" s="42"/>
      <c r="F39" s="42"/>
      <c r="G39" s="43"/>
      <c r="H39" s="186"/>
      <c r="I39" s="186"/>
      <c r="J39" s="186"/>
      <c r="K39" s="186"/>
      <c r="L39" s="186"/>
      <c r="M39" s="186"/>
      <c r="N39" s="186"/>
    </row>
    <row r="40" spans="3:14" ht="20.25" customHeight="1" thickBot="1">
      <c r="C40" s="37" t="s">
        <v>227</v>
      </c>
      <c r="D40" s="38">
        <f>'1) Budget Table'!D45</f>
        <v>0</v>
      </c>
      <c r="E40" s="38">
        <f>'1) Budget Table'!E45</f>
        <v>0</v>
      </c>
      <c r="F40" s="38">
        <f>'1) Budget Table'!F45</f>
        <v>0</v>
      </c>
      <c r="G40" s="39">
        <f t="shared" ref="G40:G48" si="3">SUM(D40:F40)</f>
        <v>0</v>
      </c>
      <c r="H40" s="182"/>
      <c r="I40" s="182"/>
      <c r="J40" s="182"/>
      <c r="K40" s="182"/>
      <c r="L40" s="182"/>
      <c r="M40" s="182"/>
      <c r="N40" s="182"/>
    </row>
    <row r="41" spans="3:14">
      <c r="C41" s="35" t="s">
        <v>228</v>
      </c>
      <c r="D41" s="183"/>
      <c r="E41" s="184"/>
      <c r="F41" s="184"/>
      <c r="G41" s="36">
        <f t="shared" si="3"/>
        <v>0</v>
      </c>
      <c r="H41" s="182"/>
      <c r="I41" s="182"/>
      <c r="J41" s="182"/>
      <c r="K41" s="182"/>
      <c r="L41" s="182"/>
      <c r="M41" s="182"/>
      <c r="N41" s="182"/>
    </row>
    <row r="42" spans="3:14" ht="15.75" customHeight="1">
      <c r="C42" s="27" t="s">
        <v>229</v>
      </c>
      <c r="D42" s="185"/>
      <c r="E42" s="156"/>
      <c r="F42" s="156"/>
      <c r="G42" s="34">
        <f t="shared" si="3"/>
        <v>0</v>
      </c>
      <c r="H42" s="182"/>
      <c r="I42" s="182"/>
      <c r="J42" s="182"/>
      <c r="K42" s="182"/>
      <c r="L42" s="182"/>
      <c r="M42" s="182"/>
      <c r="N42" s="182"/>
    </row>
    <row r="43" spans="3:14" ht="32.25" customHeight="1">
      <c r="C43" s="27" t="s">
        <v>230</v>
      </c>
      <c r="D43" s="185"/>
      <c r="E43" s="185"/>
      <c r="F43" s="185"/>
      <c r="G43" s="34">
        <f t="shared" si="3"/>
        <v>0</v>
      </c>
      <c r="H43" s="182"/>
      <c r="I43" s="182"/>
      <c r="J43" s="182"/>
      <c r="K43" s="182"/>
      <c r="L43" s="182"/>
      <c r="M43" s="182"/>
      <c r="N43" s="182"/>
    </row>
    <row r="44" spans="3:14" s="30" customFormat="1">
      <c r="C44" s="28" t="s">
        <v>231</v>
      </c>
      <c r="D44" s="185"/>
      <c r="E44" s="185"/>
      <c r="F44" s="185"/>
      <c r="G44" s="34">
        <f t="shared" si="3"/>
        <v>0</v>
      </c>
      <c r="H44" s="186"/>
      <c r="I44" s="186"/>
      <c r="J44" s="186"/>
      <c r="K44" s="186"/>
      <c r="L44" s="186"/>
      <c r="M44" s="186"/>
      <c r="N44" s="186"/>
    </row>
    <row r="45" spans="3:14">
      <c r="C45" s="27" t="s">
        <v>232</v>
      </c>
      <c r="D45" s="185"/>
      <c r="E45" s="185"/>
      <c r="F45" s="185"/>
      <c r="G45" s="34">
        <f t="shared" si="3"/>
        <v>0</v>
      </c>
      <c r="H45" s="182"/>
      <c r="I45" s="182"/>
      <c r="J45" s="182"/>
      <c r="K45" s="182"/>
      <c r="L45" s="182"/>
      <c r="M45" s="182"/>
      <c r="N45" s="182"/>
    </row>
    <row r="46" spans="3:14">
      <c r="C46" s="27" t="s">
        <v>233</v>
      </c>
      <c r="D46" s="185"/>
      <c r="E46" s="185"/>
      <c r="F46" s="185"/>
      <c r="G46" s="34">
        <f t="shared" si="3"/>
        <v>0</v>
      </c>
      <c r="H46" s="182"/>
      <c r="I46" s="182"/>
      <c r="J46" s="182"/>
      <c r="K46" s="182"/>
      <c r="L46" s="182"/>
      <c r="M46" s="182"/>
      <c r="N46" s="182"/>
    </row>
    <row r="47" spans="3:14">
      <c r="C47" s="27" t="s">
        <v>234</v>
      </c>
      <c r="D47" s="185"/>
      <c r="E47" s="185"/>
      <c r="F47" s="185"/>
      <c r="G47" s="34">
        <f t="shared" si="3"/>
        <v>0</v>
      </c>
      <c r="H47" s="182"/>
      <c r="I47" s="182"/>
      <c r="J47" s="182"/>
      <c r="K47" s="182"/>
      <c r="L47" s="182"/>
      <c r="M47" s="182"/>
      <c r="N47" s="182"/>
    </row>
    <row r="48" spans="3:14" ht="21" customHeight="1">
      <c r="C48" s="31" t="s">
        <v>235</v>
      </c>
      <c r="D48" s="40">
        <f>SUM(D41:D47)</f>
        <v>0</v>
      </c>
      <c r="E48" s="40">
        <f>SUM(E41:E47)</f>
        <v>0</v>
      </c>
      <c r="F48" s="40">
        <f>SUM(F41:F47)</f>
        <v>0</v>
      </c>
      <c r="G48" s="34">
        <f t="shared" si="3"/>
        <v>0</v>
      </c>
      <c r="H48" s="182"/>
      <c r="I48" s="182"/>
      <c r="J48" s="182"/>
      <c r="K48" s="182"/>
      <c r="L48" s="182"/>
      <c r="M48" s="182"/>
      <c r="N48" s="182"/>
    </row>
    <row r="49" spans="2:14" s="30" customFormat="1" ht="22.5" customHeight="1">
      <c r="B49" s="186"/>
      <c r="C49" s="47"/>
      <c r="D49" s="45"/>
      <c r="E49" s="45"/>
      <c r="F49" s="45"/>
      <c r="G49" s="46"/>
      <c r="H49" s="186"/>
      <c r="I49" s="186"/>
      <c r="J49" s="186"/>
      <c r="K49" s="186"/>
      <c r="L49" s="186"/>
      <c r="M49" s="186"/>
      <c r="N49" s="186"/>
    </row>
    <row r="50" spans="2:14">
      <c r="B50" s="252" t="s">
        <v>239</v>
      </c>
      <c r="C50" s="253"/>
      <c r="D50" s="253"/>
      <c r="E50" s="253"/>
      <c r="F50" s="253"/>
      <c r="G50" s="254"/>
      <c r="H50" s="182"/>
      <c r="I50" s="182"/>
      <c r="J50" s="182"/>
      <c r="K50" s="182"/>
      <c r="L50" s="182"/>
      <c r="M50" s="182"/>
      <c r="N50" s="182"/>
    </row>
    <row r="51" spans="2:14">
      <c r="B51" s="182"/>
      <c r="C51" s="252" t="s">
        <v>240</v>
      </c>
      <c r="D51" s="253"/>
      <c r="E51" s="253"/>
      <c r="F51" s="253"/>
      <c r="G51" s="254"/>
      <c r="H51" s="182"/>
      <c r="I51" s="182"/>
      <c r="J51" s="182"/>
      <c r="K51" s="182"/>
      <c r="L51" s="182"/>
      <c r="M51" s="182"/>
      <c r="N51" s="182"/>
    </row>
    <row r="52" spans="2:14" ht="24" customHeight="1" thickBot="1">
      <c r="B52" s="182"/>
      <c r="C52" s="37" t="s">
        <v>227</v>
      </c>
      <c r="D52" s="38">
        <f>'1) Budget Table'!D57</f>
        <v>695000</v>
      </c>
      <c r="E52" s="38">
        <f>'1) Budget Table'!E57</f>
        <v>0</v>
      </c>
      <c r="F52" s="38">
        <f>'1) Budget Table'!F57</f>
        <v>0</v>
      </c>
      <c r="G52" s="39">
        <f>SUM(D52:F52)</f>
        <v>695000</v>
      </c>
      <c r="H52" s="182"/>
      <c r="I52" s="182"/>
      <c r="J52" s="182"/>
      <c r="K52" s="182"/>
      <c r="L52" s="182"/>
      <c r="M52" s="182"/>
      <c r="N52" s="182"/>
    </row>
    <row r="53" spans="2:14" ht="15.75" customHeight="1">
      <c r="B53" s="182"/>
      <c r="C53" s="35" t="s">
        <v>228</v>
      </c>
      <c r="D53" s="183"/>
      <c r="E53" s="184"/>
      <c r="F53" s="184"/>
      <c r="G53" s="36">
        <f t="shared" ref="G53:G60" si="4">SUM(D53:F53)</f>
        <v>0</v>
      </c>
      <c r="H53" s="182"/>
      <c r="I53" s="182"/>
      <c r="J53" s="182"/>
      <c r="K53" s="182"/>
      <c r="L53" s="182"/>
      <c r="M53" s="182"/>
      <c r="N53" s="182"/>
    </row>
    <row r="54" spans="2:14" ht="15.75" customHeight="1">
      <c r="B54" s="182"/>
      <c r="C54" s="27" t="s">
        <v>229</v>
      </c>
      <c r="D54" s="185">
        <v>100000</v>
      </c>
      <c r="E54" s="156"/>
      <c r="F54" s="156"/>
      <c r="G54" s="34">
        <f t="shared" si="4"/>
        <v>100000</v>
      </c>
      <c r="H54" s="182"/>
      <c r="I54" s="182"/>
      <c r="J54" s="182"/>
      <c r="K54" s="182"/>
      <c r="L54" s="182"/>
      <c r="M54" s="182"/>
      <c r="N54" s="182"/>
    </row>
    <row r="55" spans="2:14" ht="15.75" customHeight="1">
      <c r="B55" s="182"/>
      <c r="C55" s="27" t="s">
        <v>230</v>
      </c>
      <c r="D55" s="185">
        <v>270000</v>
      </c>
      <c r="E55" s="185"/>
      <c r="F55" s="185"/>
      <c r="G55" s="34">
        <f t="shared" si="4"/>
        <v>270000</v>
      </c>
      <c r="H55" s="182"/>
      <c r="I55" s="182"/>
      <c r="J55" s="182"/>
      <c r="K55" s="182"/>
      <c r="L55" s="182"/>
      <c r="M55" s="182"/>
      <c r="N55" s="182"/>
    </row>
    <row r="56" spans="2:14" ht="18.75" customHeight="1">
      <c r="B56" s="182"/>
      <c r="C56" s="28" t="s">
        <v>231</v>
      </c>
      <c r="D56" s="185">
        <v>220000</v>
      </c>
      <c r="E56" s="185"/>
      <c r="F56" s="185"/>
      <c r="G56" s="34">
        <f t="shared" si="4"/>
        <v>220000</v>
      </c>
      <c r="H56" s="182"/>
      <c r="I56" s="182"/>
      <c r="J56" s="182"/>
      <c r="K56" s="182"/>
      <c r="L56" s="182"/>
      <c r="M56" s="182"/>
      <c r="N56" s="182"/>
    </row>
    <row r="57" spans="2:14">
      <c r="B57" s="182"/>
      <c r="C57" s="27" t="s">
        <v>232</v>
      </c>
      <c r="D57" s="185">
        <v>30000</v>
      </c>
      <c r="E57" s="185"/>
      <c r="F57" s="185"/>
      <c r="G57" s="34">
        <f t="shared" si="4"/>
        <v>30000</v>
      </c>
      <c r="H57" s="182"/>
      <c r="I57" s="182"/>
      <c r="J57" s="182"/>
      <c r="K57" s="182"/>
      <c r="L57" s="182"/>
      <c r="M57" s="182"/>
      <c r="N57" s="182"/>
    </row>
    <row r="58" spans="2:14" s="30" customFormat="1" ht="21.75" customHeight="1">
      <c r="B58" s="182"/>
      <c r="C58" s="27" t="s">
        <v>233</v>
      </c>
      <c r="D58" s="185">
        <v>75000</v>
      </c>
      <c r="E58" s="185"/>
      <c r="F58" s="185"/>
      <c r="G58" s="34">
        <f t="shared" si="4"/>
        <v>75000</v>
      </c>
      <c r="H58" s="186"/>
      <c r="I58" s="186"/>
      <c r="J58" s="186"/>
      <c r="K58" s="186"/>
      <c r="L58" s="186"/>
      <c r="M58" s="186"/>
      <c r="N58" s="186"/>
    </row>
    <row r="59" spans="2:14" s="30" customFormat="1">
      <c r="B59" s="182"/>
      <c r="C59" s="27" t="s">
        <v>234</v>
      </c>
      <c r="D59" s="185"/>
      <c r="E59" s="185"/>
      <c r="F59" s="185"/>
      <c r="G59" s="34">
        <f t="shared" si="4"/>
        <v>0</v>
      </c>
      <c r="H59" s="186"/>
      <c r="I59" s="186"/>
      <c r="J59" s="186"/>
      <c r="K59" s="186"/>
      <c r="L59" s="186"/>
      <c r="M59" s="186"/>
      <c r="N59" s="186"/>
    </row>
    <row r="60" spans="2:14">
      <c r="B60" s="182"/>
      <c r="C60" s="31" t="s">
        <v>235</v>
      </c>
      <c r="D60" s="40">
        <f>SUM(D53:D59)</f>
        <v>695000</v>
      </c>
      <c r="E60" s="40">
        <f>SUM(E53:E59)</f>
        <v>0</v>
      </c>
      <c r="F60" s="40">
        <f>SUM(F53:F59)</f>
        <v>0</v>
      </c>
      <c r="G60" s="34">
        <f t="shared" si="4"/>
        <v>695000</v>
      </c>
      <c r="H60" s="182"/>
      <c r="I60" s="182"/>
      <c r="J60" s="182"/>
      <c r="K60" s="182"/>
      <c r="L60" s="182"/>
      <c r="M60" s="182"/>
      <c r="N60" s="182"/>
    </row>
    <row r="61" spans="2:14" s="30" customFormat="1">
      <c r="B61" s="186"/>
      <c r="C61" s="44"/>
      <c r="D61" s="45"/>
      <c r="E61" s="45"/>
      <c r="F61" s="45"/>
      <c r="G61" s="46"/>
      <c r="H61" s="186"/>
      <c r="I61" s="186"/>
      <c r="J61" s="186"/>
      <c r="K61" s="186"/>
      <c r="L61" s="186"/>
      <c r="M61" s="186"/>
      <c r="N61" s="186"/>
    </row>
    <row r="62" spans="2:14">
      <c r="B62" s="186"/>
      <c r="C62" s="252" t="s">
        <v>86</v>
      </c>
      <c r="D62" s="253"/>
      <c r="E62" s="253"/>
      <c r="F62" s="253"/>
      <c r="G62" s="254"/>
      <c r="H62" s="182"/>
      <c r="I62" s="182"/>
      <c r="J62" s="182"/>
      <c r="K62" s="182"/>
      <c r="L62" s="182"/>
      <c r="M62" s="182"/>
      <c r="N62" s="182"/>
    </row>
    <row r="63" spans="2:14" ht="21.75" customHeight="1" thickBot="1">
      <c r="B63" s="182"/>
      <c r="C63" s="37" t="s">
        <v>227</v>
      </c>
      <c r="D63" s="38">
        <f>'1) Budget Table'!D67</f>
        <v>200000</v>
      </c>
      <c r="E63" s="38">
        <f>'1) Budget Table'!E67</f>
        <v>0</v>
      </c>
      <c r="F63" s="38">
        <f>'1) Budget Table'!F67</f>
        <v>0</v>
      </c>
      <c r="G63" s="39">
        <f t="shared" ref="G63:G71" si="5">SUM(D63:F63)</f>
        <v>200000</v>
      </c>
      <c r="H63" s="182"/>
      <c r="I63" s="182"/>
      <c r="J63" s="182"/>
      <c r="K63" s="182"/>
      <c r="L63" s="182"/>
      <c r="M63" s="182"/>
      <c r="N63" s="182"/>
    </row>
    <row r="64" spans="2:14" ht="15.75" customHeight="1">
      <c r="B64" s="182"/>
      <c r="C64" s="35" t="s">
        <v>228</v>
      </c>
      <c r="D64" s="183"/>
      <c r="E64" s="184"/>
      <c r="F64" s="184"/>
      <c r="G64" s="36">
        <f t="shared" si="5"/>
        <v>0</v>
      </c>
      <c r="H64" s="182"/>
      <c r="I64" s="182"/>
      <c r="J64" s="182"/>
      <c r="K64" s="182"/>
      <c r="L64" s="182"/>
      <c r="M64" s="182"/>
      <c r="N64" s="182"/>
    </row>
    <row r="65" spans="2:14" ht="15.75" customHeight="1">
      <c r="B65" s="182"/>
      <c r="C65" s="27" t="s">
        <v>229</v>
      </c>
      <c r="D65" s="185">
        <v>30000</v>
      </c>
      <c r="E65" s="156"/>
      <c r="F65" s="156"/>
      <c r="G65" s="34">
        <f t="shared" si="5"/>
        <v>30000</v>
      </c>
      <c r="H65" s="182"/>
      <c r="I65" s="182"/>
      <c r="J65" s="182"/>
      <c r="K65" s="182"/>
      <c r="L65" s="182"/>
      <c r="M65" s="182"/>
      <c r="N65" s="182"/>
    </row>
    <row r="66" spans="2:14" ht="15.75" customHeight="1">
      <c r="B66" s="182"/>
      <c r="C66" s="27" t="s">
        <v>230</v>
      </c>
      <c r="D66" s="185"/>
      <c r="E66" s="185"/>
      <c r="F66" s="185"/>
      <c r="G66" s="34">
        <f t="shared" si="5"/>
        <v>0</v>
      </c>
      <c r="H66" s="182"/>
      <c r="I66" s="182"/>
      <c r="J66" s="182"/>
      <c r="K66" s="182"/>
      <c r="L66" s="182"/>
      <c r="M66" s="182"/>
      <c r="N66" s="182"/>
    </row>
    <row r="67" spans="2:14">
      <c r="B67" s="182"/>
      <c r="C67" s="28" t="s">
        <v>231</v>
      </c>
      <c r="D67" s="185">
        <v>50000</v>
      </c>
      <c r="E67" s="185"/>
      <c r="F67" s="185"/>
      <c r="G67" s="34">
        <f t="shared" si="5"/>
        <v>50000</v>
      </c>
      <c r="H67" s="182"/>
      <c r="I67" s="182"/>
      <c r="J67" s="182"/>
      <c r="K67" s="182"/>
      <c r="L67" s="182"/>
      <c r="M67" s="182"/>
      <c r="N67" s="182"/>
    </row>
    <row r="68" spans="2:14">
      <c r="B68" s="182"/>
      <c r="C68" s="27" t="s">
        <v>232</v>
      </c>
      <c r="D68" s="185">
        <v>60000</v>
      </c>
      <c r="E68" s="185"/>
      <c r="F68" s="185"/>
      <c r="G68" s="34">
        <f t="shared" si="5"/>
        <v>60000</v>
      </c>
      <c r="H68" s="182"/>
      <c r="I68" s="182"/>
      <c r="J68" s="182"/>
      <c r="K68" s="182"/>
      <c r="L68" s="182"/>
      <c r="M68" s="182"/>
      <c r="N68" s="182"/>
    </row>
    <row r="69" spans="2:14">
      <c r="B69" s="182"/>
      <c r="C69" s="27" t="s">
        <v>233</v>
      </c>
      <c r="D69" s="185">
        <v>60000</v>
      </c>
      <c r="E69" s="185"/>
      <c r="F69" s="185"/>
      <c r="G69" s="34">
        <f t="shared" si="5"/>
        <v>60000</v>
      </c>
      <c r="H69" s="182"/>
      <c r="I69" s="182"/>
      <c r="J69" s="182"/>
      <c r="K69" s="182"/>
      <c r="L69" s="182"/>
      <c r="M69" s="182"/>
      <c r="N69" s="182"/>
    </row>
    <row r="70" spans="2:14">
      <c r="B70" s="182"/>
      <c r="C70" s="27" t="s">
        <v>234</v>
      </c>
      <c r="D70" s="185"/>
      <c r="E70" s="185"/>
      <c r="F70" s="185"/>
      <c r="G70" s="34">
        <f t="shared" si="5"/>
        <v>0</v>
      </c>
      <c r="H70" s="182"/>
      <c r="I70" s="182"/>
      <c r="J70" s="182"/>
      <c r="K70" s="182"/>
      <c r="L70" s="182"/>
      <c r="M70" s="182"/>
      <c r="N70" s="182"/>
    </row>
    <row r="71" spans="2:14">
      <c r="B71" s="182"/>
      <c r="C71" s="31" t="s">
        <v>235</v>
      </c>
      <c r="D71" s="40">
        <f>SUM(D64:D70)</f>
        <v>200000</v>
      </c>
      <c r="E71" s="40">
        <f>SUM(E64:E70)</f>
        <v>0</v>
      </c>
      <c r="F71" s="40">
        <f>SUM(F64:F70)</f>
        <v>0</v>
      </c>
      <c r="G71" s="34">
        <f t="shared" si="5"/>
        <v>200000</v>
      </c>
      <c r="H71" s="182"/>
      <c r="I71" s="182"/>
      <c r="J71" s="182"/>
      <c r="K71" s="182"/>
      <c r="L71" s="182"/>
      <c r="M71" s="182"/>
      <c r="N71" s="182"/>
    </row>
    <row r="72" spans="2:14" s="30" customFormat="1">
      <c r="B72" s="186"/>
      <c r="C72" s="44"/>
      <c r="D72" s="45"/>
      <c r="E72" s="45"/>
      <c r="F72" s="45"/>
      <c r="G72" s="46"/>
      <c r="H72" s="186"/>
      <c r="I72" s="186"/>
      <c r="J72" s="186"/>
      <c r="K72" s="186"/>
      <c r="L72" s="186"/>
      <c r="M72" s="186"/>
      <c r="N72" s="186"/>
    </row>
    <row r="73" spans="2:14">
      <c r="B73" s="182"/>
      <c r="C73" s="252" t="s">
        <v>99</v>
      </c>
      <c r="D73" s="253"/>
      <c r="E73" s="253"/>
      <c r="F73" s="253"/>
      <c r="G73" s="254"/>
      <c r="H73" s="182"/>
      <c r="I73" s="182"/>
      <c r="J73" s="182"/>
      <c r="K73" s="182"/>
      <c r="L73" s="182"/>
      <c r="M73" s="182"/>
      <c r="N73" s="182"/>
    </row>
    <row r="74" spans="2:14" ht="21.75" customHeight="1" thickBot="1">
      <c r="B74" s="186"/>
      <c r="C74" s="37" t="s">
        <v>227</v>
      </c>
      <c r="D74" s="38">
        <f>'1) Budget Table'!D77</f>
        <v>0</v>
      </c>
      <c r="E74" s="38">
        <f>'1) Budget Table'!E77</f>
        <v>0</v>
      </c>
      <c r="F74" s="38">
        <f>'1) Budget Table'!F77</f>
        <v>0</v>
      </c>
      <c r="G74" s="39">
        <f t="shared" ref="G74:G82" si="6">SUM(D74:F74)</f>
        <v>0</v>
      </c>
      <c r="H74" s="182"/>
      <c r="I74" s="182"/>
      <c r="J74" s="182"/>
      <c r="K74" s="182"/>
      <c r="L74" s="182"/>
      <c r="M74" s="182"/>
      <c r="N74" s="182"/>
    </row>
    <row r="75" spans="2:14" ht="18" customHeight="1">
      <c r="B75" s="182"/>
      <c r="C75" s="35" t="s">
        <v>228</v>
      </c>
      <c r="D75" s="183"/>
      <c r="E75" s="184"/>
      <c r="F75" s="184"/>
      <c r="G75" s="36">
        <f t="shared" si="6"/>
        <v>0</v>
      </c>
      <c r="H75" s="182"/>
      <c r="I75" s="182"/>
      <c r="J75" s="182"/>
      <c r="K75" s="182"/>
      <c r="L75" s="182"/>
      <c r="M75" s="182"/>
      <c r="N75" s="182"/>
    </row>
    <row r="76" spans="2:14" ht="15.75" customHeight="1">
      <c r="B76" s="182"/>
      <c r="C76" s="27" t="s">
        <v>229</v>
      </c>
      <c r="D76" s="185"/>
      <c r="E76" s="156"/>
      <c r="F76" s="156"/>
      <c r="G76" s="34">
        <f t="shared" si="6"/>
        <v>0</v>
      </c>
      <c r="H76" s="182"/>
      <c r="I76" s="182"/>
      <c r="J76" s="182"/>
      <c r="K76" s="182"/>
      <c r="L76" s="182"/>
      <c r="M76" s="182"/>
      <c r="N76" s="182"/>
    </row>
    <row r="77" spans="2:14" s="30" customFormat="1" ht="15.75" customHeight="1">
      <c r="B77" s="182"/>
      <c r="C77" s="27" t="s">
        <v>230</v>
      </c>
      <c r="D77" s="185"/>
      <c r="E77" s="185"/>
      <c r="F77" s="185"/>
      <c r="G77" s="34">
        <f t="shared" si="6"/>
        <v>0</v>
      </c>
      <c r="H77" s="186"/>
      <c r="I77" s="186"/>
      <c r="J77" s="186"/>
      <c r="K77" s="186"/>
      <c r="L77" s="186"/>
      <c r="M77" s="186"/>
      <c r="N77" s="186"/>
    </row>
    <row r="78" spans="2:14">
      <c r="B78" s="186"/>
      <c r="C78" s="28" t="s">
        <v>231</v>
      </c>
      <c r="D78" s="185"/>
      <c r="E78" s="185"/>
      <c r="F78" s="185"/>
      <c r="G78" s="34">
        <f t="shared" si="6"/>
        <v>0</v>
      </c>
      <c r="H78" s="182"/>
      <c r="I78" s="182"/>
      <c r="J78" s="182"/>
      <c r="K78" s="182"/>
      <c r="L78" s="182"/>
      <c r="M78" s="182"/>
      <c r="N78" s="182"/>
    </row>
    <row r="79" spans="2:14">
      <c r="B79" s="186"/>
      <c r="C79" s="27" t="s">
        <v>232</v>
      </c>
      <c r="D79" s="185"/>
      <c r="E79" s="185"/>
      <c r="F79" s="185"/>
      <c r="G79" s="34">
        <f t="shared" si="6"/>
        <v>0</v>
      </c>
      <c r="H79" s="182"/>
      <c r="I79" s="182"/>
      <c r="J79" s="182"/>
      <c r="K79" s="182"/>
      <c r="L79" s="182"/>
      <c r="M79" s="182"/>
      <c r="N79" s="182"/>
    </row>
    <row r="80" spans="2:14">
      <c r="B80" s="186"/>
      <c r="C80" s="27" t="s">
        <v>233</v>
      </c>
      <c r="D80" s="185"/>
      <c r="E80" s="185"/>
      <c r="F80" s="185"/>
      <c r="G80" s="34">
        <f t="shared" si="6"/>
        <v>0</v>
      </c>
      <c r="H80" s="182"/>
      <c r="I80" s="182"/>
      <c r="J80" s="182"/>
      <c r="K80" s="182"/>
      <c r="L80" s="182"/>
      <c r="M80" s="182"/>
      <c r="N80" s="182"/>
    </row>
    <row r="81" spans="2:14">
      <c r="B81" s="182"/>
      <c r="C81" s="27" t="s">
        <v>234</v>
      </c>
      <c r="D81" s="185"/>
      <c r="E81" s="185"/>
      <c r="F81" s="185"/>
      <c r="G81" s="34">
        <f t="shared" si="6"/>
        <v>0</v>
      </c>
      <c r="H81" s="182"/>
      <c r="I81" s="182"/>
      <c r="J81" s="182"/>
      <c r="K81" s="182"/>
      <c r="L81" s="182"/>
      <c r="M81" s="182"/>
      <c r="N81" s="182"/>
    </row>
    <row r="82" spans="2:14">
      <c r="B82" s="182"/>
      <c r="C82" s="31" t="s">
        <v>235</v>
      </c>
      <c r="D82" s="40">
        <f>SUM(D75:D81)</f>
        <v>0</v>
      </c>
      <c r="E82" s="40">
        <f>SUM(E75:E81)</f>
        <v>0</v>
      </c>
      <c r="F82" s="40">
        <f>SUM(F75:F81)</f>
        <v>0</v>
      </c>
      <c r="G82" s="34">
        <f t="shared" si="6"/>
        <v>0</v>
      </c>
      <c r="H82" s="182"/>
      <c r="I82" s="182"/>
      <c r="J82" s="182"/>
      <c r="K82" s="182"/>
      <c r="L82" s="182"/>
      <c r="M82" s="182"/>
      <c r="N82" s="182"/>
    </row>
    <row r="83" spans="2:14" s="30" customFormat="1">
      <c r="B83" s="186"/>
      <c r="C83" s="44"/>
      <c r="D83" s="45"/>
      <c r="E83" s="45"/>
      <c r="F83" s="45"/>
      <c r="G83" s="46"/>
      <c r="H83" s="186"/>
      <c r="I83" s="186"/>
      <c r="J83" s="186"/>
      <c r="K83" s="186"/>
      <c r="L83" s="186"/>
      <c r="M83" s="186"/>
      <c r="N83" s="186"/>
    </row>
    <row r="84" spans="2:14">
      <c r="B84" s="182"/>
      <c r="C84" s="252" t="s">
        <v>108</v>
      </c>
      <c r="D84" s="253"/>
      <c r="E84" s="253"/>
      <c r="F84" s="253"/>
      <c r="G84" s="254"/>
      <c r="H84" s="182"/>
      <c r="I84" s="182"/>
      <c r="J84" s="182"/>
      <c r="K84" s="182"/>
      <c r="L84" s="182"/>
      <c r="M84" s="182"/>
      <c r="N84" s="182"/>
    </row>
    <row r="85" spans="2:14" ht="21.75" customHeight="1" thickBot="1">
      <c r="B85" s="182"/>
      <c r="C85" s="37" t="s">
        <v>227</v>
      </c>
      <c r="D85" s="38">
        <f>'1) Budget Table'!D87</f>
        <v>0</v>
      </c>
      <c r="E85" s="38">
        <f>'1) Budget Table'!E87</f>
        <v>0</v>
      </c>
      <c r="F85" s="38">
        <f>'1) Budget Table'!F87</f>
        <v>0</v>
      </c>
      <c r="G85" s="39">
        <f t="shared" ref="G85:G93" si="7">SUM(D85:F85)</f>
        <v>0</v>
      </c>
      <c r="H85" s="182"/>
      <c r="I85" s="182"/>
      <c r="J85" s="182"/>
      <c r="K85" s="182"/>
      <c r="L85" s="182"/>
      <c r="M85" s="182"/>
      <c r="N85" s="182"/>
    </row>
    <row r="86" spans="2:14" ht="15.75" customHeight="1">
      <c r="B86" s="182"/>
      <c r="C86" s="35" t="s">
        <v>228</v>
      </c>
      <c r="D86" s="183"/>
      <c r="E86" s="184"/>
      <c r="F86" s="184"/>
      <c r="G86" s="36">
        <f t="shared" si="7"/>
        <v>0</v>
      </c>
      <c r="H86" s="182"/>
      <c r="I86" s="182"/>
      <c r="J86" s="182"/>
      <c r="K86" s="182"/>
      <c r="L86" s="182"/>
      <c r="M86" s="182"/>
      <c r="N86" s="182"/>
    </row>
    <row r="87" spans="2:14" ht="15.75" customHeight="1">
      <c r="B87" s="186"/>
      <c r="C87" s="27" t="s">
        <v>229</v>
      </c>
      <c r="D87" s="185"/>
      <c r="E87" s="156"/>
      <c r="F87" s="156"/>
      <c r="G87" s="34">
        <f t="shared" si="7"/>
        <v>0</v>
      </c>
      <c r="H87" s="182"/>
      <c r="I87" s="182"/>
      <c r="J87" s="182"/>
      <c r="K87" s="182"/>
      <c r="L87" s="182"/>
      <c r="M87" s="182"/>
      <c r="N87" s="182"/>
    </row>
    <row r="88" spans="2:14" ht="15.75" customHeight="1">
      <c r="B88" s="182"/>
      <c r="C88" s="27" t="s">
        <v>230</v>
      </c>
      <c r="D88" s="185"/>
      <c r="E88" s="185"/>
      <c r="F88" s="185"/>
      <c r="G88" s="34">
        <f t="shared" si="7"/>
        <v>0</v>
      </c>
      <c r="H88" s="182"/>
      <c r="I88" s="182"/>
      <c r="J88" s="182"/>
      <c r="K88" s="182"/>
      <c r="L88" s="182"/>
      <c r="M88" s="182"/>
      <c r="N88" s="182"/>
    </row>
    <row r="89" spans="2:14">
      <c r="B89" s="182"/>
      <c r="C89" s="28" t="s">
        <v>231</v>
      </c>
      <c r="D89" s="185"/>
      <c r="E89" s="185"/>
      <c r="F89" s="185"/>
      <c r="G89" s="34">
        <f t="shared" si="7"/>
        <v>0</v>
      </c>
      <c r="H89" s="182"/>
      <c r="I89" s="182"/>
      <c r="J89" s="182"/>
      <c r="K89" s="182"/>
      <c r="L89" s="182"/>
      <c r="M89" s="182"/>
      <c r="N89" s="182"/>
    </row>
    <row r="90" spans="2:14">
      <c r="B90" s="182"/>
      <c r="C90" s="27" t="s">
        <v>232</v>
      </c>
      <c r="D90" s="185"/>
      <c r="E90" s="185"/>
      <c r="F90" s="185"/>
      <c r="G90" s="34">
        <f t="shared" si="7"/>
        <v>0</v>
      </c>
      <c r="H90" s="182"/>
      <c r="I90" s="182"/>
      <c r="J90" s="182"/>
      <c r="K90" s="182"/>
      <c r="L90" s="182"/>
      <c r="M90" s="182"/>
      <c r="N90" s="182"/>
    </row>
    <row r="91" spans="2:14" ht="25.5" customHeight="1">
      <c r="B91" s="182"/>
      <c r="C91" s="27" t="s">
        <v>233</v>
      </c>
      <c r="D91" s="185"/>
      <c r="E91" s="185"/>
      <c r="F91" s="185"/>
      <c r="G91" s="34">
        <f t="shared" si="7"/>
        <v>0</v>
      </c>
      <c r="H91" s="182"/>
      <c r="I91" s="182"/>
      <c r="J91" s="182"/>
      <c r="K91" s="182"/>
      <c r="L91" s="182"/>
      <c r="M91" s="182"/>
      <c r="N91" s="182"/>
    </row>
    <row r="92" spans="2:14">
      <c r="B92" s="186"/>
      <c r="C92" s="27" t="s">
        <v>234</v>
      </c>
      <c r="D92" s="185"/>
      <c r="E92" s="185"/>
      <c r="F92" s="185"/>
      <c r="G92" s="34">
        <f t="shared" si="7"/>
        <v>0</v>
      </c>
      <c r="H92" s="182"/>
      <c r="I92" s="182"/>
      <c r="J92" s="182"/>
      <c r="K92" s="182"/>
      <c r="L92" s="182"/>
      <c r="M92" s="182"/>
      <c r="N92" s="182"/>
    </row>
    <row r="93" spans="2:14" ht="15.75" customHeight="1">
      <c r="B93" s="182"/>
      <c r="C93" s="31" t="s">
        <v>235</v>
      </c>
      <c r="D93" s="40">
        <f>SUM(D86:D92)</f>
        <v>0</v>
      </c>
      <c r="E93" s="40">
        <f>SUM(E86:E92)</f>
        <v>0</v>
      </c>
      <c r="F93" s="40">
        <f>SUM(F86:F92)</f>
        <v>0</v>
      </c>
      <c r="G93" s="34">
        <f t="shared" si="7"/>
        <v>0</v>
      </c>
      <c r="H93" s="182"/>
      <c r="I93" s="182"/>
      <c r="J93" s="182"/>
      <c r="K93" s="182"/>
      <c r="L93" s="182"/>
      <c r="M93" s="182"/>
      <c r="N93" s="182"/>
    </row>
    <row r="94" spans="2:14" ht="25.5" customHeight="1">
      <c r="B94" s="182"/>
      <c r="C94" s="182"/>
      <c r="D94" s="182"/>
      <c r="E94" s="182"/>
      <c r="F94" s="182"/>
      <c r="G94" s="182"/>
      <c r="H94" s="182"/>
      <c r="I94" s="182"/>
      <c r="J94" s="182"/>
      <c r="K94" s="182"/>
      <c r="L94" s="182"/>
      <c r="M94" s="182"/>
      <c r="N94" s="182"/>
    </row>
    <row r="95" spans="2:14">
      <c r="B95" s="252" t="s">
        <v>241</v>
      </c>
      <c r="C95" s="253"/>
      <c r="D95" s="253"/>
      <c r="E95" s="253"/>
      <c r="F95" s="253"/>
      <c r="G95" s="254"/>
      <c r="H95" s="182"/>
      <c r="I95" s="182"/>
      <c r="J95" s="182"/>
      <c r="K95" s="182"/>
      <c r="L95" s="182"/>
      <c r="M95" s="182"/>
      <c r="N95" s="182"/>
    </row>
    <row r="96" spans="2:14">
      <c r="B96" s="182"/>
      <c r="C96" s="252" t="s">
        <v>119</v>
      </c>
      <c r="D96" s="253"/>
      <c r="E96" s="253"/>
      <c r="F96" s="253"/>
      <c r="G96" s="254"/>
      <c r="H96" s="182"/>
      <c r="I96" s="182"/>
      <c r="J96" s="182"/>
      <c r="K96" s="182"/>
      <c r="L96" s="182"/>
      <c r="M96" s="182"/>
      <c r="N96" s="182"/>
    </row>
    <row r="97" spans="3:14" ht="22.5" customHeight="1" thickBot="1">
      <c r="C97" s="37" t="s">
        <v>227</v>
      </c>
      <c r="D97" s="38">
        <f>'1) Budget Table'!D99</f>
        <v>255000</v>
      </c>
      <c r="E97" s="38">
        <f>'1) Budget Table'!E99</f>
        <v>0</v>
      </c>
      <c r="F97" s="38">
        <f>'1) Budget Table'!F99</f>
        <v>0</v>
      </c>
      <c r="G97" s="39">
        <f>SUM(D97:F97)</f>
        <v>255000</v>
      </c>
      <c r="H97" s="182"/>
      <c r="I97" s="182"/>
      <c r="J97" s="182"/>
      <c r="K97" s="182"/>
      <c r="L97" s="182"/>
      <c r="M97" s="182"/>
      <c r="N97" s="182"/>
    </row>
    <row r="98" spans="3:14">
      <c r="C98" s="35" t="s">
        <v>228</v>
      </c>
      <c r="D98" s="183"/>
      <c r="E98" s="184"/>
      <c r="F98" s="184"/>
      <c r="G98" s="36">
        <f t="shared" ref="G98:G105" si="8">SUM(D98:F98)</f>
        <v>0</v>
      </c>
      <c r="H98" s="182"/>
      <c r="I98" s="182"/>
      <c r="J98" s="182"/>
      <c r="K98" s="182"/>
      <c r="L98" s="182"/>
      <c r="M98" s="182"/>
      <c r="N98" s="182"/>
    </row>
    <row r="99" spans="3:14">
      <c r="C99" s="27" t="s">
        <v>229</v>
      </c>
      <c r="D99" s="185">
        <v>55000</v>
      </c>
      <c r="E99" s="156"/>
      <c r="F99" s="156"/>
      <c r="G99" s="34">
        <f t="shared" si="8"/>
        <v>55000</v>
      </c>
      <c r="H99" s="182"/>
      <c r="I99" s="182"/>
      <c r="J99" s="182"/>
      <c r="K99" s="182"/>
      <c r="L99" s="182"/>
      <c r="M99" s="182"/>
      <c r="N99" s="182"/>
    </row>
    <row r="100" spans="3:14" ht="15.75" customHeight="1">
      <c r="C100" s="27" t="s">
        <v>230</v>
      </c>
      <c r="D100" s="185">
        <v>25000</v>
      </c>
      <c r="E100" s="185"/>
      <c r="F100" s="185"/>
      <c r="G100" s="34">
        <f t="shared" si="8"/>
        <v>25000</v>
      </c>
      <c r="H100" s="182"/>
      <c r="I100" s="182"/>
      <c r="J100" s="182"/>
      <c r="K100" s="182"/>
      <c r="L100" s="182"/>
      <c r="M100" s="182"/>
      <c r="N100" s="182"/>
    </row>
    <row r="101" spans="3:14">
      <c r="C101" s="28" t="s">
        <v>231</v>
      </c>
      <c r="D101" s="185">
        <v>75000</v>
      </c>
      <c r="E101" s="185"/>
      <c r="F101" s="185"/>
      <c r="G101" s="34">
        <f t="shared" si="8"/>
        <v>75000</v>
      </c>
      <c r="H101" s="182"/>
      <c r="I101" s="182"/>
      <c r="J101" s="182"/>
      <c r="K101" s="182"/>
      <c r="L101" s="182"/>
      <c r="M101" s="182"/>
      <c r="N101" s="182"/>
    </row>
    <row r="102" spans="3:14">
      <c r="C102" s="27" t="s">
        <v>232</v>
      </c>
      <c r="D102" s="185">
        <v>50000</v>
      </c>
      <c r="E102" s="185"/>
      <c r="F102" s="185"/>
      <c r="G102" s="34">
        <f t="shared" si="8"/>
        <v>50000</v>
      </c>
      <c r="H102" s="182"/>
      <c r="I102" s="182"/>
      <c r="J102" s="182"/>
      <c r="K102" s="182"/>
      <c r="L102" s="182"/>
      <c r="M102" s="182"/>
      <c r="N102" s="182"/>
    </row>
    <row r="103" spans="3:14">
      <c r="C103" s="27" t="s">
        <v>233</v>
      </c>
      <c r="D103" s="185">
        <v>50000</v>
      </c>
      <c r="E103" s="185"/>
      <c r="F103" s="185"/>
      <c r="G103" s="34">
        <f t="shared" si="8"/>
        <v>50000</v>
      </c>
      <c r="H103" s="182"/>
      <c r="I103" s="182"/>
      <c r="J103" s="182"/>
      <c r="K103" s="182"/>
      <c r="L103" s="182"/>
      <c r="M103" s="182"/>
      <c r="N103" s="182"/>
    </row>
    <row r="104" spans="3:14">
      <c r="C104" s="27" t="s">
        <v>234</v>
      </c>
      <c r="D104" s="185"/>
      <c r="E104" s="185"/>
      <c r="F104" s="185"/>
      <c r="G104" s="34">
        <f t="shared" si="8"/>
        <v>0</v>
      </c>
      <c r="H104" s="182"/>
      <c r="I104" s="182"/>
      <c r="J104" s="182"/>
      <c r="K104" s="182"/>
      <c r="L104" s="182"/>
      <c r="M104" s="182"/>
      <c r="N104" s="182"/>
    </row>
    <row r="105" spans="3:14">
      <c r="C105" s="31" t="s">
        <v>235</v>
      </c>
      <c r="D105" s="40">
        <f>SUM(D98:D104)</f>
        <v>255000</v>
      </c>
      <c r="E105" s="40">
        <f>SUM(E98:E104)</f>
        <v>0</v>
      </c>
      <c r="F105" s="40">
        <f>SUM(F98:F104)</f>
        <v>0</v>
      </c>
      <c r="G105" s="34">
        <f t="shared" si="8"/>
        <v>255000</v>
      </c>
      <c r="H105" s="182"/>
      <c r="I105" s="182"/>
      <c r="J105" s="182"/>
      <c r="K105" s="182"/>
      <c r="L105" s="182"/>
      <c r="M105" s="182"/>
      <c r="N105" s="182"/>
    </row>
    <row r="106" spans="3:14" s="30" customFormat="1">
      <c r="C106" s="44"/>
      <c r="D106" s="45"/>
      <c r="E106" s="45"/>
      <c r="F106" s="45"/>
      <c r="G106" s="46"/>
      <c r="H106" s="186"/>
      <c r="I106" s="186"/>
      <c r="J106" s="186"/>
      <c r="K106" s="186"/>
      <c r="L106" s="186"/>
      <c r="M106" s="186"/>
      <c r="N106" s="186"/>
    </row>
    <row r="107" spans="3:14" ht="15.75" customHeight="1">
      <c r="C107" s="252" t="s">
        <v>242</v>
      </c>
      <c r="D107" s="253"/>
      <c r="E107" s="253"/>
      <c r="F107" s="253"/>
      <c r="G107" s="254"/>
      <c r="H107" s="182"/>
      <c r="I107" s="182"/>
      <c r="J107" s="182"/>
      <c r="K107" s="182"/>
      <c r="L107" s="182"/>
      <c r="M107" s="182"/>
      <c r="N107" s="182"/>
    </row>
    <row r="108" spans="3:14" ht="21.75" customHeight="1" thickBot="1">
      <c r="C108" s="37" t="s">
        <v>227</v>
      </c>
      <c r="D108" s="38">
        <f>'1) Budget Table'!D109</f>
        <v>390000</v>
      </c>
      <c r="E108" s="38">
        <f>'1) Budget Table'!E109</f>
        <v>0</v>
      </c>
      <c r="F108" s="38">
        <f>'1) Budget Table'!F109</f>
        <v>0</v>
      </c>
      <c r="G108" s="39">
        <f t="shared" ref="G108:G116" si="9">SUM(D108:F108)</f>
        <v>390000</v>
      </c>
      <c r="H108" s="182"/>
      <c r="I108" s="182"/>
      <c r="J108" s="182"/>
      <c r="K108" s="182"/>
      <c r="L108" s="182"/>
      <c r="M108" s="182"/>
      <c r="N108" s="182"/>
    </row>
    <row r="109" spans="3:14">
      <c r="C109" s="35" t="s">
        <v>228</v>
      </c>
      <c r="D109" s="183"/>
      <c r="E109" s="184"/>
      <c r="F109" s="184"/>
      <c r="G109" s="36">
        <f t="shared" si="9"/>
        <v>0</v>
      </c>
      <c r="H109" s="182"/>
      <c r="I109" s="182"/>
      <c r="J109" s="182"/>
      <c r="K109" s="182"/>
      <c r="L109" s="182"/>
      <c r="M109" s="182"/>
      <c r="N109" s="182"/>
    </row>
    <row r="110" spans="3:14">
      <c r="C110" s="27" t="s">
        <v>229</v>
      </c>
      <c r="D110" s="185">
        <v>100000</v>
      </c>
      <c r="E110" s="156"/>
      <c r="F110" s="156"/>
      <c r="G110" s="34">
        <f t="shared" si="9"/>
        <v>100000</v>
      </c>
      <c r="H110" s="182"/>
      <c r="I110" s="182"/>
      <c r="J110" s="182"/>
      <c r="K110" s="182"/>
      <c r="L110" s="182"/>
      <c r="M110" s="182"/>
      <c r="N110" s="182"/>
    </row>
    <row r="111" spans="3:14" ht="31.5">
      <c r="C111" s="27" t="s">
        <v>230</v>
      </c>
      <c r="D111" s="185">
        <v>15000</v>
      </c>
      <c r="E111" s="185"/>
      <c r="F111" s="185"/>
      <c r="G111" s="34">
        <f t="shared" si="9"/>
        <v>15000</v>
      </c>
      <c r="H111" s="182"/>
      <c r="I111" s="182"/>
      <c r="J111" s="182"/>
      <c r="K111" s="182"/>
      <c r="L111" s="182"/>
      <c r="M111" s="182"/>
      <c r="N111" s="182"/>
    </row>
    <row r="112" spans="3:14">
      <c r="C112" s="28" t="s">
        <v>231</v>
      </c>
      <c r="D112" s="185">
        <v>125000</v>
      </c>
      <c r="E112" s="185"/>
      <c r="F112" s="185"/>
      <c r="G112" s="34">
        <f t="shared" si="9"/>
        <v>125000</v>
      </c>
      <c r="H112" s="182"/>
      <c r="I112" s="182"/>
      <c r="J112" s="182"/>
      <c r="K112" s="182"/>
      <c r="L112" s="182"/>
      <c r="M112" s="182"/>
      <c r="N112" s="182"/>
    </row>
    <row r="113" spans="3:14">
      <c r="C113" s="27" t="s">
        <v>232</v>
      </c>
      <c r="D113" s="185">
        <v>50000</v>
      </c>
      <c r="E113" s="185"/>
      <c r="F113" s="185"/>
      <c r="G113" s="34">
        <f t="shared" si="9"/>
        <v>50000</v>
      </c>
      <c r="H113" s="182"/>
      <c r="I113" s="182"/>
      <c r="J113" s="182"/>
      <c r="K113" s="182"/>
      <c r="L113" s="182"/>
      <c r="M113" s="182"/>
      <c r="N113" s="182"/>
    </row>
    <row r="114" spans="3:14">
      <c r="C114" s="27" t="s">
        <v>233</v>
      </c>
      <c r="D114" s="185">
        <v>100000</v>
      </c>
      <c r="E114" s="185"/>
      <c r="F114" s="185"/>
      <c r="G114" s="34">
        <f t="shared" si="9"/>
        <v>100000</v>
      </c>
      <c r="H114" s="182"/>
      <c r="I114" s="182"/>
      <c r="J114" s="182"/>
      <c r="K114" s="182"/>
      <c r="L114" s="182"/>
      <c r="M114" s="182"/>
      <c r="N114" s="182"/>
    </row>
    <row r="115" spans="3:14">
      <c r="C115" s="27" t="s">
        <v>234</v>
      </c>
      <c r="D115" s="185"/>
      <c r="E115" s="185"/>
      <c r="F115" s="185"/>
      <c r="G115" s="34">
        <f t="shared" si="9"/>
        <v>0</v>
      </c>
      <c r="H115" s="182"/>
      <c r="I115" s="182"/>
      <c r="J115" s="182"/>
      <c r="K115" s="182"/>
      <c r="L115" s="182"/>
      <c r="M115" s="182"/>
      <c r="N115" s="182"/>
    </row>
    <row r="116" spans="3:14">
      <c r="C116" s="31" t="s">
        <v>235</v>
      </c>
      <c r="D116" s="40">
        <f>SUM(D109:D115)</f>
        <v>390000</v>
      </c>
      <c r="E116" s="40">
        <f>SUM(E109:E115)</f>
        <v>0</v>
      </c>
      <c r="F116" s="40">
        <f>SUM(F109:F115)</f>
        <v>0</v>
      </c>
      <c r="G116" s="34">
        <f t="shared" si="9"/>
        <v>390000</v>
      </c>
      <c r="H116" s="182"/>
      <c r="I116" s="182"/>
      <c r="J116" s="182"/>
      <c r="K116" s="182"/>
      <c r="L116" s="182"/>
      <c r="M116" s="182"/>
      <c r="N116" s="182"/>
    </row>
    <row r="117" spans="3:14" s="30" customFormat="1">
      <c r="C117" s="44"/>
      <c r="D117" s="45"/>
      <c r="E117" s="45"/>
      <c r="F117" s="45"/>
      <c r="G117" s="46"/>
      <c r="H117" s="186"/>
      <c r="I117" s="186"/>
      <c r="J117" s="186"/>
      <c r="K117" s="186"/>
      <c r="L117" s="186"/>
      <c r="M117" s="186"/>
      <c r="N117" s="186"/>
    </row>
    <row r="118" spans="3:14">
      <c r="C118" s="252" t="s">
        <v>148</v>
      </c>
      <c r="D118" s="253"/>
      <c r="E118" s="253"/>
      <c r="F118" s="253"/>
      <c r="G118" s="254"/>
      <c r="H118" s="182"/>
      <c r="I118" s="182"/>
      <c r="J118" s="182"/>
      <c r="K118" s="182"/>
      <c r="L118" s="182"/>
      <c r="M118" s="182"/>
      <c r="N118" s="182"/>
    </row>
    <row r="119" spans="3:14" ht="21" customHeight="1" thickBot="1">
      <c r="C119" s="37" t="s">
        <v>227</v>
      </c>
      <c r="D119" s="38">
        <f>'1) Budget Table'!D119</f>
        <v>0</v>
      </c>
      <c r="E119" s="38">
        <f>'1) Budget Table'!E119</f>
        <v>0</v>
      </c>
      <c r="F119" s="38">
        <f>'1) Budget Table'!F119</f>
        <v>0</v>
      </c>
      <c r="G119" s="39">
        <f t="shared" ref="G119:G127" si="10">SUM(D119:F119)</f>
        <v>0</v>
      </c>
      <c r="H119" s="182"/>
      <c r="I119" s="182"/>
      <c r="J119" s="182"/>
      <c r="K119" s="182"/>
      <c r="L119" s="182"/>
      <c r="M119" s="182"/>
      <c r="N119" s="182"/>
    </row>
    <row r="120" spans="3:14">
      <c r="C120" s="35" t="s">
        <v>228</v>
      </c>
      <c r="D120" s="183"/>
      <c r="E120" s="184"/>
      <c r="F120" s="184"/>
      <c r="G120" s="36">
        <f t="shared" si="10"/>
        <v>0</v>
      </c>
      <c r="H120" s="182"/>
      <c r="I120" s="182"/>
      <c r="J120" s="182"/>
      <c r="K120" s="182"/>
      <c r="L120" s="182"/>
      <c r="M120" s="182"/>
      <c r="N120" s="182"/>
    </row>
    <row r="121" spans="3:14">
      <c r="C121" s="27" t="s">
        <v>229</v>
      </c>
      <c r="D121" s="185"/>
      <c r="E121" s="156"/>
      <c r="F121" s="156"/>
      <c r="G121" s="34">
        <f t="shared" si="10"/>
        <v>0</v>
      </c>
      <c r="H121" s="182"/>
      <c r="I121" s="182"/>
      <c r="J121" s="182"/>
      <c r="K121" s="182"/>
      <c r="L121" s="182"/>
      <c r="M121" s="182"/>
      <c r="N121" s="182"/>
    </row>
    <row r="122" spans="3:14" ht="31.5">
      <c r="C122" s="27" t="s">
        <v>230</v>
      </c>
      <c r="D122" s="185"/>
      <c r="E122" s="185"/>
      <c r="F122" s="185"/>
      <c r="G122" s="34">
        <f t="shared" si="10"/>
        <v>0</v>
      </c>
      <c r="H122" s="182"/>
      <c r="I122" s="182"/>
      <c r="J122" s="182"/>
      <c r="K122" s="182"/>
      <c r="L122" s="182"/>
      <c r="M122" s="182"/>
      <c r="N122" s="182"/>
    </row>
    <row r="123" spans="3:14">
      <c r="C123" s="28" t="s">
        <v>231</v>
      </c>
      <c r="D123" s="185"/>
      <c r="E123" s="185"/>
      <c r="F123" s="185"/>
      <c r="G123" s="34">
        <f t="shared" si="10"/>
        <v>0</v>
      </c>
      <c r="H123" s="182"/>
      <c r="I123" s="182"/>
      <c r="J123" s="182"/>
      <c r="K123" s="182"/>
      <c r="L123" s="182"/>
      <c r="M123" s="182"/>
      <c r="N123" s="182"/>
    </row>
    <row r="124" spans="3:14">
      <c r="C124" s="27" t="s">
        <v>232</v>
      </c>
      <c r="D124" s="185"/>
      <c r="E124" s="185"/>
      <c r="F124" s="185"/>
      <c r="G124" s="34">
        <f t="shared" si="10"/>
        <v>0</v>
      </c>
      <c r="H124" s="182"/>
      <c r="I124" s="182"/>
      <c r="J124" s="182"/>
      <c r="K124" s="182"/>
      <c r="L124" s="182"/>
      <c r="M124" s="182"/>
      <c r="N124" s="182"/>
    </row>
    <row r="125" spans="3:14">
      <c r="C125" s="27" t="s">
        <v>233</v>
      </c>
      <c r="D125" s="185"/>
      <c r="E125" s="185"/>
      <c r="F125" s="185"/>
      <c r="G125" s="34">
        <f t="shared" si="10"/>
        <v>0</v>
      </c>
      <c r="H125" s="182"/>
      <c r="I125" s="182"/>
      <c r="J125" s="182"/>
      <c r="K125" s="182"/>
      <c r="L125" s="182"/>
      <c r="M125" s="182"/>
      <c r="N125" s="182"/>
    </row>
    <row r="126" spans="3:14">
      <c r="C126" s="27" t="s">
        <v>234</v>
      </c>
      <c r="D126" s="185"/>
      <c r="E126" s="185"/>
      <c r="F126" s="185"/>
      <c r="G126" s="34">
        <f t="shared" si="10"/>
        <v>0</v>
      </c>
      <c r="H126" s="182"/>
      <c r="I126" s="182"/>
      <c r="J126" s="182"/>
      <c r="K126" s="182"/>
      <c r="L126" s="182"/>
      <c r="M126" s="182"/>
      <c r="N126" s="182"/>
    </row>
    <row r="127" spans="3:14">
      <c r="C127" s="31" t="s">
        <v>235</v>
      </c>
      <c r="D127" s="40">
        <f>SUM(D120:D126)</f>
        <v>0</v>
      </c>
      <c r="E127" s="40">
        <f>SUM(E120:E126)</f>
        <v>0</v>
      </c>
      <c r="F127" s="40">
        <f>SUM(F120:F126)</f>
        <v>0</v>
      </c>
      <c r="G127" s="34">
        <f t="shared" si="10"/>
        <v>0</v>
      </c>
      <c r="H127" s="182"/>
      <c r="I127" s="182"/>
      <c r="J127" s="182"/>
      <c r="K127" s="182"/>
      <c r="L127" s="182"/>
      <c r="M127" s="182"/>
      <c r="N127" s="182"/>
    </row>
    <row r="128" spans="3:14" s="30" customFormat="1">
      <c r="C128" s="44"/>
      <c r="D128" s="45"/>
      <c r="E128" s="45"/>
      <c r="F128" s="45"/>
      <c r="G128" s="46"/>
      <c r="H128" s="186"/>
      <c r="I128" s="186"/>
      <c r="J128" s="186"/>
      <c r="K128" s="186"/>
      <c r="L128" s="186"/>
      <c r="M128" s="186"/>
      <c r="N128" s="186"/>
    </row>
    <row r="129" spans="2:14">
      <c r="B129" s="182"/>
      <c r="C129" s="252" t="s">
        <v>157</v>
      </c>
      <c r="D129" s="253"/>
      <c r="E129" s="253"/>
      <c r="F129" s="253"/>
      <c r="G129" s="254"/>
      <c r="H129" s="182"/>
      <c r="I129" s="182"/>
      <c r="J129" s="182"/>
      <c r="K129" s="182"/>
      <c r="L129" s="182"/>
      <c r="M129" s="182"/>
      <c r="N129" s="182"/>
    </row>
    <row r="130" spans="2:14" ht="24" customHeight="1" thickBot="1">
      <c r="B130" s="182"/>
      <c r="C130" s="37" t="s">
        <v>227</v>
      </c>
      <c r="D130" s="38">
        <f>'1) Budget Table'!D129</f>
        <v>0</v>
      </c>
      <c r="E130" s="38">
        <f>'1) Budget Table'!E129</f>
        <v>0</v>
      </c>
      <c r="F130" s="38">
        <f>'1) Budget Table'!F129</f>
        <v>0</v>
      </c>
      <c r="G130" s="39">
        <f t="shared" ref="G130:G138" si="11">SUM(D130:F130)</f>
        <v>0</v>
      </c>
      <c r="H130" s="182"/>
      <c r="I130" s="182"/>
      <c r="J130" s="182"/>
      <c r="K130" s="182"/>
      <c r="L130" s="182"/>
      <c r="M130" s="182"/>
      <c r="N130" s="182"/>
    </row>
    <row r="131" spans="2:14" ht="15.75" customHeight="1">
      <c r="B131" s="182"/>
      <c r="C131" s="35" t="s">
        <v>228</v>
      </c>
      <c r="D131" s="183"/>
      <c r="E131" s="184"/>
      <c r="F131" s="184"/>
      <c r="G131" s="36">
        <f t="shared" si="11"/>
        <v>0</v>
      </c>
      <c r="H131" s="182"/>
      <c r="I131" s="182"/>
      <c r="J131" s="182"/>
      <c r="K131" s="182"/>
      <c r="L131" s="182"/>
      <c r="M131" s="182"/>
      <c r="N131" s="182"/>
    </row>
    <row r="132" spans="2:14">
      <c r="B132" s="182"/>
      <c r="C132" s="27" t="s">
        <v>229</v>
      </c>
      <c r="D132" s="185"/>
      <c r="E132" s="156"/>
      <c r="F132" s="156"/>
      <c r="G132" s="34">
        <f t="shared" si="11"/>
        <v>0</v>
      </c>
      <c r="H132" s="182"/>
      <c r="I132" s="182"/>
      <c r="J132" s="182"/>
      <c r="K132" s="182"/>
      <c r="L132" s="182"/>
      <c r="M132" s="182"/>
      <c r="N132" s="182"/>
    </row>
    <row r="133" spans="2:14" ht="15.75" customHeight="1">
      <c r="B133" s="182"/>
      <c r="C133" s="27" t="s">
        <v>230</v>
      </c>
      <c r="D133" s="185"/>
      <c r="E133" s="185"/>
      <c r="F133" s="185"/>
      <c r="G133" s="34">
        <f t="shared" si="11"/>
        <v>0</v>
      </c>
      <c r="H133" s="182"/>
      <c r="I133" s="182"/>
      <c r="J133" s="182"/>
      <c r="K133" s="182"/>
      <c r="L133" s="182"/>
      <c r="M133" s="182"/>
      <c r="N133" s="182"/>
    </row>
    <row r="134" spans="2:14">
      <c r="B134" s="182"/>
      <c r="C134" s="28" t="s">
        <v>231</v>
      </c>
      <c r="D134" s="185"/>
      <c r="E134" s="185"/>
      <c r="F134" s="185"/>
      <c r="G134" s="34">
        <f t="shared" si="11"/>
        <v>0</v>
      </c>
      <c r="H134" s="182"/>
      <c r="I134" s="182"/>
      <c r="J134" s="182"/>
      <c r="K134" s="182"/>
      <c r="L134" s="182"/>
      <c r="M134" s="182"/>
      <c r="N134" s="182"/>
    </row>
    <row r="135" spans="2:14">
      <c r="B135" s="182"/>
      <c r="C135" s="27" t="s">
        <v>232</v>
      </c>
      <c r="D135" s="185"/>
      <c r="E135" s="185"/>
      <c r="F135" s="185"/>
      <c r="G135" s="34">
        <f t="shared" si="11"/>
        <v>0</v>
      </c>
      <c r="H135" s="182"/>
      <c r="I135" s="182"/>
      <c r="J135" s="182"/>
      <c r="K135" s="182"/>
      <c r="L135" s="182"/>
      <c r="M135" s="182"/>
      <c r="N135" s="182"/>
    </row>
    <row r="136" spans="2:14" ht="15.75" customHeight="1">
      <c r="B136" s="182"/>
      <c r="C136" s="27" t="s">
        <v>233</v>
      </c>
      <c r="D136" s="185"/>
      <c r="E136" s="185"/>
      <c r="F136" s="185"/>
      <c r="G136" s="34">
        <f t="shared" si="11"/>
        <v>0</v>
      </c>
      <c r="H136" s="182"/>
      <c r="I136" s="182"/>
      <c r="J136" s="182"/>
      <c r="K136" s="182"/>
      <c r="L136" s="182"/>
      <c r="M136" s="182"/>
      <c r="N136" s="182"/>
    </row>
    <row r="137" spans="2:14">
      <c r="B137" s="182"/>
      <c r="C137" s="27" t="s">
        <v>234</v>
      </c>
      <c r="D137" s="185"/>
      <c r="E137" s="185"/>
      <c r="F137" s="185"/>
      <c r="G137" s="34">
        <f t="shared" si="11"/>
        <v>0</v>
      </c>
      <c r="H137" s="182"/>
      <c r="I137" s="182"/>
      <c r="J137" s="182"/>
      <c r="K137" s="182"/>
      <c r="L137" s="182"/>
      <c r="M137" s="182"/>
      <c r="N137" s="182"/>
    </row>
    <row r="138" spans="2:14">
      <c r="B138" s="182"/>
      <c r="C138" s="31" t="s">
        <v>235</v>
      </c>
      <c r="D138" s="40">
        <f>SUM(D131:D137)</f>
        <v>0</v>
      </c>
      <c r="E138" s="40">
        <f>SUM(E131:E137)</f>
        <v>0</v>
      </c>
      <c r="F138" s="40">
        <f>SUM(F131:F137)</f>
        <v>0</v>
      </c>
      <c r="G138" s="34">
        <f t="shared" si="11"/>
        <v>0</v>
      </c>
      <c r="H138" s="182"/>
      <c r="I138" s="182"/>
      <c r="J138" s="182"/>
      <c r="K138" s="182"/>
      <c r="L138" s="182"/>
      <c r="M138" s="182"/>
      <c r="N138" s="182"/>
    </row>
    <row r="139" spans="2:14">
      <c r="B139" s="182"/>
      <c r="C139" s="182"/>
      <c r="D139" s="186"/>
      <c r="E139" s="186"/>
      <c r="F139" s="186"/>
      <c r="G139" s="182"/>
      <c r="H139" s="182"/>
      <c r="I139" s="182"/>
      <c r="J139" s="182"/>
      <c r="K139" s="182"/>
      <c r="L139" s="182"/>
      <c r="M139" s="182"/>
      <c r="N139" s="182"/>
    </row>
    <row r="140" spans="2:14">
      <c r="B140" s="252" t="s">
        <v>243</v>
      </c>
      <c r="C140" s="253"/>
      <c r="D140" s="253"/>
      <c r="E140" s="253"/>
      <c r="F140" s="253"/>
      <c r="G140" s="254"/>
      <c r="H140" s="182"/>
      <c r="I140" s="182"/>
      <c r="J140" s="182"/>
      <c r="K140" s="182"/>
      <c r="L140" s="182"/>
      <c r="M140" s="182"/>
      <c r="N140" s="182"/>
    </row>
    <row r="141" spans="2:14">
      <c r="B141" s="182"/>
      <c r="C141" s="252" t="s">
        <v>167</v>
      </c>
      <c r="D141" s="253"/>
      <c r="E141" s="253"/>
      <c r="F141" s="253"/>
      <c r="G141" s="254"/>
      <c r="H141" s="182"/>
      <c r="I141" s="182"/>
      <c r="J141" s="182"/>
      <c r="K141" s="182"/>
      <c r="L141" s="182"/>
      <c r="M141" s="182"/>
      <c r="N141" s="182"/>
    </row>
    <row r="142" spans="2:14" ht="24" customHeight="1" thickBot="1">
      <c r="B142" s="182"/>
      <c r="C142" s="37" t="s">
        <v>227</v>
      </c>
      <c r="D142" s="38">
        <f>'1) Budget Table'!D141</f>
        <v>0</v>
      </c>
      <c r="E142" s="38">
        <f>'1) Budget Table'!E141</f>
        <v>0</v>
      </c>
      <c r="F142" s="38">
        <f>'1) Budget Table'!F141</f>
        <v>0</v>
      </c>
      <c r="G142" s="39">
        <f>SUM(D142:F142)</f>
        <v>0</v>
      </c>
      <c r="H142" s="182"/>
      <c r="I142" s="182"/>
      <c r="J142" s="182"/>
      <c r="K142" s="182"/>
      <c r="L142" s="182"/>
      <c r="M142" s="182"/>
      <c r="N142" s="182"/>
    </row>
    <row r="143" spans="2:14" ht="24.75" customHeight="1">
      <c r="B143" s="182"/>
      <c r="C143" s="35" t="s">
        <v>228</v>
      </c>
      <c r="D143" s="183"/>
      <c r="E143" s="184"/>
      <c r="F143" s="184"/>
      <c r="G143" s="36">
        <f t="shared" ref="G143:G150" si="12">SUM(D143:F143)</f>
        <v>0</v>
      </c>
      <c r="H143" s="182"/>
      <c r="I143" s="182"/>
      <c r="J143" s="182"/>
      <c r="K143" s="182"/>
      <c r="L143" s="182"/>
      <c r="M143" s="182"/>
      <c r="N143" s="182"/>
    </row>
    <row r="144" spans="2:14" ht="15.75" customHeight="1">
      <c r="B144" s="182"/>
      <c r="C144" s="27" t="s">
        <v>229</v>
      </c>
      <c r="D144" s="185"/>
      <c r="E144" s="156"/>
      <c r="F144" s="156"/>
      <c r="G144" s="34">
        <f t="shared" si="12"/>
        <v>0</v>
      </c>
      <c r="H144" s="182"/>
      <c r="I144" s="182"/>
      <c r="J144" s="182"/>
      <c r="K144" s="182"/>
      <c r="L144" s="182"/>
      <c r="M144" s="182"/>
      <c r="N144" s="182"/>
    </row>
    <row r="145" spans="2:7" ht="15.75" customHeight="1">
      <c r="B145" s="182"/>
      <c r="C145" s="27" t="s">
        <v>230</v>
      </c>
      <c r="D145" s="185"/>
      <c r="E145" s="185"/>
      <c r="F145" s="185"/>
      <c r="G145" s="34">
        <f t="shared" si="12"/>
        <v>0</v>
      </c>
    </row>
    <row r="146" spans="2:7" ht="15.75" customHeight="1">
      <c r="B146" s="182"/>
      <c r="C146" s="28" t="s">
        <v>231</v>
      </c>
      <c r="D146" s="185"/>
      <c r="E146" s="185"/>
      <c r="F146" s="185"/>
      <c r="G146" s="34">
        <f t="shared" si="12"/>
        <v>0</v>
      </c>
    </row>
    <row r="147" spans="2:7" ht="15.75" customHeight="1">
      <c r="B147" s="182"/>
      <c r="C147" s="27" t="s">
        <v>232</v>
      </c>
      <c r="D147" s="185"/>
      <c r="E147" s="185"/>
      <c r="F147" s="185"/>
      <c r="G147" s="34">
        <f t="shared" si="12"/>
        <v>0</v>
      </c>
    </row>
    <row r="148" spans="2:7" ht="15.75" customHeight="1">
      <c r="B148" s="182"/>
      <c r="C148" s="27" t="s">
        <v>233</v>
      </c>
      <c r="D148" s="185"/>
      <c r="E148" s="185"/>
      <c r="F148" s="185"/>
      <c r="G148" s="34">
        <f t="shared" si="12"/>
        <v>0</v>
      </c>
    </row>
    <row r="149" spans="2:7" ht="15.75" customHeight="1">
      <c r="B149" s="182"/>
      <c r="C149" s="27" t="s">
        <v>234</v>
      </c>
      <c r="D149" s="185"/>
      <c r="E149" s="185"/>
      <c r="F149" s="185"/>
      <c r="G149" s="34">
        <f t="shared" si="12"/>
        <v>0</v>
      </c>
    </row>
    <row r="150" spans="2:7" ht="15.75" customHeight="1">
      <c r="B150" s="182"/>
      <c r="C150" s="31" t="s">
        <v>235</v>
      </c>
      <c r="D150" s="40">
        <f>SUM(D143:D149)</f>
        <v>0</v>
      </c>
      <c r="E150" s="40">
        <f>SUM(E143:E149)</f>
        <v>0</v>
      </c>
      <c r="F150" s="40">
        <f>SUM(F143:F149)</f>
        <v>0</v>
      </c>
      <c r="G150" s="34">
        <f t="shared" si="12"/>
        <v>0</v>
      </c>
    </row>
    <row r="151" spans="2:7" s="30" customFormat="1" ht="15.75" customHeight="1">
      <c r="B151" s="186"/>
      <c r="C151" s="44"/>
      <c r="D151" s="45"/>
      <c r="E151" s="45"/>
      <c r="F151" s="45"/>
      <c r="G151" s="46"/>
    </row>
    <row r="152" spans="2:7" ht="15.75" customHeight="1">
      <c r="B152" s="182"/>
      <c r="C152" s="252" t="s">
        <v>176</v>
      </c>
      <c r="D152" s="253"/>
      <c r="E152" s="253"/>
      <c r="F152" s="253"/>
      <c r="G152" s="254"/>
    </row>
    <row r="153" spans="2:7" ht="21" customHeight="1" thickBot="1">
      <c r="B153" s="182"/>
      <c r="C153" s="37" t="s">
        <v>227</v>
      </c>
      <c r="D153" s="38">
        <f>'1) Budget Table'!D151</f>
        <v>0</v>
      </c>
      <c r="E153" s="38">
        <f>'1) Budget Table'!E151</f>
        <v>0</v>
      </c>
      <c r="F153" s="38">
        <f>'1) Budget Table'!F151</f>
        <v>0</v>
      </c>
      <c r="G153" s="39">
        <f t="shared" ref="G153:G161" si="13">SUM(D153:F153)</f>
        <v>0</v>
      </c>
    </row>
    <row r="154" spans="2:7" ht="15.75" customHeight="1">
      <c r="B154" s="182"/>
      <c r="C154" s="35" t="s">
        <v>228</v>
      </c>
      <c r="D154" s="183"/>
      <c r="E154" s="184"/>
      <c r="F154" s="184"/>
      <c r="G154" s="36">
        <f t="shared" si="13"/>
        <v>0</v>
      </c>
    </row>
    <row r="155" spans="2:7" ht="15.75" customHeight="1">
      <c r="B155" s="182"/>
      <c r="C155" s="27" t="s">
        <v>229</v>
      </c>
      <c r="D155" s="185"/>
      <c r="E155" s="156"/>
      <c r="F155" s="156"/>
      <c r="G155" s="34">
        <f t="shared" si="13"/>
        <v>0</v>
      </c>
    </row>
    <row r="156" spans="2:7" ht="15.75" customHeight="1">
      <c r="B156" s="182"/>
      <c r="C156" s="27" t="s">
        <v>230</v>
      </c>
      <c r="D156" s="185"/>
      <c r="E156" s="185"/>
      <c r="F156" s="185"/>
      <c r="G156" s="34">
        <f t="shared" si="13"/>
        <v>0</v>
      </c>
    </row>
    <row r="157" spans="2:7" ht="15.75" customHeight="1">
      <c r="B157" s="182"/>
      <c r="C157" s="28" t="s">
        <v>231</v>
      </c>
      <c r="D157" s="185"/>
      <c r="E157" s="185"/>
      <c r="F157" s="185"/>
      <c r="G157" s="34">
        <f t="shared" si="13"/>
        <v>0</v>
      </c>
    </row>
    <row r="158" spans="2:7" ht="15.75" customHeight="1">
      <c r="B158" s="182"/>
      <c r="C158" s="27" t="s">
        <v>232</v>
      </c>
      <c r="D158" s="185"/>
      <c r="E158" s="185"/>
      <c r="F158" s="185"/>
      <c r="G158" s="34">
        <f t="shared" si="13"/>
        <v>0</v>
      </c>
    </row>
    <row r="159" spans="2:7" ht="15.75" customHeight="1">
      <c r="B159" s="182"/>
      <c r="C159" s="27" t="s">
        <v>233</v>
      </c>
      <c r="D159" s="185"/>
      <c r="E159" s="185"/>
      <c r="F159" s="185"/>
      <c r="G159" s="34">
        <f t="shared" si="13"/>
        <v>0</v>
      </c>
    </row>
    <row r="160" spans="2:7" ht="15.75" customHeight="1">
      <c r="B160" s="182"/>
      <c r="C160" s="27" t="s">
        <v>234</v>
      </c>
      <c r="D160" s="185"/>
      <c r="E160" s="185"/>
      <c r="F160" s="185"/>
      <c r="G160" s="34">
        <f t="shared" si="13"/>
        <v>0</v>
      </c>
    </row>
    <row r="161" spans="3:7" ht="15.75" customHeight="1">
      <c r="C161" s="31" t="s">
        <v>235</v>
      </c>
      <c r="D161" s="40">
        <f>SUM(D154:D160)</f>
        <v>0</v>
      </c>
      <c r="E161" s="40">
        <f>SUM(E154:E160)</f>
        <v>0</v>
      </c>
      <c r="F161" s="40">
        <f>SUM(F154:F160)</f>
        <v>0</v>
      </c>
      <c r="G161" s="34">
        <f t="shared" si="13"/>
        <v>0</v>
      </c>
    </row>
    <row r="162" spans="3:7" s="30" customFormat="1" ht="15.75" customHeight="1">
      <c r="C162" s="44"/>
      <c r="D162" s="45"/>
      <c r="E162" s="45"/>
      <c r="F162" s="45"/>
      <c r="G162" s="46"/>
    </row>
    <row r="163" spans="3:7" ht="15.75" customHeight="1">
      <c r="C163" s="252" t="s">
        <v>185</v>
      </c>
      <c r="D163" s="253"/>
      <c r="E163" s="253"/>
      <c r="F163" s="253"/>
      <c r="G163" s="254"/>
    </row>
    <row r="164" spans="3:7" ht="19.5" customHeight="1" thickBot="1">
      <c r="C164" s="37" t="s">
        <v>227</v>
      </c>
      <c r="D164" s="38">
        <f>'1) Budget Table'!D161</f>
        <v>0</v>
      </c>
      <c r="E164" s="38">
        <f>'1) Budget Table'!E161</f>
        <v>0</v>
      </c>
      <c r="F164" s="38">
        <f>'1) Budget Table'!F161</f>
        <v>0</v>
      </c>
      <c r="G164" s="39">
        <f t="shared" ref="G164:G172" si="14">SUM(D164:F164)</f>
        <v>0</v>
      </c>
    </row>
    <row r="165" spans="3:7" ht="15.75" customHeight="1">
      <c r="C165" s="35" t="s">
        <v>228</v>
      </c>
      <c r="D165" s="183"/>
      <c r="E165" s="184"/>
      <c r="F165" s="184"/>
      <c r="G165" s="36">
        <f t="shared" si="14"/>
        <v>0</v>
      </c>
    </row>
    <row r="166" spans="3:7" ht="15.75" customHeight="1">
      <c r="C166" s="27" t="s">
        <v>229</v>
      </c>
      <c r="D166" s="185"/>
      <c r="E166" s="156"/>
      <c r="F166" s="156"/>
      <c r="G166" s="34">
        <f t="shared" si="14"/>
        <v>0</v>
      </c>
    </row>
    <row r="167" spans="3:7" ht="15.75" customHeight="1">
      <c r="C167" s="27" t="s">
        <v>230</v>
      </c>
      <c r="D167" s="185"/>
      <c r="E167" s="185"/>
      <c r="F167" s="185"/>
      <c r="G167" s="34">
        <f t="shared" si="14"/>
        <v>0</v>
      </c>
    </row>
    <row r="168" spans="3:7" ht="15.75" customHeight="1">
      <c r="C168" s="28" t="s">
        <v>231</v>
      </c>
      <c r="D168" s="185"/>
      <c r="E168" s="185"/>
      <c r="F168" s="185"/>
      <c r="G168" s="34">
        <f t="shared" si="14"/>
        <v>0</v>
      </c>
    </row>
    <row r="169" spans="3:7" ht="15.75" customHeight="1">
      <c r="C169" s="27" t="s">
        <v>232</v>
      </c>
      <c r="D169" s="185"/>
      <c r="E169" s="185"/>
      <c r="F169" s="185"/>
      <c r="G169" s="34">
        <f t="shared" si="14"/>
        <v>0</v>
      </c>
    </row>
    <row r="170" spans="3:7" ht="15.75" customHeight="1">
      <c r="C170" s="27" t="s">
        <v>233</v>
      </c>
      <c r="D170" s="185"/>
      <c r="E170" s="185"/>
      <c r="F170" s="185"/>
      <c r="G170" s="34">
        <f t="shared" si="14"/>
        <v>0</v>
      </c>
    </row>
    <row r="171" spans="3:7" ht="15.75" customHeight="1">
      <c r="C171" s="27" t="s">
        <v>234</v>
      </c>
      <c r="D171" s="185"/>
      <c r="E171" s="185"/>
      <c r="F171" s="185"/>
      <c r="G171" s="34">
        <f t="shared" si="14"/>
        <v>0</v>
      </c>
    </row>
    <row r="172" spans="3:7" ht="15.75" customHeight="1">
      <c r="C172" s="31" t="s">
        <v>235</v>
      </c>
      <c r="D172" s="40">
        <f>SUM(D165:D171)</f>
        <v>0</v>
      </c>
      <c r="E172" s="40">
        <f>SUM(E165:E171)</f>
        <v>0</v>
      </c>
      <c r="F172" s="40">
        <f>SUM(F165:F171)</f>
        <v>0</v>
      </c>
      <c r="G172" s="34">
        <f t="shared" si="14"/>
        <v>0</v>
      </c>
    </row>
    <row r="173" spans="3:7" s="30" customFormat="1" ht="15.75" customHeight="1">
      <c r="C173" s="44"/>
      <c r="D173" s="45"/>
      <c r="E173" s="45"/>
      <c r="F173" s="45"/>
      <c r="G173" s="46"/>
    </row>
    <row r="174" spans="3:7" ht="15.75" customHeight="1">
      <c r="C174" s="252" t="s">
        <v>194</v>
      </c>
      <c r="D174" s="253"/>
      <c r="E174" s="253"/>
      <c r="F174" s="253"/>
      <c r="G174" s="254"/>
    </row>
    <row r="175" spans="3:7" ht="22.5" customHeight="1" thickBot="1">
      <c r="C175" s="37" t="s">
        <v>227</v>
      </c>
      <c r="D175" s="38">
        <f>'1) Budget Table'!D171</f>
        <v>0</v>
      </c>
      <c r="E175" s="38">
        <f>'1) Budget Table'!E171</f>
        <v>0</v>
      </c>
      <c r="F175" s="38">
        <f>'1) Budget Table'!F171</f>
        <v>0</v>
      </c>
      <c r="G175" s="39">
        <f t="shared" ref="G175:G183" si="15">SUM(D175:F175)</f>
        <v>0</v>
      </c>
    </row>
    <row r="176" spans="3:7" ht="15.75" customHeight="1">
      <c r="C176" s="35" t="s">
        <v>228</v>
      </c>
      <c r="D176" s="183"/>
      <c r="E176" s="184"/>
      <c r="F176" s="184"/>
      <c r="G176" s="36">
        <f t="shared" si="15"/>
        <v>0</v>
      </c>
    </row>
    <row r="177" spans="3:7" ht="15.75" customHeight="1">
      <c r="C177" s="27" t="s">
        <v>229</v>
      </c>
      <c r="D177" s="185"/>
      <c r="E177" s="156"/>
      <c r="F177" s="156"/>
      <c r="G177" s="34">
        <f t="shared" si="15"/>
        <v>0</v>
      </c>
    </row>
    <row r="178" spans="3:7" ht="15.75" customHeight="1">
      <c r="C178" s="27" t="s">
        <v>230</v>
      </c>
      <c r="D178" s="185"/>
      <c r="E178" s="185"/>
      <c r="F178" s="185"/>
      <c r="G178" s="34">
        <f t="shared" si="15"/>
        <v>0</v>
      </c>
    </row>
    <row r="179" spans="3:7" ht="15.75" customHeight="1">
      <c r="C179" s="28" t="s">
        <v>231</v>
      </c>
      <c r="D179" s="185"/>
      <c r="E179" s="185"/>
      <c r="F179" s="185"/>
      <c r="G179" s="34">
        <f t="shared" si="15"/>
        <v>0</v>
      </c>
    </row>
    <row r="180" spans="3:7" ht="15.75" customHeight="1">
      <c r="C180" s="27" t="s">
        <v>232</v>
      </c>
      <c r="D180" s="185"/>
      <c r="E180" s="185"/>
      <c r="F180" s="185"/>
      <c r="G180" s="34">
        <f t="shared" si="15"/>
        <v>0</v>
      </c>
    </row>
    <row r="181" spans="3:7" ht="15.75" customHeight="1">
      <c r="C181" s="27" t="s">
        <v>233</v>
      </c>
      <c r="D181" s="185"/>
      <c r="E181" s="185"/>
      <c r="F181" s="185"/>
      <c r="G181" s="34">
        <f t="shared" si="15"/>
        <v>0</v>
      </c>
    </row>
    <row r="182" spans="3:7" ht="15.75" customHeight="1">
      <c r="C182" s="27" t="s">
        <v>234</v>
      </c>
      <c r="D182" s="185"/>
      <c r="E182" s="185"/>
      <c r="F182" s="185"/>
      <c r="G182" s="34">
        <f t="shared" si="15"/>
        <v>0</v>
      </c>
    </row>
    <row r="183" spans="3:7" ht="15.75" customHeight="1">
      <c r="C183" s="31" t="s">
        <v>235</v>
      </c>
      <c r="D183" s="40">
        <f>SUM(D176:D182)</f>
        <v>0</v>
      </c>
      <c r="E183" s="40">
        <f>SUM(E176:E182)</f>
        <v>0</v>
      </c>
      <c r="F183" s="40">
        <f>SUM(F176:F182)</f>
        <v>0</v>
      </c>
      <c r="G183" s="34">
        <f t="shared" si="15"/>
        <v>0</v>
      </c>
    </row>
    <row r="184" spans="3:7" ht="15.75" customHeight="1">
      <c r="C184" s="182"/>
      <c r="D184" s="186"/>
      <c r="E184" s="186"/>
      <c r="F184" s="186"/>
      <c r="G184" s="182"/>
    </row>
    <row r="185" spans="3:7" ht="15.75" customHeight="1">
      <c r="C185" s="252" t="s">
        <v>244</v>
      </c>
      <c r="D185" s="253"/>
      <c r="E185" s="253"/>
      <c r="F185" s="253"/>
      <c r="G185" s="254"/>
    </row>
    <row r="186" spans="3:7" ht="19.5" customHeight="1" thickBot="1">
      <c r="C186" s="37" t="s">
        <v>245</v>
      </c>
      <c r="D186" s="38">
        <f>'1) Budget Table'!D178</f>
        <v>660000</v>
      </c>
      <c r="E186" s="38">
        <f>'1) Budget Table'!E178</f>
        <v>420561</v>
      </c>
      <c r="F186" s="38">
        <f>'1) Budget Table'!F178</f>
        <v>0</v>
      </c>
      <c r="G186" s="39">
        <f t="shared" ref="G186:G194" si="16">SUM(D186:F186)</f>
        <v>1080561</v>
      </c>
    </row>
    <row r="187" spans="3:7" ht="15.75" customHeight="1">
      <c r="C187" s="35" t="s">
        <v>228</v>
      </c>
      <c r="D187" s="183">
        <v>280000</v>
      </c>
      <c r="E187" s="184">
        <v>420561</v>
      </c>
      <c r="F187" s="184"/>
      <c r="G187" s="36">
        <f t="shared" si="16"/>
        <v>700561</v>
      </c>
    </row>
    <row r="188" spans="3:7" ht="15.75" customHeight="1">
      <c r="C188" s="27" t="s">
        <v>229</v>
      </c>
      <c r="D188" s="185">
        <v>30000</v>
      </c>
      <c r="E188" s="156"/>
      <c r="F188" s="156"/>
      <c r="G188" s="34">
        <f t="shared" si="16"/>
        <v>30000</v>
      </c>
    </row>
    <row r="189" spans="3:7" ht="15.75" customHeight="1">
      <c r="C189" s="27" t="s">
        <v>230</v>
      </c>
      <c r="D189" s="185">
        <v>20000</v>
      </c>
      <c r="E189" s="185"/>
      <c r="F189" s="185"/>
      <c r="G189" s="34">
        <f t="shared" si="16"/>
        <v>20000</v>
      </c>
    </row>
    <row r="190" spans="3:7" ht="15.75" customHeight="1">
      <c r="C190" s="28" t="s">
        <v>231</v>
      </c>
      <c r="D190" s="185">
        <v>110000</v>
      </c>
      <c r="E190" s="185"/>
      <c r="F190" s="185"/>
      <c r="G190" s="34">
        <f t="shared" si="16"/>
        <v>110000</v>
      </c>
    </row>
    <row r="191" spans="3:7" ht="15.75" customHeight="1">
      <c r="C191" s="27" t="s">
        <v>232</v>
      </c>
      <c r="D191" s="185">
        <v>20000</v>
      </c>
      <c r="E191" s="185"/>
      <c r="F191" s="185"/>
      <c r="G191" s="34">
        <f t="shared" si="16"/>
        <v>20000</v>
      </c>
    </row>
    <row r="192" spans="3:7" ht="15.75" customHeight="1">
      <c r="C192" s="27" t="s">
        <v>233</v>
      </c>
      <c r="D192" s="185"/>
      <c r="E192" s="185"/>
      <c r="F192" s="185"/>
      <c r="G192" s="34">
        <f t="shared" si="16"/>
        <v>0</v>
      </c>
    </row>
    <row r="193" spans="3:13" ht="15.75" customHeight="1">
      <c r="C193" s="27" t="s">
        <v>234</v>
      </c>
      <c r="D193" s="185">
        <v>200000</v>
      </c>
      <c r="E193" s="185"/>
      <c r="F193" s="185"/>
      <c r="G193" s="34">
        <f t="shared" si="16"/>
        <v>200000</v>
      </c>
      <c r="H193" s="182"/>
      <c r="I193" s="182"/>
      <c r="J193" s="182"/>
      <c r="K193" s="182"/>
      <c r="L193" s="182"/>
      <c r="M193" s="182"/>
    </row>
    <row r="194" spans="3:13" ht="15.75" customHeight="1">
      <c r="C194" s="31" t="s">
        <v>235</v>
      </c>
      <c r="D194" s="40">
        <f>SUM(D187:D193)</f>
        <v>660000</v>
      </c>
      <c r="E194" s="40">
        <f>SUM(E187:E193)</f>
        <v>420561</v>
      </c>
      <c r="F194" s="40">
        <f>SUM(F187:F193)</f>
        <v>0</v>
      </c>
      <c r="G194" s="34">
        <f t="shared" si="16"/>
        <v>1080561</v>
      </c>
      <c r="H194" s="182"/>
      <c r="I194" s="182"/>
      <c r="J194" s="182"/>
      <c r="K194" s="182"/>
      <c r="L194" s="182"/>
      <c r="M194" s="182"/>
    </row>
    <row r="195" spans="3:13" ht="15.75" customHeight="1" thickBot="1">
      <c r="C195" s="182"/>
      <c r="D195" s="186"/>
      <c r="E195" s="186"/>
      <c r="F195" s="186"/>
      <c r="G195" s="182"/>
      <c r="H195" s="182"/>
      <c r="I195" s="182"/>
      <c r="J195" s="182"/>
      <c r="K195" s="182"/>
      <c r="L195" s="182"/>
      <c r="M195" s="182"/>
    </row>
    <row r="196" spans="3:13" ht="19.5" customHeight="1" thickBot="1">
      <c r="C196" s="256" t="s">
        <v>208</v>
      </c>
      <c r="D196" s="257"/>
      <c r="E196" s="257"/>
      <c r="F196" s="257"/>
      <c r="G196" s="258"/>
      <c r="H196" s="182"/>
      <c r="I196" s="182"/>
      <c r="J196" s="182"/>
      <c r="K196" s="182"/>
      <c r="L196" s="182"/>
      <c r="M196" s="182"/>
    </row>
    <row r="197" spans="3:13" ht="19.5" customHeight="1">
      <c r="C197" s="105"/>
      <c r="D197" s="250" t="str">
        <f>'1) Budget Table'!D4</f>
        <v>UNDP</v>
      </c>
      <c r="E197" s="250" t="str">
        <f>'1) Budget Table'!E4</f>
        <v>OHCHR</v>
      </c>
      <c r="F197" s="250">
        <f>'1) Budget Table'!F4</f>
        <v>0</v>
      </c>
      <c r="G197" s="255" t="s">
        <v>208</v>
      </c>
      <c r="H197" s="182"/>
      <c r="I197" s="182"/>
      <c r="J197" s="182"/>
      <c r="K197" s="182"/>
      <c r="L197" s="182"/>
      <c r="M197" s="182"/>
    </row>
    <row r="198" spans="3:13" ht="19.5" customHeight="1">
      <c r="C198" s="105"/>
      <c r="D198" s="251"/>
      <c r="E198" s="251"/>
      <c r="F198" s="251"/>
      <c r="G198" s="242"/>
      <c r="H198" s="182"/>
      <c r="I198" s="182"/>
      <c r="J198" s="182"/>
      <c r="K198" s="182"/>
      <c r="L198" s="182"/>
      <c r="M198" s="182"/>
    </row>
    <row r="199" spans="3:13" ht="19.5" customHeight="1">
      <c r="C199" s="99" t="s">
        <v>228</v>
      </c>
      <c r="D199" s="187">
        <f>SUM(D176,D165,D154,D143,D131,D120,D109,D98,D86,D75,D64,D53,D41,D30,D19,D8,D187)</f>
        <v>280000</v>
      </c>
      <c r="E199" s="187">
        <f>SUM(E176,E165,E154,E143,E131,E120,E109,E98,E86,E75,E64,E53,E41,E30,E19,E8,E187)</f>
        <v>420561</v>
      </c>
      <c r="F199" s="187">
        <f t="shared" ref="F199" si="17">SUM(F176,F165,F154,F143,F131,F120,F109,F98,F86,F75,F64,F53,F41,F30,F19,F8,F187)</f>
        <v>0</v>
      </c>
      <c r="G199" s="102">
        <f t="shared" ref="G199:G206" si="18">SUM(D199:F199)</f>
        <v>700561</v>
      </c>
      <c r="H199" s="182"/>
      <c r="I199" s="182"/>
      <c r="J199" s="182"/>
      <c r="K199" s="182"/>
      <c r="L199" s="182"/>
      <c r="M199" s="182"/>
    </row>
    <row r="200" spans="3:13" ht="34.5" customHeight="1">
      <c r="C200" s="99" t="s">
        <v>229</v>
      </c>
      <c r="D200" s="187">
        <f>SUM(D177,D166,D155,D144,D132,D121,D110,D99,D87,D76,D65,D54,D42,D31,D20,D9,D188)</f>
        <v>474000</v>
      </c>
      <c r="E200" s="187">
        <f t="shared" ref="E200:F200" si="19">SUM(E177,E166,E155,E144,E132,E121,E110,E99,E87,E76,E65,E54,E42,E31,E20,E9,E188)</f>
        <v>0</v>
      </c>
      <c r="F200" s="187">
        <f t="shared" si="19"/>
        <v>0</v>
      </c>
      <c r="G200" s="103">
        <f t="shared" si="18"/>
        <v>474000</v>
      </c>
      <c r="H200" s="182"/>
      <c r="I200" s="182"/>
      <c r="J200" s="182"/>
      <c r="K200" s="182"/>
      <c r="L200" s="182"/>
      <c r="M200" s="182"/>
    </row>
    <row r="201" spans="3:13" ht="48" customHeight="1">
      <c r="C201" s="99" t="s">
        <v>230</v>
      </c>
      <c r="D201" s="187">
        <f t="shared" ref="D201:F205" si="20">SUM(D178,D167,D156,D145,D133,D122,D111,D100,D88,D77,D66,D55,D43,D32,D21,D10,D189)</f>
        <v>360000</v>
      </c>
      <c r="E201" s="187">
        <f t="shared" si="20"/>
        <v>0</v>
      </c>
      <c r="F201" s="187">
        <f t="shared" si="20"/>
        <v>0</v>
      </c>
      <c r="G201" s="103">
        <f t="shared" si="18"/>
        <v>360000</v>
      </c>
      <c r="H201" s="182"/>
      <c r="I201" s="182"/>
      <c r="J201" s="182"/>
      <c r="K201" s="182"/>
      <c r="L201" s="182"/>
      <c r="M201" s="182"/>
    </row>
    <row r="202" spans="3:13" ht="33" customHeight="1">
      <c r="C202" s="101" t="s">
        <v>231</v>
      </c>
      <c r="D202" s="187">
        <f t="shared" si="20"/>
        <v>896000</v>
      </c>
      <c r="E202" s="187">
        <f t="shared" si="20"/>
        <v>0</v>
      </c>
      <c r="F202" s="187">
        <f t="shared" si="20"/>
        <v>0</v>
      </c>
      <c r="G202" s="103">
        <f t="shared" si="18"/>
        <v>896000</v>
      </c>
      <c r="H202" s="182"/>
      <c r="I202" s="182"/>
      <c r="J202" s="182"/>
      <c r="K202" s="182"/>
      <c r="L202" s="182"/>
      <c r="M202" s="182"/>
    </row>
    <row r="203" spans="3:13" ht="21" customHeight="1">
      <c r="C203" s="99" t="s">
        <v>232</v>
      </c>
      <c r="D203" s="187">
        <f t="shared" si="20"/>
        <v>285000</v>
      </c>
      <c r="E203" s="187">
        <f t="shared" si="20"/>
        <v>0</v>
      </c>
      <c r="F203" s="187">
        <f t="shared" si="20"/>
        <v>0</v>
      </c>
      <c r="G203" s="103">
        <f t="shared" si="18"/>
        <v>285000</v>
      </c>
      <c r="H203" s="164"/>
      <c r="I203" s="164"/>
      <c r="J203" s="164"/>
      <c r="K203" s="164"/>
      <c r="L203" s="164"/>
      <c r="M203" s="188"/>
    </row>
    <row r="204" spans="3:13" ht="39.75" customHeight="1">
      <c r="C204" s="99" t="s">
        <v>233</v>
      </c>
      <c r="D204" s="187">
        <f t="shared" si="20"/>
        <v>350000</v>
      </c>
      <c r="E204" s="187">
        <f t="shared" si="20"/>
        <v>0</v>
      </c>
      <c r="F204" s="187">
        <f t="shared" si="20"/>
        <v>0</v>
      </c>
      <c r="G204" s="103">
        <f t="shared" si="18"/>
        <v>350000</v>
      </c>
      <c r="H204" s="164"/>
      <c r="I204" s="164"/>
      <c r="J204" s="164"/>
      <c r="K204" s="164"/>
      <c r="L204" s="164"/>
      <c r="M204" s="188"/>
    </row>
    <row r="205" spans="3:13" ht="23.25" customHeight="1">
      <c r="C205" s="99" t="s">
        <v>234</v>
      </c>
      <c r="D205" s="189">
        <f t="shared" si="20"/>
        <v>200000</v>
      </c>
      <c r="E205" s="189">
        <f t="shared" si="20"/>
        <v>0</v>
      </c>
      <c r="F205" s="189">
        <f t="shared" si="20"/>
        <v>0</v>
      </c>
      <c r="G205" s="103">
        <f t="shared" si="18"/>
        <v>200000</v>
      </c>
      <c r="H205" s="164"/>
      <c r="I205" s="164"/>
      <c r="J205" s="164"/>
      <c r="K205" s="164"/>
      <c r="L205" s="164"/>
      <c r="M205" s="188"/>
    </row>
    <row r="206" spans="3:13" ht="22.5" customHeight="1">
      <c r="C206" s="190" t="s">
        <v>246</v>
      </c>
      <c r="D206" s="191">
        <f>SUM(D199:D205)</f>
        <v>2845000</v>
      </c>
      <c r="E206" s="191">
        <f>SUM(E199:E205)</f>
        <v>420561</v>
      </c>
      <c r="F206" s="191">
        <f>SUM(F199:F205)</f>
        <v>0</v>
      </c>
      <c r="G206" s="192">
        <f t="shared" si="18"/>
        <v>3265561</v>
      </c>
      <c r="H206" s="164"/>
      <c r="I206" s="164"/>
      <c r="J206" s="164"/>
      <c r="K206" s="164"/>
      <c r="L206" s="164"/>
      <c r="M206" s="188"/>
    </row>
    <row r="207" spans="3:13" ht="26.25" customHeight="1" thickBot="1">
      <c r="C207" s="193" t="s">
        <v>247</v>
      </c>
      <c r="D207" s="194">
        <f>D206*0.07</f>
        <v>199150.00000000003</v>
      </c>
      <c r="E207" s="194">
        <f t="shared" ref="E207:G207" si="21">E206*0.07</f>
        <v>29439.270000000004</v>
      </c>
      <c r="F207" s="194">
        <f t="shared" si="21"/>
        <v>0</v>
      </c>
      <c r="G207" s="195">
        <f t="shared" si="21"/>
        <v>228589.27000000002</v>
      </c>
      <c r="H207" s="14"/>
      <c r="I207" s="14"/>
      <c r="J207" s="14"/>
      <c r="K207" s="14"/>
      <c r="L207" s="196"/>
      <c r="M207" s="186"/>
    </row>
    <row r="208" spans="3:13" ht="23.25" customHeight="1" thickBot="1">
      <c r="C208" s="89" t="s">
        <v>248</v>
      </c>
      <c r="D208" s="90">
        <f>SUM(D206:D207)</f>
        <v>3044150</v>
      </c>
      <c r="E208" s="90">
        <f t="shared" ref="E208:G208" si="22">SUM(E206:E207)</f>
        <v>450000.27</v>
      </c>
      <c r="F208" s="90">
        <f t="shared" si="22"/>
        <v>0</v>
      </c>
      <c r="G208" s="49">
        <f t="shared" si="22"/>
        <v>3494150.27</v>
      </c>
      <c r="H208" s="14"/>
      <c r="I208" s="14"/>
      <c r="J208" s="14"/>
      <c r="K208" s="14"/>
      <c r="L208" s="196"/>
      <c r="M208" s="186"/>
    </row>
    <row r="209" spans="3:14" ht="15.75" customHeight="1">
      <c r="C209" s="182"/>
      <c r="D209" s="186"/>
      <c r="E209" s="186"/>
      <c r="F209" s="186"/>
      <c r="G209" s="182"/>
      <c r="H209" s="182"/>
      <c r="I209" s="182"/>
      <c r="J209" s="182"/>
      <c r="K209" s="182"/>
      <c r="L209" s="32"/>
      <c r="M209" s="182"/>
      <c r="N209" s="182"/>
    </row>
    <row r="210" spans="3:14" ht="15.75" customHeight="1">
      <c r="C210" s="182"/>
      <c r="D210" s="186"/>
      <c r="E210" s="186"/>
      <c r="F210" s="186"/>
      <c r="G210" s="182"/>
      <c r="H210" s="146"/>
      <c r="I210" s="146"/>
      <c r="J210" s="182"/>
      <c r="K210" s="182"/>
      <c r="L210" s="32"/>
      <c r="M210" s="182"/>
      <c r="N210" s="182"/>
    </row>
    <row r="211" spans="3:14" ht="15.75" customHeight="1">
      <c r="C211" s="182"/>
      <c r="D211" s="186"/>
      <c r="E211" s="186"/>
      <c r="F211" s="186"/>
      <c r="G211" s="182"/>
      <c r="H211" s="146"/>
      <c r="I211" s="146"/>
      <c r="J211" s="182"/>
      <c r="K211" s="182"/>
      <c r="L211" s="182"/>
      <c r="M211" s="182"/>
      <c r="N211" s="182"/>
    </row>
    <row r="212" spans="3:14" ht="40.5" customHeight="1">
      <c r="C212" s="182"/>
      <c r="D212" s="186"/>
      <c r="E212" s="186"/>
      <c r="F212" s="186"/>
      <c r="G212" s="182"/>
      <c r="H212" s="146"/>
      <c r="I212" s="146"/>
      <c r="J212" s="182"/>
      <c r="K212" s="182"/>
      <c r="L212" s="33"/>
      <c r="M212" s="182"/>
      <c r="N212" s="182"/>
    </row>
    <row r="213" spans="3:14" ht="24.75" customHeight="1">
      <c r="C213" s="182"/>
      <c r="D213" s="186"/>
      <c r="E213" s="186"/>
      <c r="F213" s="186"/>
      <c r="G213" s="182"/>
      <c r="H213" s="146"/>
      <c r="I213" s="146"/>
      <c r="J213" s="182"/>
      <c r="K213" s="182"/>
      <c r="L213" s="33"/>
      <c r="M213" s="182"/>
      <c r="N213" s="182"/>
    </row>
    <row r="214" spans="3:14" ht="41.25" customHeight="1">
      <c r="C214" s="182"/>
      <c r="D214" s="186"/>
      <c r="E214" s="186"/>
      <c r="F214" s="186"/>
      <c r="G214" s="182"/>
      <c r="H214" s="197"/>
      <c r="I214" s="146"/>
      <c r="J214" s="182"/>
      <c r="K214" s="182"/>
      <c r="L214" s="33"/>
      <c r="M214" s="182"/>
      <c r="N214" s="182"/>
    </row>
    <row r="215" spans="3:14" ht="51.75" customHeight="1">
      <c r="C215" s="182"/>
      <c r="D215" s="186"/>
      <c r="E215" s="186"/>
      <c r="F215" s="186"/>
      <c r="G215" s="182"/>
      <c r="H215" s="197"/>
      <c r="I215" s="146"/>
      <c r="J215" s="182"/>
      <c r="K215" s="182"/>
      <c r="L215" s="33"/>
      <c r="M215" s="182"/>
      <c r="N215" s="182"/>
    </row>
    <row r="216" spans="3:14" ht="42" customHeight="1">
      <c r="C216" s="182"/>
      <c r="D216" s="186"/>
      <c r="E216" s="186"/>
      <c r="F216" s="186"/>
      <c r="G216" s="182"/>
      <c r="H216" s="146"/>
      <c r="I216" s="146"/>
      <c r="J216" s="182"/>
      <c r="K216" s="182"/>
      <c r="L216" s="33"/>
      <c r="M216" s="182"/>
      <c r="N216" s="182"/>
    </row>
    <row r="217" spans="3:14" s="30" customFormat="1" ht="42" customHeight="1">
      <c r="C217" s="182"/>
      <c r="D217" s="186"/>
      <c r="E217" s="186"/>
      <c r="F217" s="186"/>
      <c r="G217" s="182"/>
      <c r="H217" s="182"/>
      <c r="I217" s="146"/>
      <c r="J217" s="182"/>
      <c r="K217" s="182"/>
      <c r="L217" s="33"/>
      <c r="M217" s="182"/>
      <c r="N217" s="186"/>
    </row>
    <row r="218" spans="3:14" s="30" customFormat="1" ht="42" customHeight="1">
      <c r="C218" s="182"/>
      <c r="D218" s="186"/>
      <c r="E218" s="186"/>
      <c r="F218" s="186"/>
      <c r="G218" s="182"/>
      <c r="H218" s="182"/>
      <c r="I218" s="146"/>
      <c r="J218" s="182"/>
      <c r="K218" s="182"/>
      <c r="L218" s="182"/>
      <c r="M218" s="182"/>
      <c r="N218" s="186"/>
    </row>
    <row r="219" spans="3:14" s="30" customFormat="1" ht="63.75" customHeight="1">
      <c r="C219" s="182"/>
      <c r="D219" s="186"/>
      <c r="E219" s="186"/>
      <c r="F219" s="186"/>
      <c r="G219" s="182"/>
      <c r="H219" s="182"/>
      <c r="I219" s="32"/>
      <c r="J219" s="182"/>
      <c r="K219" s="182"/>
      <c r="L219" s="182"/>
      <c r="M219" s="182"/>
      <c r="N219" s="186"/>
    </row>
    <row r="220" spans="3:14" s="30" customFormat="1" ht="42" customHeight="1">
      <c r="C220" s="182"/>
      <c r="D220" s="186"/>
      <c r="E220" s="186"/>
      <c r="F220" s="186"/>
      <c r="G220" s="182"/>
      <c r="H220" s="182"/>
      <c r="I220" s="182"/>
      <c r="J220" s="182"/>
      <c r="K220" s="182"/>
      <c r="L220" s="182"/>
      <c r="M220" s="32"/>
      <c r="N220" s="186"/>
    </row>
    <row r="221" spans="3:14" ht="23.25" customHeight="1">
      <c r="C221" s="182"/>
      <c r="D221" s="186"/>
      <c r="E221" s="186"/>
      <c r="F221" s="186"/>
      <c r="G221" s="182"/>
      <c r="H221" s="182"/>
      <c r="I221" s="182"/>
      <c r="J221" s="182"/>
      <c r="K221" s="182"/>
      <c r="L221" s="182"/>
      <c r="M221" s="182"/>
      <c r="N221" s="182"/>
    </row>
    <row r="222" spans="3:14" ht="27.75" customHeight="1">
      <c r="C222" s="182"/>
      <c r="D222" s="186"/>
      <c r="E222" s="186"/>
      <c r="F222" s="186"/>
      <c r="G222" s="182"/>
      <c r="H222" s="182"/>
      <c r="I222" s="182"/>
      <c r="J222" s="182"/>
      <c r="K222" s="182"/>
      <c r="L222" s="182"/>
      <c r="M222" s="182"/>
      <c r="N222" s="182"/>
    </row>
    <row r="223" spans="3:14" ht="55.5" customHeight="1">
      <c r="C223" s="182"/>
      <c r="D223" s="186"/>
      <c r="E223" s="186"/>
      <c r="F223" s="186"/>
      <c r="G223" s="182"/>
      <c r="H223" s="182"/>
      <c r="I223" s="182"/>
      <c r="J223" s="182"/>
      <c r="K223" s="182"/>
      <c r="L223" s="182"/>
      <c r="M223" s="182"/>
      <c r="N223" s="182"/>
    </row>
    <row r="224" spans="3:14" ht="57.75" customHeight="1">
      <c r="C224" s="182"/>
      <c r="D224" s="186"/>
      <c r="E224" s="186"/>
      <c r="F224" s="186"/>
      <c r="G224" s="182"/>
      <c r="H224" s="182"/>
      <c r="I224" s="182"/>
      <c r="J224" s="182"/>
      <c r="K224" s="182"/>
      <c r="L224" s="182"/>
      <c r="M224" s="182"/>
      <c r="N224" s="182"/>
    </row>
    <row r="225" spans="3:14" ht="21.75" customHeight="1">
      <c r="C225" s="182"/>
      <c r="D225" s="186"/>
      <c r="E225" s="186"/>
      <c r="F225" s="186"/>
      <c r="G225" s="182"/>
      <c r="H225" s="182"/>
      <c r="I225" s="182"/>
      <c r="J225" s="182"/>
      <c r="K225" s="182"/>
      <c r="L225" s="182"/>
      <c r="M225" s="182"/>
      <c r="N225" s="182"/>
    </row>
    <row r="226" spans="3:14" ht="49.5" customHeight="1">
      <c r="C226" s="182"/>
      <c r="D226" s="186"/>
      <c r="E226" s="186"/>
      <c r="F226" s="186"/>
      <c r="G226" s="182"/>
      <c r="H226" s="182"/>
      <c r="I226" s="182"/>
      <c r="J226" s="182"/>
      <c r="K226" s="182"/>
      <c r="L226" s="182"/>
      <c r="M226" s="182"/>
      <c r="N226" s="182"/>
    </row>
    <row r="227" spans="3:14" ht="28.5" customHeight="1">
      <c r="C227" s="182"/>
      <c r="D227" s="186"/>
      <c r="E227" s="186"/>
      <c r="F227" s="186"/>
      <c r="G227" s="182"/>
      <c r="H227" s="182"/>
      <c r="I227" s="182"/>
      <c r="J227" s="182"/>
      <c r="K227" s="182"/>
      <c r="L227" s="182"/>
      <c r="M227" s="182"/>
      <c r="N227" s="182"/>
    </row>
    <row r="228" spans="3:14" ht="28.5" customHeight="1">
      <c r="C228" s="182"/>
      <c r="D228" s="186"/>
      <c r="E228" s="186"/>
      <c r="F228" s="186"/>
      <c r="G228" s="182"/>
      <c r="H228" s="182"/>
      <c r="I228" s="182"/>
      <c r="J228" s="182"/>
      <c r="K228" s="182"/>
      <c r="L228" s="182"/>
      <c r="M228" s="182"/>
      <c r="N228" s="182"/>
    </row>
    <row r="229" spans="3:14" ht="28.5" customHeight="1">
      <c r="C229" s="182"/>
      <c r="D229" s="186"/>
      <c r="E229" s="186"/>
      <c r="F229" s="186"/>
      <c r="G229" s="182"/>
      <c r="H229" s="182"/>
      <c r="I229" s="182"/>
      <c r="J229" s="182"/>
      <c r="K229" s="182"/>
      <c r="L229" s="182"/>
      <c r="M229" s="182"/>
      <c r="N229" s="182"/>
    </row>
    <row r="230" spans="3:14" ht="23.25" customHeight="1">
      <c r="C230" s="182"/>
      <c r="D230" s="186"/>
      <c r="E230" s="186"/>
      <c r="F230" s="186"/>
      <c r="G230" s="182"/>
      <c r="H230" s="182"/>
      <c r="I230" s="182"/>
      <c r="J230" s="182"/>
      <c r="K230" s="182"/>
      <c r="L230" s="182"/>
      <c r="M230" s="182"/>
      <c r="N230" s="32"/>
    </row>
    <row r="231" spans="3:14" ht="43.5" customHeight="1">
      <c r="C231" s="182"/>
      <c r="D231" s="186"/>
      <c r="E231" s="186"/>
      <c r="F231" s="186"/>
      <c r="G231" s="182"/>
      <c r="H231" s="182"/>
      <c r="I231" s="182"/>
      <c r="J231" s="182"/>
      <c r="K231" s="182"/>
      <c r="L231" s="182"/>
      <c r="M231" s="182"/>
      <c r="N231" s="32"/>
    </row>
    <row r="232" spans="3:14" ht="55.5" customHeight="1">
      <c r="C232" s="182"/>
      <c r="D232" s="186"/>
      <c r="E232" s="186"/>
      <c r="F232" s="186"/>
      <c r="G232" s="182"/>
      <c r="H232" s="182"/>
      <c r="I232" s="182"/>
      <c r="J232" s="182"/>
      <c r="K232" s="182"/>
      <c r="L232" s="182"/>
      <c r="M232" s="182"/>
      <c r="N232" s="182"/>
    </row>
    <row r="233" spans="3:14" ht="42.75" customHeight="1">
      <c r="C233" s="182"/>
      <c r="D233" s="186"/>
      <c r="E233" s="186"/>
      <c r="F233" s="186"/>
      <c r="G233" s="182"/>
      <c r="H233" s="182"/>
      <c r="I233" s="182"/>
      <c r="J233" s="182"/>
      <c r="K233" s="182"/>
      <c r="L233" s="182"/>
      <c r="M233" s="182"/>
      <c r="N233" s="32"/>
    </row>
    <row r="234" spans="3:14" ht="21.75" customHeight="1">
      <c r="C234" s="182"/>
      <c r="D234" s="186"/>
      <c r="E234" s="186"/>
      <c r="F234" s="186"/>
      <c r="G234" s="182"/>
      <c r="H234" s="182"/>
      <c r="I234" s="182"/>
      <c r="J234" s="182"/>
      <c r="K234" s="182"/>
      <c r="L234" s="182"/>
      <c r="M234" s="182"/>
      <c r="N234" s="32"/>
    </row>
    <row r="235" spans="3:14" ht="21.75" customHeight="1">
      <c r="C235" s="182"/>
      <c r="D235" s="186"/>
      <c r="E235" s="186"/>
      <c r="F235" s="186"/>
      <c r="G235" s="182"/>
      <c r="H235" s="182"/>
      <c r="I235" s="182"/>
      <c r="J235" s="182"/>
      <c r="K235" s="182"/>
      <c r="L235" s="182"/>
      <c r="M235" s="182"/>
      <c r="N235" s="32"/>
    </row>
    <row r="236" spans="3:14" ht="23.25" customHeight="1">
      <c r="C236" s="182"/>
      <c r="D236" s="186"/>
      <c r="E236" s="186"/>
      <c r="F236" s="186"/>
      <c r="G236" s="182"/>
      <c r="H236" s="182"/>
      <c r="I236" s="182"/>
      <c r="J236" s="182"/>
      <c r="K236" s="182"/>
      <c r="L236" s="182"/>
      <c r="M236" s="182"/>
      <c r="N236" s="182"/>
    </row>
    <row r="237" spans="3:14" ht="23.25" customHeight="1">
      <c r="C237" s="182"/>
      <c r="D237" s="186"/>
      <c r="E237" s="186"/>
      <c r="F237" s="186"/>
      <c r="G237" s="182"/>
      <c r="H237" s="182"/>
      <c r="I237" s="182"/>
      <c r="J237" s="182"/>
      <c r="K237" s="182"/>
      <c r="L237" s="182"/>
      <c r="M237" s="182"/>
      <c r="N237" s="182"/>
    </row>
    <row r="238" spans="3:14" ht="21.75" customHeight="1">
      <c r="C238" s="182"/>
      <c r="D238" s="186"/>
      <c r="E238" s="186"/>
      <c r="F238" s="186"/>
      <c r="G238" s="182"/>
      <c r="H238" s="182"/>
      <c r="I238" s="182"/>
      <c r="J238" s="182"/>
      <c r="K238" s="182"/>
      <c r="L238" s="182"/>
      <c r="M238" s="182"/>
      <c r="N238" s="182"/>
    </row>
    <row r="239" spans="3:14" ht="16.5" customHeight="1">
      <c r="C239" s="182"/>
      <c r="D239" s="186"/>
      <c r="E239" s="186"/>
      <c r="F239" s="186"/>
      <c r="G239" s="182"/>
      <c r="H239" s="182"/>
      <c r="I239" s="182"/>
      <c r="J239" s="182"/>
      <c r="K239" s="182"/>
      <c r="L239" s="182"/>
      <c r="M239" s="182"/>
      <c r="N239" s="182"/>
    </row>
    <row r="240" spans="3:14" ht="29.25" customHeight="1">
      <c r="C240" s="182"/>
      <c r="D240" s="186"/>
      <c r="E240" s="186"/>
      <c r="F240" s="186"/>
      <c r="G240" s="182"/>
      <c r="H240" s="182"/>
      <c r="I240" s="182"/>
      <c r="J240" s="182"/>
      <c r="K240" s="182"/>
      <c r="L240" s="182"/>
      <c r="M240" s="182"/>
      <c r="N240" s="182"/>
    </row>
    <row r="241" ht="24.75" customHeight="1"/>
    <row r="242" ht="33" customHeight="1"/>
    <row r="244" ht="15" customHeight="1"/>
    <row r="245" ht="25.5" customHeight="1"/>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election activeCell="B10" sqref="B10"/>
    </sheetView>
  </sheetViews>
  <sheetFormatPr baseColWidth="10" defaultColWidth="8.85546875" defaultRowHeight="15"/>
  <cols>
    <col min="2" max="2" width="73.28515625" customWidth="1"/>
  </cols>
  <sheetData>
    <row r="1" spans="2:2" ht="15.75" thickBot="1"/>
    <row r="2" spans="2:2" ht="15.75" thickBot="1">
      <c r="B2" s="95" t="s">
        <v>249</v>
      </c>
    </row>
    <row r="3" spans="2:2">
      <c r="B3" s="96"/>
    </row>
    <row r="4" spans="2:2" ht="30.75" customHeight="1">
      <c r="B4" s="97" t="s">
        <v>250</v>
      </c>
    </row>
    <row r="5" spans="2:2" ht="30.75" customHeight="1">
      <c r="B5" s="97"/>
    </row>
    <row r="6" spans="2:2" ht="60">
      <c r="B6" s="97" t="s">
        <v>251</v>
      </c>
    </row>
    <row r="7" spans="2:2">
      <c r="B7" s="97"/>
    </row>
    <row r="8" spans="2:2" ht="60">
      <c r="B8" s="97" t="s">
        <v>252</v>
      </c>
    </row>
    <row r="9" spans="2:2">
      <c r="B9" s="97"/>
    </row>
    <row r="10" spans="2:2" ht="60">
      <c r="B10" s="97" t="s">
        <v>253</v>
      </c>
    </row>
    <row r="11" spans="2:2">
      <c r="B11" s="97"/>
    </row>
    <row r="12" spans="2:2" ht="30">
      <c r="B12" s="97" t="s">
        <v>254</v>
      </c>
    </row>
    <row r="13" spans="2:2">
      <c r="B13" s="97"/>
    </row>
    <row r="14" spans="2:2" ht="60">
      <c r="B14" s="97" t="s">
        <v>255</v>
      </c>
    </row>
    <row r="15" spans="2:2">
      <c r="B15" s="97"/>
    </row>
    <row r="16" spans="2:2" ht="45.75" thickBot="1">
      <c r="B16" s="98" t="s">
        <v>256</v>
      </c>
    </row>
  </sheetData>
  <sheetProtection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5546875" defaultRowHeight="15"/>
  <cols>
    <col min="2" max="2" width="61.85546875" customWidth="1"/>
    <col min="4" max="4" width="17.85546875" customWidth="1"/>
  </cols>
  <sheetData>
    <row r="1" spans="2:4" ht="15.75" thickBot="1"/>
    <row r="2" spans="2:4">
      <c r="B2" s="272" t="s">
        <v>257</v>
      </c>
      <c r="C2" s="273"/>
      <c r="D2" s="274"/>
    </row>
    <row r="3" spans="2:4" ht="15.75" thickBot="1">
      <c r="B3" s="275"/>
      <c r="C3" s="276"/>
      <c r="D3" s="277"/>
    </row>
    <row r="4" spans="2:4" ht="15.75" thickBot="1"/>
    <row r="5" spans="2:4">
      <c r="B5" s="263" t="s">
        <v>258</v>
      </c>
      <c r="C5" s="264"/>
      <c r="D5" s="265"/>
    </row>
    <row r="6" spans="2:4" ht="15.75" thickBot="1">
      <c r="B6" s="266"/>
      <c r="C6" s="267"/>
      <c r="D6" s="268"/>
    </row>
    <row r="7" spans="2:4">
      <c r="B7" s="56" t="s">
        <v>259</v>
      </c>
      <c r="C7" s="261">
        <f>SUM('1) Budget Table'!D15:F15,'1) Budget Table'!D25:F25,'1) Budget Table'!D35:F35,'1) Budget Table'!D45:F45)</f>
        <v>645000</v>
      </c>
      <c r="D7" s="262"/>
    </row>
    <row r="8" spans="2:4">
      <c r="B8" s="56" t="s">
        <v>260</v>
      </c>
      <c r="C8" s="259">
        <f>SUM(D10:D14)</f>
        <v>0</v>
      </c>
      <c r="D8" s="260"/>
    </row>
    <row r="9" spans="2:4">
      <c r="B9" s="57" t="s">
        <v>261</v>
      </c>
      <c r="C9" s="58" t="s">
        <v>262</v>
      </c>
      <c r="D9" s="59" t="s">
        <v>263</v>
      </c>
    </row>
    <row r="10" spans="2:4" ht="35.1" customHeight="1">
      <c r="B10" s="78"/>
      <c r="C10" s="61"/>
      <c r="D10" s="62">
        <f>$C$7*C10</f>
        <v>0</v>
      </c>
    </row>
    <row r="11" spans="2:4" ht="35.1" customHeight="1">
      <c r="B11" s="78"/>
      <c r="C11" s="61"/>
      <c r="D11" s="62">
        <f>C7*C11</f>
        <v>0</v>
      </c>
    </row>
    <row r="12" spans="2:4" ht="35.1" customHeight="1">
      <c r="B12" s="79"/>
      <c r="C12" s="61"/>
      <c r="D12" s="62">
        <f>C7*C12</f>
        <v>0</v>
      </c>
    </row>
    <row r="13" spans="2:4" ht="35.1" customHeight="1">
      <c r="B13" s="79"/>
      <c r="C13" s="61"/>
      <c r="D13" s="62">
        <f>C7*C13</f>
        <v>0</v>
      </c>
    </row>
    <row r="14" spans="2:4" ht="35.1" customHeight="1" thickBot="1">
      <c r="B14" s="80"/>
      <c r="C14" s="61"/>
      <c r="D14" s="66">
        <f>C7*C14</f>
        <v>0</v>
      </c>
    </row>
    <row r="15" spans="2:4" ht="15.75" thickBot="1"/>
    <row r="16" spans="2:4">
      <c r="B16" s="263" t="s">
        <v>264</v>
      </c>
      <c r="C16" s="264"/>
      <c r="D16" s="265"/>
    </row>
    <row r="17" spans="2:4" ht="15.75" thickBot="1">
      <c r="B17" s="269"/>
      <c r="C17" s="270"/>
      <c r="D17" s="271"/>
    </row>
    <row r="18" spans="2:4">
      <c r="B18" s="56" t="s">
        <v>259</v>
      </c>
      <c r="C18" s="261">
        <f>SUM('1) Budget Table'!D57:F57,'1) Budget Table'!D67:F67,'1) Budget Table'!D77:F77,'1) Budget Table'!D87:F87)</f>
        <v>895000</v>
      </c>
      <c r="D18" s="262"/>
    </row>
    <row r="19" spans="2:4">
      <c r="B19" s="56" t="s">
        <v>260</v>
      </c>
      <c r="C19" s="259">
        <f>SUM(D21:D25)</f>
        <v>0</v>
      </c>
      <c r="D19" s="260"/>
    </row>
    <row r="20" spans="2:4">
      <c r="B20" s="57" t="s">
        <v>261</v>
      </c>
      <c r="C20" s="58" t="s">
        <v>262</v>
      </c>
      <c r="D20" s="59" t="s">
        <v>263</v>
      </c>
    </row>
    <row r="21" spans="2:4" ht="35.1" customHeight="1">
      <c r="B21" s="60"/>
      <c r="C21" s="61"/>
      <c r="D21" s="62">
        <f>$C$18*C21</f>
        <v>0</v>
      </c>
    </row>
    <row r="22" spans="2:4" ht="35.1" customHeight="1">
      <c r="B22" s="63"/>
      <c r="C22" s="61"/>
      <c r="D22" s="62">
        <f>$C$18*C22</f>
        <v>0</v>
      </c>
    </row>
    <row r="23" spans="2:4" ht="35.1" customHeight="1">
      <c r="B23" s="64"/>
      <c r="C23" s="61"/>
      <c r="D23" s="62">
        <f>$C$18*C23</f>
        <v>0</v>
      </c>
    </row>
    <row r="24" spans="2:4" ht="35.1" customHeight="1">
      <c r="B24" s="64"/>
      <c r="C24" s="61"/>
      <c r="D24" s="62">
        <f>$C$18*C24</f>
        <v>0</v>
      </c>
    </row>
    <row r="25" spans="2:4" ht="35.1" customHeight="1" thickBot="1">
      <c r="B25" s="65"/>
      <c r="C25" s="61"/>
      <c r="D25" s="62">
        <f>$C$18*C25</f>
        <v>0</v>
      </c>
    </row>
    <row r="26" spans="2:4" ht="15.75" thickBot="1"/>
    <row r="27" spans="2:4">
      <c r="B27" s="263" t="s">
        <v>265</v>
      </c>
      <c r="C27" s="264"/>
      <c r="D27" s="265"/>
    </row>
    <row r="28" spans="2:4" ht="15.75" thickBot="1">
      <c r="B28" s="266"/>
      <c r="C28" s="267"/>
      <c r="D28" s="268"/>
    </row>
    <row r="29" spans="2:4">
      <c r="B29" s="56" t="s">
        <v>259</v>
      </c>
      <c r="C29" s="261">
        <f>SUM('1) Budget Table'!D99:F99,'1) Budget Table'!D109:F109,'1) Budget Table'!D119:F119,'1) Budget Table'!D129:F129)</f>
        <v>645000</v>
      </c>
      <c r="D29" s="262"/>
    </row>
    <row r="30" spans="2:4">
      <c r="B30" s="56" t="s">
        <v>260</v>
      </c>
      <c r="C30" s="259">
        <f>SUM(D32:D36)</f>
        <v>0</v>
      </c>
      <c r="D30" s="260"/>
    </row>
    <row r="31" spans="2:4">
      <c r="B31" s="57" t="s">
        <v>261</v>
      </c>
      <c r="C31" s="58" t="s">
        <v>262</v>
      </c>
      <c r="D31" s="59" t="s">
        <v>263</v>
      </c>
    </row>
    <row r="32" spans="2:4" ht="35.1" customHeight="1">
      <c r="B32" s="60"/>
      <c r="C32" s="61"/>
      <c r="D32" s="62">
        <f>$C$29*C32</f>
        <v>0</v>
      </c>
    </row>
    <row r="33" spans="2:4" ht="35.1" customHeight="1">
      <c r="B33" s="63"/>
      <c r="C33" s="61"/>
      <c r="D33" s="62">
        <f>$C$29*C33</f>
        <v>0</v>
      </c>
    </row>
    <row r="34" spans="2:4" ht="35.1" customHeight="1">
      <c r="B34" s="64"/>
      <c r="C34" s="61"/>
      <c r="D34" s="62">
        <f>$C$29*C34</f>
        <v>0</v>
      </c>
    </row>
    <row r="35" spans="2:4" ht="35.1" customHeight="1">
      <c r="B35" s="64"/>
      <c r="C35" s="61"/>
      <c r="D35" s="62">
        <f>$C$29*C35</f>
        <v>0</v>
      </c>
    </row>
    <row r="36" spans="2:4" ht="35.1" customHeight="1" thickBot="1">
      <c r="B36" s="65"/>
      <c r="C36" s="61"/>
      <c r="D36" s="62">
        <f>$C$29*C36</f>
        <v>0</v>
      </c>
    </row>
    <row r="37" spans="2:4" ht="15.75" thickBot="1"/>
    <row r="38" spans="2:4">
      <c r="B38" s="263" t="s">
        <v>266</v>
      </c>
      <c r="C38" s="264"/>
      <c r="D38" s="265"/>
    </row>
    <row r="39" spans="2:4" ht="15.75" thickBot="1">
      <c r="B39" s="266"/>
      <c r="C39" s="267"/>
      <c r="D39" s="268"/>
    </row>
    <row r="40" spans="2:4">
      <c r="B40" s="56" t="s">
        <v>259</v>
      </c>
      <c r="C40" s="261">
        <f>SUM('1) Budget Table'!D141:F141,'1) Budget Table'!D151:F151,'1) Budget Table'!D161:F161,'1) Budget Table'!D171:F171)</f>
        <v>0</v>
      </c>
      <c r="D40" s="262"/>
    </row>
    <row r="41" spans="2:4">
      <c r="B41" s="56" t="s">
        <v>260</v>
      </c>
      <c r="C41" s="259">
        <f>SUM(D43:D47)</f>
        <v>0</v>
      </c>
      <c r="D41" s="260"/>
    </row>
    <row r="42" spans="2:4">
      <c r="B42" s="57" t="s">
        <v>261</v>
      </c>
      <c r="C42" s="58" t="s">
        <v>262</v>
      </c>
      <c r="D42" s="59" t="s">
        <v>263</v>
      </c>
    </row>
    <row r="43" spans="2:4" ht="35.1" customHeight="1">
      <c r="B43" s="60"/>
      <c r="C43" s="61"/>
      <c r="D43" s="62">
        <f>$C$40*C43</f>
        <v>0</v>
      </c>
    </row>
    <row r="44" spans="2:4" ht="35.1" customHeight="1">
      <c r="B44" s="63"/>
      <c r="C44" s="61"/>
      <c r="D44" s="62">
        <f>$C$40*C44</f>
        <v>0</v>
      </c>
    </row>
    <row r="45" spans="2:4" ht="35.1" customHeight="1">
      <c r="B45" s="64"/>
      <c r="C45" s="61"/>
      <c r="D45" s="62">
        <f>$C$40*C45</f>
        <v>0</v>
      </c>
    </row>
    <row r="46" spans="2:4" ht="35.1" customHeight="1">
      <c r="B46" s="64"/>
      <c r="C46" s="61"/>
      <c r="D46" s="62">
        <f>$C$40*C46</f>
        <v>0</v>
      </c>
    </row>
    <row r="47" spans="2:4" ht="35.1" customHeight="1" thickBot="1">
      <c r="B47" s="65"/>
      <c r="C47" s="61"/>
      <c r="D47" s="66">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pageSetUpPr fitToPage="1"/>
  </sheetPr>
  <dimension ref="B1:G25"/>
  <sheetViews>
    <sheetView showGridLines="0" topLeftCell="A4" zoomScale="80" zoomScaleNormal="80" workbookViewId="0">
      <selection activeCell="C10" sqref="C10"/>
    </sheetView>
  </sheetViews>
  <sheetFormatPr baseColWidth="10" defaultColWidth="8.85546875" defaultRowHeight="1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row r="2" spans="2:6" s="50" customFormat="1" ht="15.75">
      <c r="B2" s="278" t="s">
        <v>267</v>
      </c>
      <c r="C2" s="279"/>
      <c r="D2" s="279"/>
      <c r="E2" s="279"/>
      <c r="F2" s="280"/>
    </row>
    <row r="3" spans="2:6" s="50" customFormat="1" ht="16.5" thickBot="1">
      <c r="B3" s="281"/>
      <c r="C3" s="282"/>
      <c r="D3" s="282"/>
      <c r="E3" s="282"/>
      <c r="F3" s="283"/>
    </row>
    <row r="4" spans="2:6" s="50" customFormat="1" ht="16.5" thickBot="1">
      <c r="B4" s="198"/>
      <c r="C4" s="198"/>
      <c r="D4" s="198"/>
      <c r="E4" s="198"/>
      <c r="F4" s="198"/>
    </row>
    <row r="5" spans="2:6" s="50" customFormat="1" ht="16.5" thickBot="1">
      <c r="B5" s="256" t="s">
        <v>208</v>
      </c>
      <c r="C5" s="257"/>
      <c r="D5" s="257"/>
      <c r="E5" s="257"/>
      <c r="F5" s="258"/>
    </row>
    <row r="6" spans="2:6" s="50" customFormat="1" ht="15.75">
      <c r="B6" s="105"/>
      <c r="C6" s="284" t="str">
        <f>'1) Budget Table'!D4</f>
        <v>UNDP</v>
      </c>
      <c r="D6" s="284" t="str">
        <f>'1) Budget Table'!E4</f>
        <v>OHCHR</v>
      </c>
      <c r="E6" s="284">
        <f>'1) Budget Table'!F4</f>
        <v>0</v>
      </c>
      <c r="F6" s="255" t="s">
        <v>208</v>
      </c>
    </row>
    <row r="7" spans="2:6" s="50" customFormat="1" ht="15.75">
      <c r="B7" s="105"/>
      <c r="C7" s="285"/>
      <c r="D7" s="285"/>
      <c r="E7" s="285"/>
      <c r="F7" s="242"/>
    </row>
    <row r="8" spans="2:6" s="50" customFormat="1" ht="31.5">
      <c r="B8" s="99" t="s">
        <v>228</v>
      </c>
      <c r="C8" s="187">
        <f>'2) By Category'!D199</f>
        <v>280000</v>
      </c>
      <c r="D8" s="187">
        <f>'2) By Category'!E199</f>
        <v>420561</v>
      </c>
      <c r="E8" s="187">
        <f>'2) By Category'!F199</f>
        <v>0</v>
      </c>
      <c r="F8" s="102">
        <f t="shared" ref="F8:F15" si="0">SUM(C8:E8)</f>
        <v>700561</v>
      </c>
    </row>
    <row r="9" spans="2:6" s="50" customFormat="1" ht="47.25">
      <c r="B9" s="99" t="s">
        <v>229</v>
      </c>
      <c r="C9" s="187">
        <f>'2) By Category'!D200</f>
        <v>474000</v>
      </c>
      <c r="D9" s="187">
        <f>'2) By Category'!E200</f>
        <v>0</v>
      </c>
      <c r="E9" s="187">
        <f>'2) By Category'!F200</f>
        <v>0</v>
      </c>
      <c r="F9" s="103">
        <f t="shared" si="0"/>
        <v>474000</v>
      </c>
    </row>
    <row r="10" spans="2:6" s="50" customFormat="1" ht="78.75">
      <c r="B10" s="99" t="s">
        <v>230</v>
      </c>
      <c r="C10" s="187">
        <f>'2) By Category'!D201</f>
        <v>360000</v>
      </c>
      <c r="D10" s="187">
        <f>'2) By Category'!E201</f>
        <v>0</v>
      </c>
      <c r="E10" s="187">
        <f>'2) By Category'!F201</f>
        <v>0</v>
      </c>
      <c r="F10" s="103">
        <f t="shared" si="0"/>
        <v>360000</v>
      </c>
    </row>
    <row r="11" spans="2:6" s="50" customFormat="1" ht="31.5">
      <c r="B11" s="101" t="s">
        <v>231</v>
      </c>
      <c r="C11" s="187">
        <f>'2) By Category'!D202</f>
        <v>896000</v>
      </c>
      <c r="D11" s="187">
        <f>'2) By Category'!E202</f>
        <v>0</v>
      </c>
      <c r="E11" s="187">
        <f>'2) By Category'!F202</f>
        <v>0</v>
      </c>
      <c r="F11" s="103">
        <f t="shared" si="0"/>
        <v>896000</v>
      </c>
    </row>
    <row r="12" spans="2:6" s="50" customFormat="1" ht="15.75">
      <c r="B12" s="99" t="s">
        <v>232</v>
      </c>
      <c r="C12" s="187">
        <f>'2) By Category'!D203</f>
        <v>285000</v>
      </c>
      <c r="D12" s="187">
        <f>'2) By Category'!E203</f>
        <v>0</v>
      </c>
      <c r="E12" s="187">
        <f>'2) By Category'!F203</f>
        <v>0</v>
      </c>
      <c r="F12" s="103">
        <f t="shared" si="0"/>
        <v>285000</v>
      </c>
    </row>
    <row r="13" spans="2:6" s="50" customFormat="1" ht="47.25">
      <c r="B13" s="99" t="s">
        <v>233</v>
      </c>
      <c r="C13" s="187">
        <f>'2) By Category'!D204</f>
        <v>350000</v>
      </c>
      <c r="D13" s="187">
        <f>'2) By Category'!E204</f>
        <v>0</v>
      </c>
      <c r="E13" s="187">
        <f>'2) By Category'!F204</f>
        <v>0</v>
      </c>
      <c r="F13" s="103">
        <f t="shared" si="0"/>
        <v>350000</v>
      </c>
    </row>
    <row r="14" spans="2:6" s="50" customFormat="1" ht="48" thickBot="1">
      <c r="B14" s="100" t="s">
        <v>234</v>
      </c>
      <c r="C14" s="194">
        <f>'2) By Category'!D205</f>
        <v>200000</v>
      </c>
      <c r="D14" s="194">
        <f>'2) By Category'!E205</f>
        <v>0</v>
      </c>
      <c r="E14" s="194">
        <f>'2) By Category'!F205</f>
        <v>0</v>
      </c>
      <c r="F14" s="104">
        <f t="shared" si="0"/>
        <v>200000</v>
      </c>
    </row>
    <row r="15" spans="2:6" s="50" customFormat="1" ht="30" customHeight="1">
      <c r="B15" s="199" t="s">
        <v>268</v>
      </c>
      <c r="C15" s="106">
        <f>SUM(C8:C14)</f>
        <v>2845000</v>
      </c>
      <c r="D15" s="106">
        <f>SUM(D8:D14)</f>
        <v>420561</v>
      </c>
      <c r="E15" s="106">
        <f>SUM(E8:E14)</f>
        <v>0</v>
      </c>
      <c r="F15" s="107">
        <f t="shared" si="0"/>
        <v>3265561</v>
      </c>
    </row>
    <row r="16" spans="2:6" s="50" customFormat="1" ht="19.5" customHeight="1">
      <c r="B16" s="190" t="s">
        <v>247</v>
      </c>
      <c r="C16" s="108">
        <f>C15*0.07</f>
        <v>199150.00000000003</v>
      </c>
      <c r="D16" s="108">
        <f t="shared" ref="D16:F16" si="1">D15*0.07</f>
        <v>29439.270000000004</v>
      </c>
      <c r="E16" s="108">
        <f t="shared" si="1"/>
        <v>0</v>
      </c>
      <c r="F16" s="108">
        <f t="shared" si="1"/>
        <v>228589.27000000002</v>
      </c>
    </row>
    <row r="17" spans="2:7" s="50" customFormat="1" ht="25.5" customHeight="1" thickBot="1">
      <c r="B17" s="109" t="s">
        <v>7</v>
      </c>
      <c r="C17" s="110">
        <f>C15+C16</f>
        <v>3044150</v>
      </c>
      <c r="D17" s="110">
        <f t="shared" ref="D17:F17" si="2">D15+D16</f>
        <v>450000.27</v>
      </c>
      <c r="E17" s="110">
        <f t="shared" si="2"/>
        <v>0</v>
      </c>
      <c r="F17" s="110">
        <f t="shared" si="2"/>
        <v>3494150.27</v>
      </c>
      <c r="G17" s="198"/>
    </row>
    <row r="18" spans="2:7" s="50" customFormat="1" ht="16.5" thickBot="1">
      <c r="B18" s="198"/>
      <c r="C18" s="198"/>
      <c r="D18" s="198"/>
      <c r="E18" s="198"/>
      <c r="F18" s="198"/>
      <c r="G18" s="198"/>
    </row>
    <row r="19" spans="2:7" s="50" customFormat="1" ht="15.75" customHeight="1">
      <c r="B19" s="286" t="s">
        <v>211</v>
      </c>
      <c r="C19" s="287"/>
      <c r="D19" s="287"/>
      <c r="E19" s="287"/>
      <c r="F19" s="288"/>
      <c r="G19" s="200"/>
    </row>
    <row r="20" spans="2:7" ht="15.75" customHeight="1">
      <c r="B20" s="289"/>
      <c r="C20" s="239" t="str">
        <f>'1) Budget Table'!D4</f>
        <v>UNDP</v>
      </c>
      <c r="D20" s="239" t="str">
        <f>'1) Budget Table'!E4</f>
        <v>OHCHR</v>
      </c>
      <c r="E20" s="239">
        <f>'1) Budget Table'!F4</f>
        <v>0</v>
      </c>
      <c r="F20" s="239" t="s">
        <v>248</v>
      </c>
      <c r="G20" s="241" t="s">
        <v>212</v>
      </c>
    </row>
    <row r="21" spans="2:7" ht="15.75" customHeight="1">
      <c r="B21" s="290"/>
      <c r="C21" s="240"/>
      <c r="D21" s="240"/>
      <c r="E21" s="240"/>
      <c r="F21" s="240"/>
      <c r="G21" s="242"/>
    </row>
    <row r="22" spans="2:7" ht="23.25" customHeight="1">
      <c r="B22" s="13" t="s">
        <v>213</v>
      </c>
      <c r="C22" s="201">
        <f>'1) Budget Table'!D197</f>
        <v>761037.5</v>
      </c>
      <c r="D22" s="201">
        <f>'1) Budget Table'!E197</f>
        <v>112500.0675</v>
      </c>
      <c r="E22" s="201">
        <f>'1) Budget Table'!F197</f>
        <v>0</v>
      </c>
      <c r="F22" s="128">
        <f>'1) Budget Table'!G197</f>
        <v>873537.5675</v>
      </c>
      <c r="G22" s="6">
        <f>'1) Budget Table'!H197</f>
        <v>0.25</v>
      </c>
    </row>
    <row r="23" spans="2:7" ht="24.75" customHeight="1">
      <c r="B23" s="13" t="s">
        <v>214</v>
      </c>
      <c r="C23" s="201">
        <f>'1) Budget Table'!D198</f>
        <v>1522075</v>
      </c>
      <c r="D23" s="201">
        <f>'1) Budget Table'!E198</f>
        <v>225000.13500000001</v>
      </c>
      <c r="E23" s="201">
        <f>'1) Budget Table'!F198</f>
        <v>0</v>
      </c>
      <c r="F23" s="128">
        <f>'1) Budget Table'!G198</f>
        <v>1747075.135</v>
      </c>
      <c r="G23" s="6">
        <f>'1) Budget Table'!H198</f>
        <v>0.5</v>
      </c>
    </row>
    <row r="24" spans="2:7" ht="24.75" customHeight="1">
      <c r="B24" s="13" t="s">
        <v>269</v>
      </c>
      <c r="C24" s="201">
        <f>'1) Budget Table'!D199</f>
        <v>761037.5</v>
      </c>
      <c r="D24" s="201">
        <f>'1) Budget Table'!E199</f>
        <v>112500.0675</v>
      </c>
      <c r="E24" s="201">
        <f>'1) Budget Table'!F199</f>
        <v>0</v>
      </c>
      <c r="F24" s="128">
        <f>'1) Budget Table'!G199</f>
        <v>873537.5675</v>
      </c>
      <c r="G24" s="6">
        <f>'1) Budget Table'!H199</f>
        <v>0.25</v>
      </c>
    </row>
    <row r="25" spans="2:7" ht="16.5" thickBot="1">
      <c r="B25" s="7" t="s">
        <v>248</v>
      </c>
      <c r="C25" s="127">
        <f>'1) Budget Table'!D200</f>
        <v>3044150</v>
      </c>
      <c r="D25" s="127">
        <f>'1) Budget Table'!E200</f>
        <v>450000.27</v>
      </c>
      <c r="E25" s="127">
        <f>'1) Budget Table'!F200</f>
        <v>0</v>
      </c>
      <c r="F25" s="129">
        <f>'1) Budget Table'!G200</f>
        <v>3494150.27</v>
      </c>
      <c r="G25" s="130"/>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scale="83" fitToWidth="0" orientation="landscape"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18FE0-D7F4-4332-936C-6B0D743F0C76}">
  <dimension ref="A1:O47"/>
  <sheetViews>
    <sheetView showGridLines="0" workbookViewId="0">
      <pane ySplit="4" topLeftCell="A17" activePane="bottomLeft" state="frozen"/>
      <selection pane="bottomLeft" activeCell="J25" sqref="J25:O25"/>
    </sheetView>
  </sheetViews>
  <sheetFormatPr baseColWidth="10" defaultColWidth="10.85546875" defaultRowHeight="15"/>
  <cols>
    <col min="1" max="1" width="13.7109375" style="203" customWidth="1"/>
    <col min="2" max="2" width="8.140625" style="203" customWidth="1"/>
    <col min="3" max="3" width="30.140625" style="203" customWidth="1"/>
    <col min="4" max="4" width="2.7109375" style="203" customWidth="1"/>
    <col min="5" max="5" width="0.7109375" style="203" customWidth="1"/>
    <col min="6" max="6" width="11.5703125" style="203" customWidth="1"/>
    <col min="7" max="7" width="4.140625" style="203" customWidth="1"/>
    <col min="8" max="8" width="15.140625" style="203" customWidth="1"/>
    <col min="9" max="9" width="4.140625" style="203" customWidth="1"/>
    <col min="10" max="10" width="2.5703125" style="203" customWidth="1"/>
    <col min="11" max="11" width="1" style="203" customWidth="1"/>
    <col min="12" max="12" width="0.42578125" style="203" customWidth="1"/>
    <col min="13" max="13" width="14.7109375" style="203" customWidth="1"/>
    <col min="14" max="14" width="0.42578125" style="203" customWidth="1"/>
    <col min="15" max="15" width="0.140625" style="203" customWidth="1"/>
    <col min="16" max="16384" width="10.85546875" style="203"/>
  </cols>
  <sheetData>
    <row r="1" spans="1:15" ht="54" customHeight="1">
      <c r="B1" s="315" t="s">
        <v>610</v>
      </c>
      <c r="C1" s="292"/>
      <c r="D1" s="292"/>
      <c r="E1" s="292"/>
      <c r="F1" s="292"/>
      <c r="G1" s="292"/>
      <c r="H1" s="292"/>
      <c r="I1" s="292"/>
      <c r="J1" s="292"/>
      <c r="M1" s="292"/>
    </row>
    <row r="2" spans="1:15" ht="5.0999999999999996" customHeight="1">
      <c r="M2" s="292"/>
    </row>
    <row r="3" spans="1:15" ht="62.1" customHeight="1">
      <c r="A3" s="296" t="s">
        <v>611</v>
      </c>
      <c r="B3" s="292"/>
      <c r="C3" s="296" t="s">
        <v>612</v>
      </c>
      <c r="D3" s="292"/>
      <c r="E3" s="292"/>
      <c r="F3" s="292"/>
      <c r="G3" s="292"/>
      <c r="H3" s="292"/>
      <c r="I3" s="292"/>
      <c r="J3" s="292"/>
      <c r="K3" s="292"/>
      <c r="M3" s="292"/>
    </row>
    <row r="4" spans="1:15">
      <c r="A4" s="292"/>
      <c r="B4" s="292"/>
      <c r="C4" s="292"/>
      <c r="D4" s="292"/>
      <c r="E4" s="292"/>
      <c r="F4" s="292"/>
      <c r="G4" s="292"/>
      <c r="H4" s="292"/>
      <c r="I4" s="292"/>
      <c r="J4" s="292"/>
      <c r="K4" s="292"/>
    </row>
    <row r="5" spans="1:15" ht="10.7" customHeight="1">
      <c r="A5" s="291" t="s">
        <v>613</v>
      </c>
      <c r="B5" s="292"/>
      <c r="C5" s="292"/>
      <c r="D5" s="316" t="s">
        <v>614</v>
      </c>
      <c r="E5" s="292"/>
      <c r="F5" s="292"/>
      <c r="G5" s="292"/>
      <c r="H5" s="292"/>
      <c r="I5" s="292"/>
      <c r="J5" s="292"/>
      <c r="K5" s="292"/>
      <c r="L5" s="292"/>
      <c r="M5" s="292"/>
      <c r="N5" s="292"/>
      <c r="O5" s="292"/>
    </row>
    <row r="6" spans="1:15" ht="10.7" customHeight="1">
      <c r="A6" s="291" t="s">
        <v>613</v>
      </c>
      <c r="B6" s="292"/>
      <c r="C6" s="292"/>
      <c r="D6" s="314" t="s">
        <v>615</v>
      </c>
      <c r="E6" s="298"/>
      <c r="F6" s="298"/>
      <c r="G6" s="299"/>
      <c r="H6" s="314" t="s">
        <v>616</v>
      </c>
      <c r="I6" s="299"/>
      <c r="J6" s="314" t="s">
        <v>617</v>
      </c>
      <c r="K6" s="298"/>
      <c r="L6" s="298"/>
      <c r="M6" s="298"/>
      <c r="N6" s="298"/>
      <c r="O6" s="299"/>
    </row>
    <row r="7" spans="1:15" ht="10.7" customHeight="1">
      <c r="A7" s="291" t="s">
        <v>613</v>
      </c>
      <c r="B7" s="292"/>
      <c r="C7" s="292"/>
      <c r="D7" s="314" t="s">
        <v>618</v>
      </c>
      <c r="E7" s="298"/>
      <c r="F7" s="298"/>
      <c r="G7" s="299"/>
      <c r="H7" s="314" t="s">
        <v>619</v>
      </c>
      <c r="I7" s="299"/>
      <c r="J7" s="314" t="s">
        <v>620</v>
      </c>
      <c r="K7" s="298"/>
      <c r="L7" s="298"/>
      <c r="M7" s="298"/>
      <c r="N7" s="298"/>
      <c r="O7" s="299"/>
    </row>
    <row r="8" spans="1:15" ht="10.7" customHeight="1">
      <c r="A8" s="296" t="s">
        <v>621</v>
      </c>
      <c r="B8" s="292"/>
      <c r="C8" s="292"/>
      <c r="D8" s="308" t="s">
        <v>613</v>
      </c>
      <c r="E8" s="292"/>
      <c r="F8" s="292"/>
      <c r="G8" s="302"/>
      <c r="H8" s="291" t="s">
        <v>613</v>
      </c>
      <c r="I8" s="292"/>
      <c r="J8" s="308" t="s">
        <v>613</v>
      </c>
      <c r="K8" s="292"/>
      <c r="L8" s="292"/>
      <c r="M8" s="292"/>
      <c r="N8" s="292"/>
      <c r="O8" s="302"/>
    </row>
    <row r="9" spans="1:15" ht="10.7" customHeight="1">
      <c r="A9" s="291" t="s">
        <v>622</v>
      </c>
      <c r="B9" s="292"/>
      <c r="C9" s="292"/>
      <c r="D9" s="301">
        <v>761037.5</v>
      </c>
      <c r="E9" s="292"/>
      <c r="F9" s="292"/>
      <c r="G9" s="302"/>
      <c r="H9" s="303">
        <v>0</v>
      </c>
      <c r="I9" s="292"/>
      <c r="J9" s="301">
        <v>761037.5</v>
      </c>
      <c r="K9" s="292"/>
      <c r="L9" s="292"/>
      <c r="M9" s="292"/>
      <c r="N9" s="292"/>
      <c r="O9" s="302"/>
    </row>
    <row r="10" spans="1:15" ht="10.7" customHeight="1">
      <c r="A10" s="291" t="s">
        <v>623</v>
      </c>
      <c r="B10" s="292"/>
      <c r="C10" s="292"/>
      <c r="D10" s="301">
        <v>0</v>
      </c>
      <c r="E10" s="292"/>
      <c r="F10" s="292"/>
      <c r="G10" s="302"/>
      <c r="H10" s="303">
        <v>25.399999999999899</v>
      </c>
      <c r="I10" s="292"/>
      <c r="J10" s="301">
        <v>25.399999999999899</v>
      </c>
      <c r="K10" s="292"/>
      <c r="L10" s="292"/>
      <c r="M10" s="292"/>
      <c r="N10" s="292"/>
      <c r="O10" s="302"/>
    </row>
    <row r="11" spans="1:15" ht="10.7" customHeight="1">
      <c r="A11" s="291" t="s">
        <v>624</v>
      </c>
      <c r="B11" s="292"/>
      <c r="C11" s="292"/>
      <c r="D11" s="301">
        <v>0</v>
      </c>
      <c r="E11" s="292"/>
      <c r="F11" s="292"/>
      <c r="G11" s="302"/>
      <c r="H11" s="303">
        <v>0</v>
      </c>
      <c r="I11" s="292"/>
      <c r="J11" s="301">
        <v>0</v>
      </c>
      <c r="K11" s="292"/>
      <c r="L11" s="292"/>
      <c r="M11" s="292"/>
      <c r="N11" s="292"/>
      <c r="O11" s="302"/>
    </row>
    <row r="12" spans="1:15" ht="10.7" customHeight="1">
      <c r="A12" s="291" t="s">
        <v>625</v>
      </c>
      <c r="B12" s="292"/>
      <c r="C12" s="292"/>
      <c r="D12" s="301">
        <v>0</v>
      </c>
      <c r="E12" s="292"/>
      <c r="F12" s="292"/>
      <c r="G12" s="302"/>
      <c r="H12" s="303">
        <v>0</v>
      </c>
      <c r="I12" s="292"/>
      <c r="J12" s="301">
        <v>0</v>
      </c>
      <c r="K12" s="292"/>
      <c r="L12" s="292"/>
      <c r="M12" s="292"/>
      <c r="N12" s="292"/>
      <c r="O12" s="302"/>
    </row>
    <row r="13" spans="1:15" ht="10.7" customHeight="1">
      <c r="A13" s="296" t="s">
        <v>626</v>
      </c>
      <c r="B13" s="292"/>
      <c r="C13" s="292"/>
      <c r="D13" s="297">
        <v>761037.5</v>
      </c>
      <c r="E13" s="298"/>
      <c r="F13" s="298"/>
      <c r="G13" s="299"/>
      <c r="H13" s="297">
        <v>25.399999999999899</v>
      </c>
      <c r="I13" s="299"/>
      <c r="J13" s="297">
        <v>761062.9</v>
      </c>
      <c r="K13" s="298"/>
      <c r="L13" s="298"/>
      <c r="M13" s="298"/>
      <c r="N13" s="298"/>
      <c r="O13" s="299"/>
    </row>
    <row r="14" spans="1:15" ht="10.7" customHeight="1">
      <c r="A14" s="296" t="s">
        <v>627</v>
      </c>
      <c r="B14" s="292"/>
      <c r="C14" s="292"/>
      <c r="D14" s="308" t="s">
        <v>613</v>
      </c>
      <c r="E14" s="292"/>
      <c r="F14" s="292"/>
      <c r="G14" s="302"/>
      <c r="H14" s="291" t="s">
        <v>613</v>
      </c>
      <c r="I14" s="292"/>
      <c r="J14" s="308" t="s">
        <v>613</v>
      </c>
      <c r="K14" s="292"/>
      <c r="L14" s="292"/>
      <c r="M14" s="292"/>
      <c r="N14" s="292"/>
      <c r="O14" s="302"/>
    </row>
    <row r="15" spans="1:15" ht="10.7" customHeight="1">
      <c r="A15" s="291" t="s">
        <v>628</v>
      </c>
      <c r="B15" s="292"/>
      <c r="C15" s="292"/>
      <c r="D15" s="301">
        <v>0</v>
      </c>
      <c r="E15" s="292"/>
      <c r="F15" s="292"/>
      <c r="G15" s="302"/>
      <c r="H15" s="303">
        <v>1120.02</v>
      </c>
      <c r="I15" s="292"/>
      <c r="J15" s="301">
        <v>1120.02</v>
      </c>
      <c r="K15" s="292"/>
      <c r="L15" s="292"/>
      <c r="M15" s="292"/>
      <c r="N15" s="292"/>
      <c r="O15" s="302"/>
    </row>
    <row r="16" spans="1:15" ht="10.7" customHeight="1">
      <c r="A16" s="291" t="s">
        <v>629</v>
      </c>
      <c r="B16" s="292"/>
      <c r="C16" s="292"/>
      <c r="D16" s="301">
        <v>2570.09</v>
      </c>
      <c r="E16" s="292"/>
      <c r="F16" s="292"/>
      <c r="G16" s="302"/>
      <c r="H16" s="303">
        <v>2000</v>
      </c>
      <c r="I16" s="292"/>
      <c r="J16" s="301">
        <v>4570.09</v>
      </c>
      <c r="K16" s="292"/>
      <c r="L16" s="292"/>
      <c r="M16" s="292"/>
      <c r="N16" s="292"/>
      <c r="O16" s="302"/>
    </row>
    <row r="17" spans="1:15" ht="10.7" customHeight="1">
      <c r="A17" s="291" t="s">
        <v>630</v>
      </c>
      <c r="B17" s="292"/>
      <c r="C17" s="292"/>
      <c r="D17" s="301">
        <v>0</v>
      </c>
      <c r="E17" s="292"/>
      <c r="F17" s="292"/>
      <c r="G17" s="302"/>
      <c r="H17" s="303">
        <v>2144.9299999999998</v>
      </c>
      <c r="I17" s="292"/>
      <c r="J17" s="301">
        <v>2144.9299999999998</v>
      </c>
      <c r="K17" s="292"/>
      <c r="L17" s="292"/>
      <c r="M17" s="292"/>
      <c r="N17" s="292"/>
      <c r="O17" s="302"/>
    </row>
    <row r="18" spans="1:15" ht="10.7" customHeight="1">
      <c r="A18" s="291" t="s">
        <v>631</v>
      </c>
      <c r="B18" s="292"/>
      <c r="C18" s="292"/>
      <c r="D18" s="301">
        <v>130037.77</v>
      </c>
      <c r="E18" s="292"/>
      <c r="F18" s="292"/>
      <c r="G18" s="302"/>
      <c r="H18" s="303">
        <v>119483.59</v>
      </c>
      <c r="I18" s="292"/>
      <c r="J18" s="301">
        <v>249521.36</v>
      </c>
      <c r="K18" s="292"/>
      <c r="L18" s="292"/>
      <c r="M18" s="292"/>
      <c r="N18" s="292"/>
      <c r="O18" s="302"/>
    </row>
    <row r="19" spans="1:15" ht="10.7" customHeight="1">
      <c r="A19" s="291" t="s">
        <v>632</v>
      </c>
      <c r="B19" s="292"/>
      <c r="C19" s="292"/>
      <c r="D19" s="301">
        <v>55290.15</v>
      </c>
      <c r="E19" s="292"/>
      <c r="F19" s="292"/>
      <c r="G19" s="302"/>
      <c r="H19" s="303">
        <v>66278.289999999994</v>
      </c>
      <c r="I19" s="292"/>
      <c r="J19" s="301">
        <v>121568.44</v>
      </c>
      <c r="K19" s="292"/>
      <c r="L19" s="292"/>
      <c r="M19" s="292"/>
      <c r="N19" s="292"/>
      <c r="O19" s="302"/>
    </row>
    <row r="20" spans="1:15" ht="10.7" customHeight="1">
      <c r="A20" s="291" t="s">
        <v>633</v>
      </c>
      <c r="B20" s="292"/>
      <c r="C20" s="292"/>
      <c r="D20" s="301">
        <v>0</v>
      </c>
      <c r="E20" s="292"/>
      <c r="F20" s="292"/>
      <c r="G20" s="302"/>
      <c r="H20" s="303">
        <v>0</v>
      </c>
      <c r="I20" s="292"/>
      <c r="J20" s="301">
        <v>0</v>
      </c>
      <c r="K20" s="292"/>
      <c r="L20" s="292"/>
      <c r="M20" s="292"/>
      <c r="N20" s="292"/>
      <c r="O20" s="302"/>
    </row>
    <row r="21" spans="1:15" ht="10.7" customHeight="1">
      <c r="A21" s="291" t="s">
        <v>634</v>
      </c>
      <c r="B21" s="292"/>
      <c r="C21" s="292"/>
      <c r="D21" s="301">
        <v>137342.19</v>
      </c>
      <c r="E21" s="292"/>
      <c r="F21" s="292"/>
      <c r="G21" s="302"/>
      <c r="H21" s="303">
        <v>65454.48</v>
      </c>
      <c r="I21" s="292"/>
      <c r="J21" s="301">
        <v>202796.67</v>
      </c>
      <c r="K21" s="292"/>
      <c r="L21" s="292"/>
      <c r="M21" s="292"/>
      <c r="N21" s="292"/>
      <c r="O21" s="302"/>
    </row>
    <row r="22" spans="1:15" ht="10.7" customHeight="1">
      <c r="A22" s="291" t="s">
        <v>635</v>
      </c>
      <c r="B22" s="292"/>
      <c r="C22" s="292"/>
      <c r="D22" s="309">
        <v>325240.2</v>
      </c>
      <c r="E22" s="294"/>
      <c r="F22" s="294"/>
      <c r="G22" s="310"/>
      <c r="H22" s="311">
        <v>256481.31</v>
      </c>
      <c r="I22" s="294"/>
      <c r="J22" s="309">
        <v>581721.51</v>
      </c>
      <c r="K22" s="294"/>
      <c r="L22" s="294"/>
      <c r="M22" s="294"/>
      <c r="N22" s="294"/>
      <c r="O22" s="310"/>
    </row>
    <row r="23" spans="1:15" ht="10.7" customHeight="1">
      <c r="A23" s="291" t="s">
        <v>613</v>
      </c>
      <c r="B23" s="292"/>
      <c r="C23" s="292"/>
      <c r="D23" s="308" t="s">
        <v>613</v>
      </c>
      <c r="E23" s="292"/>
      <c r="F23" s="292"/>
      <c r="G23" s="302"/>
      <c r="H23" s="291" t="s">
        <v>613</v>
      </c>
      <c r="I23" s="292"/>
      <c r="J23" s="308" t="s">
        <v>613</v>
      </c>
      <c r="K23" s="292"/>
      <c r="L23" s="292"/>
      <c r="M23" s="292"/>
      <c r="N23" s="292"/>
      <c r="O23" s="302"/>
    </row>
    <row r="24" spans="1:15" ht="10.7" customHeight="1">
      <c r="A24" s="291" t="s">
        <v>636</v>
      </c>
      <c r="B24" s="292"/>
      <c r="C24" s="292"/>
      <c r="D24" s="301">
        <v>22758.03</v>
      </c>
      <c r="E24" s="292"/>
      <c r="F24" s="292"/>
      <c r="G24" s="302"/>
      <c r="H24" s="303">
        <v>17496.28</v>
      </c>
      <c r="I24" s="292"/>
      <c r="J24" s="301">
        <v>40254.31</v>
      </c>
      <c r="K24" s="292"/>
      <c r="L24" s="292"/>
      <c r="M24" s="292"/>
      <c r="N24" s="292"/>
      <c r="O24" s="302"/>
    </row>
    <row r="25" spans="1:15" ht="10.7" customHeight="1">
      <c r="A25" s="296" t="s">
        <v>637</v>
      </c>
      <c r="B25" s="292"/>
      <c r="C25" s="292"/>
      <c r="D25" s="309">
        <v>347998.23</v>
      </c>
      <c r="E25" s="294"/>
      <c r="F25" s="294"/>
      <c r="G25" s="310"/>
      <c r="H25" s="311">
        <v>273977.59000000003</v>
      </c>
      <c r="I25" s="294"/>
      <c r="J25" s="309">
        <v>621975.81999999995</v>
      </c>
      <c r="K25" s="294"/>
      <c r="L25" s="294"/>
      <c r="M25" s="294"/>
      <c r="N25" s="294"/>
      <c r="O25" s="310"/>
    </row>
    <row r="26" spans="1:15" ht="10.7" customHeight="1" thickBot="1">
      <c r="A26" s="296" t="s">
        <v>638</v>
      </c>
      <c r="B26" s="292"/>
      <c r="C26" s="292"/>
      <c r="D26" s="304">
        <v>413039.27</v>
      </c>
      <c r="E26" s="305"/>
      <c r="F26" s="305"/>
      <c r="G26" s="306"/>
      <c r="H26" s="307">
        <v>139087.07999999999</v>
      </c>
      <c r="I26" s="305"/>
      <c r="J26" s="304">
        <v>139087.07999999999</v>
      </c>
      <c r="K26" s="305"/>
      <c r="L26" s="305"/>
      <c r="M26" s="305"/>
      <c r="N26" s="305"/>
      <c r="O26" s="306"/>
    </row>
    <row r="27" spans="1:15" ht="7.35" customHeight="1" thickTop="1">
      <c r="A27" s="296" t="s">
        <v>613</v>
      </c>
      <c r="B27" s="292"/>
      <c r="C27" s="292"/>
      <c r="D27" s="291" t="s">
        <v>613</v>
      </c>
      <c r="E27" s="292"/>
      <c r="F27" s="292"/>
      <c r="G27" s="292"/>
      <c r="H27" s="291" t="s">
        <v>613</v>
      </c>
      <c r="I27" s="292"/>
      <c r="J27" s="291" t="s">
        <v>613</v>
      </c>
      <c r="K27" s="292"/>
      <c r="L27" s="292"/>
      <c r="M27" s="292"/>
      <c r="N27" s="292"/>
      <c r="O27" s="292"/>
    </row>
    <row r="28" spans="1:15" ht="10.7" customHeight="1">
      <c r="A28" s="296" t="s">
        <v>639</v>
      </c>
      <c r="B28" s="292"/>
      <c r="C28" s="292"/>
      <c r="D28" s="312" t="s">
        <v>613</v>
      </c>
      <c r="E28" s="294"/>
      <c r="F28" s="294"/>
      <c r="G28" s="310"/>
      <c r="H28" s="313" t="s">
        <v>613</v>
      </c>
      <c r="I28" s="294"/>
      <c r="J28" s="312" t="s">
        <v>613</v>
      </c>
      <c r="K28" s="294"/>
      <c r="L28" s="294"/>
      <c r="M28" s="294"/>
      <c r="N28" s="294"/>
      <c r="O28" s="310"/>
    </row>
    <row r="29" spans="1:15" ht="10.7" customHeight="1">
      <c r="A29" s="291" t="s">
        <v>640</v>
      </c>
      <c r="B29" s="292"/>
      <c r="C29" s="292"/>
      <c r="D29" s="301">
        <v>0</v>
      </c>
      <c r="E29" s="292"/>
      <c r="F29" s="292"/>
      <c r="G29" s="302"/>
      <c r="H29" s="303">
        <v>1.13686837721616E-13</v>
      </c>
      <c r="I29" s="292"/>
      <c r="J29" s="301">
        <v>1.13686837721616E-13</v>
      </c>
      <c r="K29" s="292"/>
      <c r="L29" s="292"/>
      <c r="M29" s="292"/>
      <c r="N29" s="292"/>
      <c r="O29" s="302"/>
    </row>
    <row r="30" spans="1:15" ht="10.7" customHeight="1">
      <c r="A30" s="291" t="s">
        <v>641</v>
      </c>
      <c r="B30" s="292"/>
      <c r="C30" s="292"/>
      <c r="D30" s="301">
        <v>26843.85</v>
      </c>
      <c r="E30" s="292"/>
      <c r="F30" s="292"/>
      <c r="G30" s="302"/>
      <c r="H30" s="303">
        <v>58339.66</v>
      </c>
      <c r="I30" s="292"/>
      <c r="J30" s="301">
        <v>58339.66</v>
      </c>
      <c r="K30" s="292"/>
      <c r="L30" s="292"/>
      <c r="M30" s="292"/>
      <c r="N30" s="292"/>
      <c r="O30" s="302"/>
    </row>
    <row r="31" spans="1:15" ht="10.7" customHeight="1">
      <c r="A31" s="291" t="s">
        <v>635</v>
      </c>
      <c r="B31" s="292"/>
      <c r="C31" s="292"/>
      <c r="D31" s="309">
        <v>26843.85</v>
      </c>
      <c r="E31" s="294"/>
      <c r="F31" s="294"/>
      <c r="G31" s="310"/>
      <c r="H31" s="311">
        <v>58339.66</v>
      </c>
      <c r="I31" s="294"/>
      <c r="J31" s="309">
        <v>58339.66</v>
      </c>
      <c r="K31" s="294"/>
      <c r="L31" s="294"/>
      <c r="M31" s="294"/>
      <c r="N31" s="294"/>
      <c r="O31" s="310"/>
    </row>
    <row r="32" spans="1:15" ht="10.7" customHeight="1">
      <c r="A32" s="291" t="s">
        <v>613</v>
      </c>
      <c r="B32" s="292"/>
      <c r="C32" s="292"/>
      <c r="D32" s="308" t="s">
        <v>613</v>
      </c>
      <c r="E32" s="292"/>
      <c r="F32" s="292"/>
      <c r="G32" s="302"/>
      <c r="H32" s="291" t="s">
        <v>613</v>
      </c>
      <c r="I32" s="292"/>
      <c r="J32" s="308" t="s">
        <v>613</v>
      </c>
      <c r="K32" s="292"/>
      <c r="L32" s="292"/>
      <c r="M32" s="292"/>
      <c r="N32" s="292"/>
      <c r="O32" s="302"/>
    </row>
    <row r="33" spans="1:15" ht="10.7" customHeight="1">
      <c r="A33" s="296" t="s">
        <v>642</v>
      </c>
      <c r="B33" s="292"/>
      <c r="C33" s="292"/>
      <c r="D33" s="308" t="s">
        <v>613</v>
      </c>
      <c r="E33" s="292"/>
      <c r="F33" s="292"/>
      <c r="G33" s="302"/>
      <c r="H33" s="291" t="s">
        <v>613</v>
      </c>
      <c r="I33" s="292"/>
      <c r="J33" s="308" t="s">
        <v>613</v>
      </c>
      <c r="K33" s="292"/>
      <c r="L33" s="292"/>
      <c r="M33" s="292"/>
      <c r="N33" s="292"/>
      <c r="O33" s="302"/>
    </row>
    <row r="34" spans="1:15" ht="10.7" customHeight="1">
      <c r="A34" s="291" t="s">
        <v>643</v>
      </c>
      <c r="B34" s="292"/>
      <c r="C34" s="292"/>
      <c r="D34" s="301">
        <v>0</v>
      </c>
      <c r="E34" s="292"/>
      <c r="F34" s="292"/>
      <c r="G34" s="302"/>
      <c r="H34" s="303">
        <v>0</v>
      </c>
      <c r="I34" s="292"/>
      <c r="J34" s="301">
        <v>0</v>
      </c>
      <c r="K34" s="292"/>
      <c r="L34" s="292"/>
      <c r="M34" s="292"/>
      <c r="N34" s="292"/>
      <c r="O34" s="302"/>
    </row>
    <row r="35" spans="1:15" ht="10.7" customHeight="1" thickBot="1">
      <c r="A35" s="296" t="s">
        <v>644</v>
      </c>
      <c r="B35" s="292"/>
      <c r="C35" s="292"/>
      <c r="D35" s="304">
        <v>386195.42</v>
      </c>
      <c r="E35" s="305"/>
      <c r="F35" s="305"/>
      <c r="G35" s="306"/>
      <c r="H35" s="307">
        <v>80747.419999999896</v>
      </c>
      <c r="I35" s="305"/>
      <c r="J35" s="304">
        <v>80747.419999999896</v>
      </c>
      <c r="K35" s="305"/>
      <c r="L35" s="305"/>
      <c r="M35" s="305"/>
      <c r="N35" s="305"/>
      <c r="O35" s="306"/>
    </row>
    <row r="36" spans="1:15" ht="7.35" customHeight="1" thickTop="1">
      <c r="A36" s="296" t="s">
        <v>613</v>
      </c>
      <c r="B36" s="292"/>
      <c r="C36" s="292"/>
      <c r="D36" s="291" t="s">
        <v>613</v>
      </c>
      <c r="E36" s="292"/>
      <c r="F36" s="292"/>
      <c r="G36" s="292"/>
      <c r="H36" s="291" t="s">
        <v>613</v>
      </c>
      <c r="I36" s="292"/>
      <c r="J36" s="291" t="s">
        <v>613</v>
      </c>
      <c r="K36" s="292"/>
      <c r="L36" s="292"/>
      <c r="M36" s="292"/>
      <c r="N36" s="292"/>
      <c r="O36" s="292"/>
    </row>
    <row r="37" spans="1:15" ht="10.7" customHeight="1">
      <c r="A37" s="296" t="s">
        <v>645</v>
      </c>
      <c r="B37" s="292"/>
      <c r="C37" s="292"/>
      <c r="D37" s="297">
        <v>3044150</v>
      </c>
      <c r="E37" s="298"/>
      <c r="F37" s="298"/>
      <c r="G37" s="299"/>
      <c r="H37" s="297">
        <v>0</v>
      </c>
      <c r="I37" s="299"/>
      <c r="J37" s="297">
        <v>3044150</v>
      </c>
      <c r="K37" s="298"/>
      <c r="L37" s="298"/>
      <c r="M37" s="298"/>
      <c r="N37" s="298"/>
      <c r="O37" s="299"/>
    </row>
    <row r="38" spans="1:15" ht="10.7" customHeight="1">
      <c r="A38" s="296" t="s">
        <v>646</v>
      </c>
      <c r="B38" s="292"/>
      <c r="C38" s="292"/>
      <c r="D38" s="297">
        <v>761037.5</v>
      </c>
      <c r="E38" s="298"/>
      <c r="F38" s="298"/>
      <c r="G38" s="299"/>
      <c r="H38" s="297">
        <v>0</v>
      </c>
      <c r="I38" s="299"/>
      <c r="J38" s="297">
        <v>761037.5</v>
      </c>
      <c r="K38" s="298"/>
      <c r="L38" s="298"/>
      <c r="M38" s="298"/>
      <c r="N38" s="298"/>
      <c r="O38" s="299"/>
    </row>
    <row r="39" spans="1:15" ht="10.7" customHeight="1">
      <c r="A39" s="296" t="s">
        <v>647</v>
      </c>
      <c r="B39" s="292"/>
      <c r="C39" s="292"/>
      <c r="D39" s="297">
        <v>2283112.5</v>
      </c>
      <c r="E39" s="298"/>
      <c r="F39" s="298"/>
      <c r="G39" s="299"/>
      <c r="H39" s="297">
        <v>2283112.5</v>
      </c>
      <c r="I39" s="299"/>
      <c r="J39" s="297">
        <v>2283112.5</v>
      </c>
      <c r="K39" s="298"/>
      <c r="L39" s="298"/>
      <c r="M39" s="298"/>
      <c r="N39" s="298"/>
      <c r="O39" s="299"/>
    </row>
    <row r="40" spans="1:15" ht="10.7" customHeight="1">
      <c r="A40" s="296" t="s">
        <v>648</v>
      </c>
      <c r="B40" s="292"/>
      <c r="C40" s="292"/>
      <c r="D40" s="297">
        <v>0</v>
      </c>
      <c r="E40" s="298"/>
      <c r="F40" s="298"/>
      <c r="G40" s="299"/>
      <c r="H40" s="297">
        <v>0</v>
      </c>
      <c r="I40" s="299"/>
      <c r="J40" s="297">
        <v>0</v>
      </c>
      <c r="K40" s="298"/>
      <c r="L40" s="298"/>
      <c r="M40" s="298"/>
      <c r="N40" s="298"/>
      <c r="O40" s="299"/>
    </row>
    <row r="41" spans="1:15" ht="3.6" customHeight="1"/>
    <row r="42" spans="1:15" ht="90" customHeight="1">
      <c r="A42" s="300" t="s">
        <v>649</v>
      </c>
      <c r="B42" s="292"/>
      <c r="C42" s="292"/>
      <c r="D42" s="292"/>
      <c r="E42" s="300" t="s">
        <v>650</v>
      </c>
      <c r="F42" s="292"/>
      <c r="G42" s="292"/>
      <c r="H42" s="292"/>
      <c r="I42" s="292"/>
      <c r="J42" s="292"/>
      <c r="K42" s="292"/>
      <c r="L42" s="292"/>
      <c r="M42" s="292"/>
      <c r="N42" s="292"/>
      <c r="O42" s="292"/>
    </row>
    <row r="43" spans="1:15" ht="3.6" customHeight="1"/>
    <row r="44" spans="1:15" ht="25.35" customHeight="1">
      <c r="A44" s="291" t="s">
        <v>651</v>
      </c>
      <c r="B44" s="292"/>
      <c r="C44" s="292"/>
      <c r="D44" s="292"/>
      <c r="E44" s="292"/>
      <c r="F44" s="292"/>
      <c r="G44" s="292"/>
      <c r="H44" s="292"/>
      <c r="I44" s="292"/>
      <c r="J44" s="292"/>
      <c r="K44" s="292"/>
      <c r="L44" s="292"/>
      <c r="M44" s="292"/>
      <c r="N44" s="292"/>
      <c r="O44" s="292"/>
    </row>
    <row r="45" spans="1:15" ht="21.6" customHeight="1"/>
    <row r="46" spans="1:15">
      <c r="A46" s="293" t="s">
        <v>652</v>
      </c>
      <c r="B46" s="294"/>
      <c r="C46" s="294"/>
      <c r="D46" s="294"/>
      <c r="E46" s="294"/>
      <c r="G46" s="295" t="s">
        <v>653</v>
      </c>
      <c r="H46" s="294"/>
    </row>
    <row r="47" spans="1:15">
      <c r="A47" s="292"/>
      <c r="B47" s="292"/>
      <c r="C47" s="292"/>
      <c r="D47" s="292"/>
      <c r="E47" s="292"/>
    </row>
  </sheetData>
  <mergeCells count="151">
    <mergeCell ref="A6:C6"/>
    <mergeCell ref="D6:G6"/>
    <mergeCell ref="H6:I6"/>
    <mergeCell ref="J6:O6"/>
    <mergeCell ref="A7:C7"/>
    <mergeCell ref="D7:G7"/>
    <mergeCell ref="H7:I7"/>
    <mergeCell ref="J7:O7"/>
    <mergeCell ref="B1:J1"/>
    <mergeCell ref="M1:M3"/>
    <mergeCell ref="A3:B4"/>
    <mergeCell ref="C3:K4"/>
    <mergeCell ref="A5:C5"/>
    <mergeCell ref="D5:O5"/>
    <mergeCell ref="A10:C10"/>
    <mergeCell ref="D10:G10"/>
    <mergeCell ref="H10:I10"/>
    <mergeCell ref="J10:O10"/>
    <mergeCell ref="A11:C11"/>
    <mergeCell ref="D11:G11"/>
    <mergeCell ref="H11:I11"/>
    <mergeCell ref="J11:O11"/>
    <mergeCell ref="A8:C8"/>
    <mergeCell ref="D8:G8"/>
    <mergeCell ref="H8:I8"/>
    <mergeCell ref="J8:O8"/>
    <mergeCell ref="A9:C9"/>
    <mergeCell ref="D9:G9"/>
    <mergeCell ref="H9:I9"/>
    <mergeCell ref="J9:O9"/>
    <mergeCell ref="A14:C14"/>
    <mergeCell ref="D14:G14"/>
    <mergeCell ref="H14:I14"/>
    <mergeCell ref="J14:O14"/>
    <mergeCell ref="A15:C15"/>
    <mergeCell ref="D15:G15"/>
    <mergeCell ref="H15:I15"/>
    <mergeCell ref="J15:O15"/>
    <mergeCell ref="A12:C12"/>
    <mergeCell ref="D12:G12"/>
    <mergeCell ref="H12:I12"/>
    <mergeCell ref="J12:O12"/>
    <mergeCell ref="A13:C13"/>
    <mergeCell ref="D13:G13"/>
    <mergeCell ref="H13:I13"/>
    <mergeCell ref="J13:O13"/>
    <mergeCell ref="A18:C18"/>
    <mergeCell ref="D18:G18"/>
    <mergeCell ref="H18:I18"/>
    <mergeCell ref="J18:O18"/>
    <mergeCell ref="A19:C19"/>
    <mergeCell ref="D19:G19"/>
    <mergeCell ref="H19:I19"/>
    <mergeCell ref="J19:O19"/>
    <mergeCell ref="A16:C16"/>
    <mergeCell ref="D16:G16"/>
    <mergeCell ref="H16:I16"/>
    <mergeCell ref="J16:O16"/>
    <mergeCell ref="A17:C17"/>
    <mergeCell ref="D17:G17"/>
    <mergeCell ref="H17:I17"/>
    <mergeCell ref="J17:O17"/>
    <mergeCell ref="A22:C22"/>
    <mergeCell ref="D22:G22"/>
    <mergeCell ref="H22:I22"/>
    <mergeCell ref="J22:O22"/>
    <mergeCell ref="A23:C23"/>
    <mergeCell ref="D23:G23"/>
    <mergeCell ref="H23:I23"/>
    <mergeCell ref="J23:O23"/>
    <mergeCell ref="A20:C20"/>
    <mergeCell ref="D20:G20"/>
    <mergeCell ref="H20:I20"/>
    <mergeCell ref="J20:O20"/>
    <mergeCell ref="A21:C21"/>
    <mergeCell ref="D21:G21"/>
    <mergeCell ref="H21:I21"/>
    <mergeCell ref="J21:O21"/>
    <mergeCell ref="A26:C26"/>
    <mergeCell ref="D26:G26"/>
    <mergeCell ref="H26:I26"/>
    <mergeCell ref="J26:O26"/>
    <mergeCell ref="A27:C27"/>
    <mergeCell ref="D27:G27"/>
    <mergeCell ref="H27:I27"/>
    <mergeCell ref="J27:O27"/>
    <mergeCell ref="A24:C24"/>
    <mergeCell ref="D24:G24"/>
    <mergeCell ref="H24:I24"/>
    <mergeCell ref="J24:O24"/>
    <mergeCell ref="A25:C25"/>
    <mergeCell ref="D25:G25"/>
    <mergeCell ref="H25:I25"/>
    <mergeCell ref="J25:O25"/>
    <mergeCell ref="A30:C30"/>
    <mergeCell ref="D30:G30"/>
    <mergeCell ref="H30:I30"/>
    <mergeCell ref="J30:O30"/>
    <mergeCell ref="A31:C31"/>
    <mergeCell ref="D31:G31"/>
    <mergeCell ref="H31:I31"/>
    <mergeCell ref="J31:O31"/>
    <mergeCell ref="A28:C28"/>
    <mergeCell ref="D28:G28"/>
    <mergeCell ref="H28:I28"/>
    <mergeCell ref="J28:O28"/>
    <mergeCell ref="A29:C29"/>
    <mergeCell ref="D29:G29"/>
    <mergeCell ref="H29:I29"/>
    <mergeCell ref="J29:O29"/>
    <mergeCell ref="A34:C34"/>
    <mergeCell ref="D34:G34"/>
    <mergeCell ref="H34:I34"/>
    <mergeCell ref="J34:O34"/>
    <mergeCell ref="A35:C35"/>
    <mergeCell ref="D35:G35"/>
    <mergeCell ref="H35:I35"/>
    <mergeCell ref="J35:O35"/>
    <mergeCell ref="A32:C32"/>
    <mergeCell ref="D32:G32"/>
    <mergeCell ref="H32:I32"/>
    <mergeCell ref="J32:O32"/>
    <mergeCell ref="A33:C33"/>
    <mergeCell ref="D33:G33"/>
    <mergeCell ref="H33:I33"/>
    <mergeCell ref="J33:O33"/>
    <mergeCell ref="A38:C38"/>
    <mergeCell ref="D38:G38"/>
    <mergeCell ref="H38:I38"/>
    <mergeCell ref="J38:O38"/>
    <mergeCell ref="A39:C39"/>
    <mergeCell ref="D39:G39"/>
    <mergeCell ref="H39:I39"/>
    <mergeCell ref="J39:O39"/>
    <mergeCell ref="A36:C36"/>
    <mergeCell ref="D36:G36"/>
    <mergeCell ref="H36:I36"/>
    <mergeCell ref="J36:O36"/>
    <mergeCell ref="A37:C37"/>
    <mergeCell ref="D37:G37"/>
    <mergeCell ref="H37:I37"/>
    <mergeCell ref="J37:O37"/>
    <mergeCell ref="A44:O44"/>
    <mergeCell ref="A46:E47"/>
    <mergeCell ref="G46:H46"/>
    <mergeCell ref="A40:C40"/>
    <mergeCell ref="D40:G40"/>
    <mergeCell ref="H40:I40"/>
    <mergeCell ref="J40:O40"/>
    <mergeCell ref="A42:D42"/>
    <mergeCell ref="E42:O42"/>
  </mergeCells>
  <pageMargins left="0.25" right="0.25" top="0.15" bottom="0.1" header="0.15" footer="0.1"/>
  <pageSetup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39A5C-A806-4D51-A544-100562C0F512}">
  <sheetPr filterMode="1"/>
  <dimension ref="A1:AH419"/>
  <sheetViews>
    <sheetView topLeftCell="V398" zoomScale="77" zoomScaleNormal="78" workbookViewId="0">
      <selection activeCell="AD419" sqref="AD419"/>
    </sheetView>
  </sheetViews>
  <sheetFormatPr baseColWidth="10" defaultColWidth="10.85546875" defaultRowHeight="15"/>
  <cols>
    <col min="2" max="2" width="19.42578125" customWidth="1"/>
    <col min="5" max="5" width="9.42578125" hidden="1" customWidth="1"/>
    <col min="7" max="7" width="45.85546875" customWidth="1"/>
    <col min="8" max="13" width="0" hidden="1" customWidth="1"/>
    <col min="14" max="14" width="13.85546875" customWidth="1"/>
    <col min="16" max="16" width="39.5703125" style="320" customWidth="1"/>
    <col min="18" max="18" width="0" hidden="1" customWidth="1"/>
    <col min="20" max="20" width="30.42578125" customWidth="1"/>
    <col min="21" max="21" width="14.42578125" customWidth="1"/>
    <col min="22" max="22" width="88.42578125" bestFit="1" customWidth="1"/>
    <col min="23" max="23" width="35.42578125" customWidth="1"/>
    <col min="28" max="28" width="14.140625" customWidth="1"/>
    <col min="30" max="30" width="15.85546875" style="321" customWidth="1"/>
    <col min="34" max="34" width="22.5703125" customWidth="1"/>
  </cols>
  <sheetData>
    <row r="1" spans="1:34" s="317" customFormat="1" ht="45">
      <c r="A1" s="317" t="s">
        <v>654</v>
      </c>
      <c r="B1" s="317" t="s">
        <v>655</v>
      </c>
      <c r="C1" s="317" t="s">
        <v>656</v>
      </c>
      <c r="D1" s="317" t="s">
        <v>657</v>
      </c>
      <c r="E1" s="317" t="s">
        <v>658</v>
      </c>
      <c r="F1" s="317" t="s">
        <v>659</v>
      </c>
      <c r="G1" s="317" t="s">
        <v>660</v>
      </c>
      <c r="H1" s="317" t="s">
        <v>661</v>
      </c>
      <c r="I1" s="317" t="s">
        <v>662</v>
      </c>
      <c r="J1" s="317" t="s">
        <v>663</v>
      </c>
      <c r="K1" s="317" t="s">
        <v>664</v>
      </c>
      <c r="L1" s="317" t="s">
        <v>665</v>
      </c>
      <c r="M1" s="317" t="s">
        <v>666</v>
      </c>
      <c r="N1" s="317" t="s">
        <v>667</v>
      </c>
      <c r="O1" s="317" t="s">
        <v>668</v>
      </c>
      <c r="P1" s="318" t="s">
        <v>669</v>
      </c>
      <c r="Q1" s="317" t="s">
        <v>670</v>
      </c>
      <c r="R1" s="317" t="s">
        <v>671</v>
      </c>
      <c r="S1" s="317" t="s">
        <v>672</v>
      </c>
      <c r="T1" s="317" t="s">
        <v>673</v>
      </c>
      <c r="U1" s="317" t="s">
        <v>674</v>
      </c>
      <c r="V1" s="317" t="s">
        <v>675</v>
      </c>
      <c r="W1" s="317" t="s">
        <v>676</v>
      </c>
      <c r="X1" s="317" t="s">
        <v>677</v>
      </c>
      <c r="Y1" s="317" t="s">
        <v>678</v>
      </c>
      <c r="Z1" s="317" t="s">
        <v>679</v>
      </c>
      <c r="AA1" s="317" t="s">
        <v>680</v>
      </c>
      <c r="AB1" s="317" t="s">
        <v>681</v>
      </c>
      <c r="AC1" s="317" t="s">
        <v>682</v>
      </c>
      <c r="AD1" s="319" t="s">
        <v>683</v>
      </c>
      <c r="AE1" s="317" t="s">
        <v>684</v>
      </c>
      <c r="AF1" s="317" t="s">
        <v>685</v>
      </c>
      <c r="AG1" s="317" t="s">
        <v>686</v>
      </c>
      <c r="AH1" s="317" t="s">
        <v>687</v>
      </c>
    </row>
    <row r="2" spans="1:34">
      <c r="A2" t="s">
        <v>688</v>
      </c>
      <c r="B2" t="s">
        <v>689</v>
      </c>
      <c r="C2" t="s">
        <v>690</v>
      </c>
      <c r="D2" t="s">
        <v>691</v>
      </c>
      <c r="E2" t="s">
        <v>692</v>
      </c>
      <c r="F2">
        <v>74210</v>
      </c>
      <c r="G2" t="s">
        <v>693</v>
      </c>
      <c r="H2" t="s">
        <v>694</v>
      </c>
      <c r="I2">
        <v>30000</v>
      </c>
      <c r="J2">
        <v>33404</v>
      </c>
      <c r="K2">
        <v>1981</v>
      </c>
      <c r="L2">
        <v>11363</v>
      </c>
      <c r="M2" t="s">
        <v>695</v>
      </c>
      <c r="N2">
        <v>129730</v>
      </c>
      <c r="O2" t="s">
        <v>696</v>
      </c>
      <c r="P2" s="320" t="s">
        <v>697</v>
      </c>
      <c r="Q2" t="s">
        <v>698</v>
      </c>
      <c r="R2" t="s">
        <v>698</v>
      </c>
      <c r="S2">
        <v>500</v>
      </c>
      <c r="T2" t="s">
        <v>699</v>
      </c>
      <c r="U2" t="s">
        <v>698</v>
      </c>
      <c r="V2" t="s">
        <v>700</v>
      </c>
      <c r="W2">
        <v>343</v>
      </c>
      <c r="Y2" t="s">
        <v>701</v>
      </c>
      <c r="Z2">
        <v>68</v>
      </c>
      <c r="AA2" t="s">
        <v>690</v>
      </c>
      <c r="AB2" t="s">
        <v>702</v>
      </c>
      <c r="AC2" t="s">
        <v>703</v>
      </c>
      <c r="AD2" s="321">
        <v>1313.32</v>
      </c>
      <c r="AE2" t="s">
        <v>704</v>
      </c>
      <c r="AF2">
        <v>2022</v>
      </c>
      <c r="AG2">
        <v>5</v>
      </c>
    </row>
    <row r="3" spans="1:34">
      <c r="A3" t="s">
        <v>688</v>
      </c>
      <c r="B3" t="s">
        <v>705</v>
      </c>
      <c r="C3" t="s">
        <v>691</v>
      </c>
      <c r="D3" t="s">
        <v>691</v>
      </c>
      <c r="E3" t="s">
        <v>692</v>
      </c>
      <c r="F3">
        <v>76125</v>
      </c>
      <c r="G3" t="s">
        <v>706</v>
      </c>
      <c r="H3" t="s">
        <v>694</v>
      </c>
      <c r="I3">
        <v>30000</v>
      </c>
      <c r="J3">
        <v>33404</v>
      </c>
      <c r="K3">
        <v>1981</v>
      </c>
      <c r="L3">
        <v>11363</v>
      </c>
      <c r="M3" t="s">
        <v>695</v>
      </c>
      <c r="N3">
        <v>129730</v>
      </c>
      <c r="O3" t="s">
        <v>696</v>
      </c>
      <c r="P3" s="320" t="s">
        <v>697</v>
      </c>
      <c r="Q3" t="s">
        <v>698</v>
      </c>
      <c r="R3" t="s">
        <v>698</v>
      </c>
      <c r="S3">
        <v>500</v>
      </c>
      <c r="T3" t="s">
        <v>699</v>
      </c>
      <c r="U3" t="s">
        <v>698</v>
      </c>
      <c r="V3" t="s">
        <v>706</v>
      </c>
      <c r="W3">
        <v>343</v>
      </c>
      <c r="Y3" t="s">
        <v>707</v>
      </c>
      <c r="Z3">
        <v>255</v>
      </c>
      <c r="AA3" t="s">
        <v>691</v>
      </c>
      <c r="AB3" t="s">
        <v>708</v>
      </c>
      <c r="AC3" t="s">
        <v>703</v>
      </c>
      <c r="AD3" s="321">
        <v>5.44</v>
      </c>
      <c r="AE3" t="s">
        <v>704</v>
      </c>
      <c r="AF3">
        <v>2022</v>
      </c>
      <c r="AG3">
        <v>5</v>
      </c>
    </row>
    <row r="4" spans="1:34">
      <c r="A4" t="s">
        <v>688</v>
      </c>
      <c r="B4" t="s">
        <v>709</v>
      </c>
      <c r="C4" t="s">
        <v>691</v>
      </c>
      <c r="D4" t="s">
        <v>691</v>
      </c>
      <c r="E4" t="s">
        <v>692</v>
      </c>
      <c r="F4">
        <v>76125</v>
      </c>
      <c r="G4" t="s">
        <v>706</v>
      </c>
      <c r="H4" t="s">
        <v>694</v>
      </c>
      <c r="I4">
        <v>30000</v>
      </c>
      <c r="J4">
        <v>33404</v>
      </c>
      <c r="K4">
        <v>1981</v>
      </c>
      <c r="L4">
        <v>11363</v>
      </c>
      <c r="M4" t="s">
        <v>695</v>
      </c>
      <c r="N4">
        <v>129730</v>
      </c>
      <c r="O4" t="s">
        <v>696</v>
      </c>
      <c r="P4" s="320" t="s">
        <v>697</v>
      </c>
      <c r="Q4" t="s">
        <v>698</v>
      </c>
      <c r="R4" t="s">
        <v>698</v>
      </c>
      <c r="S4">
        <v>500</v>
      </c>
      <c r="T4" t="s">
        <v>699</v>
      </c>
      <c r="U4" t="s">
        <v>698</v>
      </c>
      <c r="V4" t="s">
        <v>706</v>
      </c>
      <c r="W4">
        <v>343</v>
      </c>
      <c r="Y4" t="s">
        <v>707</v>
      </c>
      <c r="Z4">
        <v>257</v>
      </c>
      <c r="AA4" t="s">
        <v>691</v>
      </c>
      <c r="AB4" t="s">
        <v>708</v>
      </c>
      <c r="AC4" t="s">
        <v>703</v>
      </c>
      <c r="AD4" s="321">
        <v>0.14000000000000001</v>
      </c>
      <c r="AE4" t="s">
        <v>704</v>
      </c>
      <c r="AF4">
        <v>2022</v>
      </c>
      <c r="AG4">
        <v>5</v>
      </c>
    </row>
    <row r="5" spans="1:34">
      <c r="A5" t="s">
        <v>688</v>
      </c>
      <c r="B5" t="s">
        <v>710</v>
      </c>
      <c r="C5" t="s">
        <v>690</v>
      </c>
      <c r="D5" t="s">
        <v>691</v>
      </c>
      <c r="E5" t="s">
        <v>692</v>
      </c>
      <c r="F5">
        <v>74596</v>
      </c>
      <c r="G5" t="s">
        <v>711</v>
      </c>
      <c r="H5" t="s">
        <v>694</v>
      </c>
      <c r="I5">
        <v>30000</v>
      </c>
      <c r="J5">
        <v>33404</v>
      </c>
      <c r="K5">
        <v>1981</v>
      </c>
      <c r="L5">
        <v>11363</v>
      </c>
      <c r="M5" t="s">
        <v>695</v>
      </c>
      <c r="N5">
        <v>129730</v>
      </c>
      <c r="O5" t="s">
        <v>696</v>
      </c>
      <c r="P5" s="320" t="s">
        <v>697</v>
      </c>
      <c r="Q5" t="s">
        <v>698</v>
      </c>
      <c r="R5" t="s">
        <v>698</v>
      </c>
      <c r="S5">
        <v>500</v>
      </c>
      <c r="T5" t="s">
        <v>699</v>
      </c>
      <c r="U5" t="s">
        <v>698</v>
      </c>
      <c r="V5" t="s">
        <v>700</v>
      </c>
      <c r="W5">
        <v>343</v>
      </c>
      <c r="Y5" t="s">
        <v>701</v>
      </c>
      <c r="Z5">
        <v>72</v>
      </c>
      <c r="AA5" t="s">
        <v>690</v>
      </c>
      <c r="AB5" t="s">
        <v>712</v>
      </c>
      <c r="AC5" t="s">
        <v>703</v>
      </c>
      <c r="AD5" s="321">
        <v>33.770000000000003</v>
      </c>
      <c r="AE5" t="s">
        <v>704</v>
      </c>
      <c r="AF5">
        <v>2022</v>
      </c>
      <c r="AG5">
        <v>5</v>
      </c>
    </row>
    <row r="6" spans="1:34">
      <c r="A6" t="s">
        <v>688</v>
      </c>
      <c r="B6" t="s">
        <v>713</v>
      </c>
      <c r="C6" t="s">
        <v>690</v>
      </c>
      <c r="D6" t="s">
        <v>714</v>
      </c>
      <c r="E6" t="s">
        <v>692</v>
      </c>
      <c r="F6">
        <v>74210</v>
      </c>
      <c r="G6" t="s">
        <v>693</v>
      </c>
      <c r="H6" t="s">
        <v>694</v>
      </c>
      <c r="I6">
        <v>30000</v>
      </c>
      <c r="J6">
        <v>33404</v>
      </c>
      <c r="K6">
        <v>1981</v>
      </c>
      <c r="L6">
        <v>11363</v>
      </c>
      <c r="M6" t="s">
        <v>695</v>
      </c>
      <c r="N6">
        <v>129730</v>
      </c>
      <c r="O6" t="s">
        <v>696</v>
      </c>
      <c r="P6" s="320" t="s">
        <v>697</v>
      </c>
      <c r="Q6" t="s">
        <v>698</v>
      </c>
      <c r="R6" t="s">
        <v>698</v>
      </c>
      <c r="S6">
        <v>2958</v>
      </c>
      <c r="T6" t="s">
        <v>715</v>
      </c>
      <c r="U6" t="s">
        <v>698</v>
      </c>
      <c r="V6" t="s">
        <v>700</v>
      </c>
      <c r="W6">
        <v>3734</v>
      </c>
      <c r="Y6" t="s">
        <v>716</v>
      </c>
      <c r="Z6">
        <v>6</v>
      </c>
      <c r="AA6" t="s">
        <v>690</v>
      </c>
      <c r="AB6" t="s">
        <v>717</v>
      </c>
      <c r="AC6" t="s">
        <v>703</v>
      </c>
      <c r="AD6" s="321">
        <v>2264.54</v>
      </c>
      <c r="AE6" t="s">
        <v>704</v>
      </c>
      <c r="AF6">
        <v>2022</v>
      </c>
      <c r="AG6">
        <v>5</v>
      </c>
    </row>
    <row r="7" spans="1:34">
      <c r="A7" t="s">
        <v>688</v>
      </c>
      <c r="B7" t="s">
        <v>718</v>
      </c>
      <c r="C7" t="s">
        <v>719</v>
      </c>
      <c r="D7" t="s">
        <v>720</v>
      </c>
      <c r="E7" t="s">
        <v>692</v>
      </c>
      <c r="F7">
        <v>76125</v>
      </c>
      <c r="G7" t="s">
        <v>706</v>
      </c>
      <c r="H7" t="s">
        <v>694</v>
      </c>
      <c r="I7">
        <v>30000</v>
      </c>
      <c r="J7">
        <v>33404</v>
      </c>
      <c r="K7">
        <v>1981</v>
      </c>
      <c r="L7">
        <v>11363</v>
      </c>
      <c r="M7" t="s">
        <v>695</v>
      </c>
      <c r="N7">
        <v>129730</v>
      </c>
      <c r="O7" t="s">
        <v>696</v>
      </c>
      <c r="P7" s="320" t="s">
        <v>697</v>
      </c>
      <c r="Q7" t="s">
        <v>698</v>
      </c>
      <c r="R7" t="s">
        <v>698</v>
      </c>
      <c r="S7">
        <v>2958</v>
      </c>
      <c r="T7" t="s">
        <v>715</v>
      </c>
      <c r="U7" t="s">
        <v>698</v>
      </c>
      <c r="V7" t="s">
        <v>706</v>
      </c>
      <c r="W7">
        <v>3734</v>
      </c>
      <c r="Y7" t="s">
        <v>721</v>
      </c>
      <c r="Z7">
        <v>26</v>
      </c>
      <c r="AA7" t="s">
        <v>719</v>
      </c>
      <c r="AB7" t="s">
        <v>708</v>
      </c>
      <c r="AC7" t="s">
        <v>703</v>
      </c>
      <c r="AD7" s="321">
        <v>4.2699999999999996</v>
      </c>
      <c r="AE7" t="s">
        <v>704</v>
      </c>
      <c r="AF7">
        <v>2022</v>
      </c>
      <c r="AG7">
        <v>5</v>
      </c>
    </row>
    <row r="8" spans="1:34">
      <c r="A8" t="s">
        <v>688</v>
      </c>
      <c r="B8" t="s">
        <v>722</v>
      </c>
      <c r="C8" t="s">
        <v>719</v>
      </c>
      <c r="D8" t="s">
        <v>720</v>
      </c>
      <c r="E8" t="s">
        <v>692</v>
      </c>
      <c r="F8">
        <v>76125</v>
      </c>
      <c r="G8" t="s">
        <v>706</v>
      </c>
      <c r="H8" t="s">
        <v>694</v>
      </c>
      <c r="I8">
        <v>30000</v>
      </c>
      <c r="J8">
        <v>33404</v>
      </c>
      <c r="K8">
        <v>1981</v>
      </c>
      <c r="L8">
        <v>11363</v>
      </c>
      <c r="M8" t="s">
        <v>695</v>
      </c>
      <c r="N8">
        <v>129730</v>
      </c>
      <c r="O8" t="s">
        <v>696</v>
      </c>
      <c r="P8" s="320" t="s">
        <v>697</v>
      </c>
      <c r="Q8" t="s">
        <v>698</v>
      </c>
      <c r="R8" t="s">
        <v>698</v>
      </c>
      <c r="S8">
        <v>2958</v>
      </c>
      <c r="T8" t="s">
        <v>715</v>
      </c>
      <c r="U8" t="s">
        <v>698</v>
      </c>
      <c r="V8" t="s">
        <v>706</v>
      </c>
      <c r="W8">
        <v>3734</v>
      </c>
      <c r="Y8" t="s">
        <v>721</v>
      </c>
      <c r="Z8">
        <v>27</v>
      </c>
      <c r="AA8" t="s">
        <v>719</v>
      </c>
      <c r="AB8" t="s">
        <v>708</v>
      </c>
      <c r="AC8" t="s">
        <v>703</v>
      </c>
      <c r="AD8" s="321">
        <v>0.06</v>
      </c>
      <c r="AE8" t="s">
        <v>704</v>
      </c>
      <c r="AF8">
        <v>2022</v>
      </c>
      <c r="AG8">
        <v>5</v>
      </c>
    </row>
    <row r="9" spans="1:34">
      <c r="A9" t="s">
        <v>688</v>
      </c>
      <c r="B9" t="s">
        <v>723</v>
      </c>
      <c r="C9" t="s">
        <v>690</v>
      </c>
      <c r="D9" t="s">
        <v>714</v>
      </c>
      <c r="E9" t="s">
        <v>692</v>
      </c>
      <c r="F9">
        <v>74596</v>
      </c>
      <c r="G9" t="s">
        <v>711</v>
      </c>
      <c r="H9" t="s">
        <v>694</v>
      </c>
      <c r="I9">
        <v>30000</v>
      </c>
      <c r="J9">
        <v>33404</v>
      </c>
      <c r="K9">
        <v>1981</v>
      </c>
      <c r="L9">
        <v>11363</v>
      </c>
      <c r="M9" t="s">
        <v>695</v>
      </c>
      <c r="N9">
        <v>129730</v>
      </c>
      <c r="O9" t="s">
        <v>696</v>
      </c>
      <c r="P9" s="320" t="s">
        <v>697</v>
      </c>
      <c r="Q9" t="s">
        <v>698</v>
      </c>
      <c r="R9" t="s">
        <v>698</v>
      </c>
      <c r="S9">
        <v>2958</v>
      </c>
      <c r="T9" t="s">
        <v>715</v>
      </c>
      <c r="U9" t="s">
        <v>698</v>
      </c>
      <c r="V9" t="s">
        <v>700</v>
      </c>
      <c r="W9">
        <v>3734</v>
      </c>
      <c r="Y9" t="s">
        <v>716</v>
      </c>
      <c r="Z9">
        <v>7</v>
      </c>
      <c r="AA9" t="s">
        <v>690</v>
      </c>
      <c r="AB9" t="s">
        <v>712</v>
      </c>
      <c r="AC9" t="s">
        <v>703</v>
      </c>
      <c r="AD9" s="321">
        <v>33.85</v>
      </c>
      <c r="AE9" t="s">
        <v>704</v>
      </c>
      <c r="AF9">
        <v>2022</v>
      </c>
      <c r="AG9">
        <v>5</v>
      </c>
    </row>
    <row r="10" spans="1:34">
      <c r="A10" t="s">
        <v>724</v>
      </c>
      <c r="B10" t="s">
        <v>725</v>
      </c>
      <c r="C10" t="s">
        <v>726</v>
      </c>
      <c r="D10" s="322">
        <v>44935</v>
      </c>
      <c r="E10" t="s">
        <v>692</v>
      </c>
      <c r="F10">
        <v>71305</v>
      </c>
      <c r="G10" t="s">
        <v>727</v>
      </c>
      <c r="H10" t="s">
        <v>694</v>
      </c>
      <c r="I10">
        <v>30000</v>
      </c>
      <c r="J10">
        <v>33404</v>
      </c>
      <c r="K10">
        <v>14929</v>
      </c>
      <c r="L10">
        <v>11363</v>
      </c>
      <c r="M10" t="s">
        <v>695</v>
      </c>
      <c r="N10">
        <v>129730</v>
      </c>
      <c r="O10" t="s">
        <v>728</v>
      </c>
      <c r="P10" s="320" t="s">
        <v>729</v>
      </c>
      <c r="Q10" t="s">
        <v>698</v>
      </c>
      <c r="R10" t="s">
        <v>730</v>
      </c>
      <c r="S10">
        <v>6102</v>
      </c>
      <c r="T10" t="s">
        <v>731</v>
      </c>
      <c r="U10">
        <v>46799</v>
      </c>
      <c r="V10" t="s">
        <v>700</v>
      </c>
      <c r="W10" t="s">
        <v>732</v>
      </c>
      <c r="Y10" t="s">
        <v>733</v>
      </c>
      <c r="Z10">
        <v>21</v>
      </c>
      <c r="AA10" t="s">
        <v>726</v>
      </c>
      <c r="AB10" t="s">
        <v>734</v>
      </c>
      <c r="AC10" t="s">
        <v>703</v>
      </c>
      <c r="AD10" s="321">
        <v>34501.74</v>
      </c>
      <c r="AE10" t="s">
        <v>704</v>
      </c>
      <c r="AF10">
        <v>2022</v>
      </c>
      <c r="AG10">
        <v>12</v>
      </c>
    </row>
    <row r="11" spans="1:34">
      <c r="A11" t="s">
        <v>688</v>
      </c>
      <c r="B11" t="s">
        <v>735</v>
      </c>
      <c r="C11" t="s">
        <v>736</v>
      </c>
      <c r="D11" t="s">
        <v>737</v>
      </c>
      <c r="E11" t="s">
        <v>692</v>
      </c>
      <c r="F11">
        <v>71615</v>
      </c>
      <c r="G11" t="s">
        <v>738</v>
      </c>
      <c r="H11" t="s">
        <v>694</v>
      </c>
      <c r="I11">
        <v>30000</v>
      </c>
      <c r="J11">
        <v>33404</v>
      </c>
      <c r="K11">
        <v>14929</v>
      </c>
      <c r="L11">
        <v>11363</v>
      </c>
      <c r="M11" t="s">
        <v>695</v>
      </c>
      <c r="N11">
        <v>129730</v>
      </c>
      <c r="O11" t="s">
        <v>728</v>
      </c>
      <c r="P11" s="320" t="s">
        <v>88</v>
      </c>
      <c r="Q11" t="s">
        <v>698</v>
      </c>
      <c r="R11" t="s">
        <v>698</v>
      </c>
      <c r="S11">
        <v>6102</v>
      </c>
      <c r="T11" t="s">
        <v>731</v>
      </c>
      <c r="U11" t="s">
        <v>698</v>
      </c>
      <c r="V11" t="s">
        <v>739</v>
      </c>
      <c r="W11" t="s">
        <v>740</v>
      </c>
      <c r="Y11" t="s">
        <v>741</v>
      </c>
      <c r="Z11">
        <v>6</v>
      </c>
      <c r="AA11" t="s">
        <v>736</v>
      </c>
      <c r="AB11" t="s">
        <v>742</v>
      </c>
      <c r="AC11" t="s">
        <v>703</v>
      </c>
      <c r="AD11" s="321">
        <v>14367.03</v>
      </c>
      <c r="AE11" t="s">
        <v>704</v>
      </c>
      <c r="AF11">
        <v>2022</v>
      </c>
      <c r="AG11">
        <v>12</v>
      </c>
    </row>
    <row r="12" spans="1:34">
      <c r="A12" t="s">
        <v>688</v>
      </c>
      <c r="B12" t="s">
        <v>743</v>
      </c>
      <c r="C12" t="s">
        <v>744</v>
      </c>
      <c r="D12" t="s">
        <v>744</v>
      </c>
      <c r="E12" t="s">
        <v>692</v>
      </c>
      <c r="F12">
        <v>74210</v>
      </c>
      <c r="G12" t="s">
        <v>693</v>
      </c>
      <c r="H12" t="s">
        <v>694</v>
      </c>
      <c r="I12">
        <v>30000</v>
      </c>
      <c r="J12">
        <v>33404</v>
      </c>
      <c r="K12">
        <v>1981</v>
      </c>
      <c r="L12">
        <v>11363</v>
      </c>
      <c r="M12" t="s">
        <v>695</v>
      </c>
      <c r="N12">
        <v>129730</v>
      </c>
      <c r="O12" t="s">
        <v>696</v>
      </c>
      <c r="P12" s="320" t="s">
        <v>22</v>
      </c>
      <c r="Q12" t="s">
        <v>698</v>
      </c>
      <c r="R12" t="s">
        <v>698</v>
      </c>
      <c r="S12">
        <v>506</v>
      </c>
      <c r="T12" t="s">
        <v>745</v>
      </c>
      <c r="U12" t="s">
        <v>698</v>
      </c>
      <c r="V12" t="s">
        <v>700</v>
      </c>
      <c r="W12">
        <v>10124</v>
      </c>
      <c r="Y12" t="s">
        <v>746</v>
      </c>
      <c r="Z12">
        <v>25</v>
      </c>
      <c r="AA12" t="s">
        <v>744</v>
      </c>
      <c r="AB12" t="s">
        <v>747</v>
      </c>
      <c r="AC12" t="s">
        <v>703</v>
      </c>
      <c r="AD12" s="321">
        <v>2204.2199999999998</v>
      </c>
      <c r="AE12" t="s">
        <v>704</v>
      </c>
      <c r="AF12">
        <v>2022</v>
      </c>
      <c r="AG12">
        <v>5</v>
      </c>
    </row>
    <row r="13" spans="1:34">
      <c r="A13" t="s">
        <v>688</v>
      </c>
      <c r="B13" t="s">
        <v>748</v>
      </c>
      <c r="C13" t="s">
        <v>744</v>
      </c>
      <c r="D13" t="s">
        <v>744</v>
      </c>
      <c r="E13" t="s">
        <v>692</v>
      </c>
      <c r="F13">
        <v>74596</v>
      </c>
      <c r="G13" t="s">
        <v>711</v>
      </c>
      <c r="H13" t="s">
        <v>694</v>
      </c>
      <c r="I13">
        <v>30000</v>
      </c>
      <c r="J13">
        <v>33404</v>
      </c>
      <c r="K13">
        <v>1981</v>
      </c>
      <c r="L13">
        <v>11363</v>
      </c>
      <c r="M13" t="s">
        <v>695</v>
      </c>
      <c r="N13">
        <v>129730</v>
      </c>
      <c r="O13" t="s">
        <v>696</v>
      </c>
      <c r="P13" s="320" t="s">
        <v>22</v>
      </c>
      <c r="Q13" t="s">
        <v>698</v>
      </c>
      <c r="R13" t="s">
        <v>698</v>
      </c>
      <c r="S13">
        <v>506</v>
      </c>
      <c r="T13" t="s">
        <v>745</v>
      </c>
      <c r="U13" t="s">
        <v>698</v>
      </c>
      <c r="V13" t="s">
        <v>700</v>
      </c>
      <c r="W13">
        <v>10124</v>
      </c>
      <c r="Y13" t="s">
        <v>746</v>
      </c>
      <c r="Z13">
        <v>31</v>
      </c>
      <c r="AA13" t="s">
        <v>744</v>
      </c>
      <c r="AB13" t="s">
        <v>712</v>
      </c>
      <c r="AC13" t="s">
        <v>703</v>
      </c>
      <c r="AD13" s="321">
        <v>33.909999999999997</v>
      </c>
      <c r="AE13" t="s">
        <v>704</v>
      </c>
      <c r="AF13">
        <v>2022</v>
      </c>
      <c r="AG13">
        <v>5</v>
      </c>
    </row>
    <row r="14" spans="1:34">
      <c r="A14" t="s">
        <v>688</v>
      </c>
      <c r="B14" t="s">
        <v>749</v>
      </c>
      <c r="C14" t="s">
        <v>750</v>
      </c>
      <c r="D14" s="322">
        <v>44623</v>
      </c>
      <c r="E14" t="s">
        <v>692</v>
      </c>
      <c r="F14">
        <v>75709</v>
      </c>
      <c r="G14" t="s">
        <v>751</v>
      </c>
      <c r="H14" t="s">
        <v>694</v>
      </c>
      <c r="I14">
        <v>30000</v>
      </c>
      <c r="J14">
        <v>33404</v>
      </c>
      <c r="K14">
        <v>1981</v>
      </c>
      <c r="L14">
        <v>11363</v>
      </c>
      <c r="M14" t="s">
        <v>695</v>
      </c>
      <c r="N14">
        <v>129730</v>
      </c>
      <c r="O14" t="s">
        <v>696</v>
      </c>
      <c r="P14" s="320" t="s">
        <v>31</v>
      </c>
      <c r="Q14" t="s">
        <v>698</v>
      </c>
      <c r="R14" t="s">
        <v>698</v>
      </c>
      <c r="S14">
        <v>4803</v>
      </c>
      <c r="T14" t="s">
        <v>752</v>
      </c>
      <c r="U14" t="s">
        <v>698</v>
      </c>
      <c r="V14" t="s">
        <v>700</v>
      </c>
      <c r="W14">
        <v>2201</v>
      </c>
      <c r="Y14" t="s">
        <v>753</v>
      </c>
      <c r="Z14">
        <v>69</v>
      </c>
      <c r="AA14" t="s">
        <v>750</v>
      </c>
      <c r="AB14" t="s">
        <v>754</v>
      </c>
      <c r="AC14" t="s">
        <v>703</v>
      </c>
      <c r="AD14" s="321">
        <v>307.83999999999997</v>
      </c>
      <c r="AE14" t="s">
        <v>704</v>
      </c>
      <c r="AF14">
        <v>2022</v>
      </c>
      <c r="AG14">
        <v>2</v>
      </c>
    </row>
    <row r="15" spans="1:34">
      <c r="A15" t="s">
        <v>688</v>
      </c>
      <c r="B15" t="s">
        <v>755</v>
      </c>
      <c r="C15" s="322">
        <v>44624</v>
      </c>
      <c r="D15" s="322">
        <v>44625</v>
      </c>
      <c r="E15" t="s">
        <v>692</v>
      </c>
      <c r="F15">
        <v>76135</v>
      </c>
      <c r="G15" t="s">
        <v>756</v>
      </c>
      <c r="H15" t="s">
        <v>694</v>
      </c>
      <c r="I15">
        <v>30000</v>
      </c>
      <c r="J15">
        <v>33404</v>
      </c>
      <c r="K15">
        <v>1981</v>
      </c>
      <c r="L15">
        <v>11363</v>
      </c>
      <c r="M15" t="s">
        <v>695</v>
      </c>
      <c r="N15">
        <v>129730</v>
      </c>
      <c r="O15" t="s">
        <v>696</v>
      </c>
      <c r="P15" s="320" t="s">
        <v>31</v>
      </c>
      <c r="Q15" t="s">
        <v>698</v>
      </c>
      <c r="R15" t="s">
        <v>698</v>
      </c>
      <c r="S15">
        <v>4803</v>
      </c>
      <c r="T15" t="s">
        <v>752</v>
      </c>
      <c r="U15" t="s">
        <v>698</v>
      </c>
      <c r="V15" t="s">
        <v>756</v>
      </c>
      <c r="W15">
        <v>2201</v>
      </c>
      <c r="Y15" t="s">
        <v>757</v>
      </c>
      <c r="Z15">
        <v>332</v>
      </c>
      <c r="AA15" s="322">
        <v>44624</v>
      </c>
      <c r="AB15" t="s">
        <v>708</v>
      </c>
      <c r="AC15" t="s">
        <v>703</v>
      </c>
      <c r="AD15" s="321">
        <v>-0.46</v>
      </c>
      <c r="AE15" t="s">
        <v>704</v>
      </c>
      <c r="AF15">
        <v>2022</v>
      </c>
      <c r="AG15">
        <v>3</v>
      </c>
    </row>
    <row r="16" spans="1:34">
      <c r="A16" t="s">
        <v>688</v>
      </c>
      <c r="B16" t="s">
        <v>758</v>
      </c>
      <c r="C16" s="322">
        <v>44624</v>
      </c>
      <c r="D16" s="322">
        <v>44625</v>
      </c>
      <c r="E16" t="s">
        <v>692</v>
      </c>
      <c r="F16">
        <v>76135</v>
      </c>
      <c r="G16" t="s">
        <v>756</v>
      </c>
      <c r="H16" t="s">
        <v>694</v>
      </c>
      <c r="I16">
        <v>30000</v>
      </c>
      <c r="J16">
        <v>33404</v>
      </c>
      <c r="K16">
        <v>1981</v>
      </c>
      <c r="L16">
        <v>11363</v>
      </c>
      <c r="M16" t="s">
        <v>695</v>
      </c>
      <c r="N16">
        <v>129730</v>
      </c>
      <c r="O16" t="s">
        <v>696</v>
      </c>
      <c r="P16" s="320" t="s">
        <v>31</v>
      </c>
      <c r="Q16" t="s">
        <v>698</v>
      </c>
      <c r="R16" t="s">
        <v>698</v>
      </c>
      <c r="S16">
        <v>4803</v>
      </c>
      <c r="T16" t="s">
        <v>752</v>
      </c>
      <c r="U16" t="s">
        <v>698</v>
      </c>
      <c r="V16" t="s">
        <v>756</v>
      </c>
      <c r="W16">
        <v>2201</v>
      </c>
      <c r="Y16" t="s">
        <v>757</v>
      </c>
      <c r="Z16">
        <v>320</v>
      </c>
      <c r="AA16" s="322">
        <v>44624</v>
      </c>
      <c r="AB16" t="s">
        <v>708</v>
      </c>
      <c r="AC16" t="s">
        <v>703</v>
      </c>
      <c r="AD16" s="321">
        <v>-0.05</v>
      </c>
      <c r="AE16" t="s">
        <v>704</v>
      </c>
      <c r="AF16">
        <v>2022</v>
      </c>
      <c r="AG16">
        <v>3</v>
      </c>
    </row>
    <row r="17" spans="1:33">
      <c r="A17" t="s">
        <v>688</v>
      </c>
      <c r="B17" t="s">
        <v>759</v>
      </c>
      <c r="C17" t="s">
        <v>750</v>
      </c>
      <c r="D17" s="322">
        <v>44623</v>
      </c>
      <c r="E17" t="s">
        <v>692</v>
      </c>
      <c r="F17">
        <v>74596</v>
      </c>
      <c r="G17" t="s">
        <v>711</v>
      </c>
      <c r="H17" t="s">
        <v>694</v>
      </c>
      <c r="I17">
        <v>30000</v>
      </c>
      <c r="J17">
        <v>33404</v>
      </c>
      <c r="K17">
        <v>1981</v>
      </c>
      <c r="L17">
        <v>11363</v>
      </c>
      <c r="M17" t="s">
        <v>695</v>
      </c>
      <c r="N17">
        <v>129730</v>
      </c>
      <c r="O17" t="s">
        <v>696</v>
      </c>
      <c r="P17" s="320" t="s">
        <v>31</v>
      </c>
      <c r="Q17" t="s">
        <v>698</v>
      </c>
      <c r="R17" t="s">
        <v>698</v>
      </c>
      <c r="S17">
        <v>4803</v>
      </c>
      <c r="T17" t="s">
        <v>752</v>
      </c>
      <c r="U17" t="s">
        <v>698</v>
      </c>
      <c r="V17" t="s">
        <v>700</v>
      </c>
      <c r="W17">
        <v>2201</v>
      </c>
      <c r="Y17" t="s">
        <v>753</v>
      </c>
      <c r="Z17">
        <v>56</v>
      </c>
      <c r="AA17" t="s">
        <v>750</v>
      </c>
      <c r="AB17" t="s">
        <v>760</v>
      </c>
      <c r="AC17" t="s">
        <v>703</v>
      </c>
      <c r="AD17" s="321">
        <v>33.770000000000003</v>
      </c>
      <c r="AE17" t="s">
        <v>704</v>
      </c>
      <c r="AF17">
        <v>2022</v>
      </c>
      <c r="AG17">
        <v>2</v>
      </c>
    </row>
    <row r="18" spans="1:33">
      <c r="A18" t="s">
        <v>688</v>
      </c>
      <c r="B18" t="s">
        <v>761</v>
      </c>
      <c r="C18" t="s">
        <v>762</v>
      </c>
      <c r="D18" t="s">
        <v>763</v>
      </c>
      <c r="E18" t="s">
        <v>692</v>
      </c>
      <c r="F18">
        <v>76135</v>
      </c>
      <c r="G18" t="s">
        <v>756</v>
      </c>
      <c r="H18" t="s">
        <v>694</v>
      </c>
      <c r="I18">
        <v>30000</v>
      </c>
      <c r="J18">
        <v>33404</v>
      </c>
      <c r="K18">
        <v>1981</v>
      </c>
      <c r="L18">
        <v>11363</v>
      </c>
      <c r="M18" t="s">
        <v>695</v>
      </c>
      <c r="N18">
        <v>129730</v>
      </c>
      <c r="O18" t="s">
        <v>696</v>
      </c>
      <c r="P18" s="320" t="s">
        <v>31</v>
      </c>
      <c r="Q18" t="s">
        <v>698</v>
      </c>
      <c r="R18" t="s">
        <v>698</v>
      </c>
      <c r="S18">
        <v>57</v>
      </c>
      <c r="T18" t="s">
        <v>764</v>
      </c>
      <c r="U18" t="s">
        <v>698</v>
      </c>
      <c r="V18" t="s">
        <v>756</v>
      </c>
      <c r="W18">
        <v>1119</v>
      </c>
      <c r="Y18" t="s">
        <v>765</v>
      </c>
      <c r="Z18">
        <v>1260</v>
      </c>
      <c r="AA18" t="s">
        <v>762</v>
      </c>
      <c r="AB18" t="s">
        <v>708</v>
      </c>
      <c r="AC18" t="s">
        <v>703</v>
      </c>
      <c r="AD18" s="321">
        <v>-30.36</v>
      </c>
      <c r="AE18" t="s">
        <v>704</v>
      </c>
      <c r="AF18">
        <v>2022</v>
      </c>
      <c r="AG18">
        <v>12</v>
      </c>
    </row>
    <row r="19" spans="1:33">
      <c r="A19" t="s">
        <v>688</v>
      </c>
      <c r="B19" t="s">
        <v>766</v>
      </c>
      <c r="C19" t="s">
        <v>762</v>
      </c>
      <c r="D19" t="s">
        <v>763</v>
      </c>
      <c r="E19" t="s">
        <v>692</v>
      </c>
      <c r="F19">
        <v>76135</v>
      </c>
      <c r="G19" t="s">
        <v>756</v>
      </c>
      <c r="H19" t="s">
        <v>694</v>
      </c>
      <c r="I19">
        <v>30000</v>
      </c>
      <c r="J19">
        <v>33404</v>
      </c>
      <c r="K19">
        <v>1981</v>
      </c>
      <c r="L19">
        <v>11363</v>
      </c>
      <c r="M19" t="s">
        <v>695</v>
      </c>
      <c r="N19">
        <v>129730</v>
      </c>
      <c r="O19" t="s">
        <v>696</v>
      </c>
      <c r="P19" s="320" t="s">
        <v>31</v>
      </c>
      <c r="Q19" t="s">
        <v>698</v>
      </c>
      <c r="R19" t="s">
        <v>698</v>
      </c>
      <c r="S19">
        <v>57</v>
      </c>
      <c r="T19" t="s">
        <v>764</v>
      </c>
      <c r="U19" t="s">
        <v>698</v>
      </c>
      <c r="V19" t="s">
        <v>756</v>
      </c>
      <c r="W19">
        <v>1119</v>
      </c>
      <c r="Y19" t="s">
        <v>765</v>
      </c>
      <c r="Z19">
        <v>1262</v>
      </c>
      <c r="AA19" t="s">
        <v>762</v>
      </c>
      <c r="AB19" t="s">
        <v>708</v>
      </c>
      <c r="AC19" t="s">
        <v>703</v>
      </c>
      <c r="AD19" s="321">
        <v>-1.1399999999999999</v>
      </c>
      <c r="AE19" t="s">
        <v>704</v>
      </c>
      <c r="AF19">
        <v>2022</v>
      </c>
      <c r="AG19">
        <v>12</v>
      </c>
    </row>
    <row r="20" spans="1:33">
      <c r="A20" t="s">
        <v>688</v>
      </c>
      <c r="B20" t="s">
        <v>767</v>
      </c>
      <c r="C20" t="s">
        <v>768</v>
      </c>
      <c r="D20" t="s">
        <v>736</v>
      </c>
      <c r="E20" t="s">
        <v>692</v>
      </c>
      <c r="F20">
        <v>74596</v>
      </c>
      <c r="G20" t="s">
        <v>711</v>
      </c>
      <c r="H20" t="s">
        <v>694</v>
      </c>
      <c r="I20">
        <v>30000</v>
      </c>
      <c r="J20">
        <v>33404</v>
      </c>
      <c r="K20">
        <v>1981</v>
      </c>
      <c r="L20">
        <v>11363</v>
      </c>
      <c r="M20" t="s">
        <v>695</v>
      </c>
      <c r="N20">
        <v>129730</v>
      </c>
      <c r="O20" t="s">
        <v>696</v>
      </c>
      <c r="P20" s="320" t="s">
        <v>31</v>
      </c>
      <c r="Q20" t="s">
        <v>698</v>
      </c>
      <c r="R20" t="s">
        <v>698</v>
      </c>
      <c r="S20">
        <v>57</v>
      </c>
      <c r="T20" t="s">
        <v>764</v>
      </c>
      <c r="U20" t="s">
        <v>698</v>
      </c>
      <c r="V20" t="s">
        <v>700</v>
      </c>
      <c r="W20">
        <v>1119</v>
      </c>
      <c r="Y20" t="s">
        <v>769</v>
      </c>
      <c r="Z20">
        <v>17</v>
      </c>
      <c r="AA20" t="s">
        <v>768</v>
      </c>
      <c r="AB20" t="s">
        <v>770</v>
      </c>
      <c r="AC20" t="s">
        <v>703</v>
      </c>
      <c r="AD20" s="321">
        <v>32.24</v>
      </c>
      <c r="AE20" t="s">
        <v>704</v>
      </c>
      <c r="AF20">
        <v>2022</v>
      </c>
      <c r="AG20">
        <v>12</v>
      </c>
    </row>
    <row r="21" spans="1:33">
      <c r="A21" t="s">
        <v>688</v>
      </c>
      <c r="B21" t="s">
        <v>771</v>
      </c>
      <c r="C21" t="s">
        <v>768</v>
      </c>
      <c r="D21" t="s">
        <v>736</v>
      </c>
      <c r="E21" t="s">
        <v>692</v>
      </c>
      <c r="F21">
        <v>75709</v>
      </c>
      <c r="G21" t="s">
        <v>751</v>
      </c>
      <c r="H21" t="s">
        <v>694</v>
      </c>
      <c r="I21">
        <v>30000</v>
      </c>
      <c r="J21">
        <v>33404</v>
      </c>
      <c r="K21">
        <v>1981</v>
      </c>
      <c r="L21">
        <v>11363</v>
      </c>
      <c r="M21" t="s">
        <v>695</v>
      </c>
      <c r="N21">
        <v>129730</v>
      </c>
      <c r="O21" t="s">
        <v>696</v>
      </c>
      <c r="P21" s="320" t="s">
        <v>31</v>
      </c>
      <c r="Q21" t="s">
        <v>698</v>
      </c>
      <c r="R21" t="s">
        <v>698</v>
      </c>
      <c r="S21">
        <v>57</v>
      </c>
      <c r="T21" t="s">
        <v>764</v>
      </c>
      <c r="U21" t="s">
        <v>698</v>
      </c>
      <c r="V21" t="s">
        <v>700</v>
      </c>
      <c r="W21">
        <v>1119</v>
      </c>
      <c r="Y21" t="s">
        <v>769</v>
      </c>
      <c r="Z21">
        <v>20</v>
      </c>
      <c r="AA21" t="s">
        <v>768</v>
      </c>
      <c r="AB21" t="s">
        <v>772</v>
      </c>
      <c r="AC21" t="s">
        <v>703</v>
      </c>
      <c r="AD21" s="321">
        <v>855.26</v>
      </c>
      <c r="AE21" t="s">
        <v>704</v>
      </c>
      <c r="AF21">
        <v>2022</v>
      </c>
      <c r="AG21">
        <v>12</v>
      </c>
    </row>
    <row r="22" spans="1:33">
      <c r="A22" t="s">
        <v>688</v>
      </c>
      <c r="B22" t="s">
        <v>773</v>
      </c>
      <c r="C22" s="322">
        <v>44635</v>
      </c>
      <c r="D22" s="322">
        <v>44636</v>
      </c>
      <c r="E22" t="s">
        <v>692</v>
      </c>
      <c r="F22">
        <v>75705</v>
      </c>
      <c r="G22" t="s">
        <v>774</v>
      </c>
      <c r="H22" t="s">
        <v>694</v>
      </c>
      <c r="I22">
        <v>30000</v>
      </c>
      <c r="J22">
        <v>33404</v>
      </c>
      <c r="K22">
        <v>1981</v>
      </c>
      <c r="L22">
        <v>11363</v>
      </c>
      <c r="M22" t="s">
        <v>695</v>
      </c>
      <c r="N22">
        <v>129730</v>
      </c>
      <c r="O22" t="s">
        <v>696</v>
      </c>
      <c r="P22" s="320" t="s">
        <v>33</v>
      </c>
      <c r="Q22" t="s">
        <v>698</v>
      </c>
      <c r="R22" t="s">
        <v>698</v>
      </c>
      <c r="S22">
        <v>5619</v>
      </c>
      <c r="T22" t="s">
        <v>775</v>
      </c>
      <c r="U22" t="s">
        <v>698</v>
      </c>
      <c r="V22" t="s">
        <v>700</v>
      </c>
      <c r="W22">
        <v>2202981</v>
      </c>
      <c r="Y22" t="s">
        <v>776</v>
      </c>
      <c r="Z22">
        <v>14</v>
      </c>
      <c r="AA22" s="322">
        <v>44635</v>
      </c>
      <c r="AB22" t="s">
        <v>777</v>
      </c>
      <c r="AC22" t="s">
        <v>703</v>
      </c>
      <c r="AD22" s="321">
        <v>1911.3</v>
      </c>
      <c r="AE22" t="s">
        <v>704</v>
      </c>
      <c r="AF22">
        <v>2022</v>
      </c>
      <c r="AG22">
        <v>3</v>
      </c>
    </row>
    <row r="23" spans="1:33">
      <c r="A23" t="s">
        <v>688</v>
      </c>
      <c r="B23" t="s">
        <v>778</v>
      </c>
      <c r="C23" s="322">
        <v>44636</v>
      </c>
      <c r="D23" s="322">
        <v>44637</v>
      </c>
      <c r="E23" t="s">
        <v>692</v>
      </c>
      <c r="F23">
        <v>76135</v>
      </c>
      <c r="G23" t="s">
        <v>756</v>
      </c>
      <c r="H23" t="s">
        <v>694</v>
      </c>
      <c r="I23">
        <v>30000</v>
      </c>
      <c r="J23">
        <v>33404</v>
      </c>
      <c r="K23">
        <v>1981</v>
      </c>
      <c r="L23">
        <v>11363</v>
      </c>
      <c r="M23" t="s">
        <v>695</v>
      </c>
      <c r="N23">
        <v>129730</v>
      </c>
      <c r="O23" t="s">
        <v>696</v>
      </c>
      <c r="P23" s="320" t="s">
        <v>33</v>
      </c>
      <c r="Q23" t="s">
        <v>698</v>
      </c>
      <c r="R23" t="s">
        <v>698</v>
      </c>
      <c r="S23">
        <v>5619</v>
      </c>
      <c r="T23" t="s">
        <v>775</v>
      </c>
      <c r="U23" t="s">
        <v>698</v>
      </c>
      <c r="V23" t="s">
        <v>756</v>
      </c>
      <c r="W23">
        <v>2202981</v>
      </c>
      <c r="Y23" t="s">
        <v>779</v>
      </c>
      <c r="Z23">
        <v>65</v>
      </c>
      <c r="AA23" s="322">
        <v>44636</v>
      </c>
      <c r="AB23" t="s">
        <v>708</v>
      </c>
      <c r="AC23" t="s">
        <v>703</v>
      </c>
      <c r="AD23" s="321">
        <v>-13.47</v>
      </c>
      <c r="AE23" t="s">
        <v>704</v>
      </c>
      <c r="AF23">
        <v>2022</v>
      </c>
      <c r="AG23">
        <v>3</v>
      </c>
    </row>
    <row r="24" spans="1:33">
      <c r="A24" t="s">
        <v>688</v>
      </c>
      <c r="B24" t="s">
        <v>780</v>
      </c>
      <c r="C24" s="322">
        <v>44636</v>
      </c>
      <c r="D24" s="322">
        <v>44637</v>
      </c>
      <c r="E24" t="s">
        <v>692</v>
      </c>
      <c r="F24">
        <v>76135</v>
      </c>
      <c r="G24" t="s">
        <v>756</v>
      </c>
      <c r="H24" t="s">
        <v>694</v>
      </c>
      <c r="I24">
        <v>30000</v>
      </c>
      <c r="J24">
        <v>33404</v>
      </c>
      <c r="K24">
        <v>1981</v>
      </c>
      <c r="L24">
        <v>11363</v>
      </c>
      <c r="M24" t="s">
        <v>695</v>
      </c>
      <c r="N24">
        <v>129730</v>
      </c>
      <c r="O24" t="s">
        <v>696</v>
      </c>
      <c r="P24" s="320" t="s">
        <v>33</v>
      </c>
      <c r="Q24" t="s">
        <v>698</v>
      </c>
      <c r="R24" t="s">
        <v>698</v>
      </c>
      <c r="S24">
        <v>5619</v>
      </c>
      <c r="T24" t="s">
        <v>775</v>
      </c>
      <c r="U24" t="s">
        <v>698</v>
      </c>
      <c r="V24" t="s">
        <v>756</v>
      </c>
      <c r="W24">
        <v>2202981</v>
      </c>
      <c r="Y24" t="s">
        <v>779</v>
      </c>
      <c r="Z24">
        <v>56</v>
      </c>
      <c r="AA24" s="322">
        <v>44636</v>
      </c>
      <c r="AB24" t="s">
        <v>708</v>
      </c>
      <c r="AC24" t="s">
        <v>703</v>
      </c>
      <c r="AD24" s="321">
        <v>-0.24</v>
      </c>
      <c r="AE24" t="s">
        <v>704</v>
      </c>
      <c r="AF24">
        <v>2022</v>
      </c>
      <c r="AG24">
        <v>3</v>
      </c>
    </row>
    <row r="25" spans="1:33">
      <c r="A25" t="s">
        <v>688</v>
      </c>
      <c r="B25" t="s">
        <v>781</v>
      </c>
      <c r="C25" s="322">
        <v>44635</v>
      </c>
      <c r="D25" s="322">
        <v>44636</v>
      </c>
      <c r="E25" t="s">
        <v>692</v>
      </c>
      <c r="F25">
        <v>74596</v>
      </c>
      <c r="G25" t="s">
        <v>711</v>
      </c>
      <c r="H25" t="s">
        <v>694</v>
      </c>
      <c r="I25">
        <v>30000</v>
      </c>
      <c r="J25">
        <v>33404</v>
      </c>
      <c r="K25">
        <v>1981</v>
      </c>
      <c r="L25">
        <v>11363</v>
      </c>
      <c r="M25" t="s">
        <v>695</v>
      </c>
      <c r="N25">
        <v>129730</v>
      </c>
      <c r="O25" t="s">
        <v>696</v>
      </c>
      <c r="P25" s="320" t="s">
        <v>33</v>
      </c>
      <c r="Q25" t="s">
        <v>698</v>
      </c>
      <c r="R25" t="s">
        <v>698</v>
      </c>
      <c r="S25">
        <v>5619</v>
      </c>
      <c r="T25" t="s">
        <v>775</v>
      </c>
      <c r="U25" t="s">
        <v>698</v>
      </c>
      <c r="V25" t="s">
        <v>700</v>
      </c>
      <c r="W25">
        <v>2202981</v>
      </c>
      <c r="Y25" t="s">
        <v>776</v>
      </c>
      <c r="Z25">
        <v>11</v>
      </c>
      <c r="AA25" s="322">
        <v>44635</v>
      </c>
      <c r="AB25" t="s">
        <v>782</v>
      </c>
      <c r="AC25" t="s">
        <v>703</v>
      </c>
      <c r="AD25" s="321">
        <v>33.82</v>
      </c>
      <c r="AE25" t="s">
        <v>704</v>
      </c>
      <c r="AF25">
        <v>2022</v>
      </c>
      <c r="AG25">
        <v>3</v>
      </c>
    </row>
    <row r="26" spans="1:33">
      <c r="A26" t="s">
        <v>783</v>
      </c>
      <c r="B26" t="s">
        <v>784</v>
      </c>
      <c r="C26" t="s">
        <v>785</v>
      </c>
      <c r="D26" t="s">
        <v>785</v>
      </c>
      <c r="E26" t="s">
        <v>692</v>
      </c>
      <c r="F26">
        <v>71605</v>
      </c>
      <c r="G26" t="s">
        <v>786</v>
      </c>
      <c r="H26" t="s">
        <v>694</v>
      </c>
      <c r="I26">
        <v>30000</v>
      </c>
      <c r="J26">
        <v>33404</v>
      </c>
      <c r="K26">
        <v>1981</v>
      </c>
      <c r="L26">
        <v>11363</v>
      </c>
      <c r="M26" t="s">
        <v>695</v>
      </c>
      <c r="N26">
        <v>129730</v>
      </c>
      <c r="O26" t="s">
        <v>696</v>
      </c>
      <c r="P26" s="320" t="s">
        <v>51</v>
      </c>
      <c r="Q26" t="s">
        <v>787</v>
      </c>
      <c r="R26" t="s">
        <v>788</v>
      </c>
      <c r="S26">
        <v>4813</v>
      </c>
      <c r="T26" t="s">
        <v>789</v>
      </c>
      <c r="V26" t="s">
        <v>790</v>
      </c>
      <c r="W26" t="s">
        <v>791</v>
      </c>
      <c r="Y26" t="s">
        <v>792</v>
      </c>
      <c r="Z26">
        <v>582</v>
      </c>
      <c r="AA26" t="s">
        <v>785</v>
      </c>
      <c r="AB26" t="s">
        <v>793</v>
      </c>
      <c r="AC26" t="s">
        <v>794</v>
      </c>
      <c r="AD26" s="321">
        <v>1604.21</v>
      </c>
      <c r="AE26" t="s">
        <v>795</v>
      </c>
      <c r="AF26">
        <v>2022</v>
      </c>
      <c r="AG26">
        <v>12</v>
      </c>
    </row>
    <row r="27" spans="1:33">
      <c r="A27" t="s">
        <v>783</v>
      </c>
      <c r="B27" t="s">
        <v>784</v>
      </c>
      <c r="C27" t="s">
        <v>796</v>
      </c>
      <c r="D27" s="322">
        <v>44951</v>
      </c>
      <c r="E27" t="s">
        <v>692</v>
      </c>
      <c r="F27">
        <v>71605</v>
      </c>
      <c r="G27" t="s">
        <v>786</v>
      </c>
      <c r="H27" t="s">
        <v>694</v>
      </c>
      <c r="I27">
        <v>30000</v>
      </c>
      <c r="J27">
        <v>33404</v>
      </c>
      <c r="K27">
        <v>1981</v>
      </c>
      <c r="L27">
        <v>11363</v>
      </c>
      <c r="M27" t="s">
        <v>695</v>
      </c>
      <c r="N27">
        <v>129730</v>
      </c>
      <c r="O27" t="s">
        <v>696</v>
      </c>
      <c r="P27" s="320" t="s">
        <v>51</v>
      </c>
      <c r="Q27" t="s">
        <v>787</v>
      </c>
      <c r="R27" t="s">
        <v>788</v>
      </c>
      <c r="S27">
        <v>4813</v>
      </c>
      <c r="T27" t="s">
        <v>789</v>
      </c>
      <c r="V27" t="s">
        <v>790</v>
      </c>
      <c r="W27" t="s">
        <v>797</v>
      </c>
      <c r="Y27" t="s">
        <v>798</v>
      </c>
      <c r="Z27">
        <v>1750</v>
      </c>
      <c r="AA27" t="s">
        <v>796</v>
      </c>
      <c r="AB27" t="s">
        <v>799</v>
      </c>
      <c r="AC27" t="s">
        <v>794</v>
      </c>
      <c r="AD27" s="321">
        <v>-1604.21</v>
      </c>
      <c r="AE27" t="s">
        <v>795</v>
      </c>
      <c r="AF27">
        <v>2022</v>
      </c>
      <c r="AG27">
        <v>12</v>
      </c>
    </row>
    <row r="28" spans="1:33">
      <c r="A28" t="s">
        <v>783</v>
      </c>
      <c r="B28" t="s">
        <v>800</v>
      </c>
      <c r="C28" s="322">
        <v>44844</v>
      </c>
      <c r="D28" s="322">
        <v>44844</v>
      </c>
      <c r="E28" t="s">
        <v>692</v>
      </c>
      <c r="F28">
        <v>71605</v>
      </c>
      <c r="G28" t="s">
        <v>786</v>
      </c>
      <c r="H28" t="s">
        <v>694</v>
      </c>
      <c r="I28">
        <v>30000</v>
      </c>
      <c r="J28">
        <v>33404</v>
      </c>
      <c r="K28">
        <v>1981</v>
      </c>
      <c r="L28">
        <v>11363</v>
      </c>
      <c r="M28" t="s">
        <v>695</v>
      </c>
      <c r="N28">
        <v>129730</v>
      </c>
      <c r="O28" t="s">
        <v>696</v>
      </c>
      <c r="P28" s="320" t="s">
        <v>51</v>
      </c>
      <c r="Q28" t="s">
        <v>787</v>
      </c>
      <c r="R28" t="s">
        <v>801</v>
      </c>
      <c r="S28">
        <v>1860</v>
      </c>
      <c r="T28" t="s">
        <v>802</v>
      </c>
      <c r="V28" t="s">
        <v>790</v>
      </c>
      <c r="W28" t="s">
        <v>791</v>
      </c>
      <c r="Y28" t="s">
        <v>803</v>
      </c>
      <c r="Z28">
        <v>1232</v>
      </c>
      <c r="AA28" s="322">
        <v>44844</v>
      </c>
      <c r="AB28" t="s">
        <v>804</v>
      </c>
      <c r="AC28" t="s">
        <v>794</v>
      </c>
      <c r="AD28" s="321">
        <v>2993.47</v>
      </c>
      <c r="AE28" t="s">
        <v>795</v>
      </c>
      <c r="AF28">
        <v>2022</v>
      </c>
      <c r="AG28">
        <v>10</v>
      </c>
    </row>
    <row r="29" spans="1:33">
      <c r="A29" t="s">
        <v>783</v>
      </c>
      <c r="B29" t="s">
        <v>805</v>
      </c>
      <c r="C29" t="s">
        <v>806</v>
      </c>
      <c r="D29" t="s">
        <v>806</v>
      </c>
      <c r="E29" t="s">
        <v>692</v>
      </c>
      <c r="F29">
        <v>71605</v>
      </c>
      <c r="G29" t="s">
        <v>786</v>
      </c>
      <c r="H29" t="s">
        <v>694</v>
      </c>
      <c r="I29">
        <v>30000</v>
      </c>
      <c r="J29">
        <v>33404</v>
      </c>
      <c r="K29">
        <v>1981</v>
      </c>
      <c r="L29">
        <v>11363</v>
      </c>
      <c r="M29" t="s">
        <v>695</v>
      </c>
      <c r="N29">
        <v>129730</v>
      </c>
      <c r="O29" t="s">
        <v>696</v>
      </c>
      <c r="P29" s="320" t="s">
        <v>51</v>
      </c>
      <c r="Q29" t="s">
        <v>787</v>
      </c>
      <c r="R29" t="s">
        <v>807</v>
      </c>
      <c r="S29">
        <v>1860</v>
      </c>
      <c r="T29" t="s">
        <v>802</v>
      </c>
      <c r="V29" t="s">
        <v>790</v>
      </c>
      <c r="W29" t="s">
        <v>791</v>
      </c>
      <c r="Y29" t="s">
        <v>808</v>
      </c>
      <c r="Z29">
        <v>387</v>
      </c>
      <c r="AA29" t="s">
        <v>806</v>
      </c>
      <c r="AB29" t="s">
        <v>809</v>
      </c>
      <c r="AC29" t="s">
        <v>794</v>
      </c>
      <c r="AD29" s="321">
        <v>2033.71</v>
      </c>
      <c r="AE29" t="s">
        <v>795</v>
      </c>
      <c r="AF29">
        <v>2022</v>
      </c>
      <c r="AG29">
        <v>12</v>
      </c>
    </row>
    <row r="30" spans="1:33">
      <c r="A30" t="s">
        <v>783</v>
      </c>
      <c r="B30" t="s">
        <v>805</v>
      </c>
      <c r="C30" t="s">
        <v>810</v>
      </c>
      <c r="D30" s="322">
        <v>44951</v>
      </c>
      <c r="E30" t="s">
        <v>692</v>
      </c>
      <c r="F30">
        <v>71605</v>
      </c>
      <c r="G30" t="s">
        <v>786</v>
      </c>
      <c r="H30" t="s">
        <v>694</v>
      </c>
      <c r="I30">
        <v>30000</v>
      </c>
      <c r="J30">
        <v>33404</v>
      </c>
      <c r="K30">
        <v>1981</v>
      </c>
      <c r="L30">
        <v>11363</v>
      </c>
      <c r="M30" t="s">
        <v>695</v>
      </c>
      <c r="N30">
        <v>129730</v>
      </c>
      <c r="O30" t="s">
        <v>696</v>
      </c>
      <c r="P30" s="320" t="s">
        <v>51</v>
      </c>
      <c r="Q30" t="s">
        <v>787</v>
      </c>
      <c r="R30" t="s">
        <v>807</v>
      </c>
      <c r="S30">
        <v>1860</v>
      </c>
      <c r="T30" t="s">
        <v>802</v>
      </c>
      <c r="V30" t="s">
        <v>790</v>
      </c>
      <c r="W30" t="s">
        <v>797</v>
      </c>
      <c r="Y30" t="s">
        <v>811</v>
      </c>
      <c r="Z30">
        <v>1643</v>
      </c>
      <c r="AA30" t="s">
        <v>810</v>
      </c>
      <c r="AB30" t="s">
        <v>812</v>
      </c>
      <c r="AC30" t="s">
        <v>794</v>
      </c>
      <c r="AD30" s="321">
        <v>-2033.71</v>
      </c>
      <c r="AE30" t="s">
        <v>795</v>
      </c>
      <c r="AF30">
        <v>2022</v>
      </c>
      <c r="AG30">
        <v>12</v>
      </c>
    </row>
    <row r="31" spans="1:33">
      <c r="A31" t="s">
        <v>783</v>
      </c>
      <c r="B31" t="s">
        <v>813</v>
      </c>
      <c r="C31" s="322">
        <v>44844</v>
      </c>
      <c r="D31" s="322">
        <v>44845</v>
      </c>
      <c r="E31" t="s">
        <v>692</v>
      </c>
      <c r="F31">
        <v>71615</v>
      </c>
      <c r="G31" t="s">
        <v>814</v>
      </c>
      <c r="H31" t="s">
        <v>694</v>
      </c>
      <c r="I31">
        <v>30000</v>
      </c>
      <c r="J31">
        <v>33404</v>
      </c>
      <c r="K31">
        <v>1981</v>
      </c>
      <c r="L31">
        <v>11363</v>
      </c>
      <c r="M31" t="s">
        <v>695</v>
      </c>
      <c r="N31">
        <v>129730</v>
      </c>
      <c r="O31" t="s">
        <v>728</v>
      </c>
      <c r="P31" s="320" t="s">
        <v>71</v>
      </c>
      <c r="Q31" t="s">
        <v>787</v>
      </c>
      <c r="R31" t="s">
        <v>815</v>
      </c>
      <c r="S31">
        <v>6147</v>
      </c>
      <c r="T31" t="s">
        <v>816</v>
      </c>
      <c r="V31" t="s">
        <v>817</v>
      </c>
      <c r="W31" t="s">
        <v>791</v>
      </c>
      <c r="Y31" t="s">
        <v>818</v>
      </c>
      <c r="Z31">
        <v>87</v>
      </c>
      <c r="AA31" s="322">
        <v>44844</v>
      </c>
      <c r="AB31" t="s">
        <v>819</v>
      </c>
      <c r="AC31" t="s">
        <v>794</v>
      </c>
      <c r="AD31" s="321">
        <v>620.79999999999995</v>
      </c>
      <c r="AE31" t="s">
        <v>795</v>
      </c>
      <c r="AF31">
        <v>2022</v>
      </c>
      <c r="AG31">
        <v>10</v>
      </c>
    </row>
    <row r="32" spans="1:33">
      <c r="A32" t="s">
        <v>783</v>
      </c>
      <c r="B32" t="s">
        <v>820</v>
      </c>
      <c r="C32" s="322">
        <v>44844</v>
      </c>
      <c r="D32" s="322">
        <v>44846</v>
      </c>
      <c r="E32" t="s">
        <v>692</v>
      </c>
      <c r="F32">
        <v>71605</v>
      </c>
      <c r="G32" t="s">
        <v>786</v>
      </c>
      <c r="H32" t="s">
        <v>694</v>
      </c>
      <c r="I32">
        <v>30000</v>
      </c>
      <c r="J32">
        <v>33404</v>
      </c>
      <c r="K32">
        <v>1981</v>
      </c>
      <c r="L32">
        <v>11363</v>
      </c>
      <c r="M32" t="s">
        <v>695</v>
      </c>
      <c r="N32">
        <v>129730</v>
      </c>
      <c r="O32" t="s">
        <v>728</v>
      </c>
      <c r="P32" s="320" t="s">
        <v>71</v>
      </c>
      <c r="Q32" t="s">
        <v>787</v>
      </c>
      <c r="R32" t="s">
        <v>821</v>
      </c>
      <c r="S32">
        <v>1860</v>
      </c>
      <c r="T32" t="s">
        <v>802</v>
      </c>
      <c r="V32" t="s">
        <v>790</v>
      </c>
      <c r="W32" t="s">
        <v>791</v>
      </c>
      <c r="Y32" t="s">
        <v>822</v>
      </c>
      <c r="Z32">
        <v>61</v>
      </c>
      <c r="AA32" s="322">
        <v>44844</v>
      </c>
      <c r="AB32" t="s">
        <v>823</v>
      </c>
      <c r="AC32" t="s">
        <v>794</v>
      </c>
      <c r="AD32" s="321">
        <v>1734.4</v>
      </c>
      <c r="AE32" t="s">
        <v>795</v>
      </c>
      <c r="AF32">
        <v>2022</v>
      </c>
      <c r="AG32">
        <v>10</v>
      </c>
    </row>
    <row r="33" spans="1:33">
      <c r="A33" t="s">
        <v>783</v>
      </c>
      <c r="B33" t="s">
        <v>824</v>
      </c>
      <c r="C33" s="322">
        <v>44853</v>
      </c>
      <c r="D33" s="322">
        <v>44854</v>
      </c>
      <c r="E33" t="s">
        <v>692</v>
      </c>
      <c r="F33">
        <v>71615</v>
      </c>
      <c r="G33" t="s">
        <v>814</v>
      </c>
      <c r="H33" t="s">
        <v>694</v>
      </c>
      <c r="I33">
        <v>30000</v>
      </c>
      <c r="J33">
        <v>33404</v>
      </c>
      <c r="K33">
        <v>1981</v>
      </c>
      <c r="L33">
        <v>11363</v>
      </c>
      <c r="M33" t="s">
        <v>695</v>
      </c>
      <c r="N33">
        <v>129730</v>
      </c>
      <c r="O33" t="s">
        <v>728</v>
      </c>
      <c r="P33" s="320" t="s">
        <v>71</v>
      </c>
      <c r="Q33" t="s">
        <v>787</v>
      </c>
      <c r="R33" t="s">
        <v>815</v>
      </c>
      <c r="S33">
        <v>6147</v>
      </c>
      <c r="T33" t="s">
        <v>816</v>
      </c>
      <c r="V33" t="s">
        <v>825</v>
      </c>
      <c r="W33" t="s">
        <v>791</v>
      </c>
      <c r="Y33" t="s">
        <v>826</v>
      </c>
      <c r="Z33">
        <v>191</v>
      </c>
      <c r="AA33" s="322">
        <v>44853</v>
      </c>
      <c r="AB33" t="s">
        <v>827</v>
      </c>
      <c r="AC33" t="s">
        <v>794</v>
      </c>
      <c r="AD33" s="321">
        <v>2173.09</v>
      </c>
      <c r="AE33" t="s">
        <v>795</v>
      </c>
      <c r="AF33">
        <v>2022</v>
      </c>
      <c r="AG33">
        <v>10</v>
      </c>
    </row>
    <row r="34" spans="1:33">
      <c r="A34" t="s">
        <v>783</v>
      </c>
      <c r="B34" t="s">
        <v>828</v>
      </c>
      <c r="C34" s="322">
        <v>44854</v>
      </c>
      <c r="D34" s="322">
        <v>44856</v>
      </c>
      <c r="E34" t="s">
        <v>692</v>
      </c>
      <c r="F34">
        <v>71605</v>
      </c>
      <c r="G34" t="s">
        <v>786</v>
      </c>
      <c r="H34" t="s">
        <v>694</v>
      </c>
      <c r="I34">
        <v>30000</v>
      </c>
      <c r="J34">
        <v>33404</v>
      </c>
      <c r="K34">
        <v>1981</v>
      </c>
      <c r="L34">
        <v>11363</v>
      </c>
      <c r="M34" t="s">
        <v>695</v>
      </c>
      <c r="N34">
        <v>129730</v>
      </c>
      <c r="O34" t="s">
        <v>728</v>
      </c>
      <c r="P34" s="320" t="s">
        <v>71</v>
      </c>
      <c r="Q34" t="s">
        <v>787</v>
      </c>
      <c r="R34" t="s">
        <v>829</v>
      </c>
      <c r="S34">
        <v>1860</v>
      </c>
      <c r="T34" t="s">
        <v>802</v>
      </c>
      <c r="V34" t="s">
        <v>790</v>
      </c>
      <c r="W34" t="s">
        <v>791</v>
      </c>
      <c r="Y34" t="s">
        <v>830</v>
      </c>
      <c r="Z34">
        <v>58</v>
      </c>
      <c r="AA34" s="322">
        <v>44854</v>
      </c>
      <c r="AB34" t="s">
        <v>831</v>
      </c>
      <c r="AC34" t="s">
        <v>794</v>
      </c>
      <c r="AD34" s="321">
        <v>193.7</v>
      </c>
      <c r="AE34" t="s">
        <v>795</v>
      </c>
      <c r="AF34">
        <v>2022</v>
      </c>
      <c r="AG34">
        <v>10</v>
      </c>
    </row>
    <row r="35" spans="1:33">
      <c r="A35" t="s">
        <v>783</v>
      </c>
      <c r="B35" t="s">
        <v>832</v>
      </c>
      <c r="C35" s="322">
        <v>44844</v>
      </c>
      <c r="D35" s="322">
        <v>44859</v>
      </c>
      <c r="E35" t="s">
        <v>692</v>
      </c>
      <c r="F35">
        <v>71605</v>
      </c>
      <c r="G35" t="s">
        <v>786</v>
      </c>
      <c r="H35" t="s">
        <v>694</v>
      </c>
      <c r="I35">
        <v>30000</v>
      </c>
      <c r="J35">
        <v>33404</v>
      </c>
      <c r="K35">
        <v>1981</v>
      </c>
      <c r="L35">
        <v>11363</v>
      </c>
      <c r="M35" t="s">
        <v>695</v>
      </c>
      <c r="N35">
        <v>129730</v>
      </c>
      <c r="O35" t="s">
        <v>728</v>
      </c>
      <c r="P35" s="320" t="s">
        <v>71</v>
      </c>
      <c r="Q35" t="s">
        <v>787</v>
      </c>
      <c r="R35" t="s">
        <v>833</v>
      </c>
      <c r="S35">
        <v>1860</v>
      </c>
      <c r="T35" t="s">
        <v>802</v>
      </c>
      <c r="V35" t="s">
        <v>790</v>
      </c>
      <c r="W35" t="s">
        <v>791</v>
      </c>
      <c r="Y35" t="s">
        <v>834</v>
      </c>
      <c r="Z35">
        <v>21</v>
      </c>
      <c r="AA35" s="322">
        <v>44844</v>
      </c>
      <c r="AB35" t="s">
        <v>835</v>
      </c>
      <c r="AC35" t="s">
        <v>794</v>
      </c>
      <c r="AD35" s="321">
        <v>456.08</v>
      </c>
      <c r="AE35" t="s">
        <v>795</v>
      </c>
      <c r="AF35">
        <v>2022</v>
      </c>
      <c r="AG35">
        <v>10</v>
      </c>
    </row>
    <row r="36" spans="1:33">
      <c r="A36" t="s">
        <v>783</v>
      </c>
      <c r="B36" t="s">
        <v>836</v>
      </c>
      <c r="C36" s="322">
        <v>44844</v>
      </c>
      <c r="D36" s="322">
        <v>44862</v>
      </c>
      <c r="E36" t="s">
        <v>692</v>
      </c>
      <c r="F36">
        <v>71605</v>
      </c>
      <c r="G36" t="s">
        <v>786</v>
      </c>
      <c r="H36" t="s">
        <v>694</v>
      </c>
      <c r="I36">
        <v>30000</v>
      </c>
      <c r="J36">
        <v>33404</v>
      </c>
      <c r="K36">
        <v>1981</v>
      </c>
      <c r="L36">
        <v>11363</v>
      </c>
      <c r="M36" t="s">
        <v>695</v>
      </c>
      <c r="N36">
        <v>129730</v>
      </c>
      <c r="O36" t="s">
        <v>728</v>
      </c>
      <c r="P36" s="320" t="s">
        <v>71</v>
      </c>
      <c r="Q36" t="s">
        <v>787</v>
      </c>
      <c r="R36" t="s">
        <v>821</v>
      </c>
      <c r="S36">
        <v>1860</v>
      </c>
      <c r="T36" t="s">
        <v>802</v>
      </c>
      <c r="V36" t="s">
        <v>790</v>
      </c>
      <c r="W36" t="s">
        <v>791</v>
      </c>
      <c r="Y36" t="s">
        <v>837</v>
      </c>
      <c r="Z36">
        <v>24</v>
      </c>
      <c r="AA36" s="322">
        <v>44844</v>
      </c>
      <c r="AB36" t="s">
        <v>838</v>
      </c>
      <c r="AC36" t="s">
        <v>794</v>
      </c>
      <c r="AD36" s="321">
        <v>-101.6</v>
      </c>
      <c r="AE36" t="s">
        <v>795</v>
      </c>
      <c r="AF36">
        <v>2022</v>
      </c>
      <c r="AG36">
        <v>10</v>
      </c>
    </row>
    <row r="37" spans="1:33">
      <c r="A37" t="s">
        <v>783</v>
      </c>
      <c r="B37" t="s">
        <v>839</v>
      </c>
      <c r="C37" s="322">
        <v>44887</v>
      </c>
      <c r="D37" s="322">
        <v>44894</v>
      </c>
      <c r="E37" t="s">
        <v>692</v>
      </c>
      <c r="F37">
        <v>71615</v>
      </c>
      <c r="G37" t="s">
        <v>814</v>
      </c>
      <c r="H37" t="s">
        <v>694</v>
      </c>
      <c r="I37">
        <v>30000</v>
      </c>
      <c r="J37">
        <v>33404</v>
      </c>
      <c r="K37">
        <v>1981</v>
      </c>
      <c r="L37">
        <v>11363</v>
      </c>
      <c r="M37" t="s">
        <v>695</v>
      </c>
      <c r="N37">
        <v>129730</v>
      </c>
      <c r="O37" t="s">
        <v>728</v>
      </c>
      <c r="P37" s="320" t="s">
        <v>71</v>
      </c>
      <c r="Q37" t="s">
        <v>787</v>
      </c>
      <c r="R37" t="s">
        <v>829</v>
      </c>
      <c r="S37">
        <v>6145</v>
      </c>
      <c r="T37" t="s">
        <v>840</v>
      </c>
      <c r="V37" t="s">
        <v>825</v>
      </c>
      <c r="W37" t="s">
        <v>791</v>
      </c>
      <c r="Y37" t="s">
        <v>841</v>
      </c>
      <c r="Z37">
        <v>39</v>
      </c>
      <c r="AA37" s="322">
        <v>44887</v>
      </c>
      <c r="AB37" t="s">
        <v>842</v>
      </c>
      <c r="AC37" t="s">
        <v>794</v>
      </c>
      <c r="AD37" s="321">
        <v>155.19999999999999</v>
      </c>
      <c r="AE37" t="s">
        <v>795</v>
      </c>
      <c r="AF37">
        <v>2022</v>
      </c>
      <c r="AG37">
        <v>11</v>
      </c>
    </row>
    <row r="38" spans="1:33">
      <c r="A38" t="s">
        <v>783</v>
      </c>
      <c r="B38" t="s">
        <v>839</v>
      </c>
      <c r="C38" t="s">
        <v>796</v>
      </c>
      <c r="D38" s="322">
        <v>44951</v>
      </c>
      <c r="E38" t="s">
        <v>692</v>
      </c>
      <c r="F38">
        <v>71615</v>
      </c>
      <c r="G38" t="s">
        <v>814</v>
      </c>
      <c r="H38" t="s">
        <v>694</v>
      </c>
      <c r="I38">
        <v>30000</v>
      </c>
      <c r="J38">
        <v>33404</v>
      </c>
      <c r="K38">
        <v>1981</v>
      </c>
      <c r="L38">
        <v>11363</v>
      </c>
      <c r="M38" t="s">
        <v>695</v>
      </c>
      <c r="N38">
        <v>129730</v>
      </c>
      <c r="O38" t="s">
        <v>728</v>
      </c>
      <c r="P38" s="320" t="s">
        <v>71</v>
      </c>
      <c r="Q38" t="s">
        <v>787</v>
      </c>
      <c r="R38" t="s">
        <v>829</v>
      </c>
      <c r="S38">
        <v>6145</v>
      </c>
      <c r="T38" t="s">
        <v>840</v>
      </c>
      <c r="V38" t="s">
        <v>825</v>
      </c>
      <c r="W38" t="s">
        <v>797</v>
      </c>
      <c r="Y38" t="s">
        <v>798</v>
      </c>
      <c r="Z38">
        <v>2397</v>
      </c>
      <c r="AA38" t="s">
        <v>796</v>
      </c>
      <c r="AB38" t="s">
        <v>843</v>
      </c>
      <c r="AC38" t="s">
        <v>794</v>
      </c>
      <c r="AD38" s="321">
        <v>-155.19999999999999</v>
      </c>
      <c r="AE38" t="s">
        <v>795</v>
      </c>
      <c r="AF38">
        <v>2022</v>
      </c>
      <c r="AG38">
        <v>12</v>
      </c>
    </row>
    <row r="39" spans="1:33">
      <c r="A39" t="s">
        <v>783</v>
      </c>
      <c r="B39" t="s">
        <v>844</v>
      </c>
      <c r="C39" s="322">
        <v>44887</v>
      </c>
      <c r="D39" s="322">
        <v>44894</v>
      </c>
      <c r="E39" t="s">
        <v>692</v>
      </c>
      <c r="F39">
        <v>71615</v>
      </c>
      <c r="G39" t="s">
        <v>814</v>
      </c>
      <c r="H39" t="s">
        <v>694</v>
      </c>
      <c r="I39">
        <v>30000</v>
      </c>
      <c r="J39">
        <v>33404</v>
      </c>
      <c r="K39">
        <v>1981</v>
      </c>
      <c r="L39">
        <v>11363</v>
      </c>
      <c r="M39" t="s">
        <v>695</v>
      </c>
      <c r="N39">
        <v>129730</v>
      </c>
      <c r="O39" t="s">
        <v>728</v>
      </c>
      <c r="P39" s="320" t="s">
        <v>71</v>
      </c>
      <c r="Q39" t="s">
        <v>787</v>
      </c>
      <c r="R39" t="s">
        <v>821</v>
      </c>
      <c r="S39">
        <v>17016</v>
      </c>
      <c r="T39" t="s">
        <v>845</v>
      </c>
      <c r="V39" t="s">
        <v>825</v>
      </c>
      <c r="W39" t="s">
        <v>791</v>
      </c>
      <c r="Y39" t="s">
        <v>841</v>
      </c>
      <c r="Z39">
        <v>40</v>
      </c>
      <c r="AA39" s="322">
        <v>44887</v>
      </c>
      <c r="AB39" t="s">
        <v>842</v>
      </c>
      <c r="AC39" t="s">
        <v>794</v>
      </c>
      <c r="AD39" s="321">
        <v>155.19999999999999</v>
      </c>
      <c r="AE39" t="s">
        <v>795</v>
      </c>
      <c r="AF39">
        <v>2022</v>
      </c>
      <c r="AG39">
        <v>11</v>
      </c>
    </row>
    <row r="40" spans="1:33">
      <c r="A40" t="s">
        <v>783</v>
      </c>
      <c r="B40" t="s">
        <v>846</v>
      </c>
      <c r="C40" t="s">
        <v>847</v>
      </c>
      <c r="D40" t="s">
        <v>848</v>
      </c>
      <c r="E40" t="s">
        <v>692</v>
      </c>
      <c r="F40">
        <v>71615</v>
      </c>
      <c r="G40" t="s">
        <v>814</v>
      </c>
      <c r="H40" t="s">
        <v>694</v>
      </c>
      <c r="I40">
        <v>30000</v>
      </c>
      <c r="J40">
        <v>33404</v>
      </c>
      <c r="K40">
        <v>1981</v>
      </c>
      <c r="L40">
        <v>11363</v>
      </c>
      <c r="M40" t="s">
        <v>695</v>
      </c>
      <c r="N40">
        <v>129730</v>
      </c>
      <c r="O40" t="s">
        <v>728</v>
      </c>
      <c r="P40" s="320" t="s">
        <v>71</v>
      </c>
      <c r="Q40" t="s">
        <v>787</v>
      </c>
      <c r="R40" t="s">
        <v>833</v>
      </c>
      <c r="S40">
        <v>6132</v>
      </c>
      <c r="T40" t="s">
        <v>849</v>
      </c>
      <c r="V40" t="s">
        <v>850</v>
      </c>
      <c r="W40" t="s">
        <v>791</v>
      </c>
      <c r="Y40" t="s">
        <v>851</v>
      </c>
      <c r="Z40">
        <v>277</v>
      </c>
      <c r="AA40" t="s">
        <v>847</v>
      </c>
      <c r="AB40" t="s">
        <v>852</v>
      </c>
      <c r="AC40" t="s">
        <v>794</v>
      </c>
      <c r="AD40" s="321">
        <v>-808.8</v>
      </c>
      <c r="AE40" t="s">
        <v>795</v>
      </c>
      <c r="AF40">
        <v>2022</v>
      </c>
      <c r="AG40">
        <v>12</v>
      </c>
    </row>
    <row r="41" spans="1:33">
      <c r="A41" t="s">
        <v>783</v>
      </c>
      <c r="B41" t="s">
        <v>853</v>
      </c>
      <c r="C41" s="322">
        <v>44844</v>
      </c>
      <c r="D41" s="322">
        <v>44846</v>
      </c>
      <c r="E41" t="s">
        <v>692</v>
      </c>
      <c r="F41">
        <v>71615</v>
      </c>
      <c r="G41" t="s">
        <v>814</v>
      </c>
      <c r="H41" t="s">
        <v>694</v>
      </c>
      <c r="I41">
        <v>30000</v>
      </c>
      <c r="J41">
        <v>33404</v>
      </c>
      <c r="K41">
        <v>1981</v>
      </c>
      <c r="L41">
        <v>11363</v>
      </c>
      <c r="M41" t="s">
        <v>695</v>
      </c>
      <c r="N41">
        <v>129730</v>
      </c>
      <c r="O41" t="s">
        <v>728</v>
      </c>
      <c r="P41" s="320" t="s">
        <v>71</v>
      </c>
      <c r="Q41" t="s">
        <v>787</v>
      </c>
      <c r="R41" t="s">
        <v>821</v>
      </c>
      <c r="S41">
        <v>17016</v>
      </c>
      <c r="T41" t="s">
        <v>845</v>
      </c>
      <c r="V41" t="s">
        <v>817</v>
      </c>
      <c r="W41" t="s">
        <v>791</v>
      </c>
      <c r="Y41" t="s">
        <v>822</v>
      </c>
      <c r="Z41">
        <v>62</v>
      </c>
      <c r="AA41" s="322">
        <v>44844</v>
      </c>
      <c r="AB41" t="s">
        <v>819</v>
      </c>
      <c r="AC41" t="s">
        <v>794</v>
      </c>
      <c r="AD41" s="321">
        <v>620.79999999999995</v>
      </c>
      <c r="AE41" t="s">
        <v>795</v>
      </c>
      <c r="AF41">
        <v>2022</v>
      </c>
      <c r="AG41">
        <v>10</v>
      </c>
    </row>
    <row r="42" spans="1:33">
      <c r="A42" t="s">
        <v>783</v>
      </c>
      <c r="B42" t="s">
        <v>854</v>
      </c>
      <c r="C42" s="322">
        <v>44844</v>
      </c>
      <c r="D42" s="322">
        <v>44846</v>
      </c>
      <c r="E42" t="s">
        <v>692</v>
      </c>
      <c r="F42">
        <v>71635</v>
      </c>
      <c r="G42" t="s">
        <v>855</v>
      </c>
      <c r="H42" t="s">
        <v>694</v>
      </c>
      <c r="I42">
        <v>30000</v>
      </c>
      <c r="J42">
        <v>33404</v>
      </c>
      <c r="K42">
        <v>1981</v>
      </c>
      <c r="L42">
        <v>11363</v>
      </c>
      <c r="M42" t="s">
        <v>695</v>
      </c>
      <c r="N42">
        <v>129730</v>
      </c>
      <c r="O42" t="s">
        <v>728</v>
      </c>
      <c r="P42" s="320" t="s">
        <v>71</v>
      </c>
      <c r="Q42" t="s">
        <v>787</v>
      </c>
      <c r="R42" t="s">
        <v>821</v>
      </c>
      <c r="S42">
        <v>17016</v>
      </c>
      <c r="T42" t="s">
        <v>845</v>
      </c>
      <c r="V42" t="s">
        <v>856</v>
      </c>
      <c r="W42" t="s">
        <v>791</v>
      </c>
      <c r="Y42" t="s">
        <v>822</v>
      </c>
      <c r="Z42">
        <v>63</v>
      </c>
      <c r="AA42" s="322">
        <v>44844</v>
      </c>
      <c r="AB42" t="s">
        <v>857</v>
      </c>
      <c r="AC42" t="s">
        <v>794</v>
      </c>
      <c r="AD42" s="321">
        <v>188</v>
      </c>
      <c r="AE42" t="s">
        <v>795</v>
      </c>
      <c r="AF42">
        <v>2022</v>
      </c>
      <c r="AG42">
        <v>10</v>
      </c>
    </row>
    <row r="43" spans="1:33">
      <c r="A43" t="s">
        <v>783</v>
      </c>
      <c r="B43" t="s">
        <v>858</v>
      </c>
      <c r="C43" s="322">
        <v>44846</v>
      </c>
      <c r="D43" s="322">
        <v>44846</v>
      </c>
      <c r="E43" t="s">
        <v>692</v>
      </c>
      <c r="F43">
        <v>71605</v>
      </c>
      <c r="G43" t="s">
        <v>786</v>
      </c>
      <c r="H43" t="s">
        <v>694</v>
      </c>
      <c r="I43">
        <v>30000</v>
      </c>
      <c r="J43">
        <v>33404</v>
      </c>
      <c r="K43">
        <v>1981</v>
      </c>
      <c r="L43">
        <v>11363</v>
      </c>
      <c r="M43" t="s">
        <v>695</v>
      </c>
      <c r="N43">
        <v>129730</v>
      </c>
      <c r="O43" t="s">
        <v>728</v>
      </c>
      <c r="P43" s="320" t="s">
        <v>71</v>
      </c>
      <c r="Q43" t="s">
        <v>787</v>
      </c>
      <c r="R43" t="s">
        <v>829</v>
      </c>
      <c r="S43">
        <v>1860</v>
      </c>
      <c r="T43" t="s">
        <v>802</v>
      </c>
      <c r="V43" t="s">
        <v>790</v>
      </c>
      <c r="W43" t="s">
        <v>791</v>
      </c>
      <c r="Y43" t="s">
        <v>859</v>
      </c>
      <c r="Z43">
        <v>58</v>
      </c>
      <c r="AA43" s="322">
        <v>44846</v>
      </c>
      <c r="AB43" t="s">
        <v>860</v>
      </c>
      <c r="AC43" t="s">
        <v>794</v>
      </c>
      <c r="AD43" s="321">
        <v>1215.53</v>
      </c>
      <c r="AE43" t="s">
        <v>795</v>
      </c>
      <c r="AF43">
        <v>2022</v>
      </c>
      <c r="AG43">
        <v>10</v>
      </c>
    </row>
    <row r="44" spans="1:33">
      <c r="A44" t="s">
        <v>783</v>
      </c>
      <c r="B44" t="s">
        <v>861</v>
      </c>
      <c r="C44" s="322">
        <v>44846</v>
      </c>
      <c r="D44" s="322">
        <v>44846</v>
      </c>
      <c r="E44" t="s">
        <v>692</v>
      </c>
      <c r="F44">
        <v>71615</v>
      </c>
      <c r="G44" t="s">
        <v>814</v>
      </c>
      <c r="H44" t="s">
        <v>694</v>
      </c>
      <c r="I44">
        <v>30000</v>
      </c>
      <c r="J44">
        <v>33404</v>
      </c>
      <c r="K44">
        <v>1981</v>
      </c>
      <c r="L44">
        <v>11363</v>
      </c>
      <c r="M44" t="s">
        <v>695</v>
      </c>
      <c r="N44">
        <v>129730</v>
      </c>
      <c r="O44" t="s">
        <v>728</v>
      </c>
      <c r="P44" s="320" t="s">
        <v>71</v>
      </c>
      <c r="Q44" t="s">
        <v>787</v>
      </c>
      <c r="R44" t="s">
        <v>829</v>
      </c>
      <c r="S44">
        <v>6145</v>
      </c>
      <c r="T44" t="s">
        <v>840</v>
      </c>
      <c r="V44" t="s">
        <v>817</v>
      </c>
      <c r="W44" t="s">
        <v>791</v>
      </c>
      <c r="Y44" t="s">
        <v>859</v>
      </c>
      <c r="Z44">
        <v>59</v>
      </c>
      <c r="AA44" s="322">
        <v>44846</v>
      </c>
      <c r="AB44" t="s">
        <v>819</v>
      </c>
      <c r="AC44" t="s">
        <v>794</v>
      </c>
      <c r="AD44" s="321">
        <v>620.79999999999995</v>
      </c>
      <c r="AE44" t="s">
        <v>795</v>
      </c>
      <c r="AF44">
        <v>2022</v>
      </c>
      <c r="AG44">
        <v>10</v>
      </c>
    </row>
    <row r="45" spans="1:33">
      <c r="A45" t="s">
        <v>783</v>
      </c>
      <c r="B45" t="s">
        <v>862</v>
      </c>
      <c r="C45" s="322">
        <v>44846</v>
      </c>
      <c r="D45" s="322">
        <v>44846</v>
      </c>
      <c r="E45" t="s">
        <v>692</v>
      </c>
      <c r="F45">
        <v>71635</v>
      </c>
      <c r="G45" t="s">
        <v>855</v>
      </c>
      <c r="H45" t="s">
        <v>694</v>
      </c>
      <c r="I45">
        <v>30000</v>
      </c>
      <c r="J45">
        <v>33404</v>
      </c>
      <c r="K45">
        <v>1981</v>
      </c>
      <c r="L45">
        <v>11363</v>
      </c>
      <c r="M45" t="s">
        <v>695</v>
      </c>
      <c r="N45">
        <v>129730</v>
      </c>
      <c r="O45" t="s">
        <v>728</v>
      </c>
      <c r="P45" s="320" t="s">
        <v>71</v>
      </c>
      <c r="Q45" t="s">
        <v>787</v>
      </c>
      <c r="R45" t="s">
        <v>829</v>
      </c>
      <c r="S45">
        <v>6145</v>
      </c>
      <c r="T45" t="s">
        <v>840</v>
      </c>
      <c r="V45" t="s">
        <v>856</v>
      </c>
      <c r="W45" t="s">
        <v>791</v>
      </c>
      <c r="Y45" t="s">
        <v>859</v>
      </c>
      <c r="Z45">
        <v>60</v>
      </c>
      <c r="AA45" s="322">
        <v>44846</v>
      </c>
      <c r="AB45" t="s">
        <v>857</v>
      </c>
      <c r="AC45" t="s">
        <v>794</v>
      </c>
      <c r="AD45" s="321">
        <v>188</v>
      </c>
      <c r="AE45" t="s">
        <v>795</v>
      </c>
      <c r="AF45">
        <v>2022</v>
      </c>
      <c r="AG45">
        <v>10</v>
      </c>
    </row>
    <row r="46" spans="1:33">
      <c r="A46" t="s">
        <v>688</v>
      </c>
      <c r="B46" t="s">
        <v>863</v>
      </c>
      <c r="C46" s="322">
        <v>44862</v>
      </c>
      <c r="D46" s="322">
        <v>44866</v>
      </c>
      <c r="E46" t="s">
        <v>692</v>
      </c>
      <c r="F46">
        <v>72515</v>
      </c>
      <c r="G46" t="s">
        <v>864</v>
      </c>
      <c r="H46" t="s">
        <v>694</v>
      </c>
      <c r="I46">
        <v>30000</v>
      </c>
      <c r="J46">
        <v>33404</v>
      </c>
      <c r="K46">
        <v>1981</v>
      </c>
      <c r="L46">
        <v>11363</v>
      </c>
      <c r="M46" t="s">
        <v>695</v>
      </c>
      <c r="N46">
        <v>129730</v>
      </c>
      <c r="O46" t="s">
        <v>728</v>
      </c>
      <c r="P46" s="320" t="s">
        <v>75</v>
      </c>
      <c r="Q46" t="s">
        <v>698</v>
      </c>
      <c r="R46" t="s">
        <v>698</v>
      </c>
      <c r="S46">
        <v>5720</v>
      </c>
      <c r="T46" t="s">
        <v>865</v>
      </c>
      <c r="U46" t="s">
        <v>698</v>
      </c>
      <c r="V46" t="s">
        <v>700</v>
      </c>
      <c r="W46">
        <v>1643</v>
      </c>
      <c r="Y46" t="s">
        <v>866</v>
      </c>
      <c r="Z46">
        <v>6</v>
      </c>
      <c r="AA46" s="322">
        <v>44862</v>
      </c>
      <c r="AB46" t="s">
        <v>867</v>
      </c>
      <c r="AC46" t="s">
        <v>703</v>
      </c>
      <c r="AD46" s="321">
        <v>243.01</v>
      </c>
      <c r="AE46" t="s">
        <v>704</v>
      </c>
      <c r="AF46">
        <v>2022</v>
      </c>
      <c r="AG46">
        <v>10</v>
      </c>
    </row>
    <row r="47" spans="1:33">
      <c r="A47" t="s">
        <v>688</v>
      </c>
      <c r="B47" t="s">
        <v>868</v>
      </c>
      <c r="C47" s="322">
        <v>44866</v>
      </c>
      <c r="D47" s="322">
        <v>44867</v>
      </c>
      <c r="E47" t="s">
        <v>692</v>
      </c>
      <c r="F47">
        <v>76135</v>
      </c>
      <c r="G47" t="s">
        <v>756</v>
      </c>
      <c r="H47" t="s">
        <v>694</v>
      </c>
      <c r="I47">
        <v>30000</v>
      </c>
      <c r="J47">
        <v>33404</v>
      </c>
      <c r="K47">
        <v>1981</v>
      </c>
      <c r="L47">
        <v>11363</v>
      </c>
      <c r="M47" t="s">
        <v>695</v>
      </c>
      <c r="N47">
        <v>129730</v>
      </c>
      <c r="O47" t="s">
        <v>728</v>
      </c>
      <c r="P47" s="320" t="s">
        <v>75</v>
      </c>
      <c r="Q47" t="s">
        <v>698</v>
      </c>
      <c r="R47" t="s">
        <v>698</v>
      </c>
      <c r="S47">
        <v>5720</v>
      </c>
      <c r="T47" t="s">
        <v>865</v>
      </c>
      <c r="U47" t="s">
        <v>698</v>
      </c>
      <c r="V47" t="s">
        <v>756</v>
      </c>
      <c r="W47">
        <v>1643</v>
      </c>
      <c r="Y47" t="s">
        <v>869</v>
      </c>
      <c r="Z47">
        <v>245</v>
      </c>
      <c r="AA47" s="322">
        <v>44866</v>
      </c>
      <c r="AB47" t="s">
        <v>708</v>
      </c>
      <c r="AC47" t="s">
        <v>703</v>
      </c>
      <c r="AD47" s="321">
        <v>-4.42</v>
      </c>
      <c r="AE47" t="s">
        <v>704</v>
      </c>
      <c r="AF47">
        <v>2022</v>
      </c>
      <c r="AG47">
        <v>11</v>
      </c>
    </row>
    <row r="48" spans="1:33">
      <c r="A48" t="s">
        <v>688</v>
      </c>
      <c r="B48" t="s">
        <v>870</v>
      </c>
      <c r="C48" s="322">
        <v>44862</v>
      </c>
      <c r="D48" s="322">
        <v>44866</v>
      </c>
      <c r="E48" t="s">
        <v>692</v>
      </c>
      <c r="F48">
        <v>74596</v>
      </c>
      <c r="G48" t="s">
        <v>711</v>
      </c>
      <c r="H48" t="s">
        <v>694</v>
      </c>
      <c r="I48">
        <v>30000</v>
      </c>
      <c r="J48">
        <v>33404</v>
      </c>
      <c r="K48">
        <v>1981</v>
      </c>
      <c r="L48">
        <v>11363</v>
      </c>
      <c r="M48" t="s">
        <v>695</v>
      </c>
      <c r="N48">
        <v>129730</v>
      </c>
      <c r="O48" t="s">
        <v>728</v>
      </c>
      <c r="P48" s="320" t="s">
        <v>75</v>
      </c>
      <c r="Q48" t="s">
        <v>698</v>
      </c>
      <c r="R48" t="s">
        <v>698</v>
      </c>
      <c r="S48">
        <v>5720</v>
      </c>
      <c r="T48" t="s">
        <v>865</v>
      </c>
      <c r="U48" t="s">
        <v>698</v>
      </c>
      <c r="V48" t="s">
        <v>700</v>
      </c>
      <c r="W48">
        <v>1643</v>
      </c>
      <c r="Y48" t="s">
        <v>866</v>
      </c>
      <c r="Z48">
        <v>8</v>
      </c>
      <c r="AA48" s="322">
        <v>44862</v>
      </c>
      <c r="AB48" t="s">
        <v>871</v>
      </c>
      <c r="AC48" t="s">
        <v>703</v>
      </c>
      <c r="AD48" s="321">
        <v>32.24</v>
      </c>
      <c r="AE48" t="s">
        <v>704</v>
      </c>
      <c r="AF48">
        <v>2022</v>
      </c>
      <c r="AG48">
        <v>10</v>
      </c>
    </row>
    <row r="49" spans="1:34">
      <c r="A49" t="s">
        <v>688</v>
      </c>
      <c r="B49" t="s">
        <v>872</v>
      </c>
      <c r="C49" s="322">
        <v>44866</v>
      </c>
      <c r="D49" s="322">
        <v>44867</v>
      </c>
      <c r="E49" t="s">
        <v>692</v>
      </c>
      <c r="F49">
        <v>76135</v>
      </c>
      <c r="G49" t="s">
        <v>756</v>
      </c>
      <c r="H49" t="s">
        <v>694</v>
      </c>
      <c r="I49">
        <v>30000</v>
      </c>
      <c r="J49">
        <v>33404</v>
      </c>
      <c r="K49">
        <v>1981</v>
      </c>
      <c r="L49">
        <v>11363</v>
      </c>
      <c r="M49" t="s">
        <v>695</v>
      </c>
      <c r="N49">
        <v>129730</v>
      </c>
      <c r="O49" t="s">
        <v>728</v>
      </c>
      <c r="P49" s="320" t="s">
        <v>75</v>
      </c>
      <c r="Q49" t="s">
        <v>698</v>
      </c>
      <c r="R49" t="s">
        <v>698</v>
      </c>
      <c r="S49">
        <v>5720</v>
      </c>
      <c r="T49" t="s">
        <v>865</v>
      </c>
      <c r="U49" t="s">
        <v>698</v>
      </c>
      <c r="V49" t="s">
        <v>756</v>
      </c>
      <c r="W49">
        <v>1643</v>
      </c>
      <c r="Y49" t="s">
        <v>869</v>
      </c>
      <c r="Z49">
        <v>239</v>
      </c>
      <c r="AA49" s="322">
        <v>44866</v>
      </c>
      <c r="AB49" t="s">
        <v>708</v>
      </c>
      <c r="AC49" t="s">
        <v>703</v>
      </c>
      <c r="AD49" s="321">
        <v>-0.59</v>
      </c>
      <c r="AE49" t="s">
        <v>704</v>
      </c>
      <c r="AF49">
        <v>2022</v>
      </c>
      <c r="AG49">
        <v>11</v>
      </c>
    </row>
    <row r="50" spans="1:34" hidden="1">
      <c r="A50" t="s">
        <v>688</v>
      </c>
      <c r="B50" t="s">
        <v>873</v>
      </c>
      <c r="C50" s="322">
        <v>44725</v>
      </c>
      <c r="D50" s="322">
        <v>44729</v>
      </c>
      <c r="E50" t="s">
        <v>692</v>
      </c>
      <c r="F50">
        <v>16005</v>
      </c>
      <c r="G50" t="s">
        <v>874</v>
      </c>
      <c r="H50" t="s">
        <v>694</v>
      </c>
      <c r="I50">
        <v>30000</v>
      </c>
      <c r="J50">
        <v>33404</v>
      </c>
      <c r="K50">
        <v>14115</v>
      </c>
      <c r="L50">
        <v>11363</v>
      </c>
      <c r="M50" t="s">
        <v>695</v>
      </c>
      <c r="N50">
        <v>129730</v>
      </c>
      <c r="O50" t="s">
        <v>728</v>
      </c>
      <c r="Q50" t="s">
        <v>698</v>
      </c>
      <c r="R50" t="s">
        <v>698</v>
      </c>
      <c r="S50">
        <v>5332</v>
      </c>
      <c r="T50" t="s">
        <v>875</v>
      </c>
      <c r="U50" t="s">
        <v>698</v>
      </c>
      <c r="V50" t="s">
        <v>876</v>
      </c>
      <c r="W50" t="s">
        <v>877</v>
      </c>
      <c r="Y50" t="s">
        <v>878</v>
      </c>
      <c r="Z50">
        <v>1</v>
      </c>
      <c r="AA50" s="322">
        <v>44725</v>
      </c>
      <c r="AB50" t="s">
        <v>879</v>
      </c>
      <c r="AC50" t="s">
        <v>703</v>
      </c>
      <c r="AD50" s="323">
        <v>43412.02</v>
      </c>
      <c r="AE50" t="s">
        <v>704</v>
      </c>
      <c r="AF50">
        <v>2022</v>
      </c>
      <c r="AG50">
        <v>6</v>
      </c>
    </row>
    <row r="51" spans="1:34">
      <c r="A51" t="s">
        <v>688</v>
      </c>
      <c r="B51" t="s">
        <v>880</v>
      </c>
      <c r="C51" s="322">
        <v>44851</v>
      </c>
      <c r="D51" s="322">
        <v>44854</v>
      </c>
      <c r="E51" t="s">
        <v>692</v>
      </c>
      <c r="F51">
        <v>75712</v>
      </c>
      <c r="G51" t="s">
        <v>881</v>
      </c>
      <c r="H51" t="s">
        <v>694</v>
      </c>
      <c r="I51">
        <v>30000</v>
      </c>
      <c r="J51">
        <v>33404</v>
      </c>
      <c r="K51">
        <v>1981</v>
      </c>
      <c r="L51">
        <v>11363</v>
      </c>
      <c r="M51" t="s">
        <v>695</v>
      </c>
      <c r="N51">
        <v>129730</v>
      </c>
      <c r="O51" t="s">
        <v>728</v>
      </c>
      <c r="P51" s="320" t="s">
        <v>75</v>
      </c>
      <c r="R51" t="s">
        <v>698</v>
      </c>
      <c r="S51">
        <v>5094</v>
      </c>
      <c r="T51" t="s">
        <v>882</v>
      </c>
      <c r="U51" t="s">
        <v>698</v>
      </c>
      <c r="V51" t="s">
        <v>700</v>
      </c>
      <c r="W51">
        <v>272</v>
      </c>
      <c r="Y51" t="s">
        <v>883</v>
      </c>
      <c r="Z51">
        <v>23</v>
      </c>
      <c r="AA51" s="322">
        <v>44851</v>
      </c>
      <c r="AB51" t="s">
        <v>884</v>
      </c>
      <c r="AC51" t="s">
        <v>703</v>
      </c>
      <c r="AD51" s="321">
        <v>1003.73</v>
      </c>
      <c r="AE51" t="s">
        <v>704</v>
      </c>
      <c r="AF51">
        <v>2022</v>
      </c>
      <c r="AG51">
        <v>10</v>
      </c>
    </row>
    <row r="52" spans="1:34">
      <c r="A52" t="s">
        <v>688</v>
      </c>
      <c r="B52" t="s">
        <v>885</v>
      </c>
      <c r="C52" s="322">
        <v>44851</v>
      </c>
      <c r="D52" s="322">
        <v>44854</v>
      </c>
      <c r="E52" t="s">
        <v>692</v>
      </c>
      <c r="F52">
        <v>74596</v>
      </c>
      <c r="G52" t="s">
        <v>711</v>
      </c>
      <c r="H52" t="s">
        <v>694</v>
      </c>
      <c r="I52">
        <v>30000</v>
      </c>
      <c r="J52">
        <v>33404</v>
      </c>
      <c r="K52">
        <v>1981</v>
      </c>
      <c r="L52">
        <v>11363</v>
      </c>
      <c r="M52" t="s">
        <v>695</v>
      </c>
      <c r="N52">
        <v>129730</v>
      </c>
      <c r="O52" t="s">
        <v>728</v>
      </c>
      <c r="P52" s="320" t="s">
        <v>75</v>
      </c>
      <c r="R52" t="s">
        <v>698</v>
      </c>
      <c r="S52">
        <v>5094</v>
      </c>
      <c r="T52" t="s">
        <v>882</v>
      </c>
      <c r="U52" t="s">
        <v>698</v>
      </c>
      <c r="V52" t="s">
        <v>700</v>
      </c>
      <c r="W52">
        <v>272</v>
      </c>
      <c r="Y52" t="s">
        <v>883</v>
      </c>
      <c r="Z52">
        <v>16</v>
      </c>
      <c r="AA52" s="322">
        <v>44851</v>
      </c>
      <c r="AB52" t="s">
        <v>871</v>
      </c>
      <c r="AC52" t="s">
        <v>703</v>
      </c>
      <c r="AD52" s="321">
        <v>32.24</v>
      </c>
      <c r="AE52" t="s">
        <v>704</v>
      </c>
      <c r="AF52">
        <v>2022</v>
      </c>
      <c r="AG52">
        <v>10</v>
      </c>
    </row>
    <row r="53" spans="1:34">
      <c r="A53" t="s">
        <v>688</v>
      </c>
      <c r="B53" t="s">
        <v>886</v>
      </c>
      <c r="C53" t="s">
        <v>887</v>
      </c>
      <c r="D53" t="s">
        <v>887</v>
      </c>
      <c r="E53" t="s">
        <v>692</v>
      </c>
      <c r="F53">
        <v>71305</v>
      </c>
      <c r="G53" t="s">
        <v>727</v>
      </c>
      <c r="H53" t="s">
        <v>694</v>
      </c>
      <c r="I53">
        <v>30000</v>
      </c>
      <c r="J53">
        <v>33404</v>
      </c>
      <c r="K53">
        <v>1981</v>
      </c>
      <c r="L53">
        <v>11363</v>
      </c>
      <c r="M53" t="s">
        <v>695</v>
      </c>
      <c r="N53">
        <v>129730</v>
      </c>
      <c r="O53" t="s">
        <v>696</v>
      </c>
      <c r="P53" s="320" t="s">
        <v>77</v>
      </c>
      <c r="Q53" t="s">
        <v>698</v>
      </c>
      <c r="R53" t="s">
        <v>698</v>
      </c>
      <c r="S53">
        <v>5988</v>
      </c>
      <c r="T53" t="s">
        <v>888</v>
      </c>
      <c r="U53" t="s">
        <v>698</v>
      </c>
      <c r="V53" t="s">
        <v>889</v>
      </c>
      <c r="W53" t="s">
        <v>890</v>
      </c>
      <c r="Y53" t="s">
        <v>891</v>
      </c>
      <c r="Z53">
        <v>13</v>
      </c>
      <c r="AA53" t="s">
        <v>887</v>
      </c>
      <c r="AB53" t="s">
        <v>892</v>
      </c>
      <c r="AC53" t="s">
        <v>703</v>
      </c>
      <c r="AD53" s="321">
        <v>11696.99</v>
      </c>
      <c r="AE53" t="s">
        <v>704</v>
      </c>
      <c r="AF53">
        <v>2022</v>
      </c>
      <c r="AG53">
        <v>8</v>
      </c>
    </row>
    <row r="54" spans="1:34">
      <c r="A54" t="s">
        <v>688</v>
      </c>
      <c r="B54" t="s">
        <v>893</v>
      </c>
      <c r="C54" t="s">
        <v>887</v>
      </c>
      <c r="D54" t="s">
        <v>887</v>
      </c>
      <c r="E54" t="s">
        <v>692</v>
      </c>
      <c r="F54">
        <v>74596</v>
      </c>
      <c r="G54" t="s">
        <v>711</v>
      </c>
      <c r="H54" t="s">
        <v>694</v>
      </c>
      <c r="I54">
        <v>30000</v>
      </c>
      <c r="J54">
        <v>33404</v>
      </c>
      <c r="K54">
        <v>1981</v>
      </c>
      <c r="L54">
        <v>11363</v>
      </c>
      <c r="M54" t="s">
        <v>695</v>
      </c>
      <c r="N54">
        <v>129730</v>
      </c>
      <c r="O54" t="s">
        <v>696</v>
      </c>
      <c r="P54" s="320" t="s">
        <v>77</v>
      </c>
      <c r="Q54" t="s">
        <v>698</v>
      </c>
      <c r="R54" t="s">
        <v>698</v>
      </c>
      <c r="S54">
        <v>5988</v>
      </c>
      <c r="T54" t="s">
        <v>888</v>
      </c>
      <c r="U54" t="s">
        <v>698</v>
      </c>
      <c r="V54" t="s">
        <v>889</v>
      </c>
      <c r="W54" t="s">
        <v>890</v>
      </c>
      <c r="Y54" t="s">
        <v>891</v>
      </c>
      <c r="Z54">
        <v>15</v>
      </c>
      <c r="AA54" t="s">
        <v>887</v>
      </c>
      <c r="AB54" t="s">
        <v>894</v>
      </c>
      <c r="AC54" t="s">
        <v>703</v>
      </c>
      <c r="AD54" s="321">
        <v>32.24</v>
      </c>
      <c r="AE54" t="s">
        <v>704</v>
      </c>
      <c r="AF54">
        <v>2022</v>
      </c>
      <c r="AG54">
        <v>8</v>
      </c>
    </row>
    <row r="55" spans="1:34">
      <c r="A55" t="s">
        <v>688</v>
      </c>
      <c r="B55" t="s">
        <v>895</v>
      </c>
      <c r="C55" t="s">
        <v>896</v>
      </c>
      <c r="D55" t="s">
        <v>897</v>
      </c>
      <c r="E55" t="s">
        <v>692</v>
      </c>
      <c r="F55">
        <v>71615</v>
      </c>
      <c r="G55" t="s">
        <v>738</v>
      </c>
      <c r="H55" t="s">
        <v>694</v>
      </c>
      <c r="I55">
        <v>30000</v>
      </c>
      <c r="J55">
        <v>33404</v>
      </c>
      <c r="K55">
        <v>1981</v>
      </c>
      <c r="L55">
        <v>11363</v>
      </c>
      <c r="M55" t="s">
        <v>695</v>
      </c>
      <c r="N55">
        <v>129730</v>
      </c>
      <c r="O55" t="s">
        <v>696</v>
      </c>
      <c r="P55" s="320" t="s">
        <v>77</v>
      </c>
      <c r="Q55" t="s">
        <v>698</v>
      </c>
      <c r="R55" t="s">
        <v>698</v>
      </c>
      <c r="S55">
        <v>5988</v>
      </c>
      <c r="T55" t="s">
        <v>888</v>
      </c>
      <c r="U55" t="s">
        <v>698</v>
      </c>
      <c r="V55" t="s">
        <v>700</v>
      </c>
      <c r="W55" t="s">
        <v>898</v>
      </c>
      <c r="Y55" t="s">
        <v>899</v>
      </c>
      <c r="Z55">
        <v>11</v>
      </c>
      <c r="AA55" t="s">
        <v>896</v>
      </c>
      <c r="AB55" t="s">
        <v>900</v>
      </c>
      <c r="AC55" t="s">
        <v>703</v>
      </c>
      <c r="AD55" s="321">
        <v>355.19</v>
      </c>
      <c r="AE55" t="s">
        <v>704</v>
      </c>
      <c r="AF55">
        <v>2022</v>
      </c>
      <c r="AG55">
        <v>8</v>
      </c>
    </row>
    <row r="56" spans="1:34">
      <c r="A56" t="s">
        <v>688</v>
      </c>
      <c r="B56" t="s">
        <v>901</v>
      </c>
      <c r="C56" t="s">
        <v>896</v>
      </c>
      <c r="D56" t="s">
        <v>897</v>
      </c>
      <c r="E56" t="s">
        <v>692</v>
      </c>
      <c r="F56">
        <v>74596</v>
      </c>
      <c r="G56" t="s">
        <v>711</v>
      </c>
      <c r="H56" t="s">
        <v>694</v>
      </c>
      <c r="I56">
        <v>30000</v>
      </c>
      <c r="J56">
        <v>33404</v>
      </c>
      <c r="K56">
        <v>1981</v>
      </c>
      <c r="L56">
        <v>11363</v>
      </c>
      <c r="M56" t="s">
        <v>695</v>
      </c>
      <c r="N56">
        <v>129730</v>
      </c>
      <c r="O56" t="s">
        <v>696</v>
      </c>
      <c r="P56" s="320" t="s">
        <v>77</v>
      </c>
      <c r="Q56" t="s">
        <v>698</v>
      </c>
      <c r="R56" t="s">
        <v>698</v>
      </c>
      <c r="S56">
        <v>5988</v>
      </c>
      <c r="T56" t="s">
        <v>888</v>
      </c>
      <c r="U56" t="s">
        <v>698</v>
      </c>
      <c r="V56" t="s">
        <v>700</v>
      </c>
      <c r="W56" t="s">
        <v>898</v>
      </c>
      <c r="Y56" t="s">
        <v>899</v>
      </c>
      <c r="Z56">
        <v>16</v>
      </c>
      <c r="AA56" t="s">
        <v>896</v>
      </c>
      <c r="AB56" t="s">
        <v>902</v>
      </c>
      <c r="AC56" t="s">
        <v>703</v>
      </c>
      <c r="AD56" s="321">
        <v>32.24</v>
      </c>
      <c r="AE56" t="s">
        <v>704</v>
      </c>
      <c r="AF56">
        <v>2022</v>
      </c>
      <c r="AG56">
        <v>8</v>
      </c>
    </row>
    <row r="57" spans="1:34">
      <c r="A57" t="s">
        <v>688</v>
      </c>
      <c r="B57" t="s">
        <v>903</v>
      </c>
      <c r="C57" t="s">
        <v>904</v>
      </c>
      <c r="D57" t="s">
        <v>904</v>
      </c>
      <c r="E57" t="s">
        <v>692</v>
      </c>
      <c r="F57">
        <v>76135</v>
      </c>
      <c r="G57" t="s">
        <v>756</v>
      </c>
      <c r="H57" t="s">
        <v>694</v>
      </c>
      <c r="I57">
        <v>30000</v>
      </c>
      <c r="J57">
        <v>33404</v>
      </c>
      <c r="K57">
        <v>1981</v>
      </c>
      <c r="L57">
        <v>11363</v>
      </c>
      <c r="M57" t="s">
        <v>695</v>
      </c>
      <c r="N57">
        <v>129730</v>
      </c>
      <c r="O57" t="s">
        <v>696</v>
      </c>
      <c r="P57" s="320" t="s">
        <v>77</v>
      </c>
      <c r="Q57" t="s">
        <v>698</v>
      </c>
      <c r="R57" t="s">
        <v>698</v>
      </c>
      <c r="S57">
        <v>5988</v>
      </c>
      <c r="T57" t="s">
        <v>888</v>
      </c>
      <c r="U57" t="s">
        <v>698</v>
      </c>
      <c r="V57" t="s">
        <v>756</v>
      </c>
      <c r="W57" t="s">
        <v>898</v>
      </c>
      <c r="Y57" t="s">
        <v>905</v>
      </c>
      <c r="Z57">
        <v>141</v>
      </c>
      <c r="AA57" t="s">
        <v>904</v>
      </c>
      <c r="AB57" t="s">
        <v>708</v>
      </c>
      <c r="AC57" t="s">
        <v>703</v>
      </c>
      <c r="AD57" s="321">
        <v>-0.59</v>
      </c>
      <c r="AE57" t="s">
        <v>704</v>
      </c>
      <c r="AF57">
        <v>2022</v>
      </c>
      <c r="AG57">
        <v>8</v>
      </c>
      <c r="AH57" s="324" t="s">
        <v>906</v>
      </c>
    </row>
    <row r="58" spans="1:34">
      <c r="A58" t="s">
        <v>688</v>
      </c>
      <c r="B58" t="s">
        <v>907</v>
      </c>
      <c r="C58" t="s">
        <v>904</v>
      </c>
      <c r="D58" t="s">
        <v>904</v>
      </c>
      <c r="E58" t="s">
        <v>692</v>
      </c>
      <c r="F58">
        <v>76135</v>
      </c>
      <c r="G58" t="s">
        <v>756</v>
      </c>
      <c r="H58" t="s">
        <v>694</v>
      </c>
      <c r="I58">
        <v>30000</v>
      </c>
      <c r="J58">
        <v>33404</v>
      </c>
      <c r="K58">
        <v>1981</v>
      </c>
      <c r="L58">
        <v>11363</v>
      </c>
      <c r="M58" t="s">
        <v>695</v>
      </c>
      <c r="N58">
        <v>129730</v>
      </c>
      <c r="O58" t="s">
        <v>696</v>
      </c>
      <c r="P58" s="320" t="s">
        <v>77</v>
      </c>
      <c r="Q58" t="s">
        <v>698</v>
      </c>
      <c r="R58" t="s">
        <v>698</v>
      </c>
      <c r="S58">
        <v>5988</v>
      </c>
      <c r="T58" t="s">
        <v>888</v>
      </c>
      <c r="U58" t="s">
        <v>698</v>
      </c>
      <c r="V58" t="s">
        <v>756</v>
      </c>
      <c r="W58" t="s">
        <v>898</v>
      </c>
      <c r="Y58" t="s">
        <v>905</v>
      </c>
      <c r="Z58">
        <v>136</v>
      </c>
      <c r="AA58" t="s">
        <v>904</v>
      </c>
      <c r="AB58" t="s">
        <v>708</v>
      </c>
      <c r="AC58" t="s">
        <v>703</v>
      </c>
      <c r="AD58" s="321">
        <v>-0.05</v>
      </c>
      <c r="AE58" t="s">
        <v>704</v>
      </c>
      <c r="AF58">
        <v>2022</v>
      </c>
      <c r="AG58">
        <v>8</v>
      </c>
    </row>
    <row r="59" spans="1:34">
      <c r="A59" t="s">
        <v>688</v>
      </c>
      <c r="B59" t="s">
        <v>908</v>
      </c>
      <c r="C59" t="s">
        <v>909</v>
      </c>
      <c r="D59" t="s">
        <v>910</v>
      </c>
      <c r="E59" t="s">
        <v>692</v>
      </c>
      <c r="F59">
        <v>75705</v>
      </c>
      <c r="G59" t="s">
        <v>774</v>
      </c>
      <c r="H59" t="s">
        <v>694</v>
      </c>
      <c r="I59">
        <v>30000</v>
      </c>
      <c r="J59">
        <v>33404</v>
      </c>
      <c r="K59">
        <v>1981</v>
      </c>
      <c r="L59">
        <v>11363</v>
      </c>
      <c r="M59" t="s">
        <v>695</v>
      </c>
      <c r="N59">
        <v>129730</v>
      </c>
      <c r="O59" t="s">
        <v>696</v>
      </c>
      <c r="P59" s="320" t="s">
        <v>77</v>
      </c>
      <c r="Q59" t="s">
        <v>698</v>
      </c>
      <c r="R59" t="s">
        <v>698</v>
      </c>
      <c r="S59">
        <v>5988</v>
      </c>
      <c r="T59" t="s">
        <v>888</v>
      </c>
      <c r="U59" t="s">
        <v>698</v>
      </c>
      <c r="V59" t="s">
        <v>700</v>
      </c>
      <c r="W59" t="s">
        <v>911</v>
      </c>
      <c r="Y59" t="s">
        <v>912</v>
      </c>
      <c r="Z59">
        <v>6</v>
      </c>
      <c r="AA59" t="s">
        <v>909</v>
      </c>
      <c r="AB59" t="s">
        <v>913</v>
      </c>
      <c r="AC59" t="s">
        <v>703</v>
      </c>
      <c r="AD59" s="321">
        <v>1182</v>
      </c>
      <c r="AE59" t="s">
        <v>704</v>
      </c>
      <c r="AF59">
        <v>2022</v>
      </c>
      <c r="AG59">
        <v>5</v>
      </c>
    </row>
    <row r="60" spans="1:34">
      <c r="A60" t="s">
        <v>688</v>
      </c>
      <c r="B60" t="s">
        <v>914</v>
      </c>
      <c r="C60" t="s">
        <v>909</v>
      </c>
      <c r="D60" t="s">
        <v>910</v>
      </c>
      <c r="E60" t="s">
        <v>692</v>
      </c>
      <c r="F60">
        <v>74596</v>
      </c>
      <c r="G60" t="s">
        <v>711</v>
      </c>
      <c r="H60" t="s">
        <v>694</v>
      </c>
      <c r="I60">
        <v>30000</v>
      </c>
      <c r="J60">
        <v>33404</v>
      </c>
      <c r="K60">
        <v>1981</v>
      </c>
      <c r="L60">
        <v>11363</v>
      </c>
      <c r="M60" t="s">
        <v>695</v>
      </c>
      <c r="N60">
        <v>129730</v>
      </c>
      <c r="O60" t="s">
        <v>696</v>
      </c>
      <c r="P60" s="320" t="s">
        <v>77</v>
      </c>
      <c r="Q60" t="s">
        <v>698</v>
      </c>
      <c r="R60" t="s">
        <v>698</v>
      </c>
      <c r="S60">
        <v>5988</v>
      </c>
      <c r="T60" t="s">
        <v>888</v>
      </c>
      <c r="U60" t="s">
        <v>698</v>
      </c>
      <c r="V60" t="s">
        <v>700</v>
      </c>
      <c r="W60" t="s">
        <v>911</v>
      </c>
      <c r="Y60" t="s">
        <v>912</v>
      </c>
      <c r="Z60">
        <v>5</v>
      </c>
      <c r="AA60" t="s">
        <v>909</v>
      </c>
      <c r="AB60" t="s">
        <v>712</v>
      </c>
      <c r="AC60" t="s">
        <v>703</v>
      </c>
      <c r="AD60" s="321">
        <v>33.770000000000003</v>
      </c>
      <c r="AE60" t="s">
        <v>704</v>
      </c>
      <c r="AF60">
        <v>2022</v>
      </c>
      <c r="AG60">
        <v>5</v>
      </c>
    </row>
    <row r="61" spans="1:34">
      <c r="A61" t="s">
        <v>688</v>
      </c>
      <c r="B61" t="s">
        <v>915</v>
      </c>
      <c r="C61" t="s">
        <v>910</v>
      </c>
      <c r="D61" t="s">
        <v>916</v>
      </c>
      <c r="E61" t="s">
        <v>692</v>
      </c>
      <c r="F61">
        <v>76125</v>
      </c>
      <c r="G61" t="s">
        <v>706</v>
      </c>
      <c r="H61" t="s">
        <v>694</v>
      </c>
      <c r="I61">
        <v>30000</v>
      </c>
      <c r="J61">
        <v>33404</v>
      </c>
      <c r="K61">
        <v>1981</v>
      </c>
      <c r="L61">
        <v>11363</v>
      </c>
      <c r="M61" t="s">
        <v>695</v>
      </c>
      <c r="N61">
        <v>129730</v>
      </c>
      <c r="O61" t="s">
        <v>696</v>
      </c>
      <c r="P61" s="320" t="s">
        <v>77</v>
      </c>
      <c r="Q61" t="s">
        <v>698</v>
      </c>
      <c r="R61" t="s">
        <v>698</v>
      </c>
      <c r="S61">
        <v>5988</v>
      </c>
      <c r="T61" t="s">
        <v>888</v>
      </c>
      <c r="U61" t="s">
        <v>698</v>
      </c>
      <c r="V61" t="s">
        <v>706</v>
      </c>
      <c r="W61" t="s">
        <v>911</v>
      </c>
      <c r="Y61" t="s">
        <v>917</v>
      </c>
      <c r="Z61">
        <v>593</v>
      </c>
      <c r="AA61" t="s">
        <v>910</v>
      </c>
      <c r="AB61" t="s">
        <v>708</v>
      </c>
      <c r="AC61" t="s">
        <v>703</v>
      </c>
      <c r="AD61" s="321">
        <v>4.9000000000000004</v>
      </c>
      <c r="AE61" t="s">
        <v>704</v>
      </c>
      <c r="AF61">
        <v>2022</v>
      </c>
      <c r="AG61">
        <v>5</v>
      </c>
    </row>
    <row r="62" spans="1:34">
      <c r="A62" t="s">
        <v>688</v>
      </c>
      <c r="B62" t="s">
        <v>918</v>
      </c>
      <c r="C62" t="s">
        <v>910</v>
      </c>
      <c r="D62" t="s">
        <v>916</v>
      </c>
      <c r="E62" t="s">
        <v>692</v>
      </c>
      <c r="F62">
        <v>76125</v>
      </c>
      <c r="G62" t="s">
        <v>706</v>
      </c>
      <c r="H62" t="s">
        <v>694</v>
      </c>
      <c r="I62">
        <v>30000</v>
      </c>
      <c r="J62">
        <v>33404</v>
      </c>
      <c r="K62">
        <v>1981</v>
      </c>
      <c r="L62">
        <v>11363</v>
      </c>
      <c r="M62" t="s">
        <v>695</v>
      </c>
      <c r="N62">
        <v>129730</v>
      </c>
      <c r="O62" t="s">
        <v>696</v>
      </c>
      <c r="P62" s="320" t="s">
        <v>77</v>
      </c>
      <c r="Q62" t="s">
        <v>698</v>
      </c>
      <c r="R62" t="s">
        <v>698</v>
      </c>
      <c r="S62">
        <v>5988</v>
      </c>
      <c r="T62" t="s">
        <v>888</v>
      </c>
      <c r="U62" t="s">
        <v>698</v>
      </c>
      <c r="V62" t="s">
        <v>706</v>
      </c>
      <c r="W62" t="s">
        <v>911</v>
      </c>
      <c r="Y62" t="s">
        <v>917</v>
      </c>
      <c r="Z62">
        <v>595</v>
      </c>
      <c r="AA62" t="s">
        <v>910</v>
      </c>
      <c r="AB62" t="s">
        <v>708</v>
      </c>
      <c r="AC62" t="s">
        <v>703</v>
      </c>
      <c r="AD62" s="321">
        <v>0.14000000000000001</v>
      </c>
      <c r="AE62" t="s">
        <v>704</v>
      </c>
      <c r="AF62">
        <v>2022</v>
      </c>
      <c r="AG62">
        <v>5</v>
      </c>
    </row>
    <row r="63" spans="1:34">
      <c r="A63" t="s">
        <v>688</v>
      </c>
      <c r="B63" t="s">
        <v>919</v>
      </c>
      <c r="C63" s="322">
        <v>44853</v>
      </c>
      <c r="D63" s="322">
        <v>44859</v>
      </c>
      <c r="E63" t="s">
        <v>692</v>
      </c>
      <c r="F63">
        <v>71305</v>
      </c>
      <c r="G63" t="s">
        <v>727</v>
      </c>
      <c r="H63" t="s">
        <v>694</v>
      </c>
      <c r="I63">
        <v>30000</v>
      </c>
      <c r="J63">
        <v>33404</v>
      </c>
      <c r="K63">
        <v>1981</v>
      </c>
      <c r="L63">
        <v>11363</v>
      </c>
      <c r="M63" t="s">
        <v>695</v>
      </c>
      <c r="N63">
        <v>129730</v>
      </c>
      <c r="O63" t="s">
        <v>728</v>
      </c>
      <c r="P63" t="s">
        <v>79</v>
      </c>
      <c r="R63" t="s">
        <v>698</v>
      </c>
      <c r="S63">
        <v>3592</v>
      </c>
      <c r="T63" t="s">
        <v>920</v>
      </c>
      <c r="U63" t="s">
        <v>698</v>
      </c>
      <c r="V63" t="s">
        <v>700</v>
      </c>
      <c r="W63" t="s">
        <v>921</v>
      </c>
      <c r="Y63" t="s">
        <v>922</v>
      </c>
      <c r="Z63">
        <v>4</v>
      </c>
      <c r="AA63" s="322">
        <v>44853</v>
      </c>
      <c r="AB63" t="s">
        <v>923</v>
      </c>
      <c r="AC63" t="s">
        <v>703</v>
      </c>
      <c r="AD63" s="321">
        <v>217.71</v>
      </c>
      <c r="AE63" t="s">
        <v>704</v>
      </c>
      <c r="AF63">
        <v>2022</v>
      </c>
      <c r="AG63">
        <v>10</v>
      </c>
    </row>
    <row r="64" spans="1:34">
      <c r="A64" t="s">
        <v>688</v>
      </c>
      <c r="B64" t="s">
        <v>924</v>
      </c>
      <c r="C64" s="322">
        <v>44859</v>
      </c>
      <c r="D64" s="322">
        <v>44860</v>
      </c>
      <c r="E64" t="s">
        <v>692</v>
      </c>
      <c r="F64">
        <v>76135</v>
      </c>
      <c r="G64" t="s">
        <v>756</v>
      </c>
      <c r="H64" t="s">
        <v>694</v>
      </c>
      <c r="I64">
        <v>30000</v>
      </c>
      <c r="J64">
        <v>33404</v>
      </c>
      <c r="K64">
        <v>1981</v>
      </c>
      <c r="L64">
        <v>11363</v>
      </c>
      <c r="M64" t="s">
        <v>695</v>
      </c>
      <c r="N64">
        <v>129730</v>
      </c>
      <c r="O64" t="s">
        <v>728</v>
      </c>
      <c r="P64" t="s">
        <v>79</v>
      </c>
      <c r="R64" t="s">
        <v>698</v>
      </c>
      <c r="S64">
        <v>3592</v>
      </c>
      <c r="T64" t="s">
        <v>920</v>
      </c>
      <c r="U64" t="s">
        <v>698</v>
      </c>
      <c r="V64" t="s">
        <v>756</v>
      </c>
      <c r="W64" t="s">
        <v>921</v>
      </c>
      <c r="Y64" t="s">
        <v>925</v>
      </c>
      <c r="Z64">
        <v>268</v>
      </c>
      <c r="AA64" s="322">
        <v>44859</v>
      </c>
      <c r="AB64" t="s">
        <v>708</v>
      </c>
      <c r="AC64" t="s">
        <v>703</v>
      </c>
      <c r="AD64" s="321">
        <v>-6.4</v>
      </c>
      <c r="AE64" t="s">
        <v>704</v>
      </c>
      <c r="AF64">
        <v>2022</v>
      </c>
      <c r="AG64">
        <v>10</v>
      </c>
    </row>
    <row r="65" spans="1:33">
      <c r="A65" t="s">
        <v>688</v>
      </c>
      <c r="B65" t="s">
        <v>926</v>
      </c>
      <c r="C65" s="322">
        <v>44853</v>
      </c>
      <c r="D65" s="322">
        <v>44859</v>
      </c>
      <c r="E65" t="s">
        <v>692</v>
      </c>
      <c r="F65">
        <v>74596</v>
      </c>
      <c r="G65" t="s">
        <v>711</v>
      </c>
      <c r="H65" t="s">
        <v>694</v>
      </c>
      <c r="I65">
        <v>30000</v>
      </c>
      <c r="J65">
        <v>33404</v>
      </c>
      <c r="K65">
        <v>1981</v>
      </c>
      <c r="L65">
        <v>11363</v>
      </c>
      <c r="M65" t="s">
        <v>695</v>
      </c>
      <c r="N65">
        <v>129730</v>
      </c>
      <c r="O65" t="s">
        <v>728</v>
      </c>
      <c r="P65" t="s">
        <v>79</v>
      </c>
      <c r="R65" t="s">
        <v>698</v>
      </c>
      <c r="S65">
        <v>3592</v>
      </c>
      <c r="T65" t="s">
        <v>920</v>
      </c>
      <c r="U65" t="s">
        <v>698</v>
      </c>
      <c r="V65" t="s">
        <v>700</v>
      </c>
      <c r="W65" t="s">
        <v>921</v>
      </c>
      <c r="Y65" t="s">
        <v>922</v>
      </c>
      <c r="Z65">
        <v>6</v>
      </c>
      <c r="AA65" s="322">
        <v>44853</v>
      </c>
      <c r="AB65" t="s">
        <v>927</v>
      </c>
      <c r="AC65" t="s">
        <v>703</v>
      </c>
      <c r="AD65" s="321">
        <v>32.24</v>
      </c>
      <c r="AE65" t="s">
        <v>704</v>
      </c>
      <c r="AF65">
        <v>2022</v>
      </c>
      <c r="AG65">
        <v>10</v>
      </c>
    </row>
    <row r="66" spans="1:33">
      <c r="A66" t="s">
        <v>688</v>
      </c>
      <c r="B66" t="s">
        <v>928</v>
      </c>
      <c r="C66" s="322">
        <v>44859</v>
      </c>
      <c r="D66" s="322">
        <v>44860</v>
      </c>
      <c r="E66" t="s">
        <v>692</v>
      </c>
      <c r="F66">
        <v>76135</v>
      </c>
      <c r="G66" t="s">
        <v>756</v>
      </c>
      <c r="H66" t="s">
        <v>694</v>
      </c>
      <c r="I66">
        <v>30000</v>
      </c>
      <c r="J66">
        <v>33404</v>
      </c>
      <c r="K66">
        <v>1981</v>
      </c>
      <c r="L66">
        <v>11363</v>
      </c>
      <c r="M66" t="s">
        <v>695</v>
      </c>
      <c r="N66">
        <v>129730</v>
      </c>
      <c r="O66" t="s">
        <v>728</v>
      </c>
      <c r="P66" t="s">
        <v>79</v>
      </c>
      <c r="R66" t="s">
        <v>698</v>
      </c>
      <c r="S66">
        <v>3592</v>
      </c>
      <c r="T66" t="s">
        <v>920</v>
      </c>
      <c r="U66" t="s">
        <v>698</v>
      </c>
      <c r="V66" t="s">
        <v>756</v>
      </c>
      <c r="W66" t="s">
        <v>921</v>
      </c>
      <c r="Y66" t="s">
        <v>925</v>
      </c>
      <c r="Z66">
        <v>270</v>
      </c>
      <c r="AA66" s="322">
        <v>44859</v>
      </c>
      <c r="AB66" t="s">
        <v>708</v>
      </c>
      <c r="AC66" t="s">
        <v>703</v>
      </c>
      <c r="AD66" s="321">
        <v>-0.95</v>
      </c>
      <c r="AE66" t="s">
        <v>704</v>
      </c>
      <c r="AF66">
        <v>2022</v>
      </c>
      <c r="AG66">
        <v>10</v>
      </c>
    </row>
    <row r="67" spans="1:33">
      <c r="A67" t="s">
        <v>688</v>
      </c>
      <c r="B67" t="s">
        <v>929</v>
      </c>
      <c r="C67" s="322">
        <v>44865</v>
      </c>
      <c r="D67" s="322">
        <v>44867</v>
      </c>
      <c r="E67" t="s">
        <v>692</v>
      </c>
      <c r="F67">
        <v>75712</v>
      </c>
      <c r="G67" t="s">
        <v>881</v>
      </c>
      <c r="H67" t="s">
        <v>694</v>
      </c>
      <c r="I67">
        <v>30000</v>
      </c>
      <c r="J67">
        <v>33404</v>
      </c>
      <c r="K67">
        <v>1981</v>
      </c>
      <c r="L67">
        <v>11363</v>
      </c>
      <c r="M67" t="s">
        <v>695</v>
      </c>
      <c r="N67">
        <v>129730</v>
      </c>
      <c r="O67" t="s">
        <v>728</v>
      </c>
      <c r="P67" t="s">
        <v>79</v>
      </c>
      <c r="Q67" t="s">
        <v>698</v>
      </c>
      <c r="R67" t="s">
        <v>698</v>
      </c>
      <c r="S67">
        <v>5870</v>
      </c>
      <c r="T67" t="s">
        <v>930</v>
      </c>
      <c r="U67" t="s">
        <v>698</v>
      </c>
      <c r="V67" t="s">
        <v>700</v>
      </c>
      <c r="W67">
        <v>480</v>
      </c>
      <c r="Y67" t="s">
        <v>931</v>
      </c>
      <c r="Z67">
        <v>38</v>
      </c>
      <c r="AA67" s="322">
        <v>44865</v>
      </c>
      <c r="AB67" t="s">
        <v>932</v>
      </c>
      <c r="AC67" t="s">
        <v>703</v>
      </c>
      <c r="AD67" s="321">
        <v>3345.78</v>
      </c>
      <c r="AE67" t="s">
        <v>704</v>
      </c>
      <c r="AF67">
        <v>2022</v>
      </c>
      <c r="AG67">
        <v>10</v>
      </c>
    </row>
    <row r="68" spans="1:33">
      <c r="A68" t="s">
        <v>688</v>
      </c>
      <c r="B68" t="s">
        <v>933</v>
      </c>
      <c r="C68" s="322">
        <v>44867</v>
      </c>
      <c r="D68" s="322">
        <v>44869</v>
      </c>
      <c r="E68" t="s">
        <v>692</v>
      </c>
      <c r="F68">
        <v>76135</v>
      </c>
      <c r="G68" t="s">
        <v>756</v>
      </c>
      <c r="H68" t="s">
        <v>694</v>
      </c>
      <c r="I68">
        <v>30000</v>
      </c>
      <c r="J68">
        <v>33404</v>
      </c>
      <c r="K68">
        <v>1981</v>
      </c>
      <c r="L68">
        <v>11363</v>
      </c>
      <c r="M68" t="s">
        <v>695</v>
      </c>
      <c r="N68">
        <v>129730</v>
      </c>
      <c r="O68" t="s">
        <v>728</v>
      </c>
      <c r="P68" t="s">
        <v>79</v>
      </c>
      <c r="Q68" t="s">
        <v>698</v>
      </c>
      <c r="R68" t="s">
        <v>698</v>
      </c>
      <c r="S68">
        <v>5870</v>
      </c>
      <c r="T68" t="s">
        <v>930</v>
      </c>
      <c r="U68" t="s">
        <v>698</v>
      </c>
      <c r="V68" t="s">
        <v>756</v>
      </c>
      <c r="W68">
        <v>480</v>
      </c>
      <c r="Y68" t="s">
        <v>934</v>
      </c>
      <c r="Z68">
        <v>237</v>
      </c>
      <c r="AA68" s="322">
        <v>44867</v>
      </c>
      <c r="AB68" t="s">
        <v>708</v>
      </c>
      <c r="AC68" t="s">
        <v>703</v>
      </c>
      <c r="AD68" s="321">
        <v>-60.86</v>
      </c>
      <c r="AE68" t="s">
        <v>704</v>
      </c>
      <c r="AF68">
        <v>2022</v>
      </c>
      <c r="AG68">
        <v>11</v>
      </c>
    </row>
    <row r="69" spans="1:33">
      <c r="A69" t="s">
        <v>688</v>
      </c>
      <c r="B69" t="s">
        <v>935</v>
      </c>
      <c r="C69" s="322">
        <v>44865</v>
      </c>
      <c r="D69" s="322">
        <v>44867</v>
      </c>
      <c r="E69" t="s">
        <v>692</v>
      </c>
      <c r="F69">
        <v>74596</v>
      </c>
      <c r="G69" t="s">
        <v>711</v>
      </c>
      <c r="H69" t="s">
        <v>694</v>
      </c>
      <c r="I69">
        <v>30000</v>
      </c>
      <c r="J69">
        <v>33404</v>
      </c>
      <c r="K69">
        <v>1981</v>
      </c>
      <c r="L69">
        <v>11363</v>
      </c>
      <c r="M69" t="s">
        <v>695</v>
      </c>
      <c r="N69">
        <v>129730</v>
      </c>
      <c r="O69" t="s">
        <v>728</v>
      </c>
      <c r="P69" t="s">
        <v>79</v>
      </c>
      <c r="Q69" t="s">
        <v>698</v>
      </c>
      <c r="R69" t="s">
        <v>698</v>
      </c>
      <c r="S69">
        <v>5870</v>
      </c>
      <c r="T69" t="s">
        <v>930</v>
      </c>
      <c r="U69" t="s">
        <v>698</v>
      </c>
      <c r="V69" t="s">
        <v>700</v>
      </c>
      <c r="W69">
        <v>480</v>
      </c>
      <c r="Y69" t="s">
        <v>931</v>
      </c>
      <c r="Z69">
        <v>35</v>
      </c>
      <c r="AA69" s="322">
        <v>44865</v>
      </c>
      <c r="AB69" t="s">
        <v>871</v>
      </c>
      <c r="AC69" t="s">
        <v>703</v>
      </c>
      <c r="AD69" s="321">
        <v>32.24</v>
      </c>
      <c r="AE69" t="s">
        <v>704</v>
      </c>
      <c r="AF69">
        <v>2022</v>
      </c>
      <c r="AG69">
        <v>10</v>
      </c>
    </row>
    <row r="70" spans="1:33">
      <c r="A70" t="s">
        <v>688</v>
      </c>
      <c r="B70" t="s">
        <v>936</v>
      </c>
      <c r="C70" s="322">
        <v>44867</v>
      </c>
      <c r="D70" s="322">
        <v>44869</v>
      </c>
      <c r="E70" t="s">
        <v>692</v>
      </c>
      <c r="F70">
        <v>76135</v>
      </c>
      <c r="G70" t="s">
        <v>756</v>
      </c>
      <c r="H70" t="s">
        <v>694</v>
      </c>
      <c r="I70">
        <v>30000</v>
      </c>
      <c r="J70">
        <v>33404</v>
      </c>
      <c r="K70">
        <v>1981</v>
      </c>
      <c r="L70">
        <v>11363</v>
      </c>
      <c r="M70" t="s">
        <v>695</v>
      </c>
      <c r="N70">
        <v>129730</v>
      </c>
      <c r="O70" t="s">
        <v>728</v>
      </c>
      <c r="P70" t="s">
        <v>79</v>
      </c>
      <c r="Q70" t="s">
        <v>698</v>
      </c>
      <c r="R70" t="s">
        <v>698</v>
      </c>
      <c r="S70">
        <v>5870</v>
      </c>
      <c r="T70" t="s">
        <v>930</v>
      </c>
      <c r="U70" t="s">
        <v>698</v>
      </c>
      <c r="V70" t="s">
        <v>756</v>
      </c>
      <c r="W70">
        <v>480</v>
      </c>
      <c r="Y70" t="s">
        <v>934</v>
      </c>
      <c r="Z70">
        <v>239</v>
      </c>
      <c r="AA70" s="322">
        <v>44867</v>
      </c>
      <c r="AB70" t="s">
        <v>708</v>
      </c>
      <c r="AC70" t="s">
        <v>703</v>
      </c>
      <c r="AD70" s="321">
        <v>-0.59</v>
      </c>
      <c r="AE70" t="s">
        <v>704</v>
      </c>
      <c r="AF70">
        <v>2022</v>
      </c>
      <c r="AG70">
        <v>11</v>
      </c>
    </row>
    <row r="71" spans="1:33" s="325" customFormat="1" hidden="1">
      <c r="A71" s="325" t="s">
        <v>688</v>
      </c>
      <c r="B71" s="325" t="s">
        <v>937</v>
      </c>
      <c r="C71" s="326">
        <v>44827</v>
      </c>
      <c r="D71" s="326">
        <v>44833</v>
      </c>
      <c r="E71" t="s">
        <v>692</v>
      </c>
      <c r="F71" s="325">
        <v>16005</v>
      </c>
      <c r="G71" s="325" t="s">
        <v>874</v>
      </c>
      <c r="H71" t="s">
        <v>694</v>
      </c>
      <c r="I71">
        <v>30000</v>
      </c>
      <c r="J71">
        <v>33404</v>
      </c>
      <c r="K71">
        <v>14929</v>
      </c>
      <c r="L71">
        <v>11363</v>
      </c>
      <c r="M71" t="s">
        <v>695</v>
      </c>
      <c r="N71">
        <v>129730</v>
      </c>
      <c r="O71" s="325" t="s">
        <v>728</v>
      </c>
      <c r="Q71" s="325" t="s">
        <v>698</v>
      </c>
      <c r="R71" t="s">
        <v>698</v>
      </c>
      <c r="S71" s="325">
        <v>6102</v>
      </c>
      <c r="T71" s="325" t="s">
        <v>731</v>
      </c>
      <c r="U71" s="325" t="s">
        <v>698</v>
      </c>
      <c r="V71" s="325" t="s">
        <v>938</v>
      </c>
      <c r="W71" s="325" t="s">
        <v>939</v>
      </c>
      <c r="Y71" s="325" t="s">
        <v>940</v>
      </c>
      <c r="Z71" s="325">
        <v>1</v>
      </c>
      <c r="AA71" s="326">
        <v>44827</v>
      </c>
      <c r="AB71" s="325" t="s">
        <v>941</v>
      </c>
      <c r="AC71" s="325" t="s">
        <v>703</v>
      </c>
      <c r="AD71" s="327">
        <v>98511.65</v>
      </c>
      <c r="AE71" s="325" t="s">
        <v>704</v>
      </c>
      <c r="AF71" s="325">
        <v>2022</v>
      </c>
      <c r="AG71" s="325">
        <v>9</v>
      </c>
    </row>
    <row r="72" spans="1:33">
      <c r="A72" t="s">
        <v>688</v>
      </c>
      <c r="B72" t="s">
        <v>942</v>
      </c>
      <c r="C72" s="322">
        <v>44865</v>
      </c>
      <c r="D72" s="322">
        <v>44873</v>
      </c>
      <c r="E72" t="s">
        <v>692</v>
      </c>
      <c r="F72">
        <v>71205</v>
      </c>
      <c r="G72" t="s">
        <v>943</v>
      </c>
      <c r="H72" t="s">
        <v>694</v>
      </c>
      <c r="I72">
        <v>30000</v>
      </c>
      <c r="J72">
        <v>33404</v>
      </c>
      <c r="K72">
        <v>1981</v>
      </c>
      <c r="L72">
        <v>11363</v>
      </c>
      <c r="M72" t="s">
        <v>695</v>
      </c>
      <c r="N72">
        <v>129730</v>
      </c>
      <c r="O72" t="s">
        <v>728</v>
      </c>
      <c r="P72" t="s">
        <v>79</v>
      </c>
      <c r="Q72" t="s">
        <v>698</v>
      </c>
      <c r="R72" t="s">
        <v>698</v>
      </c>
      <c r="S72">
        <v>6139</v>
      </c>
      <c r="T72" t="s">
        <v>944</v>
      </c>
      <c r="U72" t="s">
        <v>698</v>
      </c>
      <c r="V72" t="s">
        <v>700</v>
      </c>
      <c r="W72">
        <v>12</v>
      </c>
      <c r="Y72" t="s">
        <v>945</v>
      </c>
      <c r="Z72">
        <v>60</v>
      </c>
      <c r="AA72" s="322">
        <v>44865</v>
      </c>
      <c r="AB72" t="s">
        <v>946</v>
      </c>
      <c r="AC72" t="s">
        <v>794</v>
      </c>
      <c r="AD72" s="321">
        <v>5000</v>
      </c>
      <c r="AE72" t="s">
        <v>704</v>
      </c>
      <c r="AF72">
        <v>2022</v>
      </c>
      <c r="AG72">
        <v>10</v>
      </c>
    </row>
    <row r="73" spans="1:33">
      <c r="A73" t="s">
        <v>688</v>
      </c>
      <c r="B73" t="s">
        <v>947</v>
      </c>
      <c r="C73" s="322">
        <v>44865</v>
      </c>
      <c r="D73" s="322">
        <v>44873</v>
      </c>
      <c r="E73" t="s">
        <v>692</v>
      </c>
      <c r="F73">
        <v>74596</v>
      </c>
      <c r="G73" t="s">
        <v>711</v>
      </c>
      <c r="H73" t="s">
        <v>694</v>
      </c>
      <c r="I73">
        <v>30000</v>
      </c>
      <c r="J73">
        <v>33404</v>
      </c>
      <c r="K73">
        <v>1981</v>
      </c>
      <c r="L73">
        <v>11363</v>
      </c>
      <c r="M73" t="s">
        <v>695</v>
      </c>
      <c r="N73">
        <v>129730</v>
      </c>
      <c r="O73" t="s">
        <v>728</v>
      </c>
      <c r="P73" t="s">
        <v>79</v>
      </c>
      <c r="Q73" t="s">
        <v>698</v>
      </c>
      <c r="R73" t="s">
        <v>698</v>
      </c>
      <c r="S73">
        <v>6139</v>
      </c>
      <c r="T73" t="s">
        <v>944</v>
      </c>
      <c r="U73" t="s">
        <v>698</v>
      </c>
      <c r="V73" t="s">
        <v>700</v>
      </c>
      <c r="W73">
        <v>12</v>
      </c>
      <c r="Y73" t="s">
        <v>945</v>
      </c>
      <c r="Z73">
        <v>109</v>
      </c>
      <c r="AA73" s="322">
        <v>44865</v>
      </c>
      <c r="AB73" t="s">
        <v>948</v>
      </c>
      <c r="AC73" t="s">
        <v>794</v>
      </c>
      <c r="AD73" s="321">
        <v>32.24</v>
      </c>
      <c r="AE73" t="s">
        <v>704</v>
      </c>
      <c r="AF73">
        <v>2022</v>
      </c>
      <c r="AG73">
        <v>10</v>
      </c>
    </row>
    <row r="74" spans="1:33">
      <c r="A74" t="s">
        <v>688</v>
      </c>
      <c r="B74" t="s">
        <v>949</v>
      </c>
      <c r="C74" s="322">
        <v>44858</v>
      </c>
      <c r="D74" s="322">
        <v>44859</v>
      </c>
      <c r="E74" t="s">
        <v>692</v>
      </c>
      <c r="F74">
        <v>74205</v>
      </c>
      <c r="G74" t="s">
        <v>950</v>
      </c>
      <c r="H74" t="s">
        <v>694</v>
      </c>
      <c r="I74">
        <v>30000</v>
      </c>
      <c r="J74">
        <v>33404</v>
      </c>
      <c r="K74">
        <v>1981</v>
      </c>
      <c r="L74">
        <v>11363</v>
      </c>
      <c r="M74" t="s">
        <v>695</v>
      </c>
      <c r="N74">
        <v>129730</v>
      </c>
      <c r="O74" t="s">
        <v>728</v>
      </c>
      <c r="P74" s="320" t="s">
        <v>79</v>
      </c>
      <c r="R74" t="s">
        <v>698</v>
      </c>
      <c r="S74">
        <v>5127</v>
      </c>
      <c r="T74" t="s">
        <v>951</v>
      </c>
      <c r="U74" t="s">
        <v>698</v>
      </c>
      <c r="V74" t="s">
        <v>700</v>
      </c>
      <c r="W74">
        <v>28378</v>
      </c>
      <c r="Y74" t="s">
        <v>952</v>
      </c>
      <c r="Z74">
        <v>68</v>
      </c>
      <c r="AA74" s="322">
        <v>44858</v>
      </c>
      <c r="AB74" t="s">
        <v>953</v>
      </c>
      <c r="AC74" t="s">
        <v>703</v>
      </c>
      <c r="AD74" s="321">
        <v>1760.94</v>
      </c>
      <c r="AE74" t="s">
        <v>704</v>
      </c>
      <c r="AF74">
        <v>2022</v>
      </c>
      <c r="AG74">
        <v>10</v>
      </c>
    </row>
    <row r="75" spans="1:33">
      <c r="A75" t="s">
        <v>688</v>
      </c>
      <c r="B75" t="s">
        <v>954</v>
      </c>
      <c r="C75" s="322">
        <v>44858</v>
      </c>
      <c r="D75" s="322">
        <v>44859</v>
      </c>
      <c r="E75" t="s">
        <v>692</v>
      </c>
      <c r="F75">
        <v>74596</v>
      </c>
      <c r="G75" t="s">
        <v>711</v>
      </c>
      <c r="H75" t="s">
        <v>694</v>
      </c>
      <c r="I75">
        <v>30000</v>
      </c>
      <c r="J75">
        <v>33404</v>
      </c>
      <c r="K75">
        <v>1981</v>
      </c>
      <c r="L75">
        <v>11363</v>
      </c>
      <c r="M75" t="s">
        <v>695</v>
      </c>
      <c r="N75">
        <v>129730</v>
      </c>
      <c r="O75" t="s">
        <v>728</v>
      </c>
      <c r="P75" s="320" t="s">
        <v>79</v>
      </c>
      <c r="R75" t="s">
        <v>698</v>
      </c>
      <c r="S75">
        <v>5127</v>
      </c>
      <c r="T75" t="s">
        <v>951</v>
      </c>
      <c r="U75" t="s">
        <v>698</v>
      </c>
      <c r="V75" t="s">
        <v>700</v>
      </c>
      <c r="W75">
        <v>28378</v>
      </c>
      <c r="Y75" t="s">
        <v>952</v>
      </c>
      <c r="Z75">
        <v>71</v>
      </c>
      <c r="AA75" s="322">
        <v>44858</v>
      </c>
      <c r="AB75" t="s">
        <v>871</v>
      </c>
      <c r="AC75" t="s">
        <v>703</v>
      </c>
      <c r="AD75" s="321">
        <v>32.24</v>
      </c>
      <c r="AE75" t="s">
        <v>704</v>
      </c>
      <c r="AF75">
        <v>2022</v>
      </c>
      <c r="AG75">
        <v>10</v>
      </c>
    </row>
    <row r="76" spans="1:33">
      <c r="A76" t="s">
        <v>783</v>
      </c>
      <c r="B76" t="s">
        <v>955</v>
      </c>
      <c r="C76" s="322">
        <v>44845</v>
      </c>
      <c r="D76" s="322">
        <v>44845</v>
      </c>
      <c r="E76" t="s">
        <v>692</v>
      </c>
      <c r="F76">
        <v>71615</v>
      </c>
      <c r="G76" t="s">
        <v>814</v>
      </c>
      <c r="H76" t="s">
        <v>694</v>
      </c>
      <c r="I76">
        <v>30000</v>
      </c>
      <c r="J76">
        <v>33404</v>
      </c>
      <c r="K76">
        <v>1981</v>
      </c>
      <c r="L76">
        <v>11363</v>
      </c>
      <c r="M76" t="s">
        <v>695</v>
      </c>
      <c r="N76">
        <v>129730</v>
      </c>
      <c r="O76" t="s">
        <v>728</v>
      </c>
      <c r="P76" s="320" t="s">
        <v>79</v>
      </c>
      <c r="Q76" t="s">
        <v>787</v>
      </c>
      <c r="R76" t="s">
        <v>833</v>
      </c>
      <c r="S76">
        <v>6132</v>
      </c>
      <c r="T76" t="s">
        <v>849</v>
      </c>
      <c r="V76" t="s">
        <v>817</v>
      </c>
      <c r="W76" t="s">
        <v>791</v>
      </c>
      <c r="Y76" t="s">
        <v>956</v>
      </c>
      <c r="Z76">
        <v>100</v>
      </c>
      <c r="AA76" s="322">
        <v>44845</v>
      </c>
      <c r="AB76" t="s">
        <v>819</v>
      </c>
      <c r="AC76" t="s">
        <v>794</v>
      </c>
      <c r="AD76" s="321">
        <v>620.79999999999995</v>
      </c>
      <c r="AE76" t="s">
        <v>795</v>
      </c>
      <c r="AF76">
        <v>2022</v>
      </c>
      <c r="AG76">
        <v>10</v>
      </c>
    </row>
    <row r="77" spans="1:33">
      <c r="A77" t="s">
        <v>783</v>
      </c>
      <c r="B77" t="s">
        <v>957</v>
      </c>
      <c r="C77" s="322">
        <v>44845</v>
      </c>
      <c r="D77" s="322">
        <v>44845</v>
      </c>
      <c r="E77" t="s">
        <v>692</v>
      </c>
      <c r="F77">
        <v>71635</v>
      </c>
      <c r="G77" t="s">
        <v>855</v>
      </c>
      <c r="H77" t="s">
        <v>694</v>
      </c>
      <c r="I77">
        <v>30000</v>
      </c>
      <c r="J77">
        <v>33404</v>
      </c>
      <c r="K77">
        <v>1981</v>
      </c>
      <c r="L77">
        <v>11363</v>
      </c>
      <c r="M77" t="s">
        <v>695</v>
      </c>
      <c r="N77">
        <v>129730</v>
      </c>
      <c r="O77" t="s">
        <v>728</v>
      </c>
      <c r="P77" s="320" t="s">
        <v>79</v>
      </c>
      <c r="Q77" t="s">
        <v>787</v>
      </c>
      <c r="R77" t="s">
        <v>833</v>
      </c>
      <c r="S77">
        <v>6132</v>
      </c>
      <c r="T77" t="s">
        <v>849</v>
      </c>
      <c r="V77" t="s">
        <v>856</v>
      </c>
      <c r="W77" t="s">
        <v>791</v>
      </c>
      <c r="Y77" t="s">
        <v>956</v>
      </c>
      <c r="Z77">
        <v>101</v>
      </c>
      <c r="AA77" s="322">
        <v>44845</v>
      </c>
      <c r="AB77" t="s">
        <v>857</v>
      </c>
      <c r="AC77" t="s">
        <v>794</v>
      </c>
      <c r="AD77" s="321">
        <v>188</v>
      </c>
      <c r="AE77" t="s">
        <v>795</v>
      </c>
      <c r="AF77">
        <v>2022</v>
      </c>
      <c r="AG77">
        <v>10</v>
      </c>
    </row>
    <row r="78" spans="1:33">
      <c r="A78" t="s">
        <v>688</v>
      </c>
      <c r="B78" t="s">
        <v>958</v>
      </c>
      <c r="C78" t="s">
        <v>736</v>
      </c>
      <c r="D78" t="s">
        <v>737</v>
      </c>
      <c r="E78" t="s">
        <v>692</v>
      </c>
      <c r="F78">
        <v>71620</v>
      </c>
      <c r="G78" t="s">
        <v>959</v>
      </c>
      <c r="H78" t="s">
        <v>694</v>
      </c>
      <c r="I78">
        <v>30000</v>
      </c>
      <c r="J78">
        <v>33404</v>
      </c>
      <c r="K78">
        <v>14929</v>
      </c>
      <c r="L78">
        <v>11363</v>
      </c>
      <c r="M78" t="s">
        <v>695</v>
      </c>
      <c r="N78">
        <v>129730</v>
      </c>
      <c r="O78" t="s">
        <v>728</v>
      </c>
      <c r="P78" s="320" t="s">
        <v>92</v>
      </c>
      <c r="Q78" t="s">
        <v>698</v>
      </c>
      <c r="R78" t="s">
        <v>698</v>
      </c>
      <c r="S78">
        <v>6102</v>
      </c>
      <c r="T78" t="s">
        <v>731</v>
      </c>
      <c r="U78" t="s">
        <v>698</v>
      </c>
      <c r="V78" t="s">
        <v>739</v>
      </c>
      <c r="W78" t="s">
        <v>740</v>
      </c>
      <c r="Y78" t="s">
        <v>741</v>
      </c>
      <c r="Z78">
        <v>7</v>
      </c>
      <c r="AA78" t="s">
        <v>736</v>
      </c>
      <c r="AB78" t="s">
        <v>960</v>
      </c>
      <c r="AC78" t="s">
        <v>703</v>
      </c>
      <c r="AD78" s="321">
        <v>11815.89</v>
      </c>
      <c r="AE78" t="s">
        <v>704</v>
      </c>
      <c r="AF78">
        <v>2022</v>
      </c>
      <c r="AG78">
        <v>12</v>
      </c>
    </row>
    <row r="79" spans="1:33">
      <c r="A79" t="s">
        <v>724</v>
      </c>
      <c r="B79" t="s">
        <v>961</v>
      </c>
      <c r="C79" t="s">
        <v>726</v>
      </c>
      <c r="D79" s="322">
        <v>44935</v>
      </c>
      <c r="E79" t="s">
        <v>692</v>
      </c>
      <c r="F79">
        <v>71620</v>
      </c>
      <c r="G79" t="s">
        <v>959</v>
      </c>
      <c r="H79" t="s">
        <v>694</v>
      </c>
      <c r="I79">
        <v>30000</v>
      </c>
      <c r="J79">
        <v>33404</v>
      </c>
      <c r="K79">
        <v>14929</v>
      </c>
      <c r="L79">
        <v>11363</v>
      </c>
      <c r="M79" t="s">
        <v>695</v>
      </c>
      <c r="N79">
        <v>129730</v>
      </c>
      <c r="O79" t="s">
        <v>728</v>
      </c>
      <c r="P79" s="320" t="s">
        <v>88</v>
      </c>
      <c r="Q79" t="s">
        <v>698</v>
      </c>
      <c r="R79" t="s">
        <v>730</v>
      </c>
      <c r="S79">
        <v>6102</v>
      </c>
      <c r="T79" t="s">
        <v>731</v>
      </c>
      <c r="U79">
        <v>46799</v>
      </c>
      <c r="V79" t="s">
        <v>700</v>
      </c>
      <c r="W79" t="s">
        <v>732</v>
      </c>
      <c r="Y79" t="s">
        <v>733</v>
      </c>
      <c r="Z79">
        <v>22</v>
      </c>
      <c r="AA79" t="s">
        <v>726</v>
      </c>
      <c r="AB79" t="s">
        <v>962</v>
      </c>
      <c r="AC79" t="s">
        <v>703</v>
      </c>
      <c r="AD79" s="321">
        <v>5835.93</v>
      </c>
      <c r="AE79" t="s">
        <v>704</v>
      </c>
      <c r="AF79">
        <v>2022</v>
      </c>
      <c r="AG79">
        <v>12</v>
      </c>
    </row>
    <row r="80" spans="1:33">
      <c r="A80" t="s">
        <v>688</v>
      </c>
      <c r="B80" t="s">
        <v>963</v>
      </c>
      <c r="C80" t="s">
        <v>762</v>
      </c>
      <c r="D80" t="s">
        <v>763</v>
      </c>
      <c r="E80" t="s">
        <v>692</v>
      </c>
      <c r="F80">
        <v>76135</v>
      </c>
      <c r="G80" t="s">
        <v>756</v>
      </c>
      <c r="H80" t="s">
        <v>694</v>
      </c>
      <c r="I80">
        <v>30000</v>
      </c>
      <c r="J80">
        <v>33404</v>
      </c>
      <c r="K80">
        <v>1981</v>
      </c>
      <c r="L80">
        <v>11363</v>
      </c>
      <c r="M80" t="s">
        <v>695</v>
      </c>
      <c r="N80">
        <v>129730</v>
      </c>
      <c r="O80" t="s">
        <v>696</v>
      </c>
      <c r="P80" t="s">
        <v>90</v>
      </c>
      <c r="R80" t="s">
        <v>698</v>
      </c>
      <c r="S80">
        <v>5087</v>
      </c>
      <c r="T80" t="s">
        <v>964</v>
      </c>
      <c r="U80" t="s">
        <v>698</v>
      </c>
      <c r="V80" t="s">
        <v>756</v>
      </c>
      <c r="W80" t="s">
        <v>965</v>
      </c>
      <c r="Y80" t="s">
        <v>765</v>
      </c>
      <c r="Z80">
        <v>1255</v>
      </c>
      <c r="AA80" t="s">
        <v>762</v>
      </c>
      <c r="AB80" t="s">
        <v>708</v>
      </c>
      <c r="AC80" t="s">
        <v>703</v>
      </c>
      <c r="AD80" s="321">
        <v>-62.54</v>
      </c>
      <c r="AE80" t="s">
        <v>704</v>
      </c>
      <c r="AF80">
        <v>2022</v>
      </c>
      <c r="AG80">
        <v>12</v>
      </c>
    </row>
    <row r="81" spans="1:34">
      <c r="A81" t="s">
        <v>688</v>
      </c>
      <c r="B81" t="s">
        <v>966</v>
      </c>
      <c r="C81" t="s">
        <v>762</v>
      </c>
      <c r="D81" t="s">
        <v>763</v>
      </c>
      <c r="E81" t="s">
        <v>692</v>
      </c>
      <c r="F81">
        <v>76135</v>
      </c>
      <c r="G81" t="s">
        <v>756</v>
      </c>
      <c r="H81" t="s">
        <v>694</v>
      </c>
      <c r="I81">
        <v>30000</v>
      </c>
      <c r="J81">
        <v>33404</v>
      </c>
      <c r="K81">
        <v>1981</v>
      </c>
      <c r="L81">
        <v>11363</v>
      </c>
      <c r="M81" t="s">
        <v>695</v>
      </c>
      <c r="N81">
        <v>129730</v>
      </c>
      <c r="O81" t="s">
        <v>696</v>
      </c>
      <c r="P81" t="s">
        <v>90</v>
      </c>
      <c r="R81" t="s">
        <v>698</v>
      </c>
      <c r="S81">
        <v>5087</v>
      </c>
      <c r="T81" t="s">
        <v>964</v>
      </c>
      <c r="U81" t="s">
        <v>698</v>
      </c>
      <c r="V81" t="s">
        <v>756</v>
      </c>
      <c r="W81" t="s">
        <v>965</v>
      </c>
      <c r="Y81" t="s">
        <v>765</v>
      </c>
      <c r="Z81">
        <v>1257</v>
      </c>
      <c r="AA81" t="s">
        <v>762</v>
      </c>
      <c r="AB81" t="s">
        <v>708</v>
      </c>
      <c r="AC81" t="s">
        <v>703</v>
      </c>
      <c r="AD81" s="321">
        <v>-0.8</v>
      </c>
      <c r="AE81" t="s">
        <v>704</v>
      </c>
      <c r="AF81">
        <v>2022</v>
      </c>
      <c r="AG81">
        <v>12</v>
      </c>
    </row>
    <row r="82" spans="1:34">
      <c r="A82" t="s">
        <v>688</v>
      </c>
      <c r="B82" t="s">
        <v>967</v>
      </c>
      <c r="C82" t="s">
        <v>768</v>
      </c>
      <c r="D82" t="s">
        <v>736</v>
      </c>
      <c r="E82" t="s">
        <v>692</v>
      </c>
      <c r="F82">
        <v>73105</v>
      </c>
      <c r="G82" t="s">
        <v>968</v>
      </c>
      <c r="H82" t="s">
        <v>694</v>
      </c>
      <c r="I82">
        <v>30000</v>
      </c>
      <c r="J82">
        <v>33404</v>
      </c>
      <c r="K82">
        <v>1981</v>
      </c>
      <c r="L82">
        <v>11363</v>
      </c>
      <c r="M82" t="s">
        <v>695</v>
      </c>
      <c r="N82">
        <v>129730</v>
      </c>
      <c r="O82" t="s">
        <v>696</v>
      </c>
      <c r="P82" t="s">
        <v>90</v>
      </c>
      <c r="R82" t="s">
        <v>698</v>
      </c>
      <c r="S82">
        <v>5087</v>
      </c>
      <c r="T82" t="s">
        <v>964</v>
      </c>
      <c r="U82" t="s">
        <v>698</v>
      </c>
      <c r="V82" t="s">
        <v>700</v>
      </c>
      <c r="W82" t="s">
        <v>965</v>
      </c>
      <c r="Y82" t="s">
        <v>769</v>
      </c>
      <c r="Z82">
        <v>12</v>
      </c>
      <c r="AA82" t="s">
        <v>768</v>
      </c>
      <c r="AB82" t="s">
        <v>969</v>
      </c>
      <c r="AC82" t="s">
        <v>703</v>
      </c>
      <c r="AD82" s="321">
        <v>2515.9299999999998</v>
      </c>
      <c r="AE82" t="s">
        <v>704</v>
      </c>
      <c r="AF82">
        <v>2022</v>
      </c>
      <c r="AG82">
        <v>12</v>
      </c>
    </row>
    <row r="83" spans="1:34">
      <c r="A83" t="s">
        <v>688</v>
      </c>
      <c r="B83" t="s">
        <v>970</v>
      </c>
      <c r="C83" t="s">
        <v>768</v>
      </c>
      <c r="D83" t="s">
        <v>736</v>
      </c>
      <c r="E83" t="s">
        <v>692</v>
      </c>
      <c r="F83">
        <v>74596</v>
      </c>
      <c r="G83" t="s">
        <v>711</v>
      </c>
      <c r="H83" t="s">
        <v>694</v>
      </c>
      <c r="I83">
        <v>30000</v>
      </c>
      <c r="J83">
        <v>33404</v>
      </c>
      <c r="K83">
        <v>1981</v>
      </c>
      <c r="L83">
        <v>11363</v>
      </c>
      <c r="M83" t="s">
        <v>695</v>
      </c>
      <c r="N83">
        <v>129730</v>
      </c>
      <c r="O83" t="s">
        <v>696</v>
      </c>
      <c r="P83" t="s">
        <v>90</v>
      </c>
      <c r="R83" t="s">
        <v>698</v>
      </c>
      <c r="S83">
        <v>5087</v>
      </c>
      <c r="T83" t="s">
        <v>964</v>
      </c>
      <c r="U83" t="s">
        <v>698</v>
      </c>
      <c r="V83" t="s">
        <v>700</v>
      </c>
      <c r="W83" t="s">
        <v>965</v>
      </c>
      <c r="Y83" t="s">
        <v>769</v>
      </c>
      <c r="Z83">
        <v>15</v>
      </c>
      <c r="AA83" t="s">
        <v>768</v>
      </c>
      <c r="AB83" t="s">
        <v>971</v>
      </c>
      <c r="AC83" t="s">
        <v>703</v>
      </c>
      <c r="AD83" s="321">
        <v>32.24</v>
      </c>
      <c r="AE83" t="s">
        <v>704</v>
      </c>
      <c r="AF83">
        <v>2022</v>
      </c>
      <c r="AG83">
        <v>12</v>
      </c>
    </row>
    <row r="84" spans="1:34">
      <c r="A84" t="s">
        <v>783</v>
      </c>
      <c r="B84" t="s">
        <v>972</v>
      </c>
      <c r="C84" t="s">
        <v>806</v>
      </c>
      <c r="D84" t="s">
        <v>806</v>
      </c>
      <c r="E84" t="s">
        <v>692</v>
      </c>
      <c r="F84">
        <v>71615</v>
      </c>
      <c r="G84" t="s">
        <v>814</v>
      </c>
      <c r="H84" t="s">
        <v>694</v>
      </c>
      <c r="I84">
        <v>30000</v>
      </c>
      <c r="J84">
        <v>33404</v>
      </c>
      <c r="K84">
        <v>1981</v>
      </c>
      <c r="L84">
        <v>11363</v>
      </c>
      <c r="M84" t="s">
        <v>695</v>
      </c>
      <c r="N84">
        <v>129730</v>
      </c>
      <c r="O84" t="s">
        <v>696</v>
      </c>
      <c r="P84" t="s">
        <v>90</v>
      </c>
      <c r="Q84" t="s">
        <v>787</v>
      </c>
      <c r="R84" t="s">
        <v>807</v>
      </c>
      <c r="S84">
        <v>6192</v>
      </c>
      <c r="T84" t="s">
        <v>973</v>
      </c>
      <c r="V84" t="s">
        <v>817</v>
      </c>
      <c r="W84" t="s">
        <v>791</v>
      </c>
      <c r="Y84" t="s">
        <v>808</v>
      </c>
      <c r="Z84">
        <v>388</v>
      </c>
      <c r="AA84" t="s">
        <v>806</v>
      </c>
      <c r="AB84" t="s">
        <v>974</v>
      </c>
      <c r="AC84" t="s">
        <v>794</v>
      </c>
      <c r="AD84" s="321">
        <v>576</v>
      </c>
      <c r="AE84" t="s">
        <v>795</v>
      </c>
      <c r="AF84">
        <v>2022</v>
      </c>
      <c r="AG84">
        <v>12</v>
      </c>
    </row>
    <row r="85" spans="1:34">
      <c r="A85" t="s">
        <v>783</v>
      </c>
      <c r="B85" t="s">
        <v>975</v>
      </c>
      <c r="C85" t="s">
        <v>806</v>
      </c>
      <c r="D85" t="s">
        <v>806</v>
      </c>
      <c r="E85" t="s">
        <v>692</v>
      </c>
      <c r="F85">
        <v>71635</v>
      </c>
      <c r="G85" t="s">
        <v>855</v>
      </c>
      <c r="H85" t="s">
        <v>694</v>
      </c>
      <c r="I85">
        <v>30000</v>
      </c>
      <c r="J85">
        <v>33404</v>
      </c>
      <c r="K85">
        <v>1981</v>
      </c>
      <c r="L85">
        <v>11363</v>
      </c>
      <c r="M85" t="s">
        <v>695</v>
      </c>
      <c r="N85">
        <v>129730</v>
      </c>
      <c r="O85" t="s">
        <v>696</v>
      </c>
      <c r="P85" t="s">
        <v>90</v>
      </c>
      <c r="Q85" t="s">
        <v>787</v>
      </c>
      <c r="R85" t="s">
        <v>807</v>
      </c>
      <c r="S85">
        <v>6192</v>
      </c>
      <c r="T85" t="s">
        <v>973</v>
      </c>
      <c r="V85" t="s">
        <v>856</v>
      </c>
      <c r="W85" t="s">
        <v>791</v>
      </c>
      <c r="Y85" t="s">
        <v>808</v>
      </c>
      <c r="Z85">
        <v>389</v>
      </c>
      <c r="AA85" t="s">
        <v>806</v>
      </c>
      <c r="AB85" t="s">
        <v>857</v>
      </c>
      <c r="AC85" t="s">
        <v>794</v>
      </c>
      <c r="AD85" s="321">
        <v>188</v>
      </c>
      <c r="AE85" t="s">
        <v>795</v>
      </c>
      <c r="AF85">
        <v>2022</v>
      </c>
      <c r="AG85">
        <v>12</v>
      </c>
    </row>
    <row r="86" spans="1:34">
      <c r="A86" t="s">
        <v>688</v>
      </c>
      <c r="B86" t="s">
        <v>976</v>
      </c>
      <c r="C86" t="s">
        <v>977</v>
      </c>
      <c r="D86" t="s">
        <v>736</v>
      </c>
      <c r="E86" t="s">
        <v>692</v>
      </c>
      <c r="F86">
        <v>74210</v>
      </c>
      <c r="G86" t="s">
        <v>693</v>
      </c>
      <c r="H86" t="s">
        <v>694</v>
      </c>
      <c r="I86">
        <v>30000</v>
      </c>
      <c r="J86">
        <v>33404</v>
      </c>
      <c r="K86">
        <v>1981</v>
      </c>
      <c r="L86">
        <v>11363</v>
      </c>
      <c r="M86" t="s">
        <v>695</v>
      </c>
      <c r="N86">
        <v>129730</v>
      </c>
      <c r="O86" t="s">
        <v>728</v>
      </c>
      <c r="P86" t="s">
        <v>90</v>
      </c>
      <c r="Q86" t="s">
        <v>787</v>
      </c>
      <c r="R86" t="s">
        <v>698</v>
      </c>
      <c r="S86">
        <v>3007</v>
      </c>
      <c r="T86" t="s">
        <v>978</v>
      </c>
      <c r="U86" t="s">
        <v>698</v>
      </c>
      <c r="V86" t="s">
        <v>700</v>
      </c>
      <c r="W86" t="s">
        <v>979</v>
      </c>
      <c r="Y86" t="s">
        <v>980</v>
      </c>
      <c r="Z86">
        <v>12</v>
      </c>
      <c r="AA86" t="s">
        <v>977</v>
      </c>
      <c r="AB86" t="s">
        <v>981</v>
      </c>
      <c r="AC86" t="s">
        <v>703</v>
      </c>
      <c r="AD86" s="321">
        <v>2352.4</v>
      </c>
      <c r="AE86" t="s">
        <v>704</v>
      </c>
      <c r="AF86">
        <v>2022</v>
      </c>
      <c r="AG86">
        <v>12</v>
      </c>
    </row>
    <row r="87" spans="1:34">
      <c r="A87" t="s">
        <v>688</v>
      </c>
      <c r="B87" t="s">
        <v>982</v>
      </c>
      <c r="C87" t="s">
        <v>762</v>
      </c>
      <c r="D87" t="s">
        <v>763</v>
      </c>
      <c r="E87" t="s">
        <v>692</v>
      </c>
      <c r="F87">
        <v>76135</v>
      </c>
      <c r="G87" t="s">
        <v>756</v>
      </c>
      <c r="H87" t="s">
        <v>694</v>
      </c>
      <c r="I87">
        <v>30000</v>
      </c>
      <c r="J87">
        <v>33404</v>
      </c>
      <c r="K87">
        <v>1981</v>
      </c>
      <c r="L87">
        <v>11363</v>
      </c>
      <c r="M87" t="s">
        <v>695</v>
      </c>
      <c r="N87">
        <v>129730</v>
      </c>
      <c r="O87" t="s">
        <v>728</v>
      </c>
      <c r="P87" t="s">
        <v>90</v>
      </c>
      <c r="Q87" t="s">
        <v>787</v>
      </c>
      <c r="R87" t="s">
        <v>698</v>
      </c>
      <c r="S87">
        <v>3007</v>
      </c>
      <c r="T87" t="s">
        <v>978</v>
      </c>
      <c r="U87" t="s">
        <v>698</v>
      </c>
      <c r="V87" t="s">
        <v>756</v>
      </c>
      <c r="W87" t="s">
        <v>979</v>
      </c>
      <c r="Y87" t="s">
        <v>765</v>
      </c>
      <c r="Z87">
        <v>1266</v>
      </c>
      <c r="AA87" t="s">
        <v>762</v>
      </c>
      <c r="AB87" t="s">
        <v>708</v>
      </c>
      <c r="AC87" t="s">
        <v>703</v>
      </c>
      <c r="AD87" s="321">
        <v>-58.48</v>
      </c>
      <c r="AE87" t="s">
        <v>704</v>
      </c>
      <c r="AF87">
        <v>2022</v>
      </c>
      <c r="AG87">
        <v>12</v>
      </c>
      <c r="AH87" s="324" t="s">
        <v>983</v>
      </c>
    </row>
    <row r="88" spans="1:34">
      <c r="A88" t="s">
        <v>688</v>
      </c>
      <c r="B88" t="s">
        <v>984</v>
      </c>
      <c r="C88" t="s">
        <v>977</v>
      </c>
      <c r="D88" t="s">
        <v>736</v>
      </c>
      <c r="E88" t="s">
        <v>692</v>
      </c>
      <c r="F88">
        <v>74596</v>
      </c>
      <c r="G88" t="s">
        <v>711</v>
      </c>
      <c r="H88" t="s">
        <v>694</v>
      </c>
      <c r="I88">
        <v>30000</v>
      </c>
      <c r="J88">
        <v>33404</v>
      </c>
      <c r="K88">
        <v>1981</v>
      </c>
      <c r="L88">
        <v>11363</v>
      </c>
      <c r="M88" t="s">
        <v>695</v>
      </c>
      <c r="N88">
        <v>129730</v>
      </c>
      <c r="O88" t="s">
        <v>728</v>
      </c>
      <c r="P88" t="s">
        <v>90</v>
      </c>
      <c r="Q88" t="s">
        <v>787</v>
      </c>
      <c r="R88" t="s">
        <v>698</v>
      </c>
      <c r="S88">
        <v>3007</v>
      </c>
      <c r="T88" t="s">
        <v>978</v>
      </c>
      <c r="U88" t="s">
        <v>698</v>
      </c>
      <c r="V88" t="s">
        <v>700</v>
      </c>
      <c r="W88" t="s">
        <v>979</v>
      </c>
      <c r="Y88" t="s">
        <v>980</v>
      </c>
      <c r="Z88">
        <v>17</v>
      </c>
      <c r="AA88" t="s">
        <v>977</v>
      </c>
      <c r="AB88" t="s">
        <v>971</v>
      </c>
      <c r="AC88" t="s">
        <v>703</v>
      </c>
      <c r="AD88" s="321">
        <v>32.24</v>
      </c>
      <c r="AE88" t="s">
        <v>704</v>
      </c>
      <c r="AF88">
        <v>2022</v>
      </c>
      <c r="AG88">
        <v>12</v>
      </c>
    </row>
    <row r="89" spans="1:34">
      <c r="A89" t="s">
        <v>688</v>
      </c>
      <c r="B89" t="s">
        <v>985</v>
      </c>
      <c r="C89" t="s">
        <v>762</v>
      </c>
      <c r="D89" t="s">
        <v>763</v>
      </c>
      <c r="E89" t="s">
        <v>692</v>
      </c>
      <c r="F89">
        <v>76135</v>
      </c>
      <c r="G89" t="s">
        <v>756</v>
      </c>
      <c r="H89" t="s">
        <v>694</v>
      </c>
      <c r="I89">
        <v>30000</v>
      </c>
      <c r="J89">
        <v>33404</v>
      </c>
      <c r="K89">
        <v>1981</v>
      </c>
      <c r="L89">
        <v>11363</v>
      </c>
      <c r="M89" t="s">
        <v>695</v>
      </c>
      <c r="N89">
        <v>129730</v>
      </c>
      <c r="O89" t="s">
        <v>728</v>
      </c>
      <c r="P89" t="s">
        <v>90</v>
      </c>
      <c r="Q89" t="s">
        <v>787</v>
      </c>
      <c r="R89" t="s">
        <v>698</v>
      </c>
      <c r="S89">
        <v>3007</v>
      </c>
      <c r="T89" t="s">
        <v>978</v>
      </c>
      <c r="U89" t="s">
        <v>698</v>
      </c>
      <c r="V89" t="s">
        <v>756</v>
      </c>
      <c r="W89" t="s">
        <v>979</v>
      </c>
      <c r="Y89" t="s">
        <v>765</v>
      </c>
      <c r="Z89">
        <v>1268</v>
      </c>
      <c r="AA89" t="s">
        <v>762</v>
      </c>
      <c r="AB89" t="s">
        <v>708</v>
      </c>
      <c r="AC89" t="s">
        <v>703</v>
      </c>
      <c r="AD89" s="321">
        <v>-0.8</v>
      </c>
      <c r="AE89" t="s">
        <v>704</v>
      </c>
      <c r="AF89">
        <v>2022</v>
      </c>
      <c r="AG89">
        <v>12</v>
      </c>
    </row>
    <row r="90" spans="1:34">
      <c r="A90" t="s">
        <v>986</v>
      </c>
      <c r="B90" t="s">
        <v>987</v>
      </c>
      <c r="C90" t="s">
        <v>763</v>
      </c>
      <c r="D90" s="322">
        <v>44953</v>
      </c>
      <c r="E90" t="s">
        <v>692</v>
      </c>
      <c r="F90">
        <v>71615</v>
      </c>
      <c r="G90" t="s">
        <v>814</v>
      </c>
      <c r="H90" t="s">
        <v>694</v>
      </c>
      <c r="I90">
        <v>30000</v>
      </c>
      <c r="J90">
        <v>33404</v>
      </c>
      <c r="K90">
        <v>1981</v>
      </c>
      <c r="L90">
        <v>11363</v>
      </c>
      <c r="M90" t="s">
        <v>695</v>
      </c>
      <c r="N90">
        <v>129730</v>
      </c>
      <c r="O90" t="s">
        <v>696</v>
      </c>
      <c r="P90" t="s">
        <v>90</v>
      </c>
      <c r="Q90" t="s">
        <v>988</v>
      </c>
      <c r="V90" t="s">
        <v>989</v>
      </c>
      <c r="W90" t="s">
        <v>990</v>
      </c>
      <c r="Y90">
        <v>9815713</v>
      </c>
      <c r="Z90">
        <v>243</v>
      </c>
      <c r="AA90" t="s">
        <v>763</v>
      </c>
      <c r="AB90" t="s">
        <v>991</v>
      </c>
      <c r="AC90" t="s">
        <v>794</v>
      </c>
      <c r="AD90" s="321">
        <v>-576</v>
      </c>
      <c r="AE90" t="s">
        <v>992</v>
      </c>
      <c r="AF90">
        <v>2022</v>
      </c>
      <c r="AG90">
        <v>12</v>
      </c>
    </row>
    <row r="91" spans="1:34">
      <c r="A91" t="s">
        <v>986</v>
      </c>
      <c r="B91" t="s">
        <v>993</v>
      </c>
      <c r="C91" t="s">
        <v>796</v>
      </c>
      <c r="D91" s="322">
        <v>44953</v>
      </c>
      <c r="E91" t="s">
        <v>692</v>
      </c>
      <c r="F91">
        <v>71615</v>
      </c>
      <c r="G91" t="s">
        <v>814</v>
      </c>
      <c r="H91" t="s">
        <v>694</v>
      </c>
      <c r="I91">
        <v>30000</v>
      </c>
      <c r="J91">
        <v>33404</v>
      </c>
      <c r="K91">
        <v>1981</v>
      </c>
      <c r="L91">
        <v>11363</v>
      </c>
      <c r="M91" t="s">
        <v>695</v>
      </c>
      <c r="N91">
        <v>129730</v>
      </c>
      <c r="O91" t="s">
        <v>696</v>
      </c>
      <c r="P91" t="s">
        <v>90</v>
      </c>
      <c r="Q91" t="s">
        <v>988</v>
      </c>
      <c r="V91" t="s">
        <v>994</v>
      </c>
      <c r="W91" t="s">
        <v>990</v>
      </c>
      <c r="Y91">
        <v>9815733</v>
      </c>
      <c r="Z91">
        <v>243</v>
      </c>
      <c r="AA91" t="s">
        <v>796</v>
      </c>
      <c r="AB91" t="s">
        <v>995</v>
      </c>
      <c r="AC91" t="s">
        <v>794</v>
      </c>
      <c r="AD91" s="321">
        <v>576</v>
      </c>
      <c r="AE91" t="s">
        <v>992</v>
      </c>
      <c r="AF91">
        <v>2022</v>
      </c>
      <c r="AG91">
        <v>12</v>
      </c>
    </row>
    <row r="92" spans="1:34">
      <c r="A92" t="s">
        <v>986</v>
      </c>
      <c r="B92" t="s">
        <v>996</v>
      </c>
      <c r="C92" t="s">
        <v>763</v>
      </c>
      <c r="D92" s="322">
        <v>44953</v>
      </c>
      <c r="E92" t="s">
        <v>692</v>
      </c>
      <c r="F92">
        <v>71635</v>
      </c>
      <c r="G92" t="s">
        <v>855</v>
      </c>
      <c r="H92" t="s">
        <v>694</v>
      </c>
      <c r="I92">
        <v>30000</v>
      </c>
      <c r="J92">
        <v>33404</v>
      </c>
      <c r="K92">
        <v>1981</v>
      </c>
      <c r="L92">
        <v>11363</v>
      </c>
      <c r="M92" t="s">
        <v>695</v>
      </c>
      <c r="N92">
        <v>129730</v>
      </c>
      <c r="O92" t="s">
        <v>696</v>
      </c>
      <c r="P92" t="s">
        <v>90</v>
      </c>
      <c r="Q92" t="s">
        <v>988</v>
      </c>
      <c r="V92" t="s">
        <v>989</v>
      </c>
      <c r="W92" t="s">
        <v>990</v>
      </c>
      <c r="Y92">
        <v>9815713</v>
      </c>
      <c r="Z92">
        <v>245</v>
      </c>
      <c r="AA92" t="s">
        <v>763</v>
      </c>
      <c r="AB92" t="s">
        <v>997</v>
      </c>
      <c r="AC92" t="s">
        <v>794</v>
      </c>
      <c r="AD92" s="321">
        <v>-188</v>
      </c>
      <c r="AE92" t="s">
        <v>992</v>
      </c>
      <c r="AF92">
        <v>2022</v>
      </c>
      <c r="AG92">
        <v>12</v>
      </c>
    </row>
    <row r="93" spans="1:34">
      <c r="A93" t="s">
        <v>986</v>
      </c>
      <c r="B93" t="s">
        <v>998</v>
      </c>
      <c r="C93" t="s">
        <v>796</v>
      </c>
      <c r="D93" s="322">
        <v>44953</v>
      </c>
      <c r="E93" t="s">
        <v>692</v>
      </c>
      <c r="F93">
        <v>71635</v>
      </c>
      <c r="G93" t="s">
        <v>855</v>
      </c>
      <c r="H93" t="s">
        <v>694</v>
      </c>
      <c r="I93">
        <v>30000</v>
      </c>
      <c r="J93">
        <v>33404</v>
      </c>
      <c r="K93">
        <v>1981</v>
      </c>
      <c r="L93">
        <v>11363</v>
      </c>
      <c r="M93" t="s">
        <v>695</v>
      </c>
      <c r="N93">
        <v>129730</v>
      </c>
      <c r="O93" t="s">
        <v>696</v>
      </c>
      <c r="P93" t="s">
        <v>90</v>
      </c>
      <c r="Q93" t="s">
        <v>988</v>
      </c>
      <c r="V93" t="s">
        <v>994</v>
      </c>
      <c r="W93" t="s">
        <v>990</v>
      </c>
      <c r="Y93">
        <v>9815733</v>
      </c>
      <c r="Z93">
        <v>245</v>
      </c>
      <c r="AA93" t="s">
        <v>796</v>
      </c>
      <c r="AB93" t="s">
        <v>999</v>
      </c>
      <c r="AC93" t="s">
        <v>794</v>
      </c>
      <c r="AD93" s="321">
        <v>188</v>
      </c>
      <c r="AE93" t="s">
        <v>992</v>
      </c>
      <c r="AF93">
        <v>2022</v>
      </c>
      <c r="AG93">
        <v>12</v>
      </c>
    </row>
    <row r="94" spans="1:34">
      <c r="A94" t="s">
        <v>986</v>
      </c>
      <c r="B94" t="s">
        <v>1000</v>
      </c>
      <c r="C94" t="s">
        <v>763</v>
      </c>
      <c r="D94" s="322">
        <v>44950</v>
      </c>
      <c r="E94" t="s">
        <v>692</v>
      </c>
      <c r="F94">
        <v>71605</v>
      </c>
      <c r="G94" t="s">
        <v>786</v>
      </c>
      <c r="H94" t="s">
        <v>694</v>
      </c>
      <c r="I94">
        <v>30000</v>
      </c>
      <c r="J94">
        <v>33404</v>
      </c>
      <c r="K94">
        <v>1981</v>
      </c>
      <c r="L94">
        <v>11363</v>
      </c>
      <c r="M94" t="s">
        <v>695</v>
      </c>
      <c r="N94">
        <v>129730</v>
      </c>
      <c r="O94" t="s">
        <v>696</v>
      </c>
      <c r="P94" t="s">
        <v>90</v>
      </c>
      <c r="Q94" t="s">
        <v>988</v>
      </c>
      <c r="V94" t="s">
        <v>1001</v>
      </c>
      <c r="W94" t="s">
        <v>1002</v>
      </c>
      <c r="Y94">
        <v>9813811</v>
      </c>
      <c r="Z94">
        <v>5905</v>
      </c>
      <c r="AA94" t="s">
        <v>763</v>
      </c>
      <c r="AB94" t="s">
        <v>1003</v>
      </c>
      <c r="AC94" t="s">
        <v>794</v>
      </c>
      <c r="AD94" s="321">
        <v>-2033.71</v>
      </c>
      <c r="AE94" t="s">
        <v>992</v>
      </c>
      <c r="AF94">
        <v>2022</v>
      </c>
      <c r="AG94">
        <v>12</v>
      </c>
    </row>
    <row r="95" spans="1:34">
      <c r="A95" t="s">
        <v>986</v>
      </c>
      <c r="B95" t="s">
        <v>1004</v>
      </c>
      <c r="C95" t="s">
        <v>796</v>
      </c>
      <c r="D95" s="322">
        <v>44950</v>
      </c>
      <c r="E95" t="s">
        <v>692</v>
      </c>
      <c r="F95">
        <v>71605</v>
      </c>
      <c r="G95" t="s">
        <v>786</v>
      </c>
      <c r="H95" t="s">
        <v>694</v>
      </c>
      <c r="I95">
        <v>30000</v>
      </c>
      <c r="J95">
        <v>33404</v>
      </c>
      <c r="K95">
        <v>1981</v>
      </c>
      <c r="L95">
        <v>11363</v>
      </c>
      <c r="M95" t="s">
        <v>695</v>
      </c>
      <c r="N95">
        <v>129730</v>
      </c>
      <c r="O95" t="s">
        <v>696</v>
      </c>
      <c r="P95" t="s">
        <v>90</v>
      </c>
      <c r="Q95" t="s">
        <v>988</v>
      </c>
      <c r="V95" t="s">
        <v>1005</v>
      </c>
      <c r="W95" t="s">
        <v>1002</v>
      </c>
      <c r="Y95">
        <v>9814487</v>
      </c>
      <c r="Z95">
        <v>5905</v>
      </c>
      <c r="AA95" t="s">
        <v>796</v>
      </c>
      <c r="AB95" t="s">
        <v>1006</v>
      </c>
      <c r="AC95" t="s">
        <v>794</v>
      </c>
      <c r="AD95" s="321">
        <v>2033.71</v>
      </c>
      <c r="AE95" t="s">
        <v>992</v>
      </c>
      <c r="AF95">
        <v>2022</v>
      </c>
      <c r="AG95">
        <v>12</v>
      </c>
    </row>
    <row r="96" spans="1:34">
      <c r="A96" t="s">
        <v>986</v>
      </c>
      <c r="B96" t="s">
        <v>1007</v>
      </c>
      <c r="C96" t="s">
        <v>763</v>
      </c>
      <c r="D96" s="322">
        <v>44953</v>
      </c>
      <c r="E96" t="s">
        <v>692</v>
      </c>
      <c r="F96">
        <v>71605</v>
      </c>
      <c r="G96" t="s">
        <v>786</v>
      </c>
      <c r="H96" t="s">
        <v>694</v>
      </c>
      <c r="I96">
        <v>30000</v>
      </c>
      <c r="J96">
        <v>33404</v>
      </c>
      <c r="K96">
        <v>1981</v>
      </c>
      <c r="L96">
        <v>11363</v>
      </c>
      <c r="M96" t="s">
        <v>695</v>
      </c>
      <c r="N96">
        <v>129730</v>
      </c>
      <c r="O96" t="s">
        <v>696</v>
      </c>
      <c r="P96" t="s">
        <v>90</v>
      </c>
      <c r="Q96" t="s">
        <v>988</v>
      </c>
      <c r="V96" t="s">
        <v>989</v>
      </c>
      <c r="W96" t="s">
        <v>990</v>
      </c>
      <c r="Y96">
        <v>9815713</v>
      </c>
      <c r="Z96">
        <v>244</v>
      </c>
      <c r="AA96" t="s">
        <v>763</v>
      </c>
      <c r="AB96" t="s">
        <v>1008</v>
      </c>
      <c r="AC96" t="s">
        <v>794</v>
      </c>
      <c r="AD96" s="321">
        <v>-2067.2600000000002</v>
      </c>
      <c r="AE96" t="s">
        <v>992</v>
      </c>
      <c r="AF96">
        <v>2022</v>
      </c>
      <c r="AG96">
        <v>12</v>
      </c>
    </row>
    <row r="97" spans="1:34">
      <c r="A97" t="s">
        <v>986</v>
      </c>
      <c r="B97" t="s">
        <v>1009</v>
      </c>
      <c r="C97" t="s">
        <v>796</v>
      </c>
      <c r="D97" s="322">
        <v>44953</v>
      </c>
      <c r="E97" t="s">
        <v>692</v>
      </c>
      <c r="F97">
        <v>71605</v>
      </c>
      <c r="G97" t="s">
        <v>786</v>
      </c>
      <c r="H97" t="s">
        <v>694</v>
      </c>
      <c r="I97">
        <v>30000</v>
      </c>
      <c r="J97">
        <v>33404</v>
      </c>
      <c r="K97">
        <v>1981</v>
      </c>
      <c r="L97">
        <v>11363</v>
      </c>
      <c r="M97" t="s">
        <v>695</v>
      </c>
      <c r="N97">
        <v>129730</v>
      </c>
      <c r="O97" t="s">
        <v>696</v>
      </c>
      <c r="P97" t="s">
        <v>90</v>
      </c>
      <c r="Q97" t="s">
        <v>988</v>
      </c>
      <c r="V97" t="s">
        <v>994</v>
      </c>
      <c r="W97" t="s">
        <v>990</v>
      </c>
      <c r="Y97">
        <v>9815733</v>
      </c>
      <c r="Z97">
        <v>244</v>
      </c>
      <c r="AA97" t="s">
        <v>796</v>
      </c>
      <c r="AB97" t="s">
        <v>1010</v>
      </c>
      <c r="AC97" t="s">
        <v>794</v>
      </c>
      <c r="AD97" s="321">
        <v>2067.2600000000002</v>
      </c>
      <c r="AE97" t="s">
        <v>992</v>
      </c>
      <c r="AF97">
        <v>2022</v>
      </c>
      <c r="AG97">
        <v>12</v>
      </c>
    </row>
    <row r="98" spans="1:34">
      <c r="A98" t="s">
        <v>783</v>
      </c>
      <c r="B98" t="s">
        <v>1011</v>
      </c>
      <c r="C98" s="322">
        <v>44845</v>
      </c>
      <c r="D98" s="322">
        <v>44845</v>
      </c>
      <c r="E98" t="s">
        <v>692</v>
      </c>
      <c r="F98">
        <v>71605</v>
      </c>
      <c r="G98" t="s">
        <v>786</v>
      </c>
      <c r="H98" t="s">
        <v>694</v>
      </c>
      <c r="I98">
        <v>30000</v>
      </c>
      <c r="J98">
        <v>33404</v>
      </c>
      <c r="K98">
        <v>1981</v>
      </c>
      <c r="L98">
        <v>11363</v>
      </c>
      <c r="M98" t="s">
        <v>695</v>
      </c>
      <c r="N98">
        <v>129730</v>
      </c>
      <c r="O98" t="s">
        <v>728</v>
      </c>
      <c r="P98" t="s">
        <v>90</v>
      </c>
      <c r="Q98" t="s">
        <v>787</v>
      </c>
      <c r="R98" t="s">
        <v>833</v>
      </c>
      <c r="S98">
        <v>1860</v>
      </c>
      <c r="T98" t="s">
        <v>802</v>
      </c>
      <c r="V98" t="s">
        <v>790</v>
      </c>
      <c r="W98" t="s">
        <v>791</v>
      </c>
      <c r="Y98" t="s">
        <v>956</v>
      </c>
      <c r="Z98">
        <v>99</v>
      </c>
      <c r="AA98" s="322">
        <v>44845</v>
      </c>
      <c r="AB98" t="s">
        <v>1012</v>
      </c>
      <c r="AC98" t="s">
        <v>794</v>
      </c>
      <c r="AD98" s="321">
        <v>1489.48</v>
      </c>
      <c r="AE98" t="s">
        <v>795</v>
      </c>
      <c r="AF98">
        <v>2022</v>
      </c>
      <c r="AG98">
        <v>10</v>
      </c>
    </row>
    <row r="99" spans="1:34">
      <c r="A99" t="s">
        <v>724</v>
      </c>
      <c r="B99" t="s">
        <v>1013</v>
      </c>
      <c r="C99" t="s">
        <v>726</v>
      </c>
      <c r="D99" s="322">
        <v>44935</v>
      </c>
      <c r="E99" t="s">
        <v>692</v>
      </c>
      <c r="F99">
        <v>71635</v>
      </c>
      <c r="G99" t="s">
        <v>1014</v>
      </c>
      <c r="H99" t="s">
        <v>694</v>
      </c>
      <c r="I99">
        <v>30000</v>
      </c>
      <c r="J99">
        <v>33404</v>
      </c>
      <c r="K99">
        <v>14929</v>
      </c>
      <c r="L99">
        <v>11363</v>
      </c>
      <c r="M99" t="s">
        <v>695</v>
      </c>
      <c r="N99">
        <v>129730</v>
      </c>
      <c r="O99" t="s">
        <v>728</v>
      </c>
      <c r="P99" s="320" t="s">
        <v>729</v>
      </c>
      <c r="Q99" t="s">
        <v>698</v>
      </c>
      <c r="R99" t="s">
        <v>730</v>
      </c>
      <c r="S99">
        <v>6102</v>
      </c>
      <c r="T99" t="s">
        <v>731</v>
      </c>
      <c r="U99">
        <v>46799</v>
      </c>
      <c r="V99" t="s">
        <v>700</v>
      </c>
      <c r="W99" t="s">
        <v>732</v>
      </c>
      <c r="Y99" t="s">
        <v>733</v>
      </c>
      <c r="Z99">
        <v>23</v>
      </c>
      <c r="AA99" t="s">
        <v>726</v>
      </c>
      <c r="AB99" t="s">
        <v>1015</v>
      </c>
      <c r="AC99" t="s">
        <v>703</v>
      </c>
      <c r="AD99" s="321">
        <v>3103.32</v>
      </c>
      <c r="AE99" t="s">
        <v>704</v>
      </c>
      <c r="AF99">
        <v>2022</v>
      </c>
      <c r="AG99">
        <v>12</v>
      </c>
    </row>
    <row r="100" spans="1:34">
      <c r="A100" t="s">
        <v>688</v>
      </c>
      <c r="B100" t="s">
        <v>1016</v>
      </c>
      <c r="C100" s="322">
        <v>44844</v>
      </c>
      <c r="D100" s="322">
        <v>44845</v>
      </c>
      <c r="E100" t="s">
        <v>692</v>
      </c>
      <c r="F100">
        <v>74596</v>
      </c>
      <c r="G100" t="s">
        <v>711</v>
      </c>
      <c r="H100" t="s">
        <v>694</v>
      </c>
      <c r="I100">
        <v>30000</v>
      </c>
      <c r="J100">
        <v>33404</v>
      </c>
      <c r="K100">
        <v>1981</v>
      </c>
      <c r="L100">
        <v>11363</v>
      </c>
      <c r="M100" t="s">
        <v>695</v>
      </c>
      <c r="N100">
        <v>129730</v>
      </c>
      <c r="O100" t="s">
        <v>696</v>
      </c>
      <c r="P100" s="320" t="s">
        <v>92</v>
      </c>
      <c r="Q100" t="s">
        <v>698</v>
      </c>
      <c r="R100" t="s">
        <v>698</v>
      </c>
      <c r="S100">
        <v>5988</v>
      </c>
      <c r="T100" t="s">
        <v>888</v>
      </c>
      <c r="U100" t="s">
        <v>698</v>
      </c>
      <c r="V100" t="s">
        <v>700</v>
      </c>
      <c r="W100" t="s">
        <v>1017</v>
      </c>
      <c r="Y100" t="s">
        <v>1018</v>
      </c>
      <c r="Z100">
        <v>40</v>
      </c>
      <c r="AA100" s="322">
        <v>44844</v>
      </c>
      <c r="AB100" t="s">
        <v>927</v>
      </c>
      <c r="AC100" t="s">
        <v>703</v>
      </c>
      <c r="AD100" s="321">
        <v>32.24</v>
      </c>
      <c r="AE100" t="s">
        <v>704</v>
      </c>
      <c r="AF100">
        <v>2022</v>
      </c>
      <c r="AG100">
        <v>10</v>
      </c>
    </row>
    <row r="101" spans="1:34">
      <c r="A101" t="s">
        <v>688</v>
      </c>
      <c r="B101" t="s">
        <v>1019</v>
      </c>
      <c r="C101" s="322">
        <v>44844</v>
      </c>
      <c r="D101" s="322">
        <v>44845</v>
      </c>
      <c r="E101" t="s">
        <v>692</v>
      </c>
      <c r="F101">
        <v>71635</v>
      </c>
      <c r="G101" t="s">
        <v>1014</v>
      </c>
      <c r="H101" t="s">
        <v>694</v>
      </c>
      <c r="I101">
        <v>30000</v>
      </c>
      <c r="J101">
        <v>33404</v>
      </c>
      <c r="K101">
        <v>1981</v>
      </c>
      <c r="L101">
        <v>11363</v>
      </c>
      <c r="M101" t="s">
        <v>695</v>
      </c>
      <c r="N101">
        <v>129730</v>
      </c>
      <c r="O101" t="s">
        <v>696</v>
      </c>
      <c r="P101" s="320" t="s">
        <v>92</v>
      </c>
      <c r="Q101" t="s">
        <v>698</v>
      </c>
      <c r="R101" t="s">
        <v>698</v>
      </c>
      <c r="S101">
        <v>5988</v>
      </c>
      <c r="T101" t="s">
        <v>888</v>
      </c>
      <c r="U101" t="s">
        <v>698</v>
      </c>
      <c r="V101" t="s">
        <v>700</v>
      </c>
      <c r="W101" t="s">
        <v>1017</v>
      </c>
      <c r="Y101" t="s">
        <v>1018</v>
      </c>
      <c r="Z101">
        <v>21</v>
      </c>
      <c r="AA101" s="322">
        <v>44844</v>
      </c>
      <c r="AB101" t="s">
        <v>1020</v>
      </c>
      <c r="AC101" t="s">
        <v>703</v>
      </c>
      <c r="AD101" s="321">
        <v>849.06</v>
      </c>
      <c r="AE101" t="s">
        <v>704</v>
      </c>
      <c r="AF101">
        <v>2022</v>
      </c>
      <c r="AG101">
        <v>10</v>
      </c>
      <c r="AH101" s="324" t="s">
        <v>1021</v>
      </c>
    </row>
    <row r="102" spans="1:34">
      <c r="A102" t="s">
        <v>688</v>
      </c>
      <c r="B102" t="s">
        <v>1022</v>
      </c>
      <c r="C102" s="322">
        <v>44851</v>
      </c>
      <c r="D102" s="322">
        <v>44855</v>
      </c>
      <c r="E102" t="s">
        <v>692</v>
      </c>
      <c r="F102">
        <v>74510</v>
      </c>
      <c r="G102" t="s">
        <v>1023</v>
      </c>
      <c r="H102" t="s">
        <v>694</v>
      </c>
      <c r="I102">
        <v>30000</v>
      </c>
      <c r="J102">
        <v>33404</v>
      </c>
      <c r="K102">
        <v>1981</v>
      </c>
      <c r="L102">
        <v>11363</v>
      </c>
      <c r="M102" t="s">
        <v>695</v>
      </c>
      <c r="N102">
        <v>129730</v>
      </c>
      <c r="O102" t="s">
        <v>696</v>
      </c>
      <c r="P102" s="320" t="s">
        <v>92</v>
      </c>
      <c r="Q102" t="s">
        <v>698</v>
      </c>
      <c r="R102" t="s">
        <v>698</v>
      </c>
      <c r="S102">
        <v>5988</v>
      </c>
      <c r="T102" t="s">
        <v>888</v>
      </c>
      <c r="U102" t="s">
        <v>698</v>
      </c>
      <c r="V102" t="s">
        <v>700</v>
      </c>
      <c r="W102" t="s">
        <v>1024</v>
      </c>
      <c r="Y102" t="s">
        <v>1025</v>
      </c>
      <c r="Z102">
        <v>10</v>
      </c>
      <c r="AA102" s="322">
        <v>44851</v>
      </c>
      <c r="AB102" t="s">
        <v>1026</v>
      </c>
      <c r="AC102" t="s">
        <v>703</v>
      </c>
      <c r="AD102" s="321">
        <v>362.85</v>
      </c>
      <c r="AE102" t="s">
        <v>704</v>
      </c>
      <c r="AF102">
        <v>2022</v>
      </c>
      <c r="AG102">
        <v>10</v>
      </c>
    </row>
    <row r="103" spans="1:34">
      <c r="A103" t="s">
        <v>688</v>
      </c>
      <c r="B103" t="s">
        <v>1027</v>
      </c>
      <c r="C103" s="322">
        <v>44851</v>
      </c>
      <c r="D103" s="322">
        <v>44855</v>
      </c>
      <c r="E103" t="s">
        <v>692</v>
      </c>
      <c r="F103">
        <v>74596</v>
      </c>
      <c r="G103" t="s">
        <v>711</v>
      </c>
      <c r="H103" t="s">
        <v>694</v>
      </c>
      <c r="I103">
        <v>30000</v>
      </c>
      <c r="J103">
        <v>33404</v>
      </c>
      <c r="K103">
        <v>1981</v>
      </c>
      <c r="L103">
        <v>11363</v>
      </c>
      <c r="M103" t="s">
        <v>695</v>
      </c>
      <c r="N103">
        <v>129730</v>
      </c>
      <c r="O103" t="s">
        <v>696</v>
      </c>
      <c r="P103" s="320" t="s">
        <v>92</v>
      </c>
      <c r="Q103" t="s">
        <v>698</v>
      </c>
      <c r="R103" t="s">
        <v>698</v>
      </c>
      <c r="S103">
        <v>5988</v>
      </c>
      <c r="T103" t="s">
        <v>888</v>
      </c>
      <c r="U103" t="s">
        <v>698</v>
      </c>
      <c r="V103" t="s">
        <v>700</v>
      </c>
      <c r="W103" t="s">
        <v>1024</v>
      </c>
      <c r="Y103" t="s">
        <v>1025</v>
      </c>
      <c r="Z103">
        <v>12</v>
      </c>
      <c r="AA103" s="322">
        <v>44851</v>
      </c>
      <c r="AB103" t="s">
        <v>927</v>
      </c>
      <c r="AC103" t="s">
        <v>703</v>
      </c>
      <c r="AD103" s="321">
        <v>32.24</v>
      </c>
      <c r="AE103" t="s">
        <v>704</v>
      </c>
      <c r="AF103">
        <v>2022</v>
      </c>
      <c r="AG103">
        <v>10</v>
      </c>
    </row>
    <row r="104" spans="1:34">
      <c r="A104" t="s">
        <v>688</v>
      </c>
      <c r="B104" t="s">
        <v>1028</v>
      </c>
      <c r="C104" s="322">
        <v>44855</v>
      </c>
      <c r="D104" s="322">
        <v>44856</v>
      </c>
      <c r="E104" t="s">
        <v>692</v>
      </c>
      <c r="F104">
        <v>76135</v>
      </c>
      <c r="G104" t="s">
        <v>756</v>
      </c>
      <c r="H104" t="s">
        <v>694</v>
      </c>
      <c r="I104">
        <v>30000</v>
      </c>
      <c r="J104">
        <v>33404</v>
      </c>
      <c r="K104">
        <v>1981</v>
      </c>
      <c r="L104">
        <v>11363</v>
      </c>
      <c r="M104" t="s">
        <v>695</v>
      </c>
      <c r="N104">
        <v>129730</v>
      </c>
      <c r="O104" t="s">
        <v>696</v>
      </c>
      <c r="P104" s="320" t="s">
        <v>92</v>
      </c>
      <c r="Q104" t="s">
        <v>698</v>
      </c>
      <c r="R104" t="s">
        <v>698</v>
      </c>
      <c r="S104">
        <v>5988</v>
      </c>
      <c r="T104" t="s">
        <v>888</v>
      </c>
      <c r="U104" t="s">
        <v>698</v>
      </c>
      <c r="V104" t="s">
        <v>756</v>
      </c>
      <c r="W104" t="s">
        <v>1024</v>
      </c>
      <c r="Y104" t="s">
        <v>1029</v>
      </c>
      <c r="Z104">
        <v>183</v>
      </c>
      <c r="AA104" s="322">
        <v>44855</v>
      </c>
      <c r="AB104" t="s">
        <v>708</v>
      </c>
      <c r="AC104" t="s">
        <v>703</v>
      </c>
      <c r="AD104" s="321">
        <v>-10.66</v>
      </c>
      <c r="AE104" t="s">
        <v>704</v>
      </c>
      <c r="AF104">
        <v>2022</v>
      </c>
      <c r="AG104">
        <v>10</v>
      </c>
    </row>
    <row r="105" spans="1:34">
      <c r="A105" t="s">
        <v>688</v>
      </c>
      <c r="B105" t="s">
        <v>1030</v>
      </c>
      <c r="C105" s="322">
        <v>44855</v>
      </c>
      <c r="D105" s="322">
        <v>44856</v>
      </c>
      <c r="E105" t="s">
        <v>692</v>
      </c>
      <c r="F105">
        <v>76135</v>
      </c>
      <c r="G105" t="s">
        <v>756</v>
      </c>
      <c r="H105" t="s">
        <v>694</v>
      </c>
      <c r="I105">
        <v>30000</v>
      </c>
      <c r="J105">
        <v>33404</v>
      </c>
      <c r="K105">
        <v>1981</v>
      </c>
      <c r="L105">
        <v>11363</v>
      </c>
      <c r="M105" t="s">
        <v>695</v>
      </c>
      <c r="N105">
        <v>129730</v>
      </c>
      <c r="O105" t="s">
        <v>696</v>
      </c>
      <c r="P105" s="320" t="s">
        <v>92</v>
      </c>
      <c r="Q105" t="s">
        <v>698</v>
      </c>
      <c r="R105" t="s">
        <v>698</v>
      </c>
      <c r="S105">
        <v>5988</v>
      </c>
      <c r="T105" t="s">
        <v>888</v>
      </c>
      <c r="U105" t="s">
        <v>698</v>
      </c>
      <c r="V105" t="s">
        <v>756</v>
      </c>
      <c r="W105" t="s">
        <v>1024</v>
      </c>
      <c r="Y105" t="s">
        <v>1029</v>
      </c>
      <c r="Z105">
        <v>185</v>
      </c>
      <c r="AA105" s="322">
        <v>44855</v>
      </c>
      <c r="AB105" t="s">
        <v>708</v>
      </c>
      <c r="AC105" t="s">
        <v>703</v>
      </c>
      <c r="AD105" s="321">
        <v>-0.95</v>
      </c>
      <c r="AE105" t="s">
        <v>704</v>
      </c>
      <c r="AF105">
        <v>2022</v>
      </c>
      <c r="AG105">
        <v>10</v>
      </c>
      <c r="AH105" s="324" t="s">
        <v>1031</v>
      </c>
    </row>
    <row r="106" spans="1:34">
      <c r="A106" t="s">
        <v>688</v>
      </c>
      <c r="B106" t="s">
        <v>1032</v>
      </c>
      <c r="C106" t="s">
        <v>909</v>
      </c>
      <c r="D106" t="s">
        <v>909</v>
      </c>
      <c r="E106" t="s">
        <v>692</v>
      </c>
      <c r="F106">
        <v>75705</v>
      </c>
      <c r="G106" t="s">
        <v>774</v>
      </c>
      <c r="H106" t="s">
        <v>694</v>
      </c>
      <c r="I106">
        <v>30000</v>
      </c>
      <c r="J106">
        <v>33404</v>
      </c>
      <c r="K106">
        <v>1981</v>
      </c>
      <c r="L106">
        <v>11363</v>
      </c>
      <c r="M106" t="s">
        <v>695</v>
      </c>
      <c r="N106">
        <v>129730</v>
      </c>
      <c r="O106" t="s">
        <v>696</v>
      </c>
      <c r="P106" s="320" t="s">
        <v>92</v>
      </c>
      <c r="Q106" t="s">
        <v>698</v>
      </c>
      <c r="R106" t="s">
        <v>698</v>
      </c>
      <c r="S106">
        <v>5988</v>
      </c>
      <c r="T106" t="s">
        <v>888</v>
      </c>
      <c r="U106" t="s">
        <v>698</v>
      </c>
      <c r="V106" t="s">
        <v>1033</v>
      </c>
      <c r="W106" t="s">
        <v>1034</v>
      </c>
      <c r="Y106" t="s">
        <v>1035</v>
      </c>
      <c r="Z106">
        <v>22</v>
      </c>
      <c r="AA106" t="s">
        <v>909</v>
      </c>
      <c r="AB106" t="s">
        <v>1036</v>
      </c>
      <c r="AC106" t="s">
        <v>703</v>
      </c>
      <c r="AD106" s="321">
        <v>6985.07</v>
      </c>
      <c r="AE106" t="s">
        <v>704</v>
      </c>
      <c r="AF106">
        <v>2022</v>
      </c>
      <c r="AG106">
        <v>5</v>
      </c>
      <c r="AH106" s="324" t="s">
        <v>1031</v>
      </c>
    </row>
    <row r="107" spans="1:34">
      <c r="A107" t="s">
        <v>688</v>
      </c>
      <c r="B107" t="s">
        <v>1037</v>
      </c>
      <c r="C107" t="s">
        <v>909</v>
      </c>
      <c r="D107" t="s">
        <v>909</v>
      </c>
      <c r="E107" t="s">
        <v>692</v>
      </c>
      <c r="F107">
        <v>74596</v>
      </c>
      <c r="G107" t="s">
        <v>711</v>
      </c>
      <c r="H107" t="s">
        <v>694</v>
      </c>
      <c r="I107">
        <v>30000</v>
      </c>
      <c r="J107">
        <v>33404</v>
      </c>
      <c r="K107">
        <v>1981</v>
      </c>
      <c r="L107">
        <v>11363</v>
      </c>
      <c r="M107" t="s">
        <v>695</v>
      </c>
      <c r="N107">
        <v>129730</v>
      </c>
      <c r="O107" t="s">
        <v>696</v>
      </c>
      <c r="P107" s="320" t="s">
        <v>92</v>
      </c>
      <c r="Q107" t="s">
        <v>698</v>
      </c>
      <c r="R107" t="s">
        <v>698</v>
      </c>
      <c r="S107">
        <v>5988</v>
      </c>
      <c r="T107" t="s">
        <v>888</v>
      </c>
      <c r="U107" t="s">
        <v>698</v>
      </c>
      <c r="V107" t="s">
        <v>1033</v>
      </c>
      <c r="W107" t="s">
        <v>1034</v>
      </c>
      <c r="Y107" t="s">
        <v>1035</v>
      </c>
      <c r="Z107">
        <v>21</v>
      </c>
      <c r="AA107" t="s">
        <v>909</v>
      </c>
      <c r="AB107" t="s">
        <v>712</v>
      </c>
      <c r="AC107" t="s">
        <v>703</v>
      </c>
      <c r="AD107" s="321">
        <v>33.770000000000003</v>
      </c>
      <c r="AE107" t="s">
        <v>704</v>
      </c>
      <c r="AF107">
        <v>2022</v>
      </c>
      <c r="AG107">
        <v>5</v>
      </c>
    </row>
    <row r="108" spans="1:34">
      <c r="A108" t="s">
        <v>1038</v>
      </c>
      <c r="B108" t="s">
        <v>1039</v>
      </c>
      <c r="C108" s="322">
        <v>44837</v>
      </c>
      <c r="D108" s="322">
        <v>44845</v>
      </c>
      <c r="E108" t="s">
        <v>692</v>
      </c>
      <c r="F108">
        <v>71305</v>
      </c>
      <c r="G108" t="s">
        <v>1040</v>
      </c>
      <c r="H108" t="s">
        <v>694</v>
      </c>
      <c r="I108">
        <v>30000</v>
      </c>
      <c r="J108">
        <v>33404</v>
      </c>
      <c r="K108">
        <v>1981</v>
      </c>
      <c r="L108">
        <v>11363</v>
      </c>
      <c r="M108" t="s">
        <v>695</v>
      </c>
      <c r="N108">
        <v>129730</v>
      </c>
      <c r="O108" t="s">
        <v>696</v>
      </c>
      <c r="P108" s="320" t="s">
        <v>92</v>
      </c>
      <c r="Q108" t="s">
        <v>1041</v>
      </c>
      <c r="R108" t="s">
        <v>698</v>
      </c>
      <c r="V108" t="s">
        <v>1042</v>
      </c>
      <c r="Y108" t="s">
        <v>1043</v>
      </c>
      <c r="Z108">
        <v>7</v>
      </c>
      <c r="AA108" s="322">
        <v>44837</v>
      </c>
      <c r="AB108" t="s">
        <v>1044</v>
      </c>
      <c r="AC108" t="s">
        <v>703</v>
      </c>
      <c r="AD108" s="321">
        <v>-544.27</v>
      </c>
      <c r="AE108" t="s">
        <v>1045</v>
      </c>
      <c r="AF108">
        <v>2022</v>
      </c>
      <c r="AG108">
        <v>10</v>
      </c>
    </row>
    <row r="109" spans="1:34">
      <c r="A109" t="s">
        <v>1038</v>
      </c>
      <c r="B109" t="s">
        <v>1046</v>
      </c>
      <c r="C109" s="322">
        <v>44873</v>
      </c>
      <c r="D109" s="322">
        <v>44881</v>
      </c>
      <c r="E109" t="s">
        <v>692</v>
      </c>
      <c r="F109">
        <v>71635</v>
      </c>
      <c r="G109" t="s">
        <v>855</v>
      </c>
      <c r="H109" t="s">
        <v>694</v>
      </c>
      <c r="I109">
        <v>30000</v>
      </c>
      <c r="J109">
        <v>33404</v>
      </c>
      <c r="K109">
        <v>1981</v>
      </c>
      <c r="L109">
        <v>11363</v>
      </c>
      <c r="M109" t="s">
        <v>695</v>
      </c>
      <c r="N109">
        <v>129730</v>
      </c>
      <c r="O109" t="s">
        <v>696</v>
      </c>
      <c r="P109" s="320" t="s">
        <v>92</v>
      </c>
      <c r="Q109" t="s">
        <v>1041</v>
      </c>
      <c r="R109" t="s">
        <v>698</v>
      </c>
      <c r="V109" t="s">
        <v>1047</v>
      </c>
      <c r="Y109" t="s">
        <v>1048</v>
      </c>
      <c r="Z109">
        <v>3</v>
      </c>
      <c r="AA109" s="322">
        <v>44873</v>
      </c>
      <c r="AB109" t="s">
        <v>1049</v>
      </c>
      <c r="AC109" t="s">
        <v>703</v>
      </c>
      <c r="AD109" s="321">
        <v>-82.99</v>
      </c>
      <c r="AE109" t="s">
        <v>1045</v>
      </c>
      <c r="AF109">
        <v>2022</v>
      </c>
      <c r="AG109">
        <v>11</v>
      </c>
    </row>
    <row r="110" spans="1:34">
      <c r="A110" t="s">
        <v>724</v>
      </c>
      <c r="B110" t="s">
        <v>1050</v>
      </c>
      <c r="C110" t="s">
        <v>726</v>
      </c>
      <c r="D110" s="322">
        <v>44935</v>
      </c>
      <c r="E110" t="s">
        <v>692</v>
      </c>
      <c r="F110">
        <v>72311</v>
      </c>
      <c r="G110" t="s">
        <v>1051</v>
      </c>
      <c r="H110" t="s">
        <v>694</v>
      </c>
      <c r="I110">
        <v>30000</v>
      </c>
      <c r="J110">
        <v>33404</v>
      </c>
      <c r="K110">
        <v>14929</v>
      </c>
      <c r="L110">
        <v>11363</v>
      </c>
      <c r="M110" t="s">
        <v>695</v>
      </c>
      <c r="N110">
        <v>129730</v>
      </c>
      <c r="O110" t="s">
        <v>728</v>
      </c>
      <c r="P110" s="320" t="s">
        <v>96</v>
      </c>
      <c r="Q110" t="s">
        <v>698</v>
      </c>
      <c r="R110" t="s">
        <v>730</v>
      </c>
      <c r="S110">
        <v>6102</v>
      </c>
      <c r="T110" t="s">
        <v>731</v>
      </c>
      <c r="U110">
        <v>46799</v>
      </c>
      <c r="V110" t="s">
        <v>700</v>
      </c>
      <c r="W110" t="s">
        <v>732</v>
      </c>
      <c r="Y110" t="s">
        <v>733</v>
      </c>
      <c r="Z110">
        <v>24</v>
      </c>
      <c r="AA110" t="s">
        <v>726</v>
      </c>
      <c r="AB110" t="s">
        <v>1052</v>
      </c>
      <c r="AC110" t="s">
        <v>703</v>
      </c>
      <c r="AD110" s="321">
        <v>2037.07</v>
      </c>
      <c r="AE110" t="s">
        <v>704</v>
      </c>
      <c r="AF110">
        <v>2022</v>
      </c>
      <c r="AG110">
        <v>12</v>
      </c>
    </row>
    <row r="111" spans="1:34">
      <c r="A111" t="s">
        <v>724</v>
      </c>
      <c r="B111" t="s">
        <v>1053</v>
      </c>
      <c r="C111" t="s">
        <v>726</v>
      </c>
      <c r="D111" s="322">
        <v>44935</v>
      </c>
      <c r="E111" t="s">
        <v>692</v>
      </c>
      <c r="F111">
        <v>72445</v>
      </c>
      <c r="G111" t="s">
        <v>1054</v>
      </c>
      <c r="H111" t="s">
        <v>694</v>
      </c>
      <c r="I111">
        <v>30000</v>
      </c>
      <c r="J111">
        <v>33404</v>
      </c>
      <c r="K111">
        <v>14929</v>
      </c>
      <c r="L111">
        <v>11363</v>
      </c>
      <c r="M111" t="s">
        <v>695</v>
      </c>
      <c r="N111">
        <v>129730</v>
      </c>
      <c r="O111" t="s">
        <v>728</v>
      </c>
      <c r="P111" s="320" t="s">
        <v>96</v>
      </c>
      <c r="Q111" t="s">
        <v>698</v>
      </c>
      <c r="R111" t="s">
        <v>730</v>
      </c>
      <c r="S111">
        <v>6102</v>
      </c>
      <c r="T111" t="s">
        <v>731</v>
      </c>
      <c r="U111">
        <v>46799</v>
      </c>
      <c r="V111" t="s">
        <v>700</v>
      </c>
      <c r="W111" t="s">
        <v>732</v>
      </c>
      <c r="Y111" t="s">
        <v>733</v>
      </c>
      <c r="Z111">
        <v>26</v>
      </c>
      <c r="AA111" t="s">
        <v>726</v>
      </c>
      <c r="AB111" t="s">
        <v>1055</v>
      </c>
      <c r="AC111" t="s">
        <v>703</v>
      </c>
      <c r="AD111" s="321">
        <v>17214.900000000001</v>
      </c>
      <c r="AE111" t="s">
        <v>704</v>
      </c>
      <c r="AF111">
        <v>2022</v>
      </c>
      <c r="AG111">
        <v>12</v>
      </c>
    </row>
    <row r="112" spans="1:34">
      <c r="A112" t="s">
        <v>724</v>
      </c>
      <c r="B112" t="s">
        <v>1056</v>
      </c>
      <c r="C112" t="s">
        <v>726</v>
      </c>
      <c r="D112" s="322">
        <v>44935</v>
      </c>
      <c r="E112" t="s">
        <v>692</v>
      </c>
      <c r="F112">
        <v>72505</v>
      </c>
      <c r="G112" t="s">
        <v>1057</v>
      </c>
      <c r="H112" t="s">
        <v>694</v>
      </c>
      <c r="I112">
        <v>30000</v>
      </c>
      <c r="J112">
        <v>33404</v>
      </c>
      <c r="K112">
        <v>14929</v>
      </c>
      <c r="L112">
        <v>11363</v>
      </c>
      <c r="M112" t="s">
        <v>695</v>
      </c>
      <c r="N112">
        <v>129730</v>
      </c>
      <c r="O112" t="s">
        <v>728</v>
      </c>
      <c r="P112" s="320" t="s">
        <v>88</v>
      </c>
      <c r="Q112" t="s">
        <v>698</v>
      </c>
      <c r="R112" t="s">
        <v>730</v>
      </c>
      <c r="S112">
        <v>6102</v>
      </c>
      <c r="T112" t="s">
        <v>731</v>
      </c>
      <c r="U112">
        <v>46799</v>
      </c>
      <c r="V112" t="s">
        <v>700</v>
      </c>
      <c r="W112" t="s">
        <v>732</v>
      </c>
      <c r="Y112" t="s">
        <v>733</v>
      </c>
      <c r="Z112">
        <v>28</v>
      </c>
      <c r="AA112" t="s">
        <v>726</v>
      </c>
      <c r="AB112" t="s">
        <v>1058</v>
      </c>
      <c r="AC112" t="s">
        <v>703</v>
      </c>
      <c r="AD112" s="321">
        <v>970.82</v>
      </c>
      <c r="AE112" t="s">
        <v>704</v>
      </c>
      <c r="AF112">
        <v>2022</v>
      </c>
      <c r="AG112">
        <v>12</v>
      </c>
    </row>
    <row r="113" spans="1:33">
      <c r="A113" t="s">
        <v>688</v>
      </c>
      <c r="B113" t="s">
        <v>1059</v>
      </c>
      <c r="C113" t="s">
        <v>726</v>
      </c>
      <c r="D113" t="s">
        <v>796</v>
      </c>
      <c r="E113" t="s">
        <v>692</v>
      </c>
      <c r="F113">
        <v>76135</v>
      </c>
      <c r="G113" t="s">
        <v>756</v>
      </c>
      <c r="H113" t="s">
        <v>694</v>
      </c>
      <c r="I113">
        <v>30000</v>
      </c>
      <c r="J113">
        <v>33404</v>
      </c>
      <c r="K113">
        <v>1981</v>
      </c>
      <c r="L113">
        <v>11363</v>
      </c>
      <c r="M113" t="s">
        <v>695</v>
      </c>
      <c r="N113">
        <v>129730</v>
      </c>
      <c r="O113" t="s">
        <v>696</v>
      </c>
      <c r="P113" s="320" t="s">
        <v>121</v>
      </c>
      <c r="Q113" t="s">
        <v>698</v>
      </c>
      <c r="R113" t="s">
        <v>698</v>
      </c>
      <c r="S113">
        <v>5127</v>
      </c>
      <c r="T113" t="s">
        <v>951</v>
      </c>
      <c r="U113" t="s">
        <v>698</v>
      </c>
      <c r="V113" t="s">
        <v>756</v>
      </c>
      <c r="W113">
        <v>28428</v>
      </c>
      <c r="Y113" t="s">
        <v>1060</v>
      </c>
      <c r="Z113">
        <v>775</v>
      </c>
      <c r="AA113" t="s">
        <v>726</v>
      </c>
      <c r="AB113" t="s">
        <v>708</v>
      </c>
      <c r="AC113" t="s">
        <v>703</v>
      </c>
      <c r="AD113" s="321">
        <v>-55.99</v>
      </c>
      <c r="AE113" t="s">
        <v>704</v>
      </c>
      <c r="AF113">
        <v>2022</v>
      </c>
      <c r="AG113">
        <v>12</v>
      </c>
    </row>
    <row r="114" spans="1:33">
      <c r="A114" t="s">
        <v>688</v>
      </c>
      <c r="B114" t="s">
        <v>1061</v>
      </c>
      <c r="C114" t="s">
        <v>726</v>
      </c>
      <c r="D114" t="s">
        <v>796</v>
      </c>
      <c r="E114" t="s">
        <v>692</v>
      </c>
      <c r="F114">
        <v>76135</v>
      </c>
      <c r="G114" t="s">
        <v>756</v>
      </c>
      <c r="H114" t="s">
        <v>694</v>
      </c>
      <c r="I114">
        <v>30000</v>
      </c>
      <c r="J114">
        <v>33404</v>
      </c>
      <c r="K114">
        <v>1981</v>
      </c>
      <c r="L114">
        <v>11363</v>
      </c>
      <c r="M114" t="s">
        <v>695</v>
      </c>
      <c r="N114">
        <v>129730</v>
      </c>
      <c r="O114" t="s">
        <v>696</v>
      </c>
      <c r="P114" s="320" t="s">
        <v>121</v>
      </c>
      <c r="Q114" t="s">
        <v>698</v>
      </c>
      <c r="R114" t="s">
        <v>698</v>
      </c>
      <c r="S114">
        <v>5127</v>
      </c>
      <c r="T114" t="s">
        <v>951</v>
      </c>
      <c r="U114" t="s">
        <v>698</v>
      </c>
      <c r="V114" t="s">
        <v>756</v>
      </c>
      <c r="W114">
        <v>28428</v>
      </c>
      <c r="Y114" t="s">
        <v>1060</v>
      </c>
      <c r="Z114">
        <v>763</v>
      </c>
      <c r="AA114" t="s">
        <v>726</v>
      </c>
      <c r="AB114" t="s">
        <v>708</v>
      </c>
      <c r="AC114" t="s">
        <v>703</v>
      </c>
      <c r="AD114" s="321">
        <v>-1.74</v>
      </c>
      <c r="AE114" t="s">
        <v>704</v>
      </c>
      <c r="AF114">
        <v>2022</v>
      </c>
      <c r="AG114">
        <v>12</v>
      </c>
    </row>
    <row r="115" spans="1:33">
      <c r="A115" t="s">
        <v>688</v>
      </c>
      <c r="B115" t="s">
        <v>1062</v>
      </c>
      <c r="C115" s="322">
        <v>44739</v>
      </c>
      <c r="D115" s="322">
        <v>44739</v>
      </c>
      <c r="E115" t="s">
        <v>692</v>
      </c>
      <c r="F115">
        <v>71305</v>
      </c>
      <c r="G115" t="s">
        <v>727</v>
      </c>
      <c r="H115" t="s">
        <v>694</v>
      </c>
      <c r="I115">
        <v>30000</v>
      </c>
      <c r="J115">
        <v>33404</v>
      </c>
      <c r="K115">
        <v>1981</v>
      </c>
      <c r="L115">
        <v>11363</v>
      </c>
      <c r="M115" t="s">
        <v>695</v>
      </c>
      <c r="N115">
        <v>129730</v>
      </c>
      <c r="O115" t="s">
        <v>696</v>
      </c>
      <c r="P115" s="320" t="s">
        <v>136</v>
      </c>
      <c r="Q115" t="s">
        <v>787</v>
      </c>
      <c r="R115" t="s">
        <v>698</v>
      </c>
      <c r="S115">
        <v>5973</v>
      </c>
      <c r="T115" t="s">
        <v>1063</v>
      </c>
      <c r="U115" t="s">
        <v>698</v>
      </c>
      <c r="V115" t="s">
        <v>1064</v>
      </c>
      <c r="W115" t="s">
        <v>1065</v>
      </c>
      <c r="Y115" t="s">
        <v>1066</v>
      </c>
      <c r="Z115">
        <v>5</v>
      </c>
      <c r="AA115" s="322">
        <v>44739</v>
      </c>
      <c r="AB115" t="s">
        <v>1067</v>
      </c>
      <c r="AC115" t="s">
        <v>703</v>
      </c>
      <c r="AD115" s="321">
        <v>970.15</v>
      </c>
      <c r="AE115" t="s">
        <v>704</v>
      </c>
      <c r="AF115">
        <v>2022</v>
      </c>
      <c r="AG115">
        <v>6</v>
      </c>
    </row>
    <row r="116" spans="1:33">
      <c r="A116" t="s">
        <v>688</v>
      </c>
      <c r="B116" t="s">
        <v>1068</v>
      </c>
      <c r="C116" s="322">
        <v>44769</v>
      </c>
      <c r="D116" s="322">
        <v>44769</v>
      </c>
      <c r="E116" t="s">
        <v>692</v>
      </c>
      <c r="F116">
        <v>71305</v>
      </c>
      <c r="G116" t="s">
        <v>727</v>
      </c>
      <c r="H116" t="s">
        <v>694</v>
      </c>
      <c r="I116">
        <v>30000</v>
      </c>
      <c r="J116">
        <v>33404</v>
      </c>
      <c r="K116">
        <v>1981</v>
      </c>
      <c r="L116">
        <v>11363</v>
      </c>
      <c r="M116" t="s">
        <v>695</v>
      </c>
      <c r="N116">
        <v>129730</v>
      </c>
      <c r="O116" t="s">
        <v>696</v>
      </c>
      <c r="P116" s="320" t="s">
        <v>136</v>
      </c>
      <c r="Q116" t="s">
        <v>787</v>
      </c>
      <c r="R116" t="s">
        <v>698</v>
      </c>
      <c r="S116">
        <v>5973</v>
      </c>
      <c r="T116" t="s">
        <v>1063</v>
      </c>
      <c r="U116" t="s">
        <v>698</v>
      </c>
      <c r="V116" t="s">
        <v>1064</v>
      </c>
      <c r="W116">
        <v>12</v>
      </c>
      <c r="Y116" t="s">
        <v>1069</v>
      </c>
      <c r="Z116">
        <v>32</v>
      </c>
      <c r="AA116" s="322">
        <v>44769</v>
      </c>
      <c r="AB116" t="s">
        <v>1067</v>
      </c>
      <c r="AC116" t="s">
        <v>703</v>
      </c>
      <c r="AD116" s="321">
        <v>965.65</v>
      </c>
      <c r="AE116" t="s">
        <v>704</v>
      </c>
      <c r="AF116">
        <v>2022</v>
      </c>
      <c r="AG116">
        <v>7</v>
      </c>
    </row>
    <row r="117" spans="1:33">
      <c r="A117" t="s">
        <v>688</v>
      </c>
      <c r="B117" t="s">
        <v>1070</v>
      </c>
      <c r="C117" t="s">
        <v>1071</v>
      </c>
      <c r="D117" t="s">
        <v>896</v>
      </c>
      <c r="E117" t="s">
        <v>692</v>
      </c>
      <c r="F117">
        <v>71305</v>
      </c>
      <c r="G117" t="s">
        <v>727</v>
      </c>
      <c r="H117" t="s">
        <v>694</v>
      </c>
      <c r="I117">
        <v>30000</v>
      </c>
      <c r="J117">
        <v>33404</v>
      </c>
      <c r="K117">
        <v>1981</v>
      </c>
      <c r="L117">
        <v>11363</v>
      </c>
      <c r="M117" t="s">
        <v>695</v>
      </c>
      <c r="N117">
        <v>129730</v>
      </c>
      <c r="O117" t="s">
        <v>696</v>
      </c>
      <c r="P117" s="320" t="s">
        <v>136</v>
      </c>
      <c r="Q117" t="s">
        <v>787</v>
      </c>
      <c r="R117" t="s">
        <v>698</v>
      </c>
      <c r="S117">
        <v>5973</v>
      </c>
      <c r="T117" t="s">
        <v>1063</v>
      </c>
      <c r="U117" t="s">
        <v>698</v>
      </c>
      <c r="V117" t="s">
        <v>1064</v>
      </c>
      <c r="W117">
        <v>13</v>
      </c>
      <c r="Y117" t="s">
        <v>1072</v>
      </c>
      <c r="Z117">
        <v>8</v>
      </c>
      <c r="AA117" t="s">
        <v>1071</v>
      </c>
      <c r="AB117" t="s">
        <v>1067</v>
      </c>
      <c r="AC117" t="s">
        <v>703</v>
      </c>
      <c r="AD117" s="321">
        <v>965.47</v>
      </c>
      <c r="AE117" t="s">
        <v>704</v>
      </c>
      <c r="AF117">
        <v>2022</v>
      </c>
      <c r="AG117">
        <v>8</v>
      </c>
    </row>
    <row r="118" spans="1:33">
      <c r="A118" t="s">
        <v>688</v>
      </c>
      <c r="B118" t="s">
        <v>1073</v>
      </c>
      <c r="C118" s="322">
        <v>44830</v>
      </c>
      <c r="D118" s="322">
        <v>44838</v>
      </c>
      <c r="E118" t="s">
        <v>692</v>
      </c>
      <c r="F118">
        <v>71305</v>
      </c>
      <c r="G118" t="s">
        <v>727</v>
      </c>
      <c r="H118" t="s">
        <v>694</v>
      </c>
      <c r="I118">
        <v>30000</v>
      </c>
      <c r="J118">
        <v>33404</v>
      </c>
      <c r="K118">
        <v>1981</v>
      </c>
      <c r="L118">
        <v>11363</v>
      </c>
      <c r="M118" t="s">
        <v>695</v>
      </c>
      <c r="N118">
        <v>129730</v>
      </c>
      <c r="O118" t="s">
        <v>696</v>
      </c>
      <c r="P118" s="320" t="s">
        <v>136</v>
      </c>
      <c r="Q118" t="s">
        <v>787</v>
      </c>
      <c r="R118" t="s">
        <v>698</v>
      </c>
      <c r="S118">
        <v>5973</v>
      </c>
      <c r="T118" t="s">
        <v>1063</v>
      </c>
      <c r="U118" t="s">
        <v>698</v>
      </c>
      <c r="V118" t="s">
        <v>1064</v>
      </c>
      <c r="W118" t="s">
        <v>1074</v>
      </c>
      <c r="Y118" t="s">
        <v>1075</v>
      </c>
      <c r="Z118">
        <v>4</v>
      </c>
      <c r="AA118" s="322">
        <v>44830</v>
      </c>
      <c r="AB118" t="s">
        <v>1076</v>
      </c>
      <c r="AC118" t="s">
        <v>703</v>
      </c>
      <c r="AD118" s="321">
        <v>1002.6</v>
      </c>
      <c r="AE118" t="s">
        <v>704</v>
      </c>
      <c r="AF118">
        <v>2022</v>
      </c>
      <c r="AG118">
        <v>9</v>
      </c>
    </row>
    <row r="119" spans="1:33">
      <c r="A119" t="s">
        <v>688</v>
      </c>
      <c r="B119" t="s">
        <v>1077</v>
      </c>
      <c r="C119" s="322">
        <v>44838</v>
      </c>
      <c r="D119" s="322">
        <v>44839</v>
      </c>
      <c r="E119" t="s">
        <v>692</v>
      </c>
      <c r="F119">
        <v>76135</v>
      </c>
      <c r="G119" t="s">
        <v>756</v>
      </c>
      <c r="H119" t="s">
        <v>694</v>
      </c>
      <c r="I119">
        <v>30000</v>
      </c>
      <c r="J119">
        <v>33404</v>
      </c>
      <c r="K119">
        <v>1981</v>
      </c>
      <c r="L119">
        <v>11363</v>
      </c>
      <c r="M119" t="s">
        <v>695</v>
      </c>
      <c r="N119">
        <v>129730</v>
      </c>
      <c r="O119" t="s">
        <v>696</v>
      </c>
      <c r="P119" s="320" t="s">
        <v>136</v>
      </c>
      <c r="Q119" t="s">
        <v>787</v>
      </c>
      <c r="R119" t="s">
        <v>698</v>
      </c>
      <c r="S119">
        <v>5973</v>
      </c>
      <c r="T119" t="s">
        <v>1063</v>
      </c>
      <c r="U119" t="s">
        <v>698</v>
      </c>
      <c r="V119" t="s">
        <v>756</v>
      </c>
      <c r="W119" t="s">
        <v>1074</v>
      </c>
      <c r="Y119" t="s">
        <v>1078</v>
      </c>
      <c r="Z119">
        <v>182</v>
      </c>
      <c r="AA119" s="322">
        <v>44838</v>
      </c>
      <c r="AB119" t="s">
        <v>708</v>
      </c>
      <c r="AC119" t="s">
        <v>703</v>
      </c>
      <c r="AD119" s="321">
        <v>-22.92</v>
      </c>
      <c r="AE119" t="s">
        <v>704</v>
      </c>
      <c r="AF119">
        <v>2022</v>
      </c>
      <c r="AG119">
        <v>10</v>
      </c>
    </row>
    <row r="120" spans="1:33">
      <c r="A120" t="s">
        <v>688</v>
      </c>
      <c r="B120" t="s">
        <v>1079</v>
      </c>
      <c r="C120" s="322">
        <v>44838</v>
      </c>
      <c r="D120" s="322">
        <v>44839</v>
      </c>
      <c r="E120" t="s">
        <v>692</v>
      </c>
      <c r="F120">
        <v>76135</v>
      </c>
      <c r="G120" t="s">
        <v>756</v>
      </c>
      <c r="H120" t="s">
        <v>694</v>
      </c>
      <c r="I120">
        <v>30000</v>
      </c>
      <c r="J120">
        <v>33404</v>
      </c>
      <c r="K120">
        <v>1981</v>
      </c>
      <c r="L120">
        <v>11363</v>
      </c>
      <c r="M120" t="s">
        <v>695</v>
      </c>
      <c r="N120">
        <v>129730</v>
      </c>
      <c r="O120" t="s">
        <v>696</v>
      </c>
      <c r="P120" s="320" t="s">
        <v>136</v>
      </c>
      <c r="Q120" t="s">
        <v>787</v>
      </c>
      <c r="R120" t="s">
        <v>698</v>
      </c>
      <c r="S120">
        <v>5973</v>
      </c>
      <c r="T120" t="s">
        <v>1063</v>
      </c>
      <c r="U120" t="s">
        <v>698</v>
      </c>
      <c r="V120" t="s">
        <v>756</v>
      </c>
      <c r="W120" t="s">
        <v>1074</v>
      </c>
      <c r="Y120" t="s">
        <v>1078</v>
      </c>
      <c r="Z120">
        <v>183</v>
      </c>
      <c r="AA120" s="322">
        <v>44838</v>
      </c>
      <c r="AB120" t="s">
        <v>708</v>
      </c>
      <c r="AC120" t="s">
        <v>703</v>
      </c>
      <c r="AD120" s="321">
        <v>-0.74</v>
      </c>
      <c r="AE120" t="s">
        <v>704</v>
      </c>
      <c r="AF120">
        <v>2022</v>
      </c>
      <c r="AG120">
        <v>10</v>
      </c>
    </row>
    <row r="121" spans="1:33">
      <c r="A121" t="s">
        <v>688</v>
      </c>
      <c r="B121" t="s">
        <v>1080</v>
      </c>
      <c r="C121" s="322">
        <v>44769</v>
      </c>
      <c r="D121" s="322">
        <v>44769</v>
      </c>
      <c r="E121" t="s">
        <v>692</v>
      </c>
      <c r="F121">
        <v>74596</v>
      </c>
      <c r="G121" t="s">
        <v>711</v>
      </c>
      <c r="H121" t="s">
        <v>694</v>
      </c>
      <c r="I121">
        <v>30000</v>
      </c>
      <c r="J121">
        <v>33404</v>
      </c>
      <c r="K121">
        <v>1981</v>
      </c>
      <c r="L121">
        <v>11363</v>
      </c>
      <c r="M121" t="s">
        <v>695</v>
      </c>
      <c r="N121">
        <v>129730</v>
      </c>
      <c r="O121" t="s">
        <v>696</v>
      </c>
      <c r="P121" s="320" t="s">
        <v>136</v>
      </c>
      <c r="Q121" t="s">
        <v>787</v>
      </c>
      <c r="R121" t="s">
        <v>698</v>
      </c>
      <c r="S121">
        <v>5973</v>
      </c>
      <c r="T121" t="s">
        <v>1063</v>
      </c>
      <c r="U121" t="s">
        <v>698</v>
      </c>
      <c r="V121" t="s">
        <v>1081</v>
      </c>
      <c r="W121">
        <v>12</v>
      </c>
      <c r="Y121" t="s">
        <v>1069</v>
      </c>
      <c r="Z121">
        <v>57</v>
      </c>
      <c r="AA121" s="322">
        <v>44769</v>
      </c>
      <c r="AB121" t="s">
        <v>1082</v>
      </c>
      <c r="AC121" t="s">
        <v>703</v>
      </c>
      <c r="AD121" s="321">
        <v>32.24</v>
      </c>
      <c r="AE121" t="s">
        <v>704</v>
      </c>
      <c r="AF121">
        <v>2022</v>
      </c>
      <c r="AG121">
        <v>7</v>
      </c>
    </row>
    <row r="122" spans="1:33">
      <c r="A122" t="s">
        <v>688</v>
      </c>
      <c r="B122" t="s">
        <v>1083</v>
      </c>
      <c r="C122" t="s">
        <v>1071</v>
      </c>
      <c r="D122" t="s">
        <v>896</v>
      </c>
      <c r="E122" t="s">
        <v>692</v>
      </c>
      <c r="F122">
        <v>74596</v>
      </c>
      <c r="G122" t="s">
        <v>711</v>
      </c>
      <c r="H122" t="s">
        <v>694</v>
      </c>
      <c r="I122">
        <v>30000</v>
      </c>
      <c r="J122">
        <v>33404</v>
      </c>
      <c r="K122">
        <v>1981</v>
      </c>
      <c r="L122">
        <v>11363</v>
      </c>
      <c r="M122" t="s">
        <v>695</v>
      </c>
      <c r="N122">
        <v>129730</v>
      </c>
      <c r="O122" t="s">
        <v>696</v>
      </c>
      <c r="P122" s="320" t="s">
        <v>136</v>
      </c>
      <c r="Q122" t="s">
        <v>787</v>
      </c>
      <c r="R122" t="s">
        <v>698</v>
      </c>
      <c r="S122">
        <v>5973</v>
      </c>
      <c r="T122" t="s">
        <v>1063</v>
      </c>
      <c r="U122" t="s">
        <v>698</v>
      </c>
      <c r="V122" t="s">
        <v>1081</v>
      </c>
      <c r="W122">
        <v>13</v>
      </c>
      <c r="Y122" t="s">
        <v>1072</v>
      </c>
      <c r="Z122">
        <v>10</v>
      </c>
      <c r="AA122" t="s">
        <v>1071</v>
      </c>
      <c r="AB122" t="s">
        <v>894</v>
      </c>
      <c r="AC122" t="s">
        <v>703</v>
      </c>
      <c r="AD122" s="321">
        <v>32.24</v>
      </c>
      <c r="AE122" t="s">
        <v>704</v>
      </c>
      <c r="AF122">
        <v>2022</v>
      </c>
      <c r="AG122">
        <v>8</v>
      </c>
    </row>
    <row r="123" spans="1:33">
      <c r="A123" t="s">
        <v>688</v>
      </c>
      <c r="B123" t="s">
        <v>1084</v>
      </c>
      <c r="C123" s="322">
        <v>44830</v>
      </c>
      <c r="D123" s="322">
        <v>44838</v>
      </c>
      <c r="E123" t="s">
        <v>692</v>
      </c>
      <c r="F123">
        <v>74596</v>
      </c>
      <c r="G123" t="s">
        <v>711</v>
      </c>
      <c r="H123" t="s">
        <v>694</v>
      </c>
      <c r="I123">
        <v>30000</v>
      </c>
      <c r="J123">
        <v>33404</v>
      </c>
      <c r="K123">
        <v>1981</v>
      </c>
      <c r="L123">
        <v>11363</v>
      </c>
      <c r="M123" t="s">
        <v>695</v>
      </c>
      <c r="N123">
        <v>129730</v>
      </c>
      <c r="O123" t="s">
        <v>696</v>
      </c>
      <c r="P123" s="320" t="s">
        <v>136</v>
      </c>
      <c r="Q123" t="s">
        <v>787</v>
      </c>
      <c r="R123" t="s">
        <v>698</v>
      </c>
      <c r="S123">
        <v>5973</v>
      </c>
      <c r="T123" t="s">
        <v>1063</v>
      </c>
      <c r="U123" t="s">
        <v>698</v>
      </c>
      <c r="V123" t="s">
        <v>700</v>
      </c>
      <c r="W123" t="s">
        <v>1074</v>
      </c>
      <c r="Y123" t="s">
        <v>1075</v>
      </c>
      <c r="Z123">
        <v>5</v>
      </c>
      <c r="AA123" s="322">
        <v>44830</v>
      </c>
      <c r="AB123" t="s">
        <v>894</v>
      </c>
      <c r="AC123" t="s">
        <v>703</v>
      </c>
      <c r="AD123" s="321">
        <v>32.24</v>
      </c>
      <c r="AE123" t="s">
        <v>704</v>
      </c>
      <c r="AF123">
        <v>2022</v>
      </c>
      <c r="AG123">
        <v>9</v>
      </c>
    </row>
    <row r="124" spans="1:33">
      <c r="A124" t="s">
        <v>688</v>
      </c>
      <c r="B124" t="s">
        <v>1085</v>
      </c>
      <c r="C124" s="322">
        <v>44729</v>
      </c>
      <c r="D124" s="322">
        <v>44729</v>
      </c>
      <c r="E124" t="s">
        <v>692</v>
      </c>
      <c r="F124">
        <v>76135</v>
      </c>
      <c r="G124" t="s">
        <v>756</v>
      </c>
      <c r="H124" t="s">
        <v>694</v>
      </c>
      <c r="I124">
        <v>30000</v>
      </c>
      <c r="J124">
        <v>33404</v>
      </c>
      <c r="K124">
        <v>14115</v>
      </c>
      <c r="L124">
        <v>11363</v>
      </c>
      <c r="M124" t="s">
        <v>695</v>
      </c>
      <c r="N124">
        <v>129730</v>
      </c>
      <c r="O124" t="s">
        <v>728</v>
      </c>
      <c r="P124" s="320" t="s">
        <v>142</v>
      </c>
      <c r="Q124" t="s">
        <v>698</v>
      </c>
      <c r="R124" t="s">
        <v>698</v>
      </c>
      <c r="S124">
        <v>5332</v>
      </c>
      <c r="T124" t="s">
        <v>875</v>
      </c>
      <c r="U124" t="s">
        <v>698</v>
      </c>
      <c r="V124" t="s">
        <v>756</v>
      </c>
      <c r="W124" t="s">
        <v>877</v>
      </c>
      <c r="Y124" t="s">
        <v>1086</v>
      </c>
      <c r="Z124">
        <v>270</v>
      </c>
      <c r="AA124" s="322">
        <v>44729</v>
      </c>
      <c r="AB124" t="s">
        <v>708</v>
      </c>
      <c r="AC124" t="s">
        <v>703</v>
      </c>
      <c r="AD124" s="321">
        <v>-421.16</v>
      </c>
      <c r="AE124" t="s">
        <v>704</v>
      </c>
      <c r="AF124">
        <v>2022</v>
      </c>
      <c r="AG124">
        <v>6</v>
      </c>
    </row>
    <row r="125" spans="1:33">
      <c r="A125" t="s">
        <v>688</v>
      </c>
      <c r="B125" t="s">
        <v>1087</v>
      </c>
      <c r="C125" s="322">
        <v>44725</v>
      </c>
      <c r="D125" s="322">
        <v>44729</v>
      </c>
      <c r="E125" t="s">
        <v>692</v>
      </c>
      <c r="F125">
        <v>74596</v>
      </c>
      <c r="G125" t="s">
        <v>711</v>
      </c>
      <c r="H125" t="s">
        <v>694</v>
      </c>
      <c r="I125">
        <v>30000</v>
      </c>
      <c r="J125">
        <v>33404</v>
      </c>
      <c r="K125">
        <v>14115</v>
      </c>
      <c r="L125">
        <v>11363</v>
      </c>
      <c r="M125" t="s">
        <v>695</v>
      </c>
      <c r="N125">
        <v>129730</v>
      </c>
      <c r="O125" t="s">
        <v>728</v>
      </c>
      <c r="P125" s="320" t="s">
        <v>142</v>
      </c>
      <c r="Q125" t="s">
        <v>698</v>
      </c>
      <c r="R125" t="s">
        <v>698</v>
      </c>
      <c r="S125">
        <v>5332</v>
      </c>
      <c r="T125" t="s">
        <v>875</v>
      </c>
      <c r="U125" t="s">
        <v>698</v>
      </c>
      <c r="V125" t="s">
        <v>876</v>
      </c>
      <c r="W125" t="s">
        <v>877</v>
      </c>
      <c r="Y125" t="s">
        <v>878</v>
      </c>
      <c r="Z125">
        <v>6</v>
      </c>
      <c r="AA125" s="322">
        <v>44725</v>
      </c>
      <c r="AB125" t="s">
        <v>1088</v>
      </c>
      <c r="AC125" t="s">
        <v>703</v>
      </c>
      <c r="AD125" s="321">
        <v>33.770000000000003</v>
      </c>
      <c r="AE125" t="s">
        <v>704</v>
      </c>
      <c r="AF125">
        <v>2022</v>
      </c>
      <c r="AG125">
        <v>6</v>
      </c>
    </row>
    <row r="126" spans="1:33">
      <c r="A126" t="s">
        <v>688</v>
      </c>
      <c r="B126" t="s">
        <v>1089</v>
      </c>
      <c r="C126" s="322">
        <v>44729</v>
      </c>
      <c r="D126" s="322">
        <v>44729</v>
      </c>
      <c r="E126" t="s">
        <v>692</v>
      </c>
      <c r="F126">
        <v>76135</v>
      </c>
      <c r="G126" t="s">
        <v>756</v>
      </c>
      <c r="H126" t="s">
        <v>694</v>
      </c>
      <c r="I126">
        <v>30000</v>
      </c>
      <c r="J126">
        <v>33404</v>
      </c>
      <c r="K126">
        <v>14115</v>
      </c>
      <c r="L126">
        <v>11363</v>
      </c>
      <c r="M126" t="s">
        <v>695</v>
      </c>
      <c r="N126">
        <v>129730</v>
      </c>
      <c r="O126" t="s">
        <v>728</v>
      </c>
      <c r="P126" s="320" t="s">
        <v>142</v>
      </c>
      <c r="Q126" t="s">
        <v>698</v>
      </c>
      <c r="R126" t="s">
        <v>698</v>
      </c>
      <c r="S126">
        <v>5332</v>
      </c>
      <c r="T126" t="s">
        <v>875</v>
      </c>
      <c r="U126" t="s">
        <v>698</v>
      </c>
      <c r="V126" t="s">
        <v>756</v>
      </c>
      <c r="W126" t="s">
        <v>877</v>
      </c>
      <c r="Y126" t="s">
        <v>1086</v>
      </c>
      <c r="Z126">
        <v>272</v>
      </c>
      <c r="AA126" s="322">
        <v>44729</v>
      </c>
      <c r="AB126" t="s">
        <v>708</v>
      </c>
      <c r="AC126" t="s">
        <v>703</v>
      </c>
      <c r="AD126" s="321">
        <v>-0.33</v>
      </c>
      <c r="AE126" t="s">
        <v>704</v>
      </c>
      <c r="AF126">
        <v>2022</v>
      </c>
      <c r="AG126">
        <v>6</v>
      </c>
    </row>
    <row r="127" spans="1:33">
      <c r="A127" t="s">
        <v>724</v>
      </c>
      <c r="B127" t="s">
        <v>1090</v>
      </c>
      <c r="C127" t="s">
        <v>1091</v>
      </c>
      <c r="D127" t="s">
        <v>1092</v>
      </c>
      <c r="E127" t="s">
        <v>692</v>
      </c>
      <c r="F127">
        <v>74596</v>
      </c>
      <c r="G127" t="s">
        <v>711</v>
      </c>
      <c r="H127" t="s">
        <v>694</v>
      </c>
      <c r="I127">
        <v>30000</v>
      </c>
      <c r="J127">
        <v>33404</v>
      </c>
      <c r="K127">
        <v>14115</v>
      </c>
      <c r="L127">
        <v>11363</v>
      </c>
      <c r="M127" t="s">
        <v>695</v>
      </c>
      <c r="N127">
        <v>129730</v>
      </c>
      <c r="O127" t="s">
        <v>728</v>
      </c>
      <c r="P127" s="320" t="s">
        <v>142</v>
      </c>
      <c r="Q127" t="s">
        <v>787</v>
      </c>
      <c r="R127" t="s">
        <v>1093</v>
      </c>
      <c r="S127">
        <v>5332</v>
      </c>
      <c r="T127" t="s">
        <v>875</v>
      </c>
      <c r="U127">
        <v>46311</v>
      </c>
      <c r="V127" t="s">
        <v>1094</v>
      </c>
      <c r="W127" t="s">
        <v>1095</v>
      </c>
      <c r="Y127" t="s">
        <v>1096</v>
      </c>
      <c r="Z127">
        <v>20</v>
      </c>
      <c r="AA127" t="s">
        <v>1091</v>
      </c>
      <c r="AB127" t="s">
        <v>971</v>
      </c>
      <c r="AC127" t="s">
        <v>703</v>
      </c>
      <c r="AD127" s="321">
        <v>35.86</v>
      </c>
      <c r="AE127" t="s">
        <v>704</v>
      </c>
      <c r="AF127">
        <v>2022</v>
      </c>
      <c r="AG127">
        <v>12</v>
      </c>
    </row>
    <row r="128" spans="1:33">
      <c r="A128" t="s">
        <v>724</v>
      </c>
      <c r="B128" t="s">
        <v>1097</v>
      </c>
      <c r="C128" t="s">
        <v>1091</v>
      </c>
      <c r="D128" t="s">
        <v>1092</v>
      </c>
      <c r="E128" t="s">
        <v>692</v>
      </c>
      <c r="F128">
        <v>74510</v>
      </c>
      <c r="G128" t="s">
        <v>1023</v>
      </c>
      <c r="H128" t="s">
        <v>694</v>
      </c>
      <c r="I128">
        <v>30000</v>
      </c>
      <c r="J128">
        <v>33404</v>
      </c>
      <c r="K128">
        <v>14115</v>
      </c>
      <c r="L128">
        <v>11363</v>
      </c>
      <c r="M128" t="s">
        <v>695</v>
      </c>
      <c r="N128">
        <v>129730</v>
      </c>
      <c r="O128" t="s">
        <v>728</v>
      </c>
      <c r="P128" s="320" t="s">
        <v>142</v>
      </c>
      <c r="Q128" t="s">
        <v>787</v>
      </c>
      <c r="R128" t="s">
        <v>1093</v>
      </c>
      <c r="S128">
        <v>5332</v>
      </c>
      <c r="T128" t="s">
        <v>875</v>
      </c>
      <c r="U128">
        <v>46311</v>
      </c>
      <c r="V128" t="s">
        <v>1094</v>
      </c>
      <c r="W128" t="s">
        <v>1095</v>
      </c>
      <c r="Y128" t="s">
        <v>1096</v>
      </c>
      <c r="Z128">
        <v>19</v>
      </c>
      <c r="AA128" t="s">
        <v>1091</v>
      </c>
      <c r="AB128" t="s">
        <v>1098</v>
      </c>
      <c r="AC128" t="s">
        <v>703</v>
      </c>
      <c r="AD128" s="321">
        <v>12.87</v>
      </c>
      <c r="AE128" t="s">
        <v>704</v>
      </c>
      <c r="AF128">
        <v>2022</v>
      </c>
      <c r="AG128">
        <v>12</v>
      </c>
    </row>
    <row r="129" spans="1:33">
      <c r="A129" t="s">
        <v>724</v>
      </c>
      <c r="B129" t="s">
        <v>1099</v>
      </c>
      <c r="C129" t="s">
        <v>1091</v>
      </c>
      <c r="D129" t="s">
        <v>1092</v>
      </c>
      <c r="E129" t="s">
        <v>692</v>
      </c>
      <c r="F129">
        <v>74205</v>
      </c>
      <c r="G129" t="s">
        <v>950</v>
      </c>
      <c r="H129" t="s">
        <v>694</v>
      </c>
      <c r="I129">
        <v>30000</v>
      </c>
      <c r="J129">
        <v>33404</v>
      </c>
      <c r="K129">
        <v>14115</v>
      </c>
      <c r="L129">
        <v>11363</v>
      </c>
      <c r="M129" t="s">
        <v>695</v>
      </c>
      <c r="N129">
        <v>129730</v>
      </c>
      <c r="O129" t="s">
        <v>728</v>
      </c>
      <c r="P129" s="320" t="s">
        <v>142</v>
      </c>
      <c r="Q129" t="s">
        <v>787</v>
      </c>
      <c r="R129" t="s">
        <v>1093</v>
      </c>
      <c r="S129">
        <v>5332</v>
      </c>
      <c r="T129" t="s">
        <v>875</v>
      </c>
      <c r="U129">
        <v>46311</v>
      </c>
      <c r="V129" t="s">
        <v>1094</v>
      </c>
      <c r="W129" t="s">
        <v>1095</v>
      </c>
      <c r="Y129" t="s">
        <v>1096</v>
      </c>
      <c r="Z129">
        <v>18</v>
      </c>
      <c r="AA129" t="s">
        <v>1091</v>
      </c>
      <c r="AB129" t="s">
        <v>1100</v>
      </c>
      <c r="AC129" t="s">
        <v>703</v>
      </c>
      <c r="AD129" s="321">
        <v>1608.96</v>
      </c>
      <c r="AE129" t="s">
        <v>704</v>
      </c>
      <c r="AF129">
        <v>2022</v>
      </c>
      <c r="AG129">
        <v>12</v>
      </c>
    </row>
    <row r="130" spans="1:33">
      <c r="A130" t="s">
        <v>724</v>
      </c>
      <c r="B130" t="s">
        <v>1101</v>
      </c>
      <c r="C130" t="s">
        <v>1091</v>
      </c>
      <c r="D130" t="s">
        <v>1092</v>
      </c>
      <c r="E130" t="s">
        <v>692</v>
      </c>
      <c r="F130">
        <v>72311</v>
      </c>
      <c r="G130" t="s">
        <v>1051</v>
      </c>
      <c r="H130" t="s">
        <v>694</v>
      </c>
      <c r="I130">
        <v>30000</v>
      </c>
      <c r="J130">
        <v>33404</v>
      </c>
      <c r="K130">
        <v>14115</v>
      </c>
      <c r="L130">
        <v>11363</v>
      </c>
      <c r="M130" t="s">
        <v>695</v>
      </c>
      <c r="N130">
        <v>129730</v>
      </c>
      <c r="O130" t="s">
        <v>728</v>
      </c>
      <c r="P130" s="320" t="s">
        <v>142</v>
      </c>
      <c r="Q130" t="s">
        <v>787</v>
      </c>
      <c r="R130" t="s">
        <v>1093</v>
      </c>
      <c r="S130">
        <v>5332</v>
      </c>
      <c r="T130" t="s">
        <v>875</v>
      </c>
      <c r="U130">
        <v>46311</v>
      </c>
      <c r="V130" t="s">
        <v>1094</v>
      </c>
      <c r="W130" t="s">
        <v>1095</v>
      </c>
      <c r="Y130" t="s">
        <v>1096</v>
      </c>
      <c r="Z130">
        <v>16</v>
      </c>
      <c r="AA130" t="s">
        <v>1091</v>
      </c>
      <c r="AB130" t="s">
        <v>1102</v>
      </c>
      <c r="AC130" t="s">
        <v>703</v>
      </c>
      <c r="AD130" s="321">
        <v>533.02</v>
      </c>
      <c r="AE130" t="s">
        <v>704</v>
      </c>
      <c r="AF130">
        <v>2022</v>
      </c>
      <c r="AG130">
        <v>12</v>
      </c>
    </row>
    <row r="131" spans="1:33">
      <c r="A131" t="s">
        <v>724</v>
      </c>
      <c r="B131" t="s">
        <v>1103</v>
      </c>
      <c r="C131" t="s">
        <v>1091</v>
      </c>
      <c r="D131" t="s">
        <v>1092</v>
      </c>
      <c r="E131" t="s">
        <v>692</v>
      </c>
      <c r="F131">
        <v>71620</v>
      </c>
      <c r="G131" t="s">
        <v>959</v>
      </c>
      <c r="H131" t="s">
        <v>694</v>
      </c>
      <c r="I131">
        <v>30000</v>
      </c>
      <c r="J131">
        <v>33404</v>
      </c>
      <c r="K131">
        <v>14115</v>
      </c>
      <c r="L131">
        <v>11363</v>
      </c>
      <c r="M131" t="s">
        <v>695</v>
      </c>
      <c r="N131">
        <v>129730</v>
      </c>
      <c r="O131" t="s">
        <v>728</v>
      </c>
      <c r="P131" s="320" t="s">
        <v>142</v>
      </c>
      <c r="Q131" t="s">
        <v>787</v>
      </c>
      <c r="R131" t="s">
        <v>1093</v>
      </c>
      <c r="S131">
        <v>5332</v>
      </c>
      <c r="T131" t="s">
        <v>875</v>
      </c>
      <c r="U131">
        <v>46311</v>
      </c>
      <c r="V131" t="s">
        <v>1094</v>
      </c>
      <c r="W131" t="s">
        <v>1095</v>
      </c>
      <c r="Y131" t="s">
        <v>1096</v>
      </c>
      <c r="Z131">
        <v>14</v>
      </c>
      <c r="AA131" t="s">
        <v>1091</v>
      </c>
      <c r="AB131" t="s">
        <v>1104</v>
      </c>
      <c r="AC131" t="s">
        <v>703</v>
      </c>
      <c r="AD131" s="321">
        <v>2089.5500000000002</v>
      </c>
      <c r="AE131" t="s">
        <v>704</v>
      </c>
      <c r="AF131">
        <v>2022</v>
      </c>
      <c r="AG131">
        <v>12</v>
      </c>
    </row>
    <row r="132" spans="1:33" hidden="1">
      <c r="A132" t="s">
        <v>724</v>
      </c>
      <c r="B132" t="s">
        <v>1105</v>
      </c>
      <c r="C132" t="s">
        <v>1091</v>
      </c>
      <c r="D132" t="s">
        <v>1092</v>
      </c>
      <c r="E132" t="s">
        <v>692</v>
      </c>
      <c r="F132">
        <v>16005</v>
      </c>
      <c r="G132" t="s">
        <v>874</v>
      </c>
      <c r="H132" t="s">
        <v>694</v>
      </c>
      <c r="I132">
        <v>30000</v>
      </c>
      <c r="J132">
        <v>33404</v>
      </c>
      <c r="K132">
        <v>14115</v>
      </c>
      <c r="L132">
        <v>11363</v>
      </c>
      <c r="M132" t="s">
        <v>695</v>
      </c>
      <c r="N132">
        <v>129730</v>
      </c>
      <c r="O132" t="s">
        <v>728</v>
      </c>
      <c r="Q132" t="s">
        <v>787</v>
      </c>
      <c r="R132" t="s">
        <v>1093</v>
      </c>
      <c r="S132">
        <v>5332</v>
      </c>
      <c r="T132" t="s">
        <v>875</v>
      </c>
      <c r="U132">
        <v>46311</v>
      </c>
      <c r="V132" t="s">
        <v>1094</v>
      </c>
      <c r="W132" t="s">
        <v>1095</v>
      </c>
      <c r="Y132" t="s">
        <v>1096</v>
      </c>
      <c r="Z132">
        <v>1</v>
      </c>
      <c r="AA132" t="s">
        <v>1091</v>
      </c>
      <c r="AB132" t="s">
        <v>1106</v>
      </c>
      <c r="AC132" t="s">
        <v>703</v>
      </c>
      <c r="AD132" s="323">
        <v>-42985.26</v>
      </c>
      <c r="AE132" t="s">
        <v>704</v>
      </c>
      <c r="AF132">
        <v>2022</v>
      </c>
      <c r="AG132">
        <v>12</v>
      </c>
    </row>
    <row r="133" spans="1:33">
      <c r="A133" t="s">
        <v>724</v>
      </c>
      <c r="B133" t="s">
        <v>1107</v>
      </c>
      <c r="C133" t="s">
        <v>1091</v>
      </c>
      <c r="D133" t="s">
        <v>1092</v>
      </c>
      <c r="E133" t="s">
        <v>692</v>
      </c>
      <c r="F133">
        <v>72505</v>
      </c>
      <c r="G133" t="s">
        <v>1057</v>
      </c>
      <c r="H133" t="s">
        <v>694</v>
      </c>
      <c r="I133">
        <v>30000</v>
      </c>
      <c r="J133">
        <v>33404</v>
      </c>
      <c r="K133">
        <v>14115</v>
      </c>
      <c r="L133">
        <v>11363</v>
      </c>
      <c r="M133" t="s">
        <v>695</v>
      </c>
      <c r="N133">
        <v>129730</v>
      </c>
      <c r="O133" t="s">
        <v>728</v>
      </c>
      <c r="P133" s="320" t="s">
        <v>142</v>
      </c>
      <c r="Q133" t="s">
        <v>787</v>
      </c>
      <c r="R133" t="s">
        <v>1093</v>
      </c>
      <c r="S133">
        <v>5332</v>
      </c>
      <c r="T133" t="s">
        <v>875</v>
      </c>
      <c r="U133">
        <v>46311</v>
      </c>
      <c r="V133" t="s">
        <v>1094</v>
      </c>
      <c r="W133" t="s">
        <v>1095</v>
      </c>
      <c r="Y133" t="s">
        <v>1096</v>
      </c>
      <c r="Z133">
        <v>17</v>
      </c>
      <c r="AA133" t="s">
        <v>1091</v>
      </c>
      <c r="AB133" t="s">
        <v>946</v>
      </c>
      <c r="AC133" t="s">
        <v>703</v>
      </c>
      <c r="AD133" s="321">
        <v>93.28</v>
      </c>
      <c r="AE133" t="s">
        <v>704</v>
      </c>
      <c r="AF133">
        <v>2022</v>
      </c>
      <c r="AG133">
        <v>12</v>
      </c>
    </row>
    <row r="134" spans="1:33">
      <c r="A134" t="s">
        <v>724</v>
      </c>
      <c r="B134" t="s">
        <v>1108</v>
      </c>
      <c r="C134" t="s">
        <v>1091</v>
      </c>
      <c r="D134" t="s">
        <v>1092</v>
      </c>
      <c r="E134" t="s">
        <v>692</v>
      </c>
      <c r="F134">
        <v>71305</v>
      </c>
      <c r="G134" t="s">
        <v>727</v>
      </c>
      <c r="H134" t="s">
        <v>694</v>
      </c>
      <c r="I134">
        <v>30000</v>
      </c>
      <c r="J134">
        <v>33404</v>
      </c>
      <c r="K134">
        <v>14115</v>
      </c>
      <c r="L134">
        <v>11363</v>
      </c>
      <c r="M134" t="s">
        <v>695</v>
      </c>
      <c r="N134">
        <v>129730</v>
      </c>
      <c r="O134" t="s">
        <v>728</v>
      </c>
      <c r="P134" s="320" t="s">
        <v>142</v>
      </c>
      <c r="Q134" t="s">
        <v>787</v>
      </c>
      <c r="R134" t="s">
        <v>1093</v>
      </c>
      <c r="S134">
        <v>5332</v>
      </c>
      <c r="T134" t="s">
        <v>875</v>
      </c>
      <c r="U134">
        <v>46311</v>
      </c>
      <c r="V134" t="s">
        <v>1094</v>
      </c>
      <c r="W134" t="s">
        <v>1095</v>
      </c>
      <c r="Y134" t="s">
        <v>1096</v>
      </c>
      <c r="Z134">
        <v>13</v>
      </c>
      <c r="AA134" t="s">
        <v>1091</v>
      </c>
      <c r="AB134" t="s">
        <v>1109</v>
      </c>
      <c r="AC134" t="s">
        <v>703</v>
      </c>
      <c r="AD134" s="321">
        <v>36313.620000000003</v>
      </c>
      <c r="AE134" t="s">
        <v>704</v>
      </c>
      <c r="AF134">
        <v>2022</v>
      </c>
      <c r="AG134">
        <v>12</v>
      </c>
    </row>
    <row r="135" spans="1:33">
      <c r="A135" t="s">
        <v>724</v>
      </c>
      <c r="B135" t="s">
        <v>1110</v>
      </c>
      <c r="C135" t="s">
        <v>1091</v>
      </c>
      <c r="D135" t="s">
        <v>1092</v>
      </c>
      <c r="E135" t="s">
        <v>692</v>
      </c>
      <c r="F135">
        <v>71635</v>
      </c>
      <c r="G135" t="s">
        <v>1014</v>
      </c>
      <c r="H135" t="s">
        <v>694</v>
      </c>
      <c r="I135">
        <v>30000</v>
      </c>
      <c r="J135">
        <v>33404</v>
      </c>
      <c r="K135">
        <v>14115</v>
      </c>
      <c r="L135">
        <v>11363</v>
      </c>
      <c r="M135" t="s">
        <v>695</v>
      </c>
      <c r="N135">
        <v>129730</v>
      </c>
      <c r="O135" t="s">
        <v>728</v>
      </c>
      <c r="P135" s="320" t="s">
        <v>142</v>
      </c>
      <c r="Q135" t="s">
        <v>787</v>
      </c>
      <c r="R135" t="s">
        <v>1093</v>
      </c>
      <c r="S135">
        <v>5332</v>
      </c>
      <c r="T135" t="s">
        <v>875</v>
      </c>
      <c r="U135">
        <v>46311</v>
      </c>
      <c r="V135" t="s">
        <v>1094</v>
      </c>
      <c r="W135" t="s">
        <v>1095</v>
      </c>
      <c r="Y135" t="s">
        <v>1096</v>
      </c>
      <c r="Z135">
        <v>15</v>
      </c>
      <c r="AA135" t="s">
        <v>1091</v>
      </c>
      <c r="AB135" t="s">
        <v>1111</v>
      </c>
      <c r="AC135" t="s">
        <v>703</v>
      </c>
      <c r="AD135" s="321">
        <v>1875</v>
      </c>
      <c r="AE135" t="s">
        <v>704</v>
      </c>
      <c r="AF135">
        <v>2022</v>
      </c>
      <c r="AG135">
        <v>12</v>
      </c>
    </row>
    <row r="136" spans="1:33">
      <c r="A136" t="s">
        <v>724</v>
      </c>
      <c r="B136" t="s">
        <v>1112</v>
      </c>
      <c r="C136" t="s">
        <v>1091</v>
      </c>
      <c r="D136" t="s">
        <v>1092</v>
      </c>
      <c r="E136" t="s">
        <v>692</v>
      </c>
      <c r="F136">
        <v>75712</v>
      </c>
      <c r="G136" t="s">
        <v>881</v>
      </c>
      <c r="H136" t="s">
        <v>694</v>
      </c>
      <c r="I136">
        <v>30000</v>
      </c>
      <c r="J136">
        <v>33404</v>
      </c>
      <c r="K136">
        <v>14115</v>
      </c>
      <c r="L136">
        <v>11363</v>
      </c>
      <c r="M136" t="s">
        <v>695</v>
      </c>
      <c r="N136">
        <v>129730</v>
      </c>
      <c r="O136" t="s">
        <v>728</v>
      </c>
      <c r="P136" s="320" t="s">
        <v>142</v>
      </c>
      <c r="Q136" t="s">
        <v>787</v>
      </c>
      <c r="R136" t="s">
        <v>1093</v>
      </c>
      <c r="S136">
        <v>5332</v>
      </c>
      <c r="T136" t="s">
        <v>875</v>
      </c>
      <c r="U136">
        <v>46311</v>
      </c>
      <c r="V136" t="s">
        <v>1094</v>
      </c>
      <c r="W136" t="s">
        <v>1095</v>
      </c>
      <c r="Y136" t="s">
        <v>1096</v>
      </c>
      <c r="Z136">
        <v>22</v>
      </c>
      <c r="AA136" t="s">
        <v>1091</v>
      </c>
      <c r="AB136" t="s">
        <v>1113</v>
      </c>
      <c r="AC136" t="s">
        <v>703</v>
      </c>
      <c r="AD136" s="321">
        <v>458.96</v>
      </c>
      <c r="AE136" t="s">
        <v>704</v>
      </c>
      <c r="AF136">
        <v>2022</v>
      </c>
      <c r="AG136">
        <v>12</v>
      </c>
    </row>
    <row r="137" spans="1:33">
      <c r="A137" t="s">
        <v>688</v>
      </c>
      <c r="B137" t="s">
        <v>1114</v>
      </c>
      <c r="C137" t="s">
        <v>1115</v>
      </c>
      <c r="D137" t="s">
        <v>1116</v>
      </c>
      <c r="E137" t="s">
        <v>692</v>
      </c>
      <c r="F137">
        <v>76125</v>
      </c>
      <c r="G137" t="s">
        <v>706</v>
      </c>
      <c r="H137" t="s">
        <v>694</v>
      </c>
      <c r="I137">
        <v>30000</v>
      </c>
      <c r="J137">
        <v>33404</v>
      </c>
      <c r="K137">
        <v>1981</v>
      </c>
      <c r="L137">
        <v>11363</v>
      </c>
      <c r="M137" t="s">
        <v>695</v>
      </c>
      <c r="N137">
        <v>129730</v>
      </c>
      <c r="O137" t="s">
        <v>696</v>
      </c>
      <c r="P137" s="320" t="s">
        <v>1117</v>
      </c>
      <c r="Q137" t="s">
        <v>698</v>
      </c>
      <c r="R137" t="s">
        <v>698</v>
      </c>
      <c r="S137">
        <v>1024</v>
      </c>
      <c r="T137" t="s">
        <v>1118</v>
      </c>
      <c r="U137" t="s">
        <v>698</v>
      </c>
      <c r="V137" t="s">
        <v>706</v>
      </c>
      <c r="W137">
        <v>9</v>
      </c>
      <c r="Y137" t="s">
        <v>1119</v>
      </c>
      <c r="Z137">
        <v>177</v>
      </c>
      <c r="AA137" t="s">
        <v>1115</v>
      </c>
      <c r="AB137" t="s">
        <v>708</v>
      </c>
      <c r="AC137" t="s">
        <v>703</v>
      </c>
      <c r="AD137" s="321">
        <v>0.39</v>
      </c>
      <c r="AE137" t="s">
        <v>704</v>
      </c>
      <c r="AF137">
        <v>2022</v>
      </c>
      <c r="AG137">
        <v>2</v>
      </c>
    </row>
    <row r="138" spans="1:33">
      <c r="A138" t="s">
        <v>688</v>
      </c>
      <c r="B138" t="s">
        <v>1120</v>
      </c>
      <c r="C138" t="s">
        <v>1115</v>
      </c>
      <c r="D138" t="s">
        <v>1116</v>
      </c>
      <c r="E138" t="s">
        <v>692</v>
      </c>
      <c r="F138">
        <v>76125</v>
      </c>
      <c r="G138" t="s">
        <v>706</v>
      </c>
      <c r="H138" t="s">
        <v>694</v>
      </c>
      <c r="I138">
        <v>30000</v>
      </c>
      <c r="J138">
        <v>33404</v>
      </c>
      <c r="K138">
        <v>1981</v>
      </c>
      <c r="L138">
        <v>11363</v>
      </c>
      <c r="M138" t="s">
        <v>695</v>
      </c>
      <c r="N138">
        <v>129730</v>
      </c>
      <c r="O138" t="s">
        <v>696</v>
      </c>
      <c r="P138" s="320" t="s">
        <v>1117</v>
      </c>
      <c r="Q138" t="s">
        <v>698</v>
      </c>
      <c r="R138" t="s">
        <v>698</v>
      </c>
      <c r="S138">
        <v>1024</v>
      </c>
      <c r="T138" t="s">
        <v>1118</v>
      </c>
      <c r="U138" t="s">
        <v>698</v>
      </c>
      <c r="V138" t="s">
        <v>706</v>
      </c>
      <c r="W138">
        <v>9</v>
      </c>
      <c r="Y138" t="s">
        <v>1119</v>
      </c>
      <c r="Z138">
        <v>168</v>
      </c>
      <c r="AA138" t="s">
        <v>1115</v>
      </c>
      <c r="AB138" t="s">
        <v>708</v>
      </c>
      <c r="AC138" t="s">
        <v>703</v>
      </c>
      <c r="AD138" s="321">
        <v>0.06</v>
      </c>
      <c r="AE138" t="s">
        <v>704</v>
      </c>
      <c r="AF138">
        <v>2022</v>
      </c>
      <c r="AG138">
        <v>2</v>
      </c>
    </row>
    <row r="139" spans="1:33">
      <c r="A139" t="s">
        <v>688</v>
      </c>
      <c r="B139" t="s">
        <v>1121</v>
      </c>
      <c r="C139" t="s">
        <v>1122</v>
      </c>
      <c r="D139" t="s">
        <v>1123</v>
      </c>
      <c r="E139" t="s">
        <v>692</v>
      </c>
      <c r="F139">
        <v>76125</v>
      </c>
      <c r="G139" t="s">
        <v>706</v>
      </c>
      <c r="H139" t="s">
        <v>694</v>
      </c>
      <c r="I139">
        <v>30000</v>
      </c>
      <c r="J139">
        <v>33404</v>
      </c>
      <c r="K139">
        <v>1981</v>
      </c>
      <c r="L139">
        <v>11363</v>
      </c>
      <c r="M139" t="s">
        <v>695</v>
      </c>
      <c r="N139">
        <v>129730</v>
      </c>
      <c r="O139" t="s">
        <v>696</v>
      </c>
      <c r="P139" s="320" t="s">
        <v>1117</v>
      </c>
      <c r="Q139" t="s">
        <v>698</v>
      </c>
      <c r="R139" t="s">
        <v>698</v>
      </c>
      <c r="S139">
        <v>1024</v>
      </c>
      <c r="T139" t="s">
        <v>1118</v>
      </c>
      <c r="U139" t="s">
        <v>698</v>
      </c>
      <c r="V139" t="s">
        <v>706</v>
      </c>
      <c r="W139">
        <v>8</v>
      </c>
      <c r="Y139" t="s">
        <v>1124</v>
      </c>
      <c r="Z139">
        <v>252</v>
      </c>
      <c r="AA139" t="s">
        <v>1122</v>
      </c>
      <c r="AB139" t="s">
        <v>708</v>
      </c>
      <c r="AC139" t="s">
        <v>703</v>
      </c>
      <c r="AD139" s="321">
        <v>0.45</v>
      </c>
      <c r="AE139" t="s">
        <v>704</v>
      </c>
      <c r="AF139">
        <v>2022</v>
      </c>
      <c r="AG139">
        <v>2</v>
      </c>
    </row>
    <row r="140" spans="1:33">
      <c r="A140" t="s">
        <v>688</v>
      </c>
      <c r="B140" t="s">
        <v>1125</v>
      </c>
      <c r="C140" t="s">
        <v>1122</v>
      </c>
      <c r="D140" t="s">
        <v>1123</v>
      </c>
      <c r="E140" t="s">
        <v>692</v>
      </c>
      <c r="F140">
        <v>76125</v>
      </c>
      <c r="G140" t="s">
        <v>706</v>
      </c>
      <c r="H140" t="s">
        <v>694</v>
      </c>
      <c r="I140">
        <v>30000</v>
      </c>
      <c r="J140">
        <v>33404</v>
      </c>
      <c r="K140">
        <v>1981</v>
      </c>
      <c r="L140">
        <v>11363</v>
      </c>
      <c r="M140" t="s">
        <v>695</v>
      </c>
      <c r="N140">
        <v>129730</v>
      </c>
      <c r="O140" t="s">
        <v>696</v>
      </c>
      <c r="P140" s="320" t="s">
        <v>1117</v>
      </c>
      <c r="Q140" t="s">
        <v>698</v>
      </c>
      <c r="R140" t="s">
        <v>698</v>
      </c>
      <c r="S140">
        <v>1024</v>
      </c>
      <c r="T140" t="s">
        <v>1118</v>
      </c>
      <c r="U140" t="s">
        <v>698</v>
      </c>
      <c r="V140" t="s">
        <v>706</v>
      </c>
      <c r="W140">
        <v>8</v>
      </c>
      <c r="Y140" t="s">
        <v>1124</v>
      </c>
      <c r="Z140">
        <v>254</v>
      </c>
      <c r="AA140" t="s">
        <v>1122</v>
      </c>
      <c r="AB140" t="s">
        <v>708</v>
      </c>
      <c r="AC140" t="s">
        <v>703</v>
      </c>
      <c r="AD140" s="321">
        <v>0.06</v>
      </c>
      <c r="AE140" t="s">
        <v>704</v>
      </c>
      <c r="AF140">
        <v>2022</v>
      </c>
      <c r="AG140">
        <v>2</v>
      </c>
    </row>
    <row r="141" spans="1:33">
      <c r="A141" t="s">
        <v>688</v>
      </c>
      <c r="B141" t="s">
        <v>1126</v>
      </c>
      <c r="C141" s="322">
        <v>44592</v>
      </c>
      <c r="D141" t="s">
        <v>1115</v>
      </c>
      <c r="E141" t="s">
        <v>692</v>
      </c>
      <c r="F141">
        <v>74596</v>
      </c>
      <c r="G141" t="s">
        <v>711</v>
      </c>
      <c r="H141" t="s">
        <v>694</v>
      </c>
      <c r="I141">
        <v>30000</v>
      </c>
      <c r="J141">
        <v>33404</v>
      </c>
      <c r="K141">
        <v>1981</v>
      </c>
      <c r="L141">
        <v>11363</v>
      </c>
      <c r="M141" t="s">
        <v>695</v>
      </c>
      <c r="N141">
        <v>129730</v>
      </c>
      <c r="O141" t="s">
        <v>696</v>
      </c>
      <c r="P141" s="320" t="s">
        <v>1117</v>
      </c>
      <c r="Q141" t="s">
        <v>698</v>
      </c>
      <c r="R141" t="s">
        <v>698</v>
      </c>
      <c r="S141">
        <v>1024</v>
      </c>
      <c r="T141" t="s">
        <v>1118</v>
      </c>
      <c r="U141" t="s">
        <v>698</v>
      </c>
      <c r="V141" t="s">
        <v>700</v>
      </c>
      <c r="W141">
        <v>9</v>
      </c>
      <c r="Y141" t="s">
        <v>1127</v>
      </c>
      <c r="Z141">
        <v>6</v>
      </c>
      <c r="AA141" s="322">
        <v>44592</v>
      </c>
      <c r="AB141" t="s">
        <v>1128</v>
      </c>
      <c r="AC141" t="s">
        <v>703</v>
      </c>
      <c r="AD141" s="321">
        <v>33.770000000000003</v>
      </c>
      <c r="AE141" t="s">
        <v>704</v>
      </c>
      <c r="AF141">
        <v>2022</v>
      </c>
      <c r="AG141">
        <v>1</v>
      </c>
    </row>
    <row r="142" spans="1:33">
      <c r="A142" t="s">
        <v>688</v>
      </c>
      <c r="B142" t="s">
        <v>1129</v>
      </c>
      <c r="C142" t="s">
        <v>1122</v>
      </c>
      <c r="D142" t="s">
        <v>1122</v>
      </c>
      <c r="E142" t="s">
        <v>692</v>
      </c>
      <c r="F142">
        <v>74596</v>
      </c>
      <c r="G142" t="s">
        <v>711</v>
      </c>
      <c r="H142" t="s">
        <v>694</v>
      </c>
      <c r="I142">
        <v>30000</v>
      </c>
      <c r="J142">
        <v>33404</v>
      </c>
      <c r="K142">
        <v>1981</v>
      </c>
      <c r="L142">
        <v>11363</v>
      </c>
      <c r="M142" t="s">
        <v>695</v>
      </c>
      <c r="N142">
        <v>129730</v>
      </c>
      <c r="O142" t="s">
        <v>696</v>
      </c>
      <c r="P142" s="320" t="s">
        <v>1117</v>
      </c>
      <c r="Q142" t="s">
        <v>698</v>
      </c>
      <c r="R142" t="s">
        <v>698</v>
      </c>
      <c r="S142">
        <v>1024</v>
      </c>
      <c r="T142" t="s">
        <v>1118</v>
      </c>
      <c r="U142" t="s">
        <v>698</v>
      </c>
      <c r="V142" t="s">
        <v>700</v>
      </c>
      <c r="W142">
        <v>8</v>
      </c>
      <c r="Y142" t="s">
        <v>1130</v>
      </c>
      <c r="Z142">
        <v>104</v>
      </c>
      <c r="AA142" t="s">
        <v>1122</v>
      </c>
      <c r="AB142" t="s">
        <v>1128</v>
      </c>
      <c r="AC142" t="s">
        <v>703</v>
      </c>
      <c r="AD142" s="321">
        <v>33.770000000000003</v>
      </c>
      <c r="AE142" t="s">
        <v>704</v>
      </c>
      <c r="AF142">
        <v>2022</v>
      </c>
      <c r="AG142">
        <v>2</v>
      </c>
    </row>
    <row r="143" spans="1:33">
      <c r="A143" t="s">
        <v>688</v>
      </c>
      <c r="B143" t="s">
        <v>1131</v>
      </c>
      <c r="C143" s="322">
        <v>44592</v>
      </c>
      <c r="D143" t="s">
        <v>1115</v>
      </c>
      <c r="E143" t="s">
        <v>692</v>
      </c>
      <c r="F143">
        <v>72120</v>
      </c>
      <c r="G143" t="s">
        <v>1132</v>
      </c>
      <c r="H143" t="s">
        <v>694</v>
      </c>
      <c r="I143">
        <v>30000</v>
      </c>
      <c r="J143">
        <v>33404</v>
      </c>
      <c r="K143">
        <v>1981</v>
      </c>
      <c r="L143">
        <v>11363</v>
      </c>
      <c r="M143" t="s">
        <v>695</v>
      </c>
      <c r="N143">
        <v>129730</v>
      </c>
      <c r="O143" t="s">
        <v>696</v>
      </c>
      <c r="P143" s="320" t="s">
        <v>1117</v>
      </c>
      <c r="Q143" t="s">
        <v>698</v>
      </c>
      <c r="R143" t="s">
        <v>698</v>
      </c>
      <c r="S143">
        <v>1024</v>
      </c>
      <c r="T143" t="s">
        <v>1118</v>
      </c>
      <c r="U143" t="s">
        <v>698</v>
      </c>
      <c r="V143" t="s">
        <v>700</v>
      </c>
      <c r="W143">
        <v>9</v>
      </c>
      <c r="Y143" t="s">
        <v>1127</v>
      </c>
      <c r="Z143">
        <v>4</v>
      </c>
      <c r="AA143" s="322">
        <v>44592</v>
      </c>
      <c r="AB143" t="s">
        <v>923</v>
      </c>
      <c r="AC143" t="s">
        <v>703</v>
      </c>
      <c r="AD143" s="321">
        <v>226.2</v>
      </c>
      <c r="AE143" t="s">
        <v>704</v>
      </c>
      <c r="AF143">
        <v>2022</v>
      </c>
      <c r="AG143">
        <v>1</v>
      </c>
    </row>
    <row r="144" spans="1:33">
      <c r="A144" t="s">
        <v>688</v>
      </c>
      <c r="B144" t="s">
        <v>1133</v>
      </c>
      <c r="C144" t="s">
        <v>1122</v>
      </c>
      <c r="D144" t="s">
        <v>1122</v>
      </c>
      <c r="E144" t="s">
        <v>692</v>
      </c>
      <c r="F144">
        <v>72120</v>
      </c>
      <c r="G144" t="s">
        <v>1132</v>
      </c>
      <c r="H144" t="s">
        <v>694</v>
      </c>
      <c r="I144">
        <v>30000</v>
      </c>
      <c r="J144">
        <v>33404</v>
      </c>
      <c r="K144">
        <v>1981</v>
      </c>
      <c r="L144">
        <v>11363</v>
      </c>
      <c r="M144" t="s">
        <v>695</v>
      </c>
      <c r="N144">
        <v>129730</v>
      </c>
      <c r="O144" t="s">
        <v>696</v>
      </c>
      <c r="P144" s="320" t="s">
        <v>1117</v>
      </c>
      <c r="Q144" t="s">
        <v>698</v>
      </c>
      <c r="R144" t="s">
        <v>698</v>
      </c>
      <c r="S144">
        <v>1024</v>
      </c>
      <c r="T144" t="s">
        <v>1118</v>
      </c>
      <c r="U144" t="s">
        <v>698</v>
      </c>
      <c r="V144" t="s">
        <v>700</v>
      </c>
      <c r="W144">
        <v>8</v>
      </c>
      <c r="Y144" t="s">
        <v>1130</v>
      </c>
      <c r="Z144">
        <v>56</v>
      </c>
      <c r="AA144" t="s">
        <v>1122</v>
      </c>
      <c r="AB144" t="s">
        <v>1134</v>
      </c>
      <c r="AC144" t="s">
        <v>703</v>
      </c>
      <c r="AD144" s="321">
        <v>263.89999999999998</v>
      </c>
      <c r="AE144" t="s">
        <v>704</v>
      </c>
      <c r="AF144">
        <v>2022</v>
      </c>
      <c r="AG144">
        <v>2</v>
      </c>
    </row>
    <row r="145" spans="1:33">
      <c r="A145" t="s">
        <v>688</v>
      </c>
      <c r="B145" t="s">
        <v>1135</v>
      </c>
      <c r="C145" t="s">
        <v>744</v>
      </c>
      <c r="D145" t="s">
        <v>744</v>
      </c>
      <c r="E145" t="s">
        <v>692</v>
      </c>
      <c r="F145">
        <v>74596</v>
      </c>
      <c r="G145" t="s">
        <v>711</v>
      </c>
      <c r="H145" t="s">
        <v>694</v>
      </c>
      <c r="I145">
        <v>30000</v>
      </c>
      <c r="J145">
        <v>33404</v>
      </c>
      <c r="K145">
        <v>1981</v>
      </c>
      <c r="L145">
        <v>11363</v>
      </c>
      <c r="M145" t="s">
        <v>695</v>
      </c>
      <c r="N145">
        <v>129730</v>
      </c>
      <c r="O145" t="s">
        <v>696</v>
      </c>
      <c r="P145" s="320" t="s">
        <v>1117</v>
      </c>
      <c r="Q145" t="s">
        <v>698</v>
      </c>
      <c r="R145" t="s">
        <v>698</v>
      </c>
      <c r="S145">
        <v>2903</v>
      </c>
      <c r="T145" t="s">
        <v>1136</v>
      </c>
      <c r="U145" t="s">
        <v>698</v>
      </c>
      <c r="V145" t="s">
        <v>700</v>
      </c>
      <c r="W145" t="s">
        <v>1137</v>
      </c>
      <c r="Y145" t="s">
        <v>746</v>
      </c>
      <c r="Z145">
        <v>33</v>
      </c>
      <c r="AA145" t="s">
        <v>744</v>
      </c>
      <c r="AB145" t="s">
        <v>712</v>
      </c>
      <c r="AC145" t="s">
        <v>703</v>
      </c>
      <c r="AD145" s="321">
        <v>33.909999999999997</v>
      </c>
      <c r="AE145" t="s">
        <v>704</v>
      </c>
      <c r="AF145">
        <v>2022</v>
      </c>
      <c r="AG145">
        <v>5</v>
      </c>
    </row>
    <row r="146" spans="1:33">
      <c r="A146" t="s">
        <v>688</v>
      </c>
      <c r="B146" t="s">
        <v>1138</v>
      </c>
      <c r="C146" t="s">
        <v>744</v>
      </c>
      <c r="D146" t="s">
        <v>744</v>
      </c>
      <c r="E146" t="s">
        <v>692</v>
      </c>
      <c r="F146">
        <v>72120</v>
      </c>
      <c r="G146" t="s">
        <v>1132</v>
      </c>
      <c r="H146" t="s">
        <v>694</v>
      </c>
      <c r="I146">
        <v>30000</v>
      </c>
      <c r="J146">
        <v>33404</v>
      </c>
      <c r="K146">
        <v>1981</v>
      </c>
      <c r="L146">
        <v>11363</v>
      </c>
      <c r="M146" t="s">
        <v>695</v>
      </c>
      <c r="N146">
        <v>129730</v>
      </c>
      <c r="O146" t="s">
        <v>696</v>
      </c>
      <c r="P146" s="320" t="s">
        <v>1117</v>
      </c>
      <c r="Q146" t="s">
        <v>698</v>
      </c>
      <c r="R146" t="s">
        <v>698</v>
      </c>
      <c r="S146">
        <v>2903</v>
      </c>
      <c r="T146" t="s">
        <v>1136</v>
      </c>
      <c r="U146" t="s">
        <v>698</v>
      </c>
      <c r="V146" t="s">
        <v>700</v>
      </c>
      <c r="W146" t="s">
        <v>1137</v>
      </c>
      <c r="Y146" t="s">
        <v>746</v>
      </c>
      <c r="Z146">
        <v>21</v>
      </c>
      <c r="AA146" t="s">
        <v>744</v>
      </c>
      <c r="AB146" t="s">
        <v>1139</v>
      </c>
      <c r="AC146" t="s">
        <v>703</v>
      </c>
      <c r="AD146" s="321">
        <v>885.46</v>
      </c>
      <c r="AE146" t="s">
        <v>704</v>
      </c>
      <c r="AF146">
        <v>2022</v>
      </c>
      <c r="AG146">
        <v>5</v>
      </c>
    </row>
    <row r="147" spans="1:33">
      <c r="A147" t="s">
        <v>688</v>
      </c>
      <c r="B147" t="s">
        <v>1140</v>
      </c>
      <c r="C147" t="s">
        <v>1141</v>
      </c>
      <c r="D147" t="s">
        <v>1142</v>
      </c>
      <c r="E147" t="s">
        <v>692</v>
      </c>
      <c r="F147">
        <v>74596</v>
      </c>
      <c r="G147" t="s">
        <v>711</v>
      </c>
      <c r="H147" t="s">
        <v>694</v>
      </c>
      <c r="I147">
        <v>30000</v>
      </c>
      <c r="J147">
        <v>33404</v>
      </c>
      <c r="K147">
        <v>1981</v>
      </c>
      <c r="L147">
        <v>11363</v>
      </c>
      <c r="M147" t="s">
        <v>695</v>
      </c>
      <c r="N147">
        <v>129730</v>
      </c>
      <c r="O147" t="s">
        <v>696</v>
      </c>
      <c r="P147" s="320" t="s">
        <v>1117</v>
      </c>
      <c r="Q147" t="s">
        <v>698</v>
      </c>
      <c r="R147" t="s">
        <v>698</v>
      </c>
      <c r="S147">
        <v>944</v>
      </c>
      <c r="T147" t="s">
        <v>1143</v>
      </c>
      <c r="U147" t="s">
        <v>698</v>
      </c>
      <c r="V147">
        <v>4419</v>
      </c>
      <c r="W147">
        <v>4419</v>
      </c>
      <c r="Y147" t="s">
        <v>1144</v>
      </c>
      <c r="Z147">
        <v>6</v>
      </c>
      <c r="AA147" t="s">
        <v>1141</v>
      </c>
      <c r="AB147" t="s">
        <v>1088</v>
      </c>
      <c r="AC147" t="s">
        <v>703</v>
      </c>
      <c r="AD147" s="321">
        <v>33.770000000000003</v>
      </c>
      <c r="AE147" t="s">
        <v>704</v>
      </c>
      <c r="AF147">
        <v>2022</v>
      </c>
      <c r="AG147">
        <v>5</v>
      </c>
    </row>
    <row r="148" spans="1:33">
      <c r="A148" t="s">
        <v>688</v>
      </c>
      <c r="B148" t="s">
        <v>1145</v>
      </c>
      <c r="C148" t="s">
        <v>1141</v>
      </c>
      <c r="D148" t="s">
        <v>1142</v>
      </c>
      <c r="E148" t="s">
        <v>692</v>
      </c>
      <c r="F148">
        <v>72120</v>
      </c>
      <c r="G148" t="s">
        <v>1132</v>
      </c>
      <c r="H148" t="s">
        <v>694</v>
      </c>
      <c r="I148">
        <v>30000</v>
      </c>
      <c r="J148">
        <v>33404</v>
      </c>
      <c r="K148">
        <v>1981</v>
      </c>
      <c r="L148">
        <v>11363</v>
      </c>
      <c r="M148" t="s">
        <v>695</v>
      </c>
      <c r="N148">
        <v>129730</v>
      </c>
      <c r="O148" t="s">
        <v>696</v>
      </c>
      <c r="P148" s="320" t="s">
        <v>1117</v>
      </c>
      <c r="Q148" t="s">
        <v>698</v>
      </c>
      <c r="R148" t="s">
        <v>698</v>
      </c>
      <c r="S148">
        <v>944</v>
      </c>
      <c r="T148" t="s">
        <v>1143</v>
      </c>
      <c r="U148" t="s">
        <v>698</v>
      </c>
      <c r="V148">
        <v>4419</v>
      </c>
      <c r="W148">
        <v>4419</v>
      </c>
      <c r="Y148" t="s">
        <v>1144</v>
      </c>
      <c r="Z148">
        <v>4</v>
      </c>
      <c r="AA148" t="s">
        <v>1141</v>
      </c>
      <c r="AB148" t="s">
        <v>1146</v>
      </c>
      <c r="AC148" t="s">
        <v>703</v>
      </c>
      <c r="AD148" s="321">
        <v>228.71</v>
      </c>
      <c r="AE148" t="s">
        <v>704</v>
      </c>
      <c r="AF148">
        <v>2022</v>
      </c>
      <c r="AG148">
        <v>5</v>
      </c>
    </row>
    <row r="149" spans="1:33">
      <c r="A149" t="s">
        <v>688</v>
      </c>
      <c r="B149" t="s">
        <v>1147</v>
      </c>
      <c r="C149" t="s">
        <v>1148</v>
      </c>
      <c r="D149" t="s">
        <v>1148</v>
      </c>
      <c r="E149" t="s">
        <v>692</v>
      </c>
      <c r="F149">
        <v>76135</v>
      </c>
      <c r="G149" t="s">
        <v>756</v>
      </c>
      <c r="H149" t="s">
        <v>694</v>
      </c>
      <c r="I149">
        <v>30000</v>
      </c>
      <c r="J149">
        <v>33404</v>
      </c>
      <c r="K149">
        <v>1981</v>
      </c>
      <c r="L149">
        <v>11363</v>
      </c>
      <c r="M149" t="s">
        <v>695</v>
      </c>
      <c r="N149">
        <v>129730</v>
      </c>
      <c r="O149" t="s">
        <v>696</v>
      </c>
      <c r="P149" s="320" t="s">
        <v>1117</v>
      </c>
      <c r="Q149" t="s">
        <v>698</v>
      </c>
      <c r="R149" t="s">
        <v>698</v>
      </c>
      <c r="S149">
        <v>5919</v>
      </c>
      <c r="T149" t="s">
        <v>1149</v>
      </c>
      <c r="U149" t="s">
        <v>698</v>
      </c>
      <c r="V149" t="s">
        <v>756</v>
      </c>
      <c r="W149">
        <v>11528</v>
      </c>
      <c r="Y149" t="s">
        <v>1150</v>
      </c>
      <c r="Z149">
        <v>815</v>
      </c>
      <c r="AA149" t="s">
        <v>1148</v>
      </c>
      <c r="AB149" t="s">
        <v>708</v>
      </c>
      <c r="AC149" t="s">
        <v>703</v>
      </c>
      <c r="AD149" s="321">
        <v>-6.8</v>
      </c>
      <c r="AE149" t="s">
        <v>704</v>
      </c>
      <c r="AF149">
        <v>2022</v>
      </c>
      <c r="AG149">
        <v>8</v>
      </c>
    </row>
    <row r="150" spans="1:33">
      <c r="A150" t="s">
        <v>688</v>
      </c>
      <c r="B150" t="s">
        <v>1151</v>
      </c>
      <c r="C150" t="s">
        <v>1148</v>
      </c>
      <c r="D150" t="s">
        <v>1148</v>
      </c>
      <c r="E150" t="s">
        <v>692</v>
      </c>
      <c r="F150">
        <v>76135</v>
      </c>
      <c r="G150" t="s">
        <v>756</v>
      </c>
      <c r="H150" t="s">
        <v>694</v>
      </c>
      <c r="I150">
        <v>30000</v>
      </c>
      <c r="J150">
        <v>33404</v>
      </c>
      <c r="K150">
        <v>1981</v>
      </c>
      <c r="L150">
        <v>11363</v>
      </c>
      <c r="M150" t="s">
        <v>695</v>
      </c>
      <c r="N150">
        <v>129730</v>
      </c>
      <c r="O150" t="s">
        <v>696</v>
      </c>
      <c r="P150" s="320" t="s">
        <v>1117</v>
      </c>
      <c r="Q150" t="s">
        <v>698</v>
      </c>
      <c r="R150" t="s">
        <v>698</v>
      </c>
      <c r="S150">
        <v>5919</v>
      </c>
      <c r="T150" t="s">
        <v>1149</v>
      </c>
      <c r="U150" t="s">
        <v>698</v>
      </c>
      <c r="V150" t="s">
        <v>756</v>
      </c>
      <c r="W150">
        <v>11528</v>
      </c>
      <c r="Y150" t="s">
        <v>1150</v>
      </c>
      <c r="Z150">
        <v>817</v>
      </c>
      <c r="AA150" t="s">
        <v>1148</v>
      </c>
      <c r="AB150" t="s">
        <v>708</v>
      </c>
      <c r="AC150" t="s">
        <v>703</v>
      </c>
      <c r="AD150" s="321">
        <v>-0.08</v>
      </c>
      <c r="AE150" t="s">
        <v>704</v>
      </c>
      <c r="AF150">
        <v>2022</v>
      </c>
      <c r="AG150">
        <v>8</v>
      </c>
    </row>
    <row r="151" spans="1:33">
      <c r="A151" t="s">
        <v>688</v>
      </c>
      <c r="B151" t="s">
        <v>1152</v>
      </c>
      <c r="C151" s="322">
        <v>44773</v>
      </c>
      <c r="D151" t="s">
        <v>1153</v>
      </c>
      <c r="E151" t="s">
        <v>692</v>
      </c>
      <c r="F151">
        <v>74596</v>
      </c>
      <c r="G151" t="s">
        <v>711</v>
      </c>
      <c r="H151" t="s">
        <v>694</v>
      </c>
      <c r="I151">
        <v>30000</v>
      </c>
      <c r="J151">
        <v>33404</v>
      </c>
      <c r="K151">
        <v>1981</v>
      </c>
      <c r="L151">
        <v>11363</v>
      </c>
      <c r="M151" t="s">
        <v>695</v>
      </c>
      <c r="N151">
        <v>129730</v>
      </c>
      <c r="O151" t="s">
        <v>696</v>
      </c>
      <c r="P151" s="320" t="s">
        <v>1117</v>
      </c>
      <c r="Q151" t="s">
        <v>698</v>
      </c>
      <c r="R151" t="s">
        <v>698</v>
      </c>
      <c r="S151">
        <v>5919</v>
      </c>
      <c r="T151" t="s">
        <v>1149</v>
      </c>
      <c r="U151" t="s">
        <v>698</v>
      </c>
      <c r="V151" t="s">
        <v>700</v>
      </c>
      <c r="W151">
        <v>11528</v>
      </c>
      <c r="Y151" t="s">
        <v>1154</v>
      </c>
      <c r="Z151">
        <v>8</v>
      </c>
      <c r="AA151" s="322">
        <v>44773</v>
      </c>
      <c r="AB151" t="s">
        <v>1155</v>
      </c>
      <c r="AC151" t="s">
        <v>703</v>
      </c>
      <c r="AD151" s="321">
        <v>32.24</v>
      </c>
      <c r="AE151" t="s">
        <v>704</v>
      </c>
      <c r="AF151">
        <v>2022</v>
      </c>
      <c r="AG151">
        <v>7</v>
      </c>
    </row>
    <row r="152" spans="1:33">
      <c r="A152" t="s">
        <v>688</v>
      </c>
      <c r="B152" t="s">
        <v>1156</v>
      </c>
      <c r="C152" s="322">
        <v>44773</v>
      </c>
      <c r="D152" t="s">
        <v>1153</v>
      </c>
      <c r="E152" t="s">
        <v>692</v>
      </c>
      <c r="F152">
        <v>72505</v>
      </c>
      <c r="G152" t="s">
        <v>1057</v>
      </c>
      <c r="H152" t="s">
        <v>694</v>
      </c>
      <c r="I152">
        <v>30000</v>
      </c>
      <c r="J152">
        <v>33404</v>
      </c>
      <c r="K152">
        <v>1981</v>
      </c>
      <c r="L152">
        <v>11363</v>
      </c>
      <c r="M152" t="s">
        <v>695</v>
      </c>
      <c r="N152">
        <v>129730</v>
      </c>
      <c r="O152" t="s">
        <v>696</v>
      </c>
      <c r="P152" s="320" t="s">
        <v>1117</v>
      </c>
      <c r="Q152" t="s">
        <v>698</v>
      </c>
      <c r="R152" t="s">
        <v>698</v>
      </c>
      <c r="S152">
        <v>5919</v>
      </c>
      <c r="T152" t="s">
        <v>1149</v>
      </c>
      <c r="U152" t="s">
        <v>698</v>
      </c>
      <c r="V152" t="s">
        <v>700</v>
      </c>
      <c r="W152">
        <v>11528</v>
      </c>
      <c r="Y152" t="s">
        <v>1154</v>
      </c>
      <c r="Z152">
        <v>5</v>
      </c>
      <c r="AA152" s="322">
        <v>44773</v>
      </c>
      <c r="AB152" t="s">
        <v>1157</v>
      </c>
      <c r="AC152" t="s">
        <v>703</v>
      </c>
      <c r="AD152" s="321">
        <v>2815.06</v>
      </c>
      <c r="AE152" t="s">
        <v>704</v>
      </c>
      <c r="AF152">
        <v>2022</v>
      </c>
      <c r="AG152">
        <v>7</v>
      </c>
    </row>
    <row r="153" spans="1:33">
      <c r="A153" t="s">
        <v>688</v>
      </c>
      <c r="B153" t="s">
        <v>1158</v>
      </c>
      <c r="C153" t="s">
        <v>1159</v>
      </c>
      <c r="D153" t="s">
        <v>1160</v>
      </c>
      <c r="E153" t="s">
        <v>692</v>
      </c>
      <c r="F153">
        <v>74596</v>
      </c>
      <c r="G153" t="s">
        <v>711</v>
      </c>
      <c r="H153" t="s">
        <v>694</v>
      </c>
      <c r="I153">
        <v>30000</v>
      </c>
      <c r="J153">
        <v>33404</v>
      </c>
      <c r="K153">
        <v>1981</v>
      </c>
      <c r="L153">
        <v>11363</v>
      </c>
      <c r="M153" t="s">
        <v>695</v>
      </c>
      <c r="N153">
        <v>129730</v>
      </c>
      <c r="O153" t="s">
        <v>696</v>
      </c>
      <c r="P153" s="320" t="s">
        <v>1117</v>
      </c>
      <c r="Q153" t="s">
        <v>698</v>
      </c>
      <c r="R153" t="s">
        <v>698</v>
      </c>
      <c r="S153">
        <v>396</v>
      </c>
      <c r="T153" t="s">
        <v>1161</v>
      </c>
      <c r="U153" t="s">
        <v>698</v>
      </c>
      <c r="V153" t="s">
        <v>700</v>
      </c>
      <c r="W153" t="s">
        <v>1162</v>
      </c>
      <c r="Y153" t="s">
        <v>1163</v>
      </c>
      <c r="Z153">
        <v>13</v>
      </c>
      <c r="AA153" t="s">
        <v>1159</v>
      </c>
      <c r="AB153" t="s">
        <v>1164</v>
      </c>
      <c r="AC153" t="s">
        <v>703</v>
      </c>
      <c r="AD153" s="321">
        <v>33.770000000000003</v>
      </c>
      <c r="AE153" t="s">
        <v>704</v>
      </c>
      <c r="AF153">
        <v>2022</v>
      </c>
      <c r="AG153">
        <v>4</v>
      </c>
    </row>
    <row r="154" spans="1:33">
      <c r="A154" t="s">
        <v>724</v>
      </c>
      <c r="B154" t="s">
        <v>1165</v>
      </c>
      <c r="C154" t="s">
        <v>726</v>
      </c>
      <c r="D154" s="322">
        <v>44935</v>
      </c>
      <c r="E154" t="s">
        <v>692</v>
      </c>
      <c r="F154">
        <v>73105</v>
      </c>
      <c r="G154" t="s">
        <v>968</v>
      </c>
      <c r="H154" t="s">
        <v>694</v>
      </c>
      <c r="I154">
        <v>30000</v>
      </c>
      <c r="J154">
        <v>33404</v>
      </c>
      <c r="K154">
        <v>14929</v>
      </c>
      <c r="L154">
        <v>11363</v>
      </c>
      <c r="M154" t="s">
        <v>695</v>
      </c>
      <c r="N154">
        <v>129730</v>
      </c>
      <c r="O154" t="s">
        <v>728</v>
      </c>
      <c r="P154" s="320" t="s">
        <v>96</v>
      </c>
      <c r="Q154" t="s">
        <v>698</v>
      </c>
      <c r="R154" t="s">
        <v>730</v>
      </c>
      <c r="S154">
        <v>6102</v>
      </c>
      <c r="T154" t="s">
        <v>731</v>
      </c>
      <c r="U154">
        <v>46799</v>
      </c>
      <c r="V154" t="s">
        <v>700</v>
      </c>
      <c r="W154" t="s">
        <v>732</v>
      </c>
      <c r="Y154" t="s">
        <v>733</v>
      </c>
      <c r="Z154">
        <v>30</v>
      </c>
      <c r="AA154" t="s">
        <v>726</v>
      </c>
      <c r="AB154" t="s">
        <v>1166</v>
      </c>
      <c r="AC154" t="s">
        <v>703</v>
      </c>
      <c r="AD154" s="321">
        <v>2183.89</v>
      </c>
      <c r="AE154" t="s">
        <v>704</v>
      </c>
      <c r="AF154">
        <v>2022</v>
      </c>
      <c r="AG154">
        <v>12</v>
      </c>
    </row>
    <row r="155" spans="1:33">
      <c r="A155" t="s">
        <v>688</v>
      </c>
      <c r="B155" t="s">
        <v>1167</v>
      </c>
      <c r="C155" t="s">
        <v>1168</v>
      </c>
      <c r="D155" t="s">
        <v>1168</v>
      </c>
      <c r="E155" t="s">
        <v>692</v>
      </c>
      <c r="F155">
        <v>74596</v>
      </c>
      <c r="G155" t="s">
        <v>711</v>
      </c>
      <c r="H155" t="s">
        <v>694</v>
      </c>
      <c r="I155">
        <v>30000</v>
      </c>
      <c r="J155">
        <v>33404</v>
      </c>
      <c r="K155">
        <v>1981</v>
      </c>
      <c r="L155">
        <v>11363</v>
      </c>
      <c r="M155" t="s">
        <v>695</v>
      </c>
      <c r="N155">
        <v>129730</v>
      </c>
      <c r="O155" t="s">
        <v>696</v>
      </c>
      <c r="P155" s="320" t="s">
        <v>1117</v>
      </c>
      <c r="Q155" t="s">
        <v>698</v>
      </c>
      <c r="R155" t="s">
        <v>698</v>
      </c>
      <c r="S155">
        <v>396</v>
      </c>
      <c r="T155" t="s">
        <v>1161</v>
      </c>
      <c r="U155" t="s">
        <v>698</v>
      </c>
      <c r="V155" t="s">
        <v>700</v>
      </c>
      <c r="W155" t="s">
        <v>1169</v>
      </c>
      <c r="Y155" t="s">
        <v>1170</v>
      </c>
      <c r="Z155">
        <v>8</v>
      </c>
      <c r="AA155" t="s">
        <v>1168</v>
      </c>
      <c r="AB155" t="s">
        <v>902</v>
      </c>
      <c r="AC155" t="s">
        <v>703</v>
      </c>
      <c r="AD155" s="321">
        <v>32.24</v>
      </c>
      <c r="AE155" t="s">
        <v>704</v>
      </c>
      <c r="AF155">
        <v>2022</v>
      </c>
      <c r="AG155">
        <v>8</v>
      </c>
    </row>
    <row r="156" spans="1:33">
      <c r="A156" t="s">
        <v>688</v>
      </c>
      <c r="B156" t="s">
        <v>1171</v>
      </c>
      <c r="C156" t="s">
        <v>1159</v>
      </c>
      <c r="D156" t="s">
        <v>1160</v>
      </c>
      <c r="E156" t="s">
        <v>692</v>
      </c>
      <c r="F156">
        <v>73120</v>
      </c>
      <c r="G156" t="s">
        <v>1172</v>
      </c>
      <c r="H156" t="s">
        <v>694</v>
      </c>
      <c r="I156">
        <v>30000</v>
      </c>
      <c r="J156">
        <v>33404</v>
      </c>
      <c r="K156">
        <v>1981</v>
      </c>
      <c r="L156">
        <v>11363</v>
      </c>
      <c r="M156" t="s">
        <v>695</v>
      </c>
      <c r="N156">
        <v>129730</v>
      </c>
      <c r="O156" t="s">
        <v>696</v>
      </c>
      <c r="P156" s="320" t="s">
        <v>1117</v>
      </c>
      <c r="Q156" t="s">
        <v>698</v>
      </c>
      <c r="R156" t="s">
        <v>698</v>
      </c>
      <c r="S156">
        <v>396</v>
      </c>
      <c r="T156" t="s">
        <v>1161</v>
      </c>
      <c r="U156" t="s">
        <v>698</v>
      </c>
      <c r="V156" t="s">
        <v>700</v>
      </c>
      <c r="W156" t="s">
        <v>1162</v>
      </c>
      <c r="Y156" t="s">
        <v>1163</v>
      </c>
      <c r="Z156">
        <v>11</v>
      </c>
      <c r="AA156" t="s">
        <v>1159</v>
      </c>
      <c r="AB156" t="s">
        <v>1173</v>
      </c>
      <c r="AC156" t="s">
        <v>703</v>
      </c>
      <c r="AD156" s="321">
        <v>940.2</v>
      </c>
      <c r="AE156" t="s">
        <v>704</v>
      </c>
      <c r="AF156">
        <v>2022</v>
      </c>
      <c r="AG156">
        <v>4</v>
      </c>
    </row>
    <row r="157" spans="1:33">
      <c r="A157" t="s">
        <v>688</v>
      </c>
      <c r="B157" t="s">
        <v>1174</v>
      </c>
      <c r="C157" t="s">
        <v>1168</v>
      </c>
      <c r="D157" t="s">
        <v>1168</v>
      </c>
      <c r="E157" t="s">
        <v>692</v>
      </c>
      <c r="F157">
        <v>73120</v>
      </c>
      <c r="G157" t="s">
        <v>1172</v>
      </c>
      <c r="H157" t="s">
        <v>694</v>
      </c>
      <c r="I157">
        <v>30000</v>
      </c>
      <c r="J157">
        <v>33404</v>
      </c>
      <c r="K157">
        <v>1981</v>
      </c>
      <c r="L157">
        <v>11363</v>
      </c>
      <c r="M157" t="s">
        <v>695</v>
      </c>
      <c r="N157">
        <v>129730</v>
      </c>
      <c r="O157" t="s">
        <v>696</v>
      </c>
      <c r="P157" s="320" t="s">
        <v>1117</v>
      </c>
      <c r="Q157" t="s">
        <v>698</v>
      </c>
      <c r="R157" t="s">
        <v>698</v>
      </c>
      <c r="S157">
        <v>396</v>
      </c>
      <c r="T157" t="s">
        <v>1161</v>
      </c>
      <c r="U157" t="s">
        <v>698</v>
      </c>
      <c r="V157" t="s">
        <v>700</v>
      </c>
      <c r="W157" t="s">
        <v>1169</v>
      </c>
      <c r="Y157" t="s">
        <v>1170</v>
      </c>
      <c r="Z157">
        <v>6</v>
      </c>
      <c r="AA157" t="s">
        <v>1168</v>
      </c>
      <c r="AB157" t="s">
        <v>1173</v>
      </c>
      <c r="AC157" t="s">
        <v>703</v>
      </c>
      <c r="AD157" s="321">
        <v>929.89</v>
      </c>
      <c r="AE157" t="s">
        <v>704</v>
      </c>
      <c r="AF157">
        <v>2022</v>
      </c>
      <c r="AG157">
        <v>8</v>
      </c>
    </row>
    <row r="158" spans="1:33" s="325" customFormat="1" hidden="1">
      <c r="A158" s="325" t="s">
        <v>724</v>
      </c>
      <c r="B158" s="325" t="s">
        <v>1175</v>
      </c>
      <c r="C158" s="325" t="s">
        <v>726</v>
      </c>
      <c r="D158" s="326">
        <v>44935</v>
      </c>
      <c r="E158" t="s">
        <v>692</v>
      </c>
      <c r="F158" s="325">
        <v>16005</v>
      </c>
      <c r="G158" s="325" t="s">
        <v>874</v>
      </c>
      <c r="H158" t="s">
        <v>694</v>
      </c>
      <c r="I158">
        <v>30000</v>
      </c>
      <c r="J158">
        <v>33404</v>
      </c>
      <c r="K158">
        <v>14929</v>
      </c>
      <c r="L158">
        <v>11363</v>
      </c>
      <c r="M158" t="s">
        <v>695</v>
      </c>
      <c r="N158">
        <v>129730</v>
      </c>
      <c r="O158" s="325" t="s">
        <v>728</v>
      </c>
      <c r="Q158" s="325" t="s">
        <v>698</v>
      </c>
      <c r="R158" t="s">
        <v>730</v>
      </c>
      <c r="S158" s="325">
        <v>6102</v>
      </c>
      <c r="T158" s="325" t="s">
        <v>731</v>
      </c>
      <c r="U158" s="325">
        <v>46799</v>
      </c>
      <c r="V158" s="325" t="s">
        <v>700</v>
      </c>
      <c r="W158" s="325" t="s">
        <v>732</v>
      </c>
      <c r="Y158" s="325" t="s">
        <v>733</v>
      </c>
      <c r="Z158" s="325">
        <v>1</v>
      </c>
      <c r="AA158" s="325" t="s">
        <v>726</v>
      </c>
      <c r="AB158" s="325" t="s">
        <v>1176</v>
      </c>
      <c r="AC158" s="325" t="s">
        <v>703</v>
      </c>
      <c r="AD158" s="327">
        <v>-91913.46</v>
      </c>
      <c r="AE158" s="325" t="s">
        <v>704</v>
      </c>
      <c r="AF158" s="325">
        <v>2022</v>
      </c>
      <c r="AG158" s="325">
        <v>12</v>
      </c>
    </row>
    <row r="159" spans="1:33">
      <c r="A159" t="s">
        <v>688</v>
      </c>
      <c r="B159" t="s">
        <v>1177</v>
      </c>
      <c r="C159" t="s">
        <v>750</v>
      </c>
      <c r="D159" s="322">
        <v>44623</v>
      </c>
      <c r="E159" t="s">
        <v>692</v>
      </c>
      <c r="F159">
        <v>74505</v>
      </c>
      <c r="G159" t="s">
        <v>1178</v>
      </c>
      <c r="H159" t="s">
        <v>694</v>
      </c>
      <c r="I159">
        <v>30000</v>
      </c>
      <c r="J159">
        <v>33404</v>
      </c>
      <c r="K159">
        <v>1981</v>
      </c>
      <c r="L159">
        <v>11363</v>
      </c>
      <c r="M159" t="s">
        <v>695</v>
      </c>
      <c r="N159">
        <v>129730</v>
      </c>
      <c r="O159" t="s">
        <v>696</v>
      </c>
      <c r="P159" s="320" t="s">
        <v>1117</v>
      </c>
      <c r="Q159" t="s">
        <v>698</v>
      </c>
      <c r="R159" t="s">
        <v>698</v>
      </c>
      <c r="S159">
        <v>85</v>
      </c>
      <c r="T159" t="s">
        <v>1179</v>
      </c>
      <c r="U159" t="s">
        <v>698</v>
      </c>
      <c r="V159" t="s">
        <v>700</v>
      </c>
      <c r="W159" t="s">
        <v>1180</v>
      </c>
      <c r="Y159" t="s">
        <v>753</v>
      </c>
      <c r="Z159">
        <v>46</v>
      </c>
      <c r="AA159" t="s">
        <v>750</v>
      </c>
      <c r="AB159" t="s">
        <v>1181</v>
      </c>
      <c r="AC159" t="s">
        <v>703</v>
      </c>
      <c r="AD159" s="321">
        <v>21.84</v>
      </c>
      <c r="AE159" t="s">
        <v>704</v>
      </c>
      <c r="AF159">
        <v>2022</v>
      </c>
      <c r="AG159">
        <v>2</v>
      </c>
    </row>
    <row r="160" spans="1:33" ht="16.5" customHeight="1">
      <c r="A160" t="s">
        <v>688</v>
      </c>
      <c r="B160" t="s">
        <v>1182</v>
      </c>
      <c r="C160" s="322">
        <v>44624</v>
      </c>
      <c r="D160" s="322">
        <v>44625</v>
      </c>
      <c r="E160" t="s">
        <v>692</v>
      </c>
      <c r="F160">
        <v>76135</v>
      </c>
      <c r="G160" t="s">
        <v>756</v>
      </c>
      <c r="H160" t="s">
        <v>694</v>
      </c>
      <c r="I160">
        <v>30000</v>
      </c>
      <c r="J160">
        <v>33404</v>
      </c>
      <c r="K160">
        <v>1981</v>
      </c>
      <c r="L160">
        <v>11363</v>
      </c>
      <c r="M160" t="s">
        <v>695</v>
      </c>
      <c r="N160">
        <v>129730</v>
      </c>
      <c r="O160" t="s">
        <v>696</v>
      </c>
      <c r="P160" s="320" t="s">
        <v>1117</v>
      </c>
      <c r="Q160" t="s">
        <v>698</v>
      </c>
      <c r="R160" t="s">
        <v>698</v>
      </c>
      <c r="S160">
        <v>85</v>
      </c>
      <c r="T160" t="s">
        <v>1179</v>
      </c>
      <c r="U160" t="s">
        <v>698</v>
      </c>
      <c r="V160" t="s">
        <v>756</v>
      </c>
      <c r="W160" t="s">
        <v>1180</v>
      </c>
      <c r="Y160" t="s">
        <v>757</v>
      </c>
      <c r="Z160">
        <v>355</v>
      </c>
      <c r="AA160" s="322">
        <v>44624</v>
      </c>
      <c r="AB160" t="s">
        <v>708</v>
      </c>
      <c r="AC160" t="s">
        <v>703</v>
      </c>
      <c r="AD160" s="321">
        <v>-0.03</v>
      </c>
      <c r="AE160" t="s">
        <v>704</v>
      </c>
      <c r="AF160">
        <v>2022</v>
      </c>
      <c r="AG160">
        <v>3</v>
      </c>
    </row>
    <row r="161" spans="1:33">
      <c r="A161" t="s">
        <v>688</v>
      </c>
      <c r="B161" t="s">
        <v>1183</v>
      </c>
      <c r="C161" s="322">
        <v>44624</v>
      </c>
      <c r="D161" s="322">
        <v>44625</v>
      </c>
      <c r="E161" t="s">
        <v>692</v>
      </c>
      <c r="F161">
        <v>76135</v>
      </c>
      <c r="G161" t="s">
        <v>756</v>
      </c>
      <c r="H161" t="s">
        <v>694</v>
      </c>
      <c r="I161">
        <v>30000</v>
      </c>
      <c r="J161">
        <v>33404</v>
      </c>
      <c r="K161">
        <v>1981</v>
      </c>
      <c r="L161">
        <v>11363</v>
      </c>
      <c r="M161" t="s">
        <v>695</v>
      </c>
      <c r="N161">
        <v>129730</v>
      </c>
      <c r="O161" t="s">
        <v>696</v>
      </c>
      <c r="P161" s="320" t="s">
        <v>1117</v>
      </c>
      <c r="Q161" t="s">
        <v>698</v>
      </c>
      <c r="R161" t="s">
        <v>698</v>
      </c>
      <c r="S161">
        <v>85</v>
      </c>
      <c r="T161" t="s">
        <v>1179</v>
      </c>
      <c r="U161" t="s">
        <v>698</v>
      </c>
      <c r="V161" t="s">
        <v>756</v>
      </c>
      <c r="W161" t="s">
        <v>1180</v>
      </c>
      <c r="Y161" t="s">
        <v>757</v>
      </c>
      <c r="Z161">
        <v>357</v>
      </c>
      <c r="AA161" s="322">
        <v>44624</v>
      </c>
      <c r="AB161" t="s">
        <v>708</v>
      </c>
      <c r="AC161" t="s">
        <v>703</v>
      </c>
      <c r="AD161" s="321">
        <v>-0.05</v>
      </c>
      <c r="AE161" t="s">
        <v>704</v>
      </c>
      <c r="AF161">
        <v>2022</v>
      </c>
      <c r="AG161">
        <v>3</v>
      </c>
    </row>
    <row r="162" spans="1:33">
      <c r="A162" t="s">
        <v>688</v>
      </c>
      <c r="B162" t="s">
        <v>1184</v>
      </c>
      <c r="C162" t="s">
        <v>750</v>
      </c>
      <c r="D162" s="322">
        <v>44623</v>
      </c>
      <c r="E162" t="s">
        <v>692</v>
      </c>
      <c r="F162">
        <v>74596</v>
      </c>
      <c r="G162" t="s">
        <v>711</v>
      </c>
      <c r="H162" t="s">
        <v>694</v>
      </c>
      <c r="I162">
        <v>30000</v>
      </c>
      <c r="J162">
        <v>33404</v>
      </c>
      <c r="K162">
        <v>1981</v>
      </c>
      <c r="L162">
        <v>11363</v>
      </c>
      <c r="M162" t="s">
        <v>695</v>
      </c>
      <c r="N162">
        <v>129730</v>
      </c>
      <c r="O162" t="s">
        <v>696</v>
      </c>
      <c r="P162" s="320" t="s">
        <v>1117</v>
      </c>
      <c r="Q162" t="s">
        <v>698</v>
      </c>
      <c r="R162" t="s">
        <v>698</v>
      </c>
      <c r="S162">
        <v>85</v>
      </c>
      <c r="T162" t="s">
        <v>1179</v>
      </c>
      <c r="U162" t="s">
        <v>698</v>
      </c>
      <c r="V162" t="s">
        <v>700</v>
      </c>
      <c r="W162" t="s">
        <v>1180</v>
      </c>
      <c r="Y162" t="s">
        <v>753</v>
      </c>
      <c r="Z162">
        <v>64</v>
      </c>
      <c r="AA162" t="s">
        <v>750</v>
      </c>
      <c r="AB162" t="s">
        <v>760</v>
      </c>
      <c r="AC162" t="s">
        <v>703</v>
      </c>
      <c r="AD162" s="321">
        <v>33.770000000000003</v>
      </c>
      <c r="AE162" t="s">
        <v>704</v>
      </c>
      <c r="AF162">
        <v>2022</v>
      </c>
      <c r="AG162">
        <v>2</v>
      </c>
    </row>
    <row r="163" spans="1:33">
      <c r="A163" t="s">
        <v>688</v>
      </c>
      <c r="B163" t="s">
        <v>1185</v>
      </c>
      <c r="C163" t="s">
        <v>977</v>
      </c>
      <c r="D163" t="s">
        <v>736</v>
      </c>
      <c r="E163" t="s">
        <v>692</v>
      </c>
      <c r="F163">
        <v>72440</v>
      </c>
      <c r="G163" t="s">
        <v>1186</v>
      </c>
      <c r="H163" t="s">
        <v>694</v>
      </c>
      <c r="I163">
        <v>30000</v>
      </c>
      <c r="J163">
        <v>33404</v>
      </c>
      <c r="K163">
        <v>1981</v>
      </c>
      <c r="L163">
        <v>11363</v>
      </c>
      <c r="M163" t="s">
        <v>695</v>
      </c>
      <c r="N163">
        <v>129730</v>
      </c>
      <c r="O163" t="s">
        <v>696</v>
      </c>
      <c r="P163" s="320" t="s">
        <v>1117</v>
      </c>
      <c r="Q163" t="s">
        <v>787</v>
      </c>
      <c r="R163" t="s">
        <v>698</v>
      </c>
      <c r="S163">
        <v>2128</v>
      </c>
      <c r="T163" t="s">
        <v>1187</v>
      </c>
      <c r="U163" t="s">
        <v>698</v>
      </c>
      <c r="V163" t="s">
        <v>700</v>
      </c>
      <c r="W163">
        <v>81222</v>
      </c>
      <c r="Y163" t="s">
        <v>980</v>
      </c>
      <c r="Z163">
        <v>10</v>
      </c>
      <c r="AA163" t="s">
        <v>977</v>
      </c>
      <c r="AB163" t="s">
        <v>1188</v>
      </c>
      <c r="AC163" t="s">
        <v>703</v>
      </c>
      <c r="AD163" s="321">
        <v>50.32</v>
      </c>
      <c r="AE163" t="s">
        <v>704</v>
      </c>
      <c r="AF163">
        <v>2022</v>
      </c>
      <c r="AG163">
        <v>12</v>
      </c>
    </row>
    <row r="164" spans="1:33">
      <c r="A164" t="s">
        <v>688</v>
      </c>
      <c r="B164" t="s">
        <v>1189</v>
      </c>
      <c r="C164" t="s">
        <v>762</v>
      </c>
      <c r="D164" t="s">
        <v>763</v>
      </c>
      <c r="E164" t="s">
        <v>692</v>
      </c>
      <c r="F164">
        <v>76135</v>
      </c>
      <c r="G164" t="s">
        <v>756</v>
      </c>
      <c r="H164" t="s">
        <v>694</v>
      </c>
      <c r="I164">
        <v>30000</v>
      </c>
      <c r="J164">
        <v>33404</v>
      </c>
      <c r="K164">
        <v>1981</v>
      </c>
      <c r="L164">
        <v>11363</v>
      </c>
      <c r="M164" t="s">
        <v>695</v>
      </c>
      <c r="N164">
        <v>129730</v>
      </c>
      <c r="O164" t="s">
        <v>696</v>
      </c>
      <c r="P164" s="320" t="s">
        <v>1117</v>
      </c>
      <c r="Q164" t="s">
        <v>787</v>
      </c>
      <c r="R164" t="s">
        <v>698</v>
      </c>
      <c r="S164">
        <v>2128</v>
      </c>
      <c r="T164" t="s">
        <v>1187</v>
      </c>
      <c r="U164" t="s">
        <v>698</v>
      </c>
      <c r="V164" t="s">
        <v>756</v>
      </c>
      <c r="W164">
        <v>81222</v>
      </c>
      <c r="Y164" t="s">
        <v>765</v>
      </c>
      <c r="Z164">
        <v>1269</v>
      </c>
      <c r="AA164" t="s">
        <v>762</v>
      </c>
      <c r="AB164" t="s">
        <v>708</v>
      </c>
      <c r="AC164" t="s">
        <v>703</v>
      </c>
      <c r="AD164" s="321">
        <v>-1.25</v>
      </c>
      <c r="AE164" t="s">
        <v>704</v>
      </c>
      <c r="AF164">
        <v>2022</v>
      </c>
      <c r="AG164">
        <v>12</v>
      </c>
    </row>
    <row r="165" spans="1:33">
      <c r="A165" t="s">
        <v>688</v>
      </c>
      <c r="B165" t="s">
        <v>1190</v>
      </c>
      <c r="C165" t="s">
        <v>762</v>
      </c>
      <c r="D165" t="s">
        <v>763</v>
      </c>
      <c r="E165" t="s">
        <v>692</v>
      </c>
      <c r="F165">
        <v>76135</v>
      </c>
      <c r="G165" t="s">
        <v>756</v>
      </c>
      <c r="H165" t="s">
        <v>694</v>
      </c>
      <c r="I165">
        <v>30000</v>
      </c>
      <c r="J165">
        <v>33404</v>
      </c>
      <c r="K165">
        <v>1981</v>
      </c>
      <c r="L165">
        <v>11363</v>
      </c>
      <c r="M165" t="s">
        <v>695</v>
      </c>
      <c r="N165">
        <v>129730</v>
      </c>
      <c r="O165" t="s">
        <v>696</v>
      </c>
      <c r="P165" s="320" t="s">
        <v>1117</v>
      </c>
      <c r="Q165" t="s">
        <v>787</v>
      </c>
      <c r="R165" t="s">
        <v>698</v>
      </c>
      <c r="S165">
        <v>2128</v>
      </c>
      <c r="T165" t="s">
        <v>1187</v>
      </c>
      <c r="U165" t="s">
        <v>698</v>
      </c>
      <c r="V165" t="s">
        <v>756</v>
      </c>
      <c r="W165">
        <v>81222</v>
      </c>
      <c r="Y165" t="s">
        <v>765</v>
      </c>
      <c r="Z165">
        <v>1259</v>
      </c>
      <c r="AA165" t="s">
        <v>762</v>
      </c>
      <c r="AB165" t="s">
        <v>708</v>
      </c>
      <c r="AC165" t="s">
        <v>703</v>
      </c>
      <c r="AD165" s="321">
        <v>-0.8</v>
      </c>
      <c r="AE165" t="s">
        <v>704</v>
      </c>
      <c r="AF165">
        <v>2022</v>
      </c>
      <c r="AG165">
        <v>12</v>
      </c>
    </row>
    <row r="166" spans="1:33">
      <c r="A166" t="s">
        <v>688</v>
      </c>
      <c r="B166" t="s">
        <v>1191</v>
      </c>
      <c r="C166" t="s">
        <v>977</v>
      </c>
      <c r="D166" t="s">
        <v>736</v>
      </c>
      <c r="E166" t="s">
        <v>692</v>
      </c>
      <c r="F166">
        <v>74596</v>
      </c>
      <c r="G166" t="s">
        <v>711</v>
      </c>
      <c r="H166" t="s">
        <v>694</v>
      </c>
      <c r="I166">
        <v>30000</v>
      </c>
      <c r="J166">
        <v>33404</v>
      </c>
      <c r="K166">
        <v>1981</v>
      </c>
      <c r="L166">
        <v>11363</v>
      </c>
      <c r="M166" t="s">
        <v>695</v>
      </c>
      <c r="N166">
        <v>129730</v>
      </c>
      <c r="O166" t="s">
        <v>696</v>
      </c>
      <c r="P166" s="320" t="s">
        <v>1117</v>
      </c>
      <c r="Q166" t="s">
        <v>787</v>
      </c>
      <c r="R166" t="s">
        <v>698</v>
      </c>
      <c r="S166">
        <v>2128</v>
      </c>
      <c r="T166" t="s">
        <v>1187</v>
      </c>
      <c r="U166" t="s">
        <v>698</v>
      </c>
      <c r="V166" t="s">
        <v>700</v>
      </c>
      <c r="W166">
        <v>81222</v>
      </c>
      <c r="Y166" t="s">
        <v>980</v>
      </c>
      <c r="Z166">
        <v>13</v>
      </c>
      <c r="AA166" t="s">
        <v>977</v>
      </c>
      <c r="AB166" t="s">
        <v>971</v>
      </c>
      <c r="AC166" t="s">
        <v>703</v>
      </c>
      <c r="AD166" s="321">
        <v>32.24</v>
      </c>
      <c r="AE166" t="s">
        <v>704</v>
      </c>
      <c r="AF166">
        <v>2022</v>
      </c>
      <c r="AG166">
        <v>12</v>
      </c>
    </row>
    <row r="167" spans="1:33">
      <c r="A167" t="s">
        <v>986</v>
      </c>
      <c r="B167" t="s">
        <v>1192</v>
      </c>
      <c r="C167" s="322">
        <v>44825</v>
      </c>
      <c r="D167" s="322">
        <v>44825</v>
      </c>
      <c r="E167" t="s">
        <v>692</v>
      </c>
      <c r="F167">
        <v>72440</v>
      </c>
      <c r="G167" t="s">
        <v>1193</v>
      </c>
      <c r="H167" t="s">
        <v>694</v>
      </c>
      <c r="I167">
        <v>30000</v>
      </c>
      <c r="J167">
        <v>33404</v>
      </c>
      <c r="K167">
        <v>1981</v>
      </c>
      <c r="L167">
        <v>11363</v>
      </c>
      <c r="M167" t="s">
        <v>695</v>
      </c>
      <c r="N167">
        <v>129730</v>
      </c>
      <c r="O167" t="s">
        <v>696</v>
      </c>
      <c r="P167" s="320" t="s">
        <v>1117</v>
      </c>
      <c r="Q167" t="s">
        <v>988</v>
      </c>
      <c r="V167" t="s">
        <v>1194</v>
      </c>
      <c r="W167" t="s">
        <v>1193</v>
      </c>
      <c r="Y167">
        <v>9633550</v>
      </c>
      <c r="Z167">
        <v>67</v>
      </c>
      <c r="AA167" s="322">
        <v>44825</v>
      </c>
      <c r="AB167" t="s">
        <v>1195</v>
      </c>
      <c r="AC167" t="s">
        <v>794</v>
      </c>
      <c r="AD167" s="321">
        <v>5557</v>
      </c>
      <c r="AE167" t="s">
        <v>992</v>
      </c>
      <c r="AF167">
        <v>2022</v>
      </c>
      <c r="AG167">
        <v>9</v>
      </c>
    </row>
    <row r="168" spans="1:33">
      <c r="A168" t="s">
        <v>986</v>
      </c>
      <c r="B168" t="s">
        <v>1196</v>
      </c>
      <c r="C168" s="322">
        <v>44742</v>
      </c>
      <c r="D168" s="322">
        <v>44769</v>
      </c>
      <c r="E168" t="s">
        <v>692</v>
      </c>
      <c r="F168">
        <v>76120</v>
      </c>
      <c r="G168" t="s">
        <v>1197</v>
      </c>
      <c r="H168" t="s">
        <v>694</v>
      </c>
      <c r="I168">
        <v>30000</v>
      </c>
      <c r="J168">
        <v>33404</v>
      </c>
      <c r="K168">
        <v>14115</v>
      </c>
      <c r="L168">
        <v>11363</v>
      </c>
      <c r="M168" t="s">
        <v>698</v>
      </c>
      <c r="N168">
        <v>129730</v>
      </c>
      <c r="O168" t="s">
        <v>698</v>
      </c>
      <c r="P168" s="320" t="s">
        <v>1117</v>
      </c>
      <c r="Q168" t="s">
        <v>698</v>
      </c>
      <c r="V168" t="s">
        <v>1198</v>
      </c>
      <c r="W168" t="s">
        <v>1197</v>
      </c>
      <c r="Y168" t="s">
        <v>1199</v>
      </c>
      <c r="Z168">
        <v>4787</v>
      </c>
      <c r="AA168" s="322">
        <v>44742</v>
      </c>
      <c r="AB168" t="s">
        <v>708</v>
      </c>
      <c r="AC168" t="s">
        <v>703</v>
      </c>
      <c r="AD168" s="321">
        <v>453.22</v>
      </c>
      <c r="AE168" t="s">
        <v>1200</v>
      </c>
      <c r="AF168">
        <v>2022</v>
      </c>
      <c r="AG168">
        <v>6</v>
      </c>
    </row>
    <row r="169" spans="1:33" ht="0.6" hidden="1" customHeight="1">
      <c r="A169" t="s">
        <v>1201</v>
      </c>
      <c r="B169" t="s">
        <v>1202</v>
      </c>
      <c r="C169" s="322">
        <v>44592</v>
      </c>
      <c r="D169" t="s">
        <v>1203</v>
      </c>
      <c r="E169" t="s">
        <v>692</v>
      </c>
      <c r="F169">
        <v>54010</v>
      </c>
      <c r="G169" t="s">
        <v>1204</v>
      </c>
      <c r="H169" t="s">
        <v>694</v>
      </c>
      <c r="I169">
        <v>11300</v>
      </c>
      <c r="J169">
        <v>33401</v>
      </c>
      <c r="K169">
        <v>1981</v>
      </c>
      <c r="L169">
        <v>11363</v>
      </c>
      <c r="M169" t="s">
        <v>698</v>
      </c>
      <c r="N169">
        <v>129730</v>
      </c>
      <c r="O169" t="s">
        <v>698</v>
      </c>
      <c r="Q169" t="s">
        <v>1205</v>
      </c>
      <c r="V169" t="s">
        <v>1206</v>
      </c>
      <c r="W169" t="s">
        <v>1207</v>
      </c>
      <c r="Y169">
        <v>9346617</v>
      </c>
      <c r="Z169">
        <v>5676</v>
      </c>
      <c r="AA169" s="322">
        <v>44592</v>
      </c>
      <c r="AB169" t="s">
        <v>1208</v>
      </c>
      <c r="AC169" t="s">
        <v>794</v>
      </c>
      <c r="AD169" s="323">
        <v>-18.2</v>
      </c>
      <c r="AE169" t="s">
        <v>1209</v>
      </c>
      <c r="AF169">
        <v>2022</v>
      </c>
      <c r="AG169">
        <v>1</v>
      </c>
    </row>
    <row r="170" spans="1:33">
      <c r="A170" t="s">
        <v>986</v>
      </c>
      <c r="B170" t="s">
        <v>1210</v>
      </c>
      <c r="C170" s="322">
        <v>44773</v>
      </c>
      <c r="D170" t="s">
        <v>1211</v>
      </c>
      <c r="E170" t="s">
        <v>692</v>
      </c>
      <c r="F170">
        <v>76120</v>
      </c>
      <c r="G170" t="s">
        <v>1197</v>
      </c>
      <c r="H170" t="s">
        <v>694</v>
      </c>
      <c r="I170">
        <v>30000</v>
      </c>
      <c r="J170">
        <v>33404</v>
      </c>
      <c r="K170">
        <v>14115</v>
      </c>
      <c r="L170">
        <v>11363</v>
      </c>
      <c r="M170" t="s">
        <v>698</v>
      </c>
      <c r="N170">
        <v>129730</v>
      </c>
      <c r="O170" t="s">
        <v>698</v>
      </c>
      <c r="P170" s="320" t="s">
        <v>1117</v>
      </c>
      <c r="Q170" t="s">
        <v>698</v>
      </c>
      <c r="V170" t="s">
        <v>1198</v>
      </c>
      <c r="W170" t="s">
        <v>1197</v>
      </c>
      <c r="Y170" t="s">
        <v>1212</v>
      </c>
      <c r="Z170">
        <v>4244</v>
      </c>
      <c r="AA170" s="322">
        <v>44773</v>
      </c>
      <c r="AB170" t="s">
        <v>708</v>
      </c>
      <c r="AC170" t="s">
        <v>703</v>
      </c>
      <c r="AD170" s="321">
        <v>167.53</v>
      </c>
      <c r="AE170" t="s">
        <v>1200</v>
      </c>
      <c r="AF170">
        <v>2022</v>
      </c>
      <c r="AG170">
        <v>7</v>
      </c>
    </row>
    <row r="171" spans="1:33" hidden="1">
      <c r="A171" t="s">
        <v>1201</v>
      </c>
      <c r="B171" t="s">
        <v>1213</v>
      </c>
      <c r="C171" t="s">
        <v>1214</v>
      </c>
      <c r="D171" t="s">
        <v>1215</v>
      </c>
      <c r="E171" t="s">
        <v>692</v>
      </c>
      <c r="F171">
        <v>54010</v>
      </c>
      <c r="G171" t="s">
        <v>1204</v>
      </c>
      <c r="H171" t="s">
        <v>694</v>
      </c>
      <c r="I171">
        <v>11300</v>
      </c>
      <c r="J171">
        <v>33401</v>
      </c>
      <c r="K171">
        <v>1981</v>
      </c>
      <c r="L171">
        <v>11363</v>
      </c>
      <c r="M171" t="s">
        <v>698</v>
      </c>
      <c r="N171">
        <v>129730</v>
      </c>
      <c r="O171" t="s">
        <v>698</v>
      </c>
      <c r="Q171" t="s">
        <v>1205</v>
      </c>
      <c r="V171" t="s">
        <v>1216</v>
      </c>
      <c r="W171" t="s">
        <v>1207</v>
      </c>
      <c r="Y171">
        <v>9353248</v>
      </c>
      <c r="Z171">
        <v>6091</v>
      </c>
      <c r="AA171" t="s">
        <v>1214</v>
      </c>
      <c r="AB171" t="s">
        <v>1217</v>
      </c>
      <c r="AC171" t="s">
        <v>794</v>
      </c>
      <c r="AD171" s="323">
        <v>-20.84</v>
      </c>
      <c r="AE171" t="s">
        <v>1209</v>
      </c>
      <c r="AF171">
        <v>2022</v>
      </c>
      <c r="AG171">
        <v>2</v>
      </c>
    </row>
    <row r="172" spans="1:33">
      <c r="A172" t="s">
        <v>986</v>
      </c>
      <c r="B172" t="s">
        <v>1218</v>
      </c>
      <c r="C172" t="s">
        <v>1219</v>
      </c>
      <c r="D172" s="322">
        <v>44822</v>
      </c>
      <c r="E172" t="s">
        <v>692</v>
      </c>
      <c r="F172">
        <v>76120</v>
      </c>
      <c r="G172" t="s">
        <v>1197</v>
      </c>
      <c r="H172" t="s">
        <v>694</v>
      </c>
      <c r="I172">
        <v>30000</v>
      </c>
      <c r="J172">
        <v>33404</v>
      </c>
      <c r="K172">
        <v>14115</v>
      </c>
      <c r="L172">
        <v>11363</v>
      </c>
      <c r="M172" t="s">
        <v>698</v>
      </c>
      <c r="N172">
        <v>129730</v>
      </c>
      <c r="O172" t="s">
        <v>698</v>
      </c>
      <c r="P172" s="320" t="s">
        <v>1117</v>
      </c>
      <c r="Q172" t="s">
        <v>698</v>
      </c>
      <c r="V172" t="s">
        <v>1198</v>
      </c>
      <c r="W172" t="s">
        <v>1197</v>
      </c>
      <c r="Y172" t="s">
        <v>1220</v>
      </c>
      <c r="Z172">
        <v>4397</v>
      </c>
      <c r="AA172" t="s">
        <v>1219</v>
      </c>
      <c r="AB172" t="s">
        <v>708</v>
      </c>
      <c r="AC172" t="s">
        <v>703</v>
      </c>
      <c r="AD172" s="321">
        <v>7.94</v>
      </c>
      <c r="AE172" t="s">
        <v>1200</v>
      </c>
      <c r="AF172">
        <v>2022</v>
      </c>
      <c r="AG172">
        <v>8</v>
      </c>
    </row>
    <row r="173" spans="1:33" hidden="1">
      <c r="A173" t="s">
        <v>1201</v>
      </c>
      <c r="B173" t="s">
        <v>1221</v>
      </c>
      <c r="C173" s="322">
        <v>44640</v>
      </c>
      <c r="D173" s="322">
        <v>44641</v>
      </c>
      <c r="E173" t="s">
        <v>692</v>
      </c>
      <c r="F173">
        <v>54010</v>
      </c>
      <c r="G173" t="s">
        <v>1204</v>
      </c>
      <c r="H173" t="s">
        <v>694</v>
      </c>
      <c r="I173">
        <v>11300</v>
      </c>
      <c r="J173">
        <v>33401</v>
      </c>
      <c r="K173">
        <v>1981</v>
      </c>
      <c r="L173">
        <v>11363</v>
      </c>
      <c r="M173" t="s">
        <v>698</v>
      </c>
      <c r="N173">
        <v>129730</v>
      </c>
      <c r="O173" t="s">
        <v>698</v>
      </c>
      <c r="Q173" t="s">
        <v>1205</v>
      </c>
      <c r="V173" t="s">
        <v>1222</v>
      </c>
      <c r="W173" t="s">
        <v>1207</v>
      </c>
      <c r="Y173">
        <v>9386889</v>
      </c>
      <c r="Z173">
        <v>5978</v>
      </c>
      <c r="AA173" s="322">
        <v>44640</v>
      </c>
      <c r="AB173" t="s">
        <v>1223</v>
      </c>
      <c r="AC173" t="s">
        <v>794</v>
      </c>
      <c r="AD173" s="323">
        <v>-136.16</v>
      </c>
      <c r="AE173" t="s">
        <v>1209</v>
      </c>
      <c r="AF173">
        <v>2022</v>
      </c>
      <c r="AG173">
        <v>3</v>
      </c>
    </row>
    <row r="174" spans="1:33">
      <c r="A174" t="s">
        <v>986</v>
      </c>
      <c r="B174" t="s">
        <v>1224</v>
      </c>
      <c r="C174" s="322">
        <v>44834</v>
      </c>
      <c r="D174" s="322">
        <v>44855</v>
      </c>
      <c r="E174" t="s">
        <v>692</v>
      </c>
      <c r="F174">
        <v>76120</v>
      </c>
      <c r="G174" t="s">
        <v>1197</v>
      </c>
      <c r="H174" t="s">
        <v>694</v>
      </c>
      <c r="I174">
        <v>30000</v>
      </c>
      <c r="J174">
        <v>33404</v>
      </c>
      <c r="K174">
        <v>14115</v>
      </c>
      <c r="L174">
        <v>11363</v>
      </c>
      <c r="M174" t="s">
        <v>698</v>
      </c>
      <c r="N174">
        <v>129730</v>
      </c>
      <c r="O174" t="s">
        <v>698</v>
      </c>
      <c r="P174" s="320" t="s">
        <v>1117</v>
      </c>
      <c r="Q174" t="s">
        <v>698</v>
      </c>
      <c r="V174" t="s">
        <v>1198</v>
      </c>
      <c r="W174" t="s">
        <v>1197</v>
      </c>
      <c r="Y174" t="s">
        <v>1225</v>
      </c>
      <c r="Z174">
        <v>4360</v>
      </c>
      <c r="AA174" s="322">
        <v>44834</v>
      </c>
      <c r="AB174" t="s">
        <v>708</v>
      </c>
      <c r="AC174" t="s">
        <v>703</v>
      </c>
      <c r="AD174" s="321">
        <v>494.65</v>
      </c>
      <c r="AE174" t="s">
        <v>1200</v>
      </c>
      <c r="AF174">
        <v>2022</v>
      </c>
      <c r="AG174">
        <v>9</v>
      </c>
    </row>
    <row r="175" spans="1:33">
      <c r="A175" t="s">
        <v>986</v>
      </c>
      <c r="B175" t="s">
        <v>1226</v>
      </c>
      <c r="C175" s="322">
        <v>44865</v>
      </c>
      <c r="D175" s="322">
        <v>44881</v>
      </c>
      <c r="E175" t="s">
        <v>692</v>
      </c>
      <c r="F175">
        <v>76120</v>
      </c>
      <c r="G175" t="s">
        <v>1197</v>
      </c>
      <c r="H175" t="s">
        <v>694</v>
      </c>
      <c r="I175">
        <v>30000</v>
      </c>
      <c r="J175">
        <v>33404</v>
      </c>
      <c r="K175">
        <v>14929</v>
      </c>
      <c r="L175">
        <v>11363</v>
      </c>
      <c r="M175" t="s">
        <v>698</v>
      </c>
      <c r="N175">
        <v>129730</v>
      </c>
      <c r="O175" t="s">
        <v>698</v>
      </c>
      <c r="P175" s="320" t="s">
        <v>1117</v>
      </c>
      <c r="Q175" t="s">
        <v>698</v>
      </c>
      <c r="V175" t="s">
        <v>1198</v>
      </c>
      <c r="W175" t="s">
        <v>1197</v>
      </c>
      <c r="Y175" t="s">
        <v>1227</v>
      </c>
      <c r="Z175">
        <v>4527</v>
      </c>
      <c r="AA175" s="322">
        <v>44865</v>
      </c>
      <c r="AB175" t="s">
        <v>708</v>
      </c>
      <c r="AC175" t="s">
        <v>703</v>
      </c>
      <c r="AD175" s="321">
        <v>3986.4</v>
      </c>
      <c r="AE175" t="s">
        <v>1200</v>
      </c>
      <c r="AF175">
        <v>2022</v>
      </c>
      <c r="AG175">
        <v>10</v>
      </c>
    </row>
    <row r="176" spans="1:33" hidden="1">
      <c r="A176" t="s">
        <v>1201</v>
      </c>
      <c r="B176" t="s">
        <v>1228</v>
      </c>
      <c r="C176" t="s">
        <v>750</v>
      </c>
      <c r="D176" s="322">
        <v>44641</v>
      </c>
      <c r="E176" t="s">
        <v>692</v>
      </c>
      <c r="F176">
        <v>54010</v>
      </c>
      <c r="G176" t="s">
        <v>1204</v>
      </c>
      <c r="H176" t="s">
        <v>694</v>
      </c>
      <c r="I176">
        <v>11300</v>
      </c>
      <c r="J176">
        <v>33401</v>
      </c>
      <c r="K176">
        <v>1981</v>
      </c>
      <c r="L176">
        <v>11363</v>
      </c>
      <c r="M176" t="s">
        <v>698</v>
      </c>
      <c r="N176">
        <v>129730</v>
      </c>
      <c r="O176" t="s">
        <v>698</v>
      </c>
      <c r="Q176" t="s">
        <v>1205</v>
      </c>
      <c r="V176" t="s">
        <v>1229</v>
      </c>
      <c r="W176" t="s">
        <v>1207</v>
      </c>
      <c r="Y176">
        <v>9386890</v>
      </c>
      <c r="Z176">
        <v>4795</v>
      </c>
      <c r="AA176" t="s">
        <v>750</v>
      </c>
      <c r="AB176" t="s">
        <v>1230</v>
      </c>
      <c r="AC176" t="s">
        <v>794</v>
      </c>
      <c r="AD176" s="323">
        <v>-210.89</v>
      </c>
      <c r="AE176" t="s">
        <v>1209</v>
      </c>
      <c r="AF176">
        <v>2022</v>
      </c>
      <c r="AG176">
        <v>2</v>
      </c>
    </row>
    <row r="177" spans="1:33" hidden="1">
      <c r="A177" t="s">
        <v>1201</v>
      </c>
      <c r="B177" t="s">
        <v>1231</v>
      </c>
      <c r="C177" t="s">
        <v>750</v>
      </c>
      <c r="D177" s="322">
        <v>44641</v>
      </c>
      <c r="E177" t="s">
        <v>692</v>
      </c>
      <c r="F177">
        <v>54010</v>
      </c>
      <c r="G177" t="s">
        <v>1204</v>
      </c>
      <c r="H177" t="s">
        <v>694</v>
      </c>
      <c r="I177">
        <v>11300</v>
      </c>
      <c r="J177">
        <v>33401</v>
      </c>
      <c r="K177">
        <v>1981</v>
      </c>
      <c r="L177">
        <v>11363</v>
      </c>
      <c r="M177" t="s">
        <v>698</v>
      </c>
      <c r="N177">
        <v>129730</v>
      </c>
      <c r="O177" t="s">
        <v>698</v>
      </c>
      <c r="Q177" t="s">
        <v>1205</v>
      </c>
      <c r="V177" t="s">
        <v>1229</v>
      </c>
      <c r="W177" t="s">
        <v>1207</v>
      </c>
      <c r="Y177">
        <v>9386890</v>
      </c>
      <c r="Z177">
        <v>4796</v>
      </c>
      <c r="AA177" t="s">
        <v>750</v>
      </c>
      <c r="AB177" t="s">
        <v>1232</v>
      </c>
      <c r="AC177" t="s">
        <v>794</v>
      </c>
      <c r="AD177" s="323">
        <v>-27.81</v>
      </c>
      <c r="AE177" t="s">
        <v>1209</v>
      </c>
      <c r="AF177">
        <v>2022</v>
      </c>
      <c r="AG177">
        <v>2</v>
      </c>
    </row>
    <row r="178" spans="1:33">
      <c r="A178" t="s">
        <v>986</v>
      </c>
      <c r="B178" t="s">
        <v>1233</v>
      </c>
      <c r="C178" s="322">
        <v>44865</v>
      </c>
      <c r="D178" s="322">
        <v>44881</v>
      </c>
      <c r="E178" t="s">
        <v>692</v>
      </c>
      <c r="F178">
        <v>76120</v>
      </c>
      <c r="G178" t="s">
        <v>1197</v>
      </c>
      <c r="H178" t="s">
        <v>694</v>
      </c>
      <c r="I178">
        <v>30000</v>
      </c>
      <c r="J178">
        <v>33404</v>
      </c>
      <c r="K178">
        <v>14115</v>
      </c>
      <c r="L178">
        <v>11363</v>
      </c>
      <c r="M178" t="s">
        <v>698</v>
      </c>
      <c r="N178">
        <v>129730</v>
      </c>
      <c r="O178" t="s">
        <v>698</v>
      </c>
      <c r="P178" s="320" t="s">
        <v>1117</v>
      </c>
      <c r="Q178" t="s">
        <v>698</v>
      </c>
      <c r="V178" t="s">
        <v>1198</v>
      </c>
      <c r="W178" t="s">
        <v>1197</v>
      </c>
      <c r="Y178" t="s">
        <v>1227</v>
      </c>
      <c r="Z178">
        <v>4346</v>
      </c>
      <c r="AA178" s="322">
        <v>44865</v>
      </c>
      <c r="AB178" t="s">
        <v>708</v>
      </c>
      <c r="AC178" t="s">
        <v>703</v>
      </c>
      <c r="AD178" s="321">
        <v>1711.27</v>
      </c>
      <c r="AE178" t="s">
        <v>1200</v>
      </c>
      <c r="AF178">
        <v>2022</v>
      </c>
      <c r="AG178">
        <v>10</v>
      </c>
    </row>
    <row r="179" spans="1:33">
      <c r="A179" t="s">
        <v>986</v>
      </c>
      <c r="B179" t="s">
        <v>1234</v>
      </c>
      <c r="C179" s="322">
        <v>44895</v>
      </c>
      <c r="D179" t="s">
        <v>1235</v>
      </c>
      <c r="E179" t="s">
        <v>692</v>
      </c>
      <c r="F179">
        <v>76120</v>
      </c>
      <c r="G179" t="s">
        <v>1197</v>
      </c>
      <c r="H179" t="s">
        <v>694</v>
      </c>
      <c r="I179">
        <v>30000</v>
      </c>
      <c r="J179">
        <v>33404</v>
      </c>
      <c r="K179">
        <v>14115</v>
      </c>
      <c r="L179">
        <v>11363</v>
      </c>
      <c r="M179" t="s">
        <v>698</v>
      </c>
      <c r="N179">
        <v>129730</v>
      </c>
      <c r="O179" t="s">
        <v>698</v>
      </c>
      <c r="P179" s="320" t="s">
        <v>1117</v>
      </c>
      <c r="Q179" t="s">
        <v>698</v>
      </c>
      <c r="V179" t="s">
        <v>1198</v>
      </c>
      <c r="W179" t="s">
        <v>1197</v>
      </c>
      <c r="Y179" t="s">
        <v>1236</v>
      </c>
      <c r="Z179">
        <v>4626</v>
      </c>
      <c r="AA179" s="322">
        <v>44895</v>
      </c>
      <c r="AB179" t="s">
        <v>708</v>
      </c>
      <c r="AC179" t="s">
        <v>703</v>
      </c>
      <c r="AD179" s="321">
        <v>1501.44</v>
      </c>
      <c r="AE179" t="s">
        <v>1200</v>
      </c>
      <c r="AF179">
        <v>2022</v>
      </c>
      <c r="AG179">
        <v>11</v>
      </c>
    </row>
    <row r="180" spans="1:33" hidden="1">
      <c r="A180" t="s">
        <v>1201</v>
      </c>
      <c r="B180" t="s">
        <v>1237</v>
      </c>
      <c r="C180" s="322">
        <v>44651</v>
      </c>
      <c r="D180" t="s">
        <v>1238</v>
      </c>
      <c r="E180" t="s">
        <v>692</v>
      </c>
      <c r="F180">
        <v>54010</v>
      </c>
      <c r="G180" t="s">
        <v>1204</v>
      </c>
      <c r="H180" t="s">
        <v>694</v>
      </c>
      <c r="I180">
        <v>11300</v>
      </c>
      <c r="J180">
        <v>33401</v>
      </c>
      <c r="K180">
        <v>1981</v>
      </c>
      <c r="L180">
        <v>11363</v>
      </c>
      <c r="M180" t="s">
        <v>698</v>
      </c>
      <c r="N180">
        <v>129730</v>
      </c>
      <c r="O180" t="s">
        <v>698</v>
      </c>
      <c r="Q180" t="s">
        <v>1205</v>
      </c>
      <c r="V180" t="s">
        <v>1239</v>
      </c>
      <c r="W180" t="s">
        <v>1207</v>
      </c>
      <c r="Y180">
        <v>9430881</v>
      </c>
      <c r="Z180">
        <v>5148</v>
      </c>
      <c r="AA180" s="322">
        <v>44651</v>
      </c>
      <c r="AB180" t="s">
        <v>1240</v>
      </c>
      <c r="AC180" t="s">
        <v>794</v>
      </c>
      <c r="AD180" s="323">
        <v>-106.25</v>
      </c>
      <c r="AE180" t="s">
        <v>1209</v>
      </c>
      <c r="AF180">
        <v>2022</v>
      </c>
      <c r="AG180">
        <v>3</v>
      </c>
    </row>
    <row r="181" spans="1:33">
      <c r="A181" t="s">
        <v>986</v>
      </c>
      <c r="B181" t="s">
        <v>1241</v>
      </c>
      <c r="C181" s="322">
        <v>44895</v>
      </c>
      <c r="D181" t="s">
        <v>1235</v>
      </c>
      <c r="E181" t="s">
        <v>692</v>
      </c>
      <c r="F181">
        <v>76120</v>
      </c>
      <c r="G181" t="s">
        <v>1197</v>
      </c>
      <c r="H181" t="s">
        <v>694</v>
      </c>
      <c r="I181">
        <v>30000</v>
      </c>
      <c r="J181">
        <v>33404</v>
      </c>
      <c r="K181">
        <v>14929</v>
      </c>
      <c r="L181">
        <v>11363</v>
      </c>
      <c r="M181" t="s">
        <v>698</v>
      </c>
      <c r="N181">
        <v>129730</v>
      </c>
      <c r="O181" t="s">
        <v>698</v>
      </c>
      <c r="P181" s="320" t="s">
        <v>1117</v>
      </c>
      <c r="Q181" t="s">
        <v>698</v>
      </c>
      <c r="V181" t="s">
        <v>1198</v>
      </c>
      <c r="W181" t="s">
        <v>1197</v>
      </c>
      <c r="Y181" t="s">
        <v>1236</v>
      </c>
      <c r="Z181">
        <v>4732</v>
      </c>
      <c r="AA181" s="322">
        <v>44895</v>
      </c>
      <c r="AB181" t="s">
        <v>708</v>
      </c>
      <c r="AC181" t="s">
        <v>703</v>
      </c>
      <c r="AD181" s="321">
        <v>3497.61</v>
      </c>
      <c r="AE181" t="s">
        <v>1200</v>
      </c>
      <c r="AF181">
        <v>2022</v>
      </c>
      <c r="AG181">
        <v>11</v>
      </c>
    </row>
    <row r="182" spans="1:33">
      <c r="A182" t="s">
        <v>986</v>
      </c>
      <c r="B182" t="s">
        <v>1242</v>
      </c>
      <c r="C182" t="s">
        <v>796</v>
      </c>
      <c r="D182" s="322">
        <v>44945</v>
      </c>
      <c r="E182" t="s">
        <v>692</v>
      </c>
      <c r="F182">
        <v>76130</v>
      </c>
      <c r="G182" t="s">
        <v>1243</v>
      </c>
      <c r="H182" t="s">
        <v>694</v>
      </c>
      <c r="I182">
        <v>30000</v>
      </c>
      <c r="J182">
        <v>33404</v>
      </c>
      <c r="K182">
        <v>14115</v>
      </c>
      <c r="L182">
        <v>11363</v>
      </c>
      <c r="M182" t="s">
        <v>698</v>
      </c>
      <c r="N182">
        <v>129730</v>
      </c>
      <c r="O182" t="s">
        <v>698</v>
      </c>
      <c r="P182" s="320" t="s">
        <v>1117</v>
      </c>
      <c r="Q182" t="s">
        <v>698</v>
      </c>
      <c r="V182" t="s">
        <v>1244</v>
      </c>
      <c r="W182" t="s">
        <v>1243</v>
      </c>
      <c r="Y182" t="s">
        <v>1245</v>
      </c>
      <c r="Z182">
        <v>3668</v>
      </c>
      <c r="AA182" t="s">
        <v>796</v>
      </c>
      <c r="AB182" t="s">
        <v>708</v>
      </c>
      <c r="AC182" t="s">
        <v>703</v>
      </c>
      <c r="AD182" s="321">
        <v>-3914.23</v>
      </c>
      <c r="AE182" t="s">
        <v>1200</v>
      </c>
      <c r="AF182">
        <v>2022</v>
      </c>
      <c r="AG182">
        <v>12</v>
      </c>
    </row>
    <row r="183" spans="1:33" hidden="1">
      <c r="A183" t="s">
        <v>1201</v>
      </c>
      <c r="B183" t="s">
        <v>1246</v>
      </c>
      <c r="C183" t="s">
        <v>1247</v>
      </c>
      <c r="D183" t="s">
        <v>691</v>
      </c>
      <c r="E183" t="s">
        <v>692</v>
      </c>
      <c r="F183">
        <v>54010</v>
      </c>
      <c r="G183" t="s">
        <v>1204</v>
      </c>
      <c r="H183" t="s">
        <v>694</v>
      </c>
      <c r="I183">
        <v>11300</v>
      </c>
      <c r="J183">
        <v>33401</v>
      </c>
      <c r="K183">
        <v>1981</v>
      </c>
      <c r="L183">
        <v>11363</v>
      </c>
      <c r="M183" t="s">
        <v>698</v>
      </c>
      <c r="N183">
        <v>129730</v>
      </c>
      <c r="O183" t="s">
        <v>698</v>
      </c>
      <c r="P183" s="320" t="s">
        <v>1248</v>
      </c>
      <c r="Q183" t="s">
        <v>1205</v>
      </c>
      <c r="V183" t="s">
        <v>1249</v>
      </c>
      <c r="W183" t="s">
        <v>1207</v>
      </c>
      <c r="Y183">
        <v>9459479</v>
      </c>
      <c r="Z183">
        <v>4058</v>
      </c>
      <c r="AA183" t="s">
        <v>1247</v>
      </c>
      <c r="AB183" t="s">
        <v>1240</v>
      </c>
      <c r="AC183" t="s">
        <v>794</v>
      </c>
      <c r="AD183" s="323">
        <v>-106.25</v>
      </c>
      <c r="AE183" t="s">
        <v>1209</v>
      </c>
      <c r="AF183">
        <v>2022</v>
      </c>
      <c r="AG183">
        <v>4</v>
      </c>
    </row>
    <row r="184" spans="1:33">
      <c r="A184" t="s">
        <v>986</v>
      </c>
      <c r="B184" t="s">
        <v>1250</v>
      </c>
      <c r="C184" t="s">
        <v>796</v>
      </c>
      <c r="D184" s="322">
        <v>44945</v>
      </c>
      <c r="E184" t="s">
        <v>692</v>
      </c>
      <c r="F184">
        <v>76130</v>
      </c>
      <c r="G184" t="s">
        <v>1243</v>
      </c>
      <c r="H184" t="s">
        <v>694</v>
      </c>
      <c r="I184">
        <v>30000</v>
      </c>
      <c r="J184">
        <v>33404</v>
      </c>
      <c r="K184">
        <v>14929</v>
      </c>
      <c r="L184">
        <v>11363</v>
      </c>
      <c r="M184" t="s">
        <v>698</v>
      </c>
      <c r="N184">
        <v>129730</v>
      </c>
      <c r="O184" t="s">
        <v>698</v>
      </c>
      <c r="P184" s="320" t="s">
        <v>1117</v>
      </c>
      <c r="Q184" t="s">
        <v>698</v>
      </c>
      <c r="V184" t="s">
        <v>1244</v>
      </c>
      <c r="W184" t="s">
        <v>1243</v>
      </c>
      <c r="Y184" t="s">
        <v>1245</v>
      </c>
      <c r="Z184">
        <v>3799</v>
      </c>
      <c r="AA184" t="s">
        <v>796</v>
      </c>
      <c r="AB184" t="s">
        <v>708</v>
      </c>
      <c r="AC184" t="s">
        <v>703</v>
      </c>
      <c r="AD184" s="321">
        <v>-6801.17</v>
      </c>
      <c r="AE184" t="s">
        <v>1200</v>
      </c>
      <c r="AF184">
        <v>2022</v>
      </c>
      <c r="AG184">
        <v>12</v>
      </c>
    </row>
    <row r="185" spans="1:33" hidden="1">
      <c r="A185" t="s">
        <v>1201</v>
      </c>
      <c r="B185" t="s">
        <v>1251</v>
      </c>
      <c r="C185" t="s">
        <v>1247</v>
      </c>
      <c r="D185" t="s">
        <v>691</v>
      </c>
      <c r="E185" t="s">
        <v>692</v>
      </c>
      <c r="F185">
        <v>54010</v>
      </c>
      <c r="G185" t="s">
        <v>1204</v>
      </c>
      <c r="H185" t="s">
        <v>694</v>
      </c>
      <c r="I185">
        <v>11300</v>
      </c>
      <c r="J185">
        <v>33401</v>
      </c>
      <c r="K185">
        <v>1981</v>
      </c>
      <c r="L185">
        <v>11363</v>
      </c>
      <c r="M185" t="s">
        <v>698</v>
      </c>
      <c r="N185">
        <v>129730</v>
      </c>
      <c r="O185" t="s">
        <v>698</v>
      </c>
      <c r="P185" s="320" t="s">
        <v>1248</v>
      </c>
      <c r="Q185" t="s">
        <v>1205</v>
      </c>
      <c r="V185" t="s">
        <v>1249</v>
      </c>
      <c r="W185" t="s">
        <v>1207</v>
      </c>
      <c r="Y185">
        <v>9459479</v>
      </c>
      <c r="Z185">
        <v>4059</v>
      </c>
      <c r="AA185" t="s">
        <v>1247</v>
      </c>
      <c r="AB185" t="s">
        <v>1252</v>
      </c>
      <c r="AC185" t="s">
        <v>794</v>
      </c>
      <c r="AD185" s="323">
        <v>-68.180000000000007</v>
      </c>
      <c r="AE185" t="s">
        <v>1209</v>
      </c>
      <c r="AF185">
        <v>2022</v>
      </c>
      <c r="AG185">
        <v>4</v>
      </c>
    </row>
    <row r="186" spans="1:33" hidden="1">
      <c r="A186" t="s">
        <v>1201</v>
      </c>
      <c r="B186" t="s">
        <v>1253</v>
      </c>
      <c r="C186" t="s">
        <v>1247</v>
      </c>
      <c r="D186" t="s">
        <v>1254</v>
      </c>
      <c r="E186" t="s">
        <v>692</v>
      </c>
      <c r="F186">
        <v>54010</v>
      </c>
      <c r="G186" t="s">
        <v>1204</v>
      </c>
      <c r="H186" t="s">
        <v>694</v>
      </c>
      <c r="I186">
        <v>11300</v>
      </c>
      <c r="J186">
        <v>33401</v>
      </c>
      <c r="K186">
        <v>1981</v>
      </c>
      <c r="L186">
        <v>11363</v>
      </c>
      <c r="M186" t="s">
        <v>698</v>
      </c>
      <c r="N186">
        <v>129730</v>
      </c>
      <c r="O186" t="s">
        <v>698</v>
      </c>
      <c r="P186" s="320" t="s">
        <v>1248</v>
      </c>
      <c r="Q186" t="s">
        <v>1205</v>
      </c>
      <c r="V186" t="s">
        <v>1255</v>
      </c>
      <c r="W186" t="s">
        <v>1207</v>
      </c>
      <c r="Y186">
        <v>9466476</v>
      </c>
      <c r="Z186">
        <v>391</v>
      </c>
      <c r="AA186" t="s">
        <v>1247</v>
      </c>
      <c r="AB186" t="s">
        <v>1256</v>
      </c>
      <c r="AC186" t="s">
        <v>794</v>
      </c>
      <c r="AD186" s="323">
        <v>-3098.33</v>
      </c>
      <c r="AE186" t="s">
        <v>1209</v>
      </c>
      <c r="AF186">
        <v>2022</v>
      </c>
      <c r="AG186">
        <v>4</v>
      </c>
    </row>
    <row r="187" spans="1:33">
      <c r="A187" t="s">
        <v>986</v>
      </c>
      <c r="B187" t="s">
        <v>1257</v>
      </c>
      <c r="C187" t="s">
        <v>796</v>
      </c>
      <c r="D187" s="322">
        <v>44953</v>
      </c>
      <c r="E187" t="s">
        <v>692</v>
      </c>
      <c r="F187">
        <v>76120</v>
      </c>
      <c r="G187" t="s">
        <v>1197</v>
      </c>
      <c r="H187" t="s">
        <v>694</v>
      </c>
      <c r="I187">
        <v>30000</v>
      </c>
      <c r="J187">
        <v>33404</v>
      </c>
      <c r="K187">
        <v>14929</v>
      </c>
      <c r="L187">
        <v>11363</v>
      </c>
      <c r="M187" t="s">
        <v>698</v>
      </c>
      <c r="N187">
        <v>129730</v>
      </c>
      <c r="O187" t="s">
        <v>698</v>
      </c>
      <c r="P187" s="320" t="s">
        <v>1117</v>
      </c>
      <c r="Q187" t="s">
        <v>698</v>
      </c>
      <c r="V187" t="s">
        <v>1258</v>
      </c>
      <c r="W187" t="s">
        <v>1197</v>
      </c>
      <c r="Y187" t="s">
        <v>1259</v>
      </c>
      <c r="Z187">
        <v>897</v>
      </c>
      <c r="AA187" t="s">
        <v>796</v>
      </c>
      <c r="AB187" t="s">
        <v>708</v>
      </c>
      <c r="AC187" t="s">
        <v>703</v>
      </c>
      <c r="AD187" s="321">
        <v>34.83</v>
      </c>
      <c r="AE187" t="s">
        <v>1200</v>
      </c>
      <c r="AF187">
        <v>2022</v>
      </c>
      <c r="AG187">
        <v>12</v>
      </c>
    </row>
    <row r="188" spans="1:33" hidden="1">
      <c r="A188" t="s">
        <v>1201</v>
      </c>
      <c r="B188" t="s">
        <v>1260</v>
      </c>
      <c r="C188" t="s">
        <v>1261</v>
      </c>
      <c r="D188" t="s">
        <v>1254</v>
      </c>
      <c r="E188" t="s">
        <v>692</v>
      </c>
      <c r="F188">
        <v>54010</v>
      </c>
      <c r="G188" t="s">
        <v>1204</v>
      </c>
      <c r="H188" t="s">
        <v>694</v>
      </c>
      <c r="I188">
        <v>11300</v>
      </c>
      <c r="J188">
        <v>33401</v>
      </c>
      <c r="K188">
        <v>1981</v>
      </c>
      <c r="L188">
        <v>11363</v>
      </c>
      <c r="M188" t="s">
        <v>698</v>
      </c>
      <c r="N188">
        <v>129730</v>
      </c>
      <c r="O188" t="s">
        <v>698</v>
      </c>
      <c r="Q188" t="s">
        <v>1205</v>
      </c>
      <c r="V188" t="s">
        <v>1262</v>
      </c>
      <c r="W188" t="s">
        <v>1207</v>
      </c>
      <c r="Y188">
        <v>9466482</v>
      </c>
      <c r="Z188">
        <v>6681</v>
      </c>
      <c r="AA188" t="s">
        <v>1261</v>
      </c>
      <c r="AB188" t="s">
        <v>1263</v>
      </c>
      <c r="AC188" t="s">
        <v>794</v>
      </c>
      <c r="AD188" s="323">
        <v>-756.76</v>
      </c>
      <c r="AE188" t="s">
        <v>1209</v>
      </c>
      <c r="AF188">
        <v>2022</v>
      </c>
      <c r="AG188">
        <v>5</v>
      </c>
    </row>
    <row r="189" spans="1:33" hidden="1">
      <c r="A189" t="s">
        <v>1201</v>
      </c>
      <c r="B189" t="s">
        <v>1264</v>
      </c>
      <c r="C189" t="s">
        <v>1261</v>
      </c>
      <c r="D189" t="s">
        <v>1254</v>
      </c>
      <c r="E189" t="s">
        <v>692</v>
      </c>
      <c r="F189">
        <v>54010</v>
      </c>
      <c r="G189" t="s">
        <v>1204</v>
      </c>
      <c r="H189" t="s">
        <v>694</v>
      </c>
      <c r="I189">
        <v>11300</v>
      </c>
      <c r="J189">
        <v>33401</v>
      </c>
      <c r="K189">
        <v>1981</v>
      </c>
      <c r="L189">
        <v>11363</v>
      </c>
      <c r="M189" t="s">
        <v>698</v>
      </c>
      <c r="N189">
        <v>129730</v>
      </c>
      <c r="O189" t="s">
        <v>698</v>
      </c>
      <c r="Q189" t="s">
        <v>1205</v>
      </c>
      <c r="V189" t="s">
        <v>1262</v>
      </c>
      <c r="W189" t="s">
        <v>1207</v>
      </c>
      <c r="Y189">
        <v>9466482</v>
      </c>
      <c r="Z189">
        <v>6680</v>
      </c>
      <c r="AA189" t="s">
        <v>1261</v>
      </c>
      <c r="AB189" t="s">
        <v>1265</v>
      </c>
      <c r="AC189" t="s">
        <v>794</v>
      </c>
      <c r="AD189" s="323">
        <v>-85.1</v>
      </c>
      <c r="AE189" t="s">
        <v>1209</v>
      </c>
      <c r="AF189">
        <v>2022</v>
      </c>
      <c r="AG189">
        <v>5</v>
      </c>
    </row>
    <row r="190" spans="1:33">
      <c r="A190" t="s">
        <v>986</v>
      </c>
      <c r="B190" t="s">
        <v>1266</v>
      </c>
      <c r="C190" t="s">
        <v>1267</v>
      </c>
      <c r="D190" t="s">
        <v>690</v>
      </c>
      <c r="E190" t="s">
        <v>692</v>
      </c>
      <c r="F190">
        <v>73105</v>
      </c>
      <c r="G190" t="s">
        <v>1268</v>
      </c>
      <c r="H190" t="s">
        <v>694</v>
      </c>
      <c r="I190">
        <v>30000</v>
      </c>
      <c r="J190">
        <v>33404</v>
      </c>
      <c r="K190">
        <v>1981</v>
      </c>
      <c r="L190">
        <v>11363</v>
      </c>
      <c r="M190" t="s">
        <v>695</v>
      </c>
      <c r="N190">
        <v>129730</v>
      </c>
      <c r="O190" t="s">
        <v>696</v>
      </c>
      <c r="P190" s="320" t="s">
        <v>1117</v>
      </c>
      <c r="Q190" t="s">
        <v>988</v>
      </c>
      <c r="V190" t="s">
        <v>1269</v>
      </c>
      <c r="W190" t="s">
        <v>1268</v>
      </c>
      <c r="Y190">
        <v>9434385</v>
      </c>
      <c r="Z190">
        <v>1</v>
      </c>
      <c r="AA190" t="s">
        <v>1267</v>
      </c>
      <c r="AB190" t="s">
        <v>1270</v>
      </c>
      <c r="AC190" t="s">
        <v>794</v>
      </c>
      <c r="AD190" s="321">
        <v>44261.91</v>
      </c>
      <c r="AE190" t="s">
        <v>992</v>
      </c>
      <c r="AF190">
        <v>2022</v>
      </c>
      <c r="AG190">
        <v>4</v>
      </c>
    </row>
    <row r="191" spans="1:33">
      <c r="A191" t="s">
        <v>688</v>
      </c>
      <c r="B191" t="s">
        <v>1271</v>
      </c>
      <c r="C191" s="322">
        <v>44840</v>
      </c>
      <c r="D191" s="322">
        <v>44840</v>
      </c>
      <c r="E191" t="s">
        <v>692</v>
      </c>
      <c r="F191">
        <v>71305</v>
      </c>
      <c r="G191" t="s">
        <v>727</v>
      </c>
      <c r="H191" t="s">
        <v>694</v>
      </c>
      <c r="I191">
        <v>30000</v>
      </c>
      <c r="J191">
        <v>33404</v>
      </c>
      <c r="K191">
        <v>1981</v>
      </c>
      <c r="L191">
        <v>11363</v>
      </c>
      <c r="M191" t="s">
        <v>695</v>
      </c>
      <c r="N191">
        <v>129730</v>
      </c>
      <c r="O191" t="s">
        <v>696</v>
      </c>
      <c r="P191" s="320" t="s">
        <v>71</v>
      </c>
      <c r="Q191" t="s">
        <v>787</v>
      </c>
      <c r="R191" t="s">
        <v>698</v>
      </c>
      <c r="S191">
        <v>6108</v>
      </c>
      <c r="T191" t="s">
        <v>1272</v>
      </c>
      <c r="U191" t="s">
        <v>698</v>
      </c>
      <c r="V191" t="s">
        <v>1273</v>
      </c>
      <c r="W191" t="s">
        <v>1274</v>
      </c>
      <c r="Y191" t="s">
        <v>1275</v>
      </c>
      <c r="Z191">
        <v>4</v>
      </c>
      <c r="AA191" s="322">
        <v>44840</v>
      </c>
      <c r="AB191" t="s">
        <v>1276</v>
      </c>
      <c r="AC191" t="s">
        <v>703</v>
      </c>
      <c r="AD191" s="321">
        <v>5988.82</v>
      </c>
      <c r="AE191" t="s">
        <v>704</v>
      </c>
      <c r="AF191">
        <v>2022</v>
      </c>
      <c r="AG191">
        <v>10</v>
      </c>
    </row>
    <row r="192" spans="1:33" hidden="1">
      <c r="A192" t="s">
        <v>1201</v>
      </c>
      <c r="B192" t="s">
        <v>1277</v>
      </c>
      <c r="C192" t="s">
        <v>1278</v>
      </c>
      <c r="D192" s="322">
        <v>44726</v>
      </c>
      <c r="E192" t="s">
        <v>692</v>
      </c>
      <c r="F192">
        <v>54010</v>
      </c>
      <c r="G192" t="s">
        <v>1204</v>
      </c>
      <c r="H192" t="s">
        <v>694</v>
      </c>
      <c r="I192">
        <v>11300</v>
      </c>
      <c r="J192">
        <v>33401</v>
      </c>
      <c r="K192">
        <v>1981</v>
      </c>
      <c r="L192">
        <v>11363</v>
      </c>
      <c r="M192" t="s">
        <v>698</v>
      </c>
      <c r="N192">
        <v>129730</v>
      </c>
      <c r="O192" t="s">
        <v>698</v>
      </c>
      <c r="P192" s="320" t="s">
        <v>1279</v>
      </c>
      <c r="Q192" t="s">
        <v>1205</v>
      </c>
      <c r="V192" t="s">
        <v>1280</v>
      </c>
      <c r="W192" t="s">
        <v>1207</v>
      </c>
      <c r="Y192">
        <v>9497902</v>
      </c>
      <c r="Z192">
        <v>6564</v>
      </c>
      <c r="AA192" t="s">
        <v>1278</v>
      </c>
      <c r="AB192" t="s">
        <v>1240</v>
      </c>
      <c r="AC192" t="s">
        <v>794</v>
      </c>
      <c r="AD192" s="323">
        <v>-106.25</v>
      </c>
      <c r="AE192" t="s">
        <v>1209</v>
      </c>
      <c r="AF192">
        <v>2022</v>
      </c>
      <c r="AG192">
        <v>5</v>
      </c>
    </row>
    <row r="193" spans="1:33">
      <c r="A193" t="s">
        <v>688</v>
      </c>
      <c r="B193" t="s">
        <v>1281</v>
      </c>
      <c r="C193" s="322">
        <v>44875</v>
      </c>
      <c r="D193" s="322">
        <v>44875</v>
      </c>
      <c r="E193" t="s">
        <v>692</v>
      </c>
      <c r="F193">
        <v>71305</v>
      </c>
      <c r="G193" t="s">
        <v>727</v>
      </c>
      <c r="H193" t="s">
        <v>694</v>
      </c>
      <c r="I193">
        <v>30000</v>
      </c>
      <c r="J193">
        <v>33404</v>
      </c>
      <c r="K193">
        <v>1981</v>
      </c>
      <c r="L193">
        <v>11363</v>
      </c>
      <c r="M193" t="s">
        <v>695</v>
      </c>
      <c r="N193">
        <v>129730</v>
      </c>
      <c r="O193" t="s">
        <v>696</v>
      </c>
      <c r="P193" s="320" t="s">
        <v>71</v>
      </c>
      <c r="Q193" t="s">
        <v>787</v>
      </c>
      <c r="R193" t="s">
        <v>698</v>
      </c>
      <c r="S193">
        <v>6108</v>
      </c>
      <c r="T193" t="s">
        <v>1272</v>
      </c>
      <c r="U193" t="s">
        <v>698</v>
      </c>
      <c r="V193" t="s">
        <v>1282</v>
      </c>
      <c r="W193" t="s">
        <v>1283</v>
      </c>
      <c r="Y193" t="s">
        <v>1284</v>
      </c>
      <c r="Z193">
        <v>2</v>
      </c>
      <c r="AA193" s="322">
        <v>44875</v>
      </c>
      <c r="AB193" t="s">
        <v>1276</v>
      </c>
      <c r="AC193" t="s">
        <v>703</v>
      </c>
      <c r="AD193" s="321">
        <v>5641.96</v>
      </c>
      <c r="AE193" t="s">
        <v>704</v>
      </c>
      <c r="AF193">
        <v>2022</v>
      </c>
      <c r="AG193">
        <v>11</v>
      </c>
    </row>
    <row r="194" spans="1:33">
      <c r="A194" t="s">
        <v>688</v>
      </c>
      <c r="B194" t="s">
        <v>1285</v>
      </c>
      <c r="C194" t="s">
        <v>1286</v>
      </c>
      <c r="D194" t="s">
        <v>1092</v>
      </c>
      <c r="E194" t="s">
        <v>692</v>
      </c>
      <c r="F194">
        <v>71305</v>
      </c>
      <c r="G194" t="s">
        <v>727</v>
      </c>
      <c r="H194" t="s">
        <v>694</v>
      </c>
      <c r="I194">
        <v>30000</v>
      </c>
      <c r="J194">
        <v>33404</v>
      </c>
      <c r="K194">
        <v>1981</v>
      </c>
      <c r="L194">
        <v>11363</v>
      </c>
      <c r="M194" t="s">
        <v>695</v>
      </c>
      <c r="N194">
        <v>129730</v>
      </c>
      <c r="O194" t="s">
        <v>696</v>
      </c>
      <c r="P194" s="320" t="s">
        <v>71</v>
      </c>
      <c r="Q194" t="s">
        <v>787</v>
      </c>
      <c r="R194" t="s">
        <v>698</v>
      </c>
      <c r="S194">
        <v>6108</v>
      </c>
      <c r="T194" t="s">
        <v>1272</v>
      </c>
      <c r="U194" t="s">
        <v>698</v>
      </c>
      <c r="V194" t="s">
        <v>1287</v>
      </c>
      <c r="W194" t="s">
        <v>1288</v>
      </c>
      <c r="Y194" t="s">
        <v>1289</v>
      </c>
      <c r="Z194">
        <v>10</v>
      </c>
      <c r="AA194" t="s">
        <v>1286</v>
      </c>
      <c r="AB194" t="s">
        <v>1290</v>
      </c>
      <c r="AC194" t="s">
        <v>703</v>
      </c>
      <c r="AD194" s="321">
        <v>7298.02</v>
      </c>
      <c r="AE194" t="s">
        <v>704</v>
      </c>
      <c r="AF194">
        <v>2022</v>
      </c>
      <c r="AG194">
        <v>12</v>
      </c>
    </row>
    <row r="195" spans="1:33" hidden="1">
      <c r="A195" t="s">
        <v>1201</v>
      </c>
      <c r="B195" t="s">
        <v>1291</v>
      </c>
      <c r="C195" t="s">
        <v>1278</v>
      </c>
      <c r="D195" s="322">
        <v>44726</v>
      </c>
      <c r="E195" t="s">
        <v>692</v>
      </c>
      <c r="F195">
        <v>54010</v>
      </c>
      <c r="G195" t="s">
        <v>1204</v>
      </c>
      <c r="H195" t="s">
        <v>694</v>
      </c>
      <c r="I195">
        <v>11300</v>
      </c>
      <c r="J195">
        <v>33401</v>
      </c>
      <c r="K195">
        <v>1981</v>
      </c>
      <c r="L195">
        <v>11363</v>
      </c>
      <c r="M195" t="s">
        <v>698</v>
      </c>
      <c r="N195">
        <v>129730</v>
      </c>
      <c r="O195" t="s">
        <v>698</v>
      </c>
      <c r="Q195" t="s">
        <v>1205</v>
      </c>
      <c r="V195" t="s">
        <v>1280</v>
      </c>
      <c r="W195" t="s">
        <v>1207</v>
      </c>
      <c r="Y195">
        <v>9497902</v>
      </c>
      <c r="Z195">
        <v>6565</v>
      </c>
      <c r="AA195" t="s">
        <v>1278</v>
      </c>
      <c r="AB195" t="s">
        <v>1292</v>
      </c>
      <c r="AC195" t="s">
        <v>794</v>
      </c>
      <c r="AD195" s="323">
        <v>-239.4</v>
      </c>
      <c r="AE195" t="s">
        <v>1209</v>
      </c>
      <c r="AF195">
        <v>2022</v>
      </c>
      <c r="AG195">
        <v>5</v>
      </c>
    </row>
    <row r="196" spans="1:33" hidden="1">
      <c r="A196" t="s">
        <v>1201</v>
      </c>
      <c r="B196" t="s">
        <v>1293</v>
      </c>
      <c r="C196" s="322">
        <v>44738</v>
      </c>
      <c r="D196" s="322">
        <v>44739</v>
      </c>
      <c r="E196" t="s">
        <v>692</v>
      </c>
      <c r="F196">
        <v>54010</v>
      </c>
      <c r="G196" t="s">
        <v>1204</v>
      </c>
      <c r="H196" t="s">
        <v>694</v>
      </c>
      <c r="I196">
        <v>11300</v>
      </c>
      <c r="J196">
        <v>33401</v>
      </c>
      <c r="K196">
        <v>14115</v>
      </c>
      <c r="L196">
        <v>11363</v>
      </c>
      <c r="M196" t="s">
        <v>698</v>
      </c>
      <c r="N196">
        <v>129730</v>
      </c>
      <c r="O196" t="s">
        <v>698</v>
      </c>
      <c r="Q196" t="s">
        <v>1205</v>
      </c>
      <c r="V196" t="s">
        <v>1294</v>
      </c>
      <c r="W196" t="s">
        <v>1207</v>
      </c>
      <c r="Y196">
        <v>9514690</v>
      </c>
      <c r="Z196">
        <v>5633</v>
      </c>
      <c r="AA196" s="322">
        <v>44738</v>
      </c>
      <c r="AB196" t="s">
        <v>1295</v>
      </c>
      <c r="AC196" t="s">
        <v>794</v>
      </c>
      <c r="AD196" s="323">
        <v>-2.36</v>
      </c>
      <c r="AE196" t="s">
        <v>1209</v>
      </c>
      <c r="AF196">
        <v>2022</v>
      </c>
      <c r="AG196">
        <v>6</v>
      </c>
    </row>
    <row r="197" spans="1:33">
      <c r="A197" t="s">
        <v>688</v>
      </c>
      <c r="B197" t="s">
        <v>1296</v>
      </c>
      <c r="C197" s="322">
        <v>44841</v>
      </c>
      <c r="D197" s="322">
        <v>44842</v>
      </c>
      <c r="E197" t="s">
        <v>692</v>
      </c>
      <c r="F197">
        <v>76135</v>
      </c>
      <c r="G197" t="s">
        <v>756</v>
      </c>
      <c r="H197" t="s">
        <v>694</v>
      </c>
      <c r="I197">
        <v>30000</v>
      </c>
      <c r="J197">
        <v>33404</v>
      </c>
      <c r="K197">
        <v>1981</v>
      </c>
      <c r="L197">
        <v>11363</v>
      </c>
      <c r="M197" t="s">
        <v>695</v>
      </c>
      <c r="N197">
        <v>129730</v>
      </c>
      <c r="O197" t="s">
        <v>696</v>
      </c>
      <c r="P197" s="320" t="s">
        <v>71</v>
      </c>
      <c r="Q197" t="s">
        <v>787</v>
      </c>
      <c r="R197" t="s">
        <v>698</v>
      </c>
      <c r="S197">
        <v>6108</v>
      </c>
      <c r="T197" t="s">
        <v>1272</v>
      </c>
      <c r="U197" t="s">
        <v>698</v>
      </c>
      <c r="V197" t="s">
        <v>756</v>
      </c>
      <c r="W197" t="s">
        <v>1274</v>
      </c>
      <c r="Y197" t="s">
        <v>1297</v>
      </c>
      <c r="Z197">
        <v>53</v>
      </c>
      <c r="AA197" s="322">
        <v>44841</v>
      </c>
      <c r="AB197" t="s">
        <v>708</v>
      </c>
      <c r="AC197" t="s">
        <v>703</v>
      </c>
      <c r="AD197" s="321">
        <v>-68.45</v>
      </c>
      <c r="AE197" t="s">
        <v>704</v>
      </c>
      <c r="AF197">
        <v>2022</v>
      </c>
      <c r="AG197">
        <v>10</v>
      </c>
    </row>
    <row r="198" spans="1:33">
      <c r="A198" t="s">
        <v>688</v>
      </c>
      <c r="B198" t="s">
        <v>1298</v>
      </c>
      <c r="C198" s="322">
        <v>44841</v>
      </c>
      <c r="D198" s="322">
        <v>44842</v>
      </c>
      <c r="E198" t="s">
        <v>692</v>
      </c>
      <c r="F198">
        <v>76135</v>
      </c>
      <c r="G198" t="s">
        <v>756</v>
      </c>
      <c r="H198" t="s">
        <v>694</v>
      </c>
      <c r="I198">
        <v>30000</v>
      </c>
      <c r="J198">
        <v>33404</v>
      </c>
      <c r="K198">
        <v>1981</v>
      </c>
      <c r="L198">
        <v>11363</v>
      </c>
      <c r="M198" t="s">
        <v>695</v>
      </c>
      <c r="N198">
        <v>129730</v>
      </c>
      <c r="O198" t="s">
        <v>696</v>
      </c>
      <c r="P198" s="320" t="s">
        <v>71</v>
      </c>
      <c r="Q198" t="s">
        <v>787</v>
      </c>
      <c r="R198" t="s">
        <v>698</v>
      </c>
      <c r="S198">
        <v>6108</v>
      </c>
      <c r="T198" t="s">
        <v>1272</v>
      </c>
      <c r="U198" t="s">
        <v>698</v>
      </c>
      <c r="V198" t="s">
        <v>756</v>
      </c>
      <c r="W198" t="s">
        <v>1274</v>
      </c>
      <c r="Y198" t="s">
        <v>1297</v>
      </c>
      <c r="Z198">
        <v>54</v>
      </c>
      <c r="AA198" s="322">
        <v>44841</v>
      </c>
      <c r="AB198" t="s">
        <v>708</v>
      </c>
      <c r="AC198" t="s">
        <v>703</v>
      </c>
      <c r="AD198" s="321">
        <v>-0.37</v>
      </c>
      <c r="AE198" t="s">
        <v>704</v>
      </c>
      <c r="AF198">
        <v>2022</v>
      </c>
      <c r="AG198">
        <v>10</v>
      </c>
    </row>
    <row r="199" spans="1:33" hidden="1">
      <c r="A199" t="s">
        <v>1201</v>
      </c>
      <c r="B199" t="s">
        <v>1299</v>
      </c>
      <c r="C199" s="322">
        <v>44738</v>
      </c>
      <c r="D199" s="322">
        <v>44739</v>
      </c>
      <c r="E199" t="s">
        <v>692</v>
      </c>
      <c r="F199">
        <v>54010</v>
      </c>
      <c r="G199" t="s">
        <v>1204</v>
      </c>
      <c r="H199" t="s">
        <v>694</v>
      </c>
      <c r="I199">
        <v>11300</v>
      </c>
      <c r="J199">
        <v>33401</v>
      </c>
      <c r="K199">
        <v>1981</v>
      </c>
      <c r="L199">
        <v>11363</v>
      </c>
      <c r="M199" t="s">
        <v>698</v>
      </c>
      <c r="N199">
        <v>129730</v>
      </c>
      <c r="O199" t="s">
        <v>698</v>
      </c>
      <c r="Q199" t="s">
        <v>1205</v>
      </c>
      <c r="V199" t="s">
        <v>1294</v>
      </c>
      <c r="W199" t="s">
        <v>1207</v>
      </c>
      <c r="Y199">
        <v>9514690</v>
      </c>
      <c r="Z199">
        <v>5632</v>
      </c>
      <c r="AA199" s="322">
        <v>44738</v>
      </c>
      <c r="AB199" t="s">
        <v>1300</v>
      </c>
      <c r="AC199" t="s">
        <v>794</v>
      </c>
      <c r="AD199" s="323">
        <v>-6.17</v>
      </c>
      <c r="AE199" t="s">
        <v>1209</v>
      </c>
      <c r="AF199">
        <v>2022</v>
      </c>
      <c r="AG199">
        <v>6</v>
      </c>
    </row>
    <row r="200" spans="1:33" hidden="1">
      <c r="A200" t="s">
        <v>1201</v>
      </c>
      <c r="B200" t="s">
        <v>1301</v>
      </c>
      <c r="C200" s="322">
        <v>44742</v>
      </c>
      <c r="D200" s="322">
        <v>44765</v>
      </c>
      <c r="E200" t="s">
        <v>692</v>
      </c>
      <c r="F200">
        <v>54010</v>
      </c>
      <c r="G200" t="s">
        <v>1204</v>
      </c>
      <c r="H200" t="s">
        <v>694</v>
      </c>
      <c r="I200">
        <v>11300</v>
      </c>
      <c r="J200">
        <v>33401</v>
      </c>
      <c r="K200">
        <v>1981</v>
      </c>
      <c r="L200">
        <v>11363</v>
      </c>
      <c r="M200" t="s">
        <v>698</v>
      </c>
      <c r="N200">
        <v>129730</v>
      </c>
      <c r="O200" t="s">
        <v>698</v>
      </c>
      <c r="Q200" t="s">
        <v>1205</v>
      </c>
      <c r="V200" t="s">
        <v>1302</v>
      </c>
      <c r="W200" t="s">
        <v>1207</v>
      </c>
      <c r="Y200">
        <v>9553151</v>
      </c>
      <c r="Z200">
        <v>4392</v>
      </c>
      <c r="AA200" s="322">
        <v>44742</v>
      </c>
      <c r="AB200" t="s">
        <v>1303</v>
      </c>
      <c r="AC200" t="s">
        <v>794</v>
      </c>
      <c r="AD200" s="323">
        <v>-67.91</v>
      </c>
      <c r="AE200" t="s">
        <v>1209</v>
      </c>
      <c r="AF200">
        <v>2022</v>
      </c>
      <c r="AG200">
        <v>6</v>
      </c>
    </row>
    <row r="201" spans="1:33" hidden="1">
      <c r="A201" t="s">
        <v>1201</v>
      </c>
      <c r="B201" t="s">
        <v>1304</v>
      </c>
      <c r="C201" s="322">
        <v>44742</v>
      </c>
      <c r="D201" s="322">
        <v>44765</v>
      </c>
      <c r="E201" t="s">
        <v>692</v>
      </c>
      <c r="F201">
        <v>54010</v>
      </c>
      <c r="G201" t="s">
        <v>1204</v>
      </c>
      <c r="H201" t="s">
        <v>694</v>
      </c>
      <c r="I201">
        <v>11300</v>
      </c>
      <c r="J201">
        <v>33401</v>
      </c>
      <c r="K201">
        <v>1981</v>
      </c>
      <c r="L201">
        <v>11363</v>
      </c>
      <c r="M201" t="s">
        <v>698</v>
      </c>
      <c r="N201">
        <v>129730</v>
      </c>
      <c r="O201" t="s">
        <v>698</v>
      </c>
      <c r="Q201" t="s">
        <v>1205</v>
      </c>
      <c r="V201" t="s">
        <v>1302</v>
      </c>
      <c r="W201" t="s">
        <v>1207</v>
      </c>
      <c r="Y201">
        <v>9553151</v>
      </c>
      <c r="Z201">
        <v>4391</v>
      </c>
      <c r="AA201" s="322">
        <v>44742</v>
      </c>
      <c r="AB201" t="s">
        <v>1305</v>
      </c>
      <c r="AC201" t="s">
        <v>794</v>
      </c>
      <c r="AD201" s="323">
        <v>-106.28</v>
      </c>
      <c r="AE201" t="s">
        <v>1209</v>
      </c>
      <c r="AF201">
        <v>2022</v>
      </c>
      <c r="AG201">
        <v>6</v>
      </c>
    </row>
    <row r="202" spans="1:33">
      <c r="A202" t="s">
        <v>688</v>
      </c>
      <c r="B202" t="s">
        <v>1306</v>
      </c>
      <c r="C202" t="s">
        <v>1092</v>
      </c>
      <c r="D202" t="s">
        <v>1307</v>
      </c>
      <c r="E202" t="s">
        <v>692</v>
      </c>
      <c r="F202">
        <v>76135</v>
      </c>
      <c r="G202" t="s">
        <v>756</v>
      </c>
      <c r="H202" t="s">
        <v>694</v>
      </c>
      <c r="I202">
        <v>30000</v>
      </c>
      <c r="J202">
        <v>33404</v>
      </c>
      <c r="K202">
        <v>1981</v>
      </c>
      <c r="L202">
        <v>11363</v>
      </c>
      <c r="M202" t="s">
        <v>695</v>
      </c>
      <c r="N202">
        <v>129730</v>
      </c>
      <c r="O202" t="s">
        <v>696</v>
      </c>
      <c r="P202" s="320" t="s">
        <v>71</v>
      </c>
      <c r="Q202" t="s">
        <v>787</v>
      </c>
      <c r="R202" t="s">
        <v>698</v>
      </c>
      <c r="S202">
        <v>6108</v>
      </c>
      <c r="T202" t="s">
        <v>1272</v>
      </c>
      <c r="U202" t="s">
        <v>698</v>
      </c>
      <c r="V202" t="s">
        <v>756</v>
      </c>
      <c r="W202" t="s">
        <v>1288</v>
      </c>
      <c r="Y202" t="s">
        <v>1308</v>
      </c>
      <c r="Z202">
        <v>433</v>
      </c>
      <c r="AA202" t="s">
        <v>1092</v>
      </c>
      <c r="AB202" t="s">
        <v>708</v>
      </c>
      <c r="AC202" t="s">
        <v>703</v>
      </c>
      <c r="AD202" s="321">
        <v>-181.44</v>
      </c>
      <c r="AE202" t="s">
        <v>704</v>
      </c>
      <c r="AF202">
        <v>2022</v>
      </c>
      <c r="AG202">
        <v>12</v>
      </c>
    </row>
    <row r="203" spans="1:33">
      <c r="A203" t="s">
        <v>688</v>
      </c>
      <c r="B203" t="s">
        <v>1309</v>
      </c>
      <c r="C203" t="s">
        <v>1092</v>
      </c>
      <c r="D203" t="s">
        <v>1307</v>
      </c>
      <c r="E203" t="s">
        <v>692</v>
      </c>
      <c r="F203">
        <v>76135</v>
      </c>
      <c r="G203" t="s">
        <v>756</v>
      </c>
      <c r="H203" t="s">
        <v>694</v>
      </c>
      <c r="I203">
        <v>30000</v>
      </c>
      <c r="J203">
        <v>33404</v>
      </c>
      <c r="K203">
        <v>1981</v>
      </c>
      <c r="L203">
        <v>11363</v>
      </c>
      <c r="M203" t="s">
        <v>695</v>
      </c>
      <c r="N203">
        <v>129730</v>
      </c>
      <c r="O203" t="s">
        <v>696</v>
      </c>
      <c r="P203" s="320" t="s">
        <v>71</v>
      </c>
      <c r="Q203" t="s">
        <v>787</v>
      </c>
      <c r="R203" t="s">
        <v>698</v>
      </c>
      <c r="S203">
        <v>6108</v>
      </c>
      <c r="T203" t="s">
        <v>1272</v>
      </c>
      <c r="U203" t="s">
        <v>698</v>
      </c>
      <c r="V203" t="s">
        <v>756</v>
      </c>
      <c r="W203" t="s">
        <v>1288</v>
      </c>
      <c r="Y203" t="s">
        <v>1308</v>
      </c>
      <c r="Z203">
        <v>434</v>
      </c>
      <c r="AA203" t="s">
        <v>1092</v>
      </c>
      <c r="AB203" t="s">
        <v>708</v>
      </c>
      <c r="AC203" t="s">
        <v>703</v>
      </c>
      <c r="AD203" s="321">
        <v>-0.8</v>
      </c>
      <c r="AE203" t="s">
        <v>704</v>
      </c>
      <c r="AF203">
        <v>2022</v>
      </c>
      <c r="AG203">
        <v>12</v>
      </c>
    </row>
    <row r="204" spans="1:33">
      <c r="A204" t="s">
        <v>688</v>
      </c>
      <c r="B204" t="s">
        <v>1310</v>
      </c>
      <c r="C204" s="322">
        <v>44840</v>
      </c>
      <c r="D204" s="322">
        <v>44840</v>
      </c>
      <c r="E204" t="s">
        <v>692</v>
      </c>
      <c r="F204">
        <v>74596</v>
      </c>
      <c r="G204" t="s">
        <v>711</v>
      </c>
      <c r="H204" t="s">
        <v>694</v>
      </c>
      <c r="I204">
        <v>30000</v>
      </c>
      <c r="J204">
        <v>33404</v>
      </c>
      <c r="K204">
        <v>1981</v>
      </c>
      <c r="L204">
        <v>11363</v>
      </c>
      <c r="M204" t="s">
        <v>695</v>
      </c>
      <c r="N204">
        <v>129730</v>
      </c>
      <c r="O204" t="s">
        <v>696</v>
      </c>
      <c r="P204" s="320" t="s">
        <v>71</v>
      </c>
      <c r="Q204" t="s">
        <v>787</v>
      </c>
      <c r="R204" t="s">
        <v>698</v>
      </c>
      <c r="S204">
        <v>6108</v>
      </c>
      <c r="T204" t="s">
        <v>1272</v>
      </c>
      <c r="U204" t="s">
        <v>698</v>
      </c>
      <c r="V204" t="s">
        <v>1081</v>
      </c>
      <c r="W204" t="s">
        <v>1274</v>
      </c>
      <c r="Y204" t="s">
        <v>1275</v>
      </c>
      <c r="Z204">
        <v>5</v>
      </c>
      <c r="AA204" s="322">
        <v>44840</v>
      </c>
      <c r="AB204" t="s">
        <v>1311</v>
      </c>
      <c r="AC204" t="s">
        <v>703</v>
      </c>
      <c r="AD204" s="321">
        <v>32.24</v>
      </c>
      <c r="AE204" t="s">
        <v>704</v>
      </c>
      <c r="AF204">
        <v>2022</v>
      </c>
      <c r="AG204">
        <v>10</v>
      </c>
    </row>
    <row r="205" spans="1:33" hidden="1">
      <c r="A205" t="s">
        <v>1201</v>
      </c>
      <c r="B205" t="s">
        <v>1312</v>
      </c>
      <c r="C205" s="322">
        <v>44773</v>
      </c>
      <c r="D205" t="s">
        <v>1313</v>
      </c>
      <c r="E205" t="s">
        <v>692</v>
      </c>
      <c r="F205">
        <v>54010</v>
      </c>
      <c r="G205" t="s">
        <v>1204</v>
      </c>
      <c r="H205" t="s">
        <v>694</v>
      </c>
      <c r="I205">
        <v>11300</v>
      </c>
      <c r="J205">
        <v>33401</v>
      </c>
      <c r="K205">
        <v>1981</v>
      </c>
      <c r="L205">
        <v>11363</v>
      </c>
      <c r="M205" t="s">
        <v>698</v>
      </c>
      <c r="N205">
        <v>129730</v>
      </c>
      <c r="O205" t="s">
        <v>698</v>
      </c>
      <c r="Q205" t="s">
        <v>1205</v>
      </c>
      <c r="V205" t="s">
        <v>1314</v>
      </c>
      <c r="W205" t="s">
        <v>1207</v>
      </c>
      <c r="Y205">
        <v>9583333</v>
      </c>
      <c r="Z205">
        <v>5510</v>
      </c>
      <c r="AA205" s="322">
        <v>44773</v>
      </c>
      <c r="AB205" t="s">
        <v>1315</v>
      </c>
      <c r="AC205" t="s">
        <v>794</v>
      </c>
      <c r="AD205" s="323">
        <v>-105.6</v>
      </c>
      <c r="AE205" t="s">
        <v>1209</v>
      </c>
      <c r="AF205">
        <v>2022</v>
      </c>
      <c r="AG205">
        <v>7</v>
      </c>
    </row>
    <row r="206" spans="1:33" hidden="1">
      <c r="A206" t="s">
        <v>1201</v>
      </c>
      <c r="B206" t="s">
        <v>1316</v>
      </c>
      <c r="C206" s="322">
        <v>44773</v>
      </c>
      <c r="D206" t="s">
        <v>1313</v>
      </c>
      <c r="E206" t="s">
        <v>692</v>
      </c>
      <c r="F206">
        <v>54010</v>
      </c>
      <c r="G206" t="s">
        <v>1204</v>
      </c>
      <c r="H206" t="s">
        <v>694</v>
      </c>
      <c r="I206">
        <v>11300</v>
      </c>
      <c r="J206">
        <v>33401</v>
      </c>
      <c r="K206">
        <v>1981</v>
      </c>
      <c r="L206">
        <v>11363</v>
      </c>
      <c r="M206" t="s">
        <v>698</v>
      </c>
      <c r="N206">
        <v>129730</v>
      </c>
      <c r="O206" t="s">
        <v>698</v>
      </c>
      <c r="Q206" t="s">
        <v>1205</v>
      </c>
      <c r="V206" t="s">
        <v>1314</v>
      </c>
      <c r="W206" t="s">
        <v>1207</v>
      </c>
      <c r="Y206">
        <v>9583333</v>
      </c>
      <c r="Z206">
        <v>5511</v>
      </c>
      <c r="AA206" s="322">
        <v>44773</v>
      </c>
      <c r="AB206" t="s">
        <v>1317</v>
      </c>
      <c r="AC206" t="s">
        <v>794</v>
      </c>
      <c r="AD206" s="323">
        <v>-269.16000000000003</v>
      </c>
      <c r="AE206" t="s">
        <v>1209</v>
      </c>
      <c r="AF206">
        <v>2022</v>
      </c>
      <c r="AG206">
        <v>7</v>
      </c>
    </row>
    <row r="207" spans="1:33">
      <c r="A207" t="s">
        <v>688</v>
      </c>
      <c r="B207" t="s">
        <v>1318</v>
      </c>
      <c r="C207" t="s">
        <v>1286</v>
      </c>
      <c r="D207" t="s">
        <v>1092</v>
      </c>
      <c r="E207" t="s">
        <v>692</v>
      </c>
      <c r="F207">
        <v>74596</v>
      </c>
      <c r="G207" t="s">
        <v>711</v>
      </c>
      <c r="H207" t="s">
        <v>694</v>
      </c>
      <c r="I207">
        <v>30000</v>
      </c>
      <c r="J207">
        <v>33404</v>
      </c>
      <c r="K207">
        <v>1981</v>
      </c>
      <c r="L207">
        <v>11363</v>
      </c>
      <c r="M207" t="s">
        <v>695</v>
      </c>
      <c r="N207">
        <v>129730</v>
      </c>
      <c r="O207" t="s">
        <v>696</v>
      </c>
      <c r="P207" s="320" t="s">
        <v>71</v>
      </c>
      <c r="Q207" t="s">
        <v>787</v>
      </c>
      <c r="R207" t="s">
        <v>698</v>
      </c>
      <c r="S207">
        <v>6108</v>
      </c>
      <c r="T207" t="s">
        <v>1272</v>
      </c>
      <c r="U207" t="s">
        <v>698</v>
      </c>
      <c r="V207" t="s">
        <v>1319</v>
      </c>
      <c r="W207" t="s">
        <v>1288</v>
      </c>
      <c r="Y207" t="s">
        <v>1289</v>
      </c>
      <c r="Z207">
        <v>12</v>
      </c>
      <c r="AA207" t="s">
        <v>1286</v>
      </c>
      <c r="AB207" t="s">
        <v>971</v>
      </c>
      <c r="AC207" t="s">
        <v>703</v>
      </c>
      <c r="AD207" s="321">
        <v>32.24</v>
      </c>
      <c r="AE207" t="s">
        <v>704</v>
      </c>
      <c r="AF207">
        <v>2022</v>
      </c>
      <c r="AG207">
        <v>12</v>
      </c>
    </row>
    <row r="208" spans="1:33">
      <c r="A208" t="s">
        <v>783</v>
      </c>
      <c r="B208" t="s">
        <v>1320</v>
      </c>
      <c r="C208" s="322">
        <v>44844</v>
      </c>
      <c r="D208" s="322">
        <v>44844</v>
      </c>
      <c r="E208" t="s">
        <v>692</v>
      </c>
      <c r="F208">
        <v>71615</v>
      </c>
      <c r="G208" t="s">
        <v>814</v>
      </c>
      <c r="H208" t="s">
        <v>694</v>
      </c>
      <c r="I208">
        <v>30000</v>
      </c>
      <c r="J208">
        <v>33404</v>
      </c>
      <c r="K208">
        <v>1981</v>
      </c>
      <c r="L208">
        <v>11363</v>
      </c>
      <c r="M208" t="s">
        <v>695</v>
      </c>
      <c r="N208">
        <v>129730</v>
      </c>
      <c r="O208" t="s">
        <v>696</v>
      </c>
      <c r="P208" t="s">
        <v>79</v>
      </c>
      <c r="Q208" t="s">
        <v>787</v>
      </c>
      <c r="R208" t="s">
        <v>801</v>
      </c>
      <c r="S208">
        <v>6139</v>
      </c>
      <c r="T208" t="s">
        <v>944</v>
      </c>
      <c r="V208" t="s">
        <v>817</v>
      </c>
      <c r="W208" t="s">
        <v>791</v>
      </c>
      <c r="Y208" t="s">
        <v>803</v>
      </c>
      <c r="Z208">
        <v>1233</v>
      </c>
      <c r="AA208" s="322">
        <v>44844</v>
      </c>
      <c r="AB208" t="s">
        <v>819</v>
      </c>
      <c r="AC208" t="s">
        <v>794</v>
      </c>
      <c r="AD208" s="321">
        <v>620.79999999999995</v>
      </c>
      <c r="AE208" t="s">
        <v>795</v>
      </c>
      <c r="AF208">
        <v>2022</v>
      </c>
      <c r="AG208">
        <v>10</v>
      </c>
    </row>
    <row r="209" spans="1:33" hidden="1">
      <c r="A209" t="s">
        <v>1201</v>
      </c>
      <c r="B209" t="s">
        <v>1321</v>
      </c>
      <c r="C209" t="s">
        <v>1322</v>
      </c>
      <c r="D209" t="s">
        <v>1313</v>
      </c>
      <c r="E209" t="s">
        <v>692</v>
      </c>
      <c r="F209">
        <v>54010</v>
      </c>
      <c r="G209" t="s">
        <v>1204</v>
      </c>
      <c r="H209" t="s">
        <v>694</v>
      </c>
      <c r="I209">
        <v>11300</v>
      </c>
      <c r="J209">
        <v>33401</v>
      </c>
      <c r="K209">
        <v>1981</v>
      </c>
      <c r="L209">
        <v>11363</v>
      </c>
      <c r="M209" t="s">
        <v>698</v>
      </c>
      <c r="N209">
        <v>129730</v>
      </c>
      <c r="O209" t="s">
        <v>698</v>
      </c>
      <c r="Q209" t="s">
        <v>1205</v>
      </c>
      <c r="V209" t="s">
        <v>1323</v>
      </c>
      <c r="W209" t="s">
        <v>1207</v>
      </c>
      <c r="Y209">
        <v>9583341</v>
      </c>
      <c r="Z209">
        <v>4865</v>
      </c>
      <c r="AA209" t="s">
        <v>1322</v>
      </c>
      <c r="AB209" t="s">
        <v>1324</v>
      </c>
      <c r="AC209" t="s">
        <v>794</v>
      </c>
      <c r="AD209" s="323">
        <v>-67.349999999999994</v>
      </c>
      <c r="AE209" t="s">
        <v>1209</v>
      </c>
      <c r="AF209">
        <v>2022</v>
      </c>
      <c r="AG209">
        <v>8</v>
      </c>
    </row>
    <row r="210" spans="1:33" hidden="1">
      <c r="A210" t="s">
        <v>1201</v>
      </c>
      <c r="B210" t="s">
        <v>1325</v>
      </c>
      <c r="C210" t="s">
        <v>1219</v>
      </c>
      <c r="D210" s="322">
        <v>44805</v>
      </c>
      <c r="E210" t="s">
        <v>692</v>
      </c>
      <c r="F210">
        <v>54010</v>
      </c>
      <c r="G210" t="s">
        <v>1204</v>
      </c>
      <c r="H210" t="s">
        <v>694</v>
      </c>
      <c r="I210">
        <v>11300</v>
      </c>
      <c r="J210">
        <v>33401</v>
      </c>
      <c r="K210">
        <v>1981</v>
      </c>
      <c r="L210">
        <v>11363</v>
      </c>
      <c r="M210" t="s">
        <v>698</v>
      </c>
      <c r="N210">
        <v>129730</v>
      </c>
      <c r="O210" t="s">
        <v>698</v>
      </c>
      <c r="Q210" t="s">
        <v>1205</v>
      </c>
      <c r="V210" t="s">
        <v>1326</v>
      </c>
      <c r="W210" t="s">
        <v>1207</v>
      </c>
      <c r="Y210">
        <v>9605337</v>
      </c>
      <c r="Z210">
        <v>6340</v>
      </c>
      <c r="AA210" t="s">
        <v>1219</v>
      </c>
      <c r="AB210" t="s">
        <v>1327</v>
      </c>
      <c r="AC210" t="s">
        <v>794</v>
      </c>
      <c r="AD210" s="323">
        <v>-918.01</v>
      </c>
      <c r="AE210" t="s">
        <v>1209</v>
      </c>
      <c r="AF210">
        <v>2022</v>
      </c>
      <c r="AG210">
        <v>8</v>
      </c>
    </row>
    <row r="211" spans="1:33">
      <c r="A211" t="s">
        <v>783</v>
      </c>
      <c r="B211" t="s">
        <v>1328</v>
      </c>
      <c r="C211" s="322">
        <v>44853</v>
      </c>
      <c r="D211" s="322">
        <v>44859</v>
      </c>
      <c r="E211" t="s">
        <v>692</v>
      </c>
      <c r="F211">
        <v>71615</v>
      </c>
      <c r="G211" t="s">
        <v>814</v>
      </c>
      <c r="H211" t="s">
        <v>694</v>
      </c>
      <c r="I211">
        <v>30000</v>
      </c>
      <c r="J211">
        <v>33404</v>
      </c>
      <c r="K211">
        <v>1981</v>
      </c>
      <c r="L211">
        <v>11363</v>
      </c>
      <c r="M211" t="s">
        <v>695</v>
      </c>
      <c r="N211">
        <v>129730</v>
      </c>
      <c r="O211" t="s">
        <v>696</v>
      </c>
      <c r="P211" t="s">
        <v>79</v>
      </c>
      <c r="Q211" t="s">
        <v>787</v>
      </c>
      <c r="R211" t="s">
        <v>801</v>
      </c>
      <c r="S211">
        <v>6139</v>
      </c>
      <c r="T211" t="s">
        <v>944</v>
      </c>
      <c r="V211" t="s">
        <v>825</v>
      </c>
      <c r="W211" t="s">
        <v>791</v>
      </c>
      <c r="Y211" t="s">
        <v>1329</v>
      </c>
      <c r="Z211">
        <v>15</v>
      </c>
      <c r="AA211" s="322">
        <v>44853</v>
      </c>
      <c r="AB211" t="s">
        <v>1330</v>
      </c>
      <c r="AC211" t="s">
        <v>794</v>
      </c>
      <c r="AD211" s="321">
        <v>190.42</v>
      </c>
      <c r="AE211" t="s">
        <v>795</v>
      </c>
      <c r="AF211">
        <v>2022</v>
      </c>
      <c r="AG211">
        <v>10</v>
      </c>
    </row>
    <row r="212" spans="1:33">
      <c r="A212" t="s">
        <v>783</v>
      </c>
      <c r="B212" t="s">
        <v>1331</v>
      </c>
      <c r="C212" s="322">
        <v>44844</v>
      </c>
      <c r="D212" s="322">
        <v>44844</v>
      </c>
      <c r="E212" t="s">
        <v>692</v>
      </c>
      <c r="F212">
        <v>71635</v>
      </c>
      <c r="G212" t="s">
        <v>855</v>
      </c>
      <c r="H212" t="s">
        <v>694</v>
      </c>
      <c r="I212">
        <v>30000</v>
      </c>
      <c r="J212">
        <v>33404</v>
      </c>
      <c r="K212">
        <v>1981</v>
      </c>
      <c r="L212">
        <v>11363</v>
      </c>
      <c r="M212" t="s">
        <v>695</v>
      </c>
      <c r="N212">
        <v>129730</v>
      </c>
      <c r="O212" t="s">
        <v>696</v>
      </c>
      <c r="P212" t="s">
        <v>79</v>
      </c>
      <c r="Q212" t="s">
        <v>787</v>
      </c>
      <c r="R212" t="s">
        <v>801</v>
      </c>
      <c r="S212">
        <v>6139</v>
      </c>
      <c r="T212" t="s">
        <v>944</v>
      </c>
      <c r="V212" t="s">
        <v>856</v>
      </c>
      <c r="W212" t="s">
        <v>791</v>
      </c>
      <c r="Y212" t="s">
        <v>803</v>
      </c>
      <c r="Z212">
        <v>1234</v>
      </c>
      <c r="AA212" s="322">
        <v>44844</v>
      </c>
      <c r="AB212" t="s">
        <v>857</v>
      </c>
      <c r="AC212" t="s">
        <v>794</v>
      </c>
      <c r="AD212" s="321">
        <v>188</v>
      </c>
      <c r="AE212" t="s">
        <v>795</v>
      </c>
      <c r="AF212">
        <v>2022</v>
      </c>
      <c r="AG212">
        <v>10</v>
      </c>
    </row>
    <row r="213" spans="1:33" hidden="1">
      <c r="A213" t="s">
        <v>1201</v>
      </c>
      <c r="B213" t="s">
        <v>1332</v>
      </c>
      <c r="C213" t="s">
        <v>1219</v>
      </c>
      <c r="D213" s="322">
        <v>44829</v>
      </c>
      <c r="E213" t="s">
        <v>692</v>
      </c>
      <c r="F213">
        <v>54010</v>
      </c>
      <c r="G213" t="s">
        <v>1204</v>
      </c>
      <c r="H213" t="s">
        <v>694</v>
      </c>
      <c r="I213">
        <v>11300</v>
      </c>
      <c r="J213">
        <v>33401</v>
      </c>
      <c r="K213">
        <v>1981</v>
      </c>
      <c r="L213">
        <v>11363</v>
      </c>
      <c r="M213" t="s">
        <v>698</v>
      </c>
      <c r="N213">
        <v>129730</v>
      </c>
      <c r="O213" t="s">
        <v>698</v>
      </c>
      <c r="Q213" t="s">
        <v>1205</v>
      </c>
      <c r="V213" t="s">
        <v>1333</v>
      </c>
      <c r="W213" t="s">
        <v>1207</v>
      </c>
      <c r="Y213">
        <v>9639095</v>
      </c>
      <c r="Z213">
        <v>3689</v>
      </c>
      <c r="AA213" t="s">
        <v>1219</v>
      </c>
      <c r="AB213" t="s">
        <v>1334</v>
      </c>
      <c r="AC213" t="s">
        <v>794</v>
      </c>
      <c r="AD213" s="323">
        <v>-106.16</v>
      </c>
      <c r="AE213" t="s">
        <v>1209</v>
      </c>
      <c r="AF213">
        <v>2022</v>
      </c>
      <c r="AG213">
        <v>8</v>
      </c>
    </row>
    <row r="214" spans="1:33">
      <c r="A214" t="s">
        <v>688</v>
      </c>
      <c r="B214" t="s">
        <v>1335</v>
      </c>
      <c r="C214" t="s">
        <v>977</v>
      </c>
      <c r="D214" t="s">
        <v>763</v>
      </c>
      <c r="E214" t="s">
        <v>692</v>
      </c>
      <c r="F214">
        <v>74205</v>
      </c>
      <c r="G214" t="s">
        <v>950</v>
      </c>
      <c r="H214" t="s">
        <v>694</v>
      </c>
      <c r="I214">
        <v>30000</v>
      </c>
      <c r="J214">
        <v>33404</v>
      </c>
      <c r="K214">
        <v>1981</v>
      </c>
      <c r="L214">
        <v>11363</v>
      </c>
      <c r="M214" t="s">
        <v>695</v>
      </c>
      <c r="N214">
        <v>129730</v>
      </c>
      <c r="O214" t="s">
        <v>696</v>
      </c>
      <c r="P214" t="s">
        <v>79</v>
      </c>
      <c r="Q214" t="s">
        <v>787</v>
      </c>
      <c r="R214" t="s">
        <v>698</v>
      </c>
      <c r="S214">
        <v>5127</v>
      </c>
      <c r="T214" t="s">
        <v>951</v>
      </c>
      <c r="U214" t="s">
        <v>698</v>
      </c>
      <c r="V214" t="s">
        <v>700</v>
      </c>
      <c r="W214">
        <v>28428</v>
      </c>
      <c r="Y214" t="s">
        <v>1336</v>
      </c>
      <c r="Z214">
        <v>4</v>
      </c>
      <c r="AA214" t="s">
        <v>977</v>
      </c>
      <c r="AB214" t="s">
        <v>1337</v>
      </c>
      <c r="AC214" t="s">
        <v>703</v>
      </c>
      <c r="AD214" s="321">
        <v>1037.3399999999999</v>
      </c>
      <c r="AE214" t="s">
        <v>704</v>
      </c>
      <c r="AF214">
        <v>2022</v>
      </c>
      <c r="AG214">
        <v>12</v>
      </c>
    </row>
    <row r="215" spans="1:33">
      <c r="A215" t="s">
        <v>688</v>
      </c>
      <c r="B215" t="s">
        <v>1338</v>
      </c>
      <c r="C215" t="s">
        <v>977</v>
      </c>
      <c r="D215" t="s">
        <v>763</v>
      </c>
      <c r="E215" t="s">
        <v>692</v>
      </c>
      <c r="F215">
        <v>74596</v>
      </c>
      <c r="G215" t="s">
        <v>711</v>
      </c>
      <c r="H215" t="s">
        <v>694</v>
      </c>
      <c r="I215">
        <v>30000</v>
      </c>
      <c r="J215">
        <v>33404</v>
      </c>
      <c r="K215">
        <v>1981</v>
      </c>
      <c r="L215">
        <v>11363</v>
      </c>
      <c r="M215" t="s">
        <v>695</v>
      </c>
      <c r="N215">
        <v>129730</v>
      </c>
      <c r="O215" t="s">
        <v>696</v>
      </c>
      <c r="P215" t="s">
        <v>79</v>
      </c>
      <c r="Q215" t="s">
        <v>787</v>
      </c>
      <c r="R215" t="s">
        <v>698</v>
      </c>
      <c r="S215">
        <v>5127</v>
      </c>
      <c r="T215" t="s">
        <v>951</v>
      </c>
      <c r="U215" t="s">
        <v>698</v>
      </c>
      <c r="V215" t="s">
        <v>700</v>
      </c>
      <c r="W215">
        <v>28428</v>
      </c>
      <c r="Y215" t="s">
        <v>1336</v>
      </c>
      <c r="Z215">
        <v>6</v>
      </c>
      <c r="AA215" t="s">
        <v>977</v>
      </c>
      <c r="AB215" t="s">
        <v>1339</v>
      </c>
      <c r="AC215" t="s">
        <v>703</v>
      </c>
      <c r="AD215" s="321">
        <v>32.24</v>
      </c>
      <c r="AE215" t="s">
        <v>704</v>
      </c>
      <c r="AF215">
        <v>2022</v>
      </c>
      <c r="AG215">
        <v>12</v>
      </c>
    </row>
    <row r="216" spans="1:33" hidden="1">
      <c r="A216" t="s">
        <v>1201</v>
      </c>
      <c r="B216" t="s">
        <v>1340</v>
      </c>
      <c r="C216" s="322">
        <v>44828</v>
      </c>
      <c r="D216" s="322">
        <v>44829</v>
      </c>
      <c r="E216" t="s">
        <v>692</v>
      </c>
      <c r="F216">
        <v>54010</v>
      </c>
      <c r="G216" t="s">
        <v>1204</v>
      </c>
      <c r="H216" t="s">
        <v>694</v>
      </c>
      <c r="I216">
        <v>11300</v>
      </c>
      <c r="J216">
        <v>33401</v>
      </c>
      <c r="K216">
        <v>1981</v>
      </c>
      <c r="L216">
        <v>11363</v>
      </c>
      <c r="M216" t="s">
        <v>698</v>
      </c>
      <c r="N216">
        <v>129730</v>
      </c>
      <c r="O216" t="s">
        <v>698</v>
      </c>
      <c r="Q216" t="s">
        <v>1205</v>
      </c>
      <c r="V216" t="s">
        <v>1341</v>
      </c>
      <c r="W216" t="s">
        <v>1207</v>
      </c>
      <c r="Y216">
        <v>9639104</v>
      </c>
      <c r="Z216">
        <v>4398</v>
      </c>
      <c r="AA216" s="322">
        <v>44828</v>
      </c>
      <c r="AB216" t="s">
        <v>1342</v>
      </c>
      <c r="AC216" t="s">
        <v>794</v>
      </c>
      <c r="AD216" s="323">
        <v>-388.99</v>
      </c>
      <c r="AE216" t="s">
        <v>1209</v>
      </c>
      <c r="AF216">
        <v>2022</v>
      </c>
      <c r="AG216">
        <v>9</v>
      </c>
    </row>
    <row r="217" spans="1:33" hidden="1">
      <c r="A217" t="s">
        <v>1201</v>
      </c>
      <c r="B217" t="s">
        <v>1343</v>
      </c>
      <c r="C217" s="322">
        <v>44834</v>
      </c>
      <c r="D217" s="322">
        <v>44849</v>
      </c>
      <c r="E217" t="s">
        <v>692</v>
      </c>
      <c r="F217">
        <v>54010</v>
      </c>
      <c r="G217" t="s">
        <v>1204</v>
      </c>
      <c r="H217" t="s">
        <v>694</v>
      </c>
      <c r="I217">
        <v>11300</v>
      </c>
      <c r="J217">
        <v>33401</v>
      </c>
      <c r="K217">
        <v>14929</v>
      </c>
      <c r="L217">
        <v>11363</v>
      </c>
      <c r="M217" t="s">
        <v>698</v>
      </c>
      <c r="N217">
        <v>129730</v>
      </c>
      <c r="O217" t="s">
        <v>698</v>
      </c>
      <c r="Q217" t="s">
        <v>1205</v>
      </c>
      <c r="V217" t="s">
        <v>1344</v>
      </c>
      <c r="W217" t="s">
        <v>1207</v>
      </c>
      <c r="Y217">
        <v>9669324</v>
      </c>
      <c r="Z217">
        <v>3541</v>
      </c>
      <c r="AA217" s="322">
        <v>44834</v>
      </c>
      <c r="AB217" t="s">
        <v>1345</v>
      </c>
      <c r="AC217" t="s">
        <v>794</v>
      </c>
      <c r="AD217" s="323">
        <v>-2.2400000000000002</v>
      </c>
      <c r="AE217" t="s">
        <v>1209</v>
      </c>
      <c r="AF217">
        <v>2022</v>
      </c>
      <c r="AG217">
        <v>9</v>
      </c>
    </row>
    <row r="218" spans="1:33" hidden="1">
      <c r="A218" t="s">
        <v>1201</v>
      </c>
      <c r="B218" t="s">
        <v>1346</v>
      </c>
      <c r="C218" s="322">
        <v>44834</v>
      </c>
      <c r="D218" s="322">
        <v>44849</v>
      </c>
      <c r="E218" t="s">
        <v>692</v>
      </c>
      <c r="F218">
        <v>54010</v>
      </c>
      <c r="G218" t="s">
        <v>1204</v>
      </c>
      <c r="H218" t="s">
        <v>694</v>
      </c>
      <c r="I218">
        <v>11300</v>
      </c>
      <c r="J218">
        <v>33401</v>
      </c>
      <c r="K218">
        <v>1981</v>
      </c>
      <c r="L218">
        <v>11363</v>
      </c>
      <c r="M218" t="s">
        <v>698</v>
      </c>
      <c r="N218">
        <v>129730</v>
      </c>
      <c r="O218" t="s">
        <v>698</v>
      </c>
      <c r="Q218" t="s">
        <v>1205</v>
      </c>
      <c r="V218" t="s">
        <v>1344</v>
      </c>
      <c r="W218" t="s">
        <v>1207</v>
      </c>
      <c r="Y218">
        <v>9669324</v>
      </c>
      <c r="Z218">
        <v>3540</v>
      </c>
      <c r="AA218" s="322">
        <v>44834</v>
      </c>
      <c r="AB218" t="s">
        <v>1347</v>
      </c>
      <c r="AC218" t="s">
        <v>794</v>
      </c>
      <c r="AD218" s="323">
        <v>-72.44</v>
      </c>
      <c r="AE218" t="s">
        <v>1209</v>
      </c>
      <c r="AF218">
        <v>2022</v>
      </c>
      <c r="AG218">
        <v>9</v>
      </c>
    </row>
    <row r="219" spans="1:33" hidden="1">
      <c r="A219" t="s">
        <v>1201</v>
      </c>
      <c r="B219" t="s">
        <v>1348</v>
      </c>
      <c r="C219" s="322">
        <v>44834</v>
      </c>
      <c r="D219" s="322">
        <v>44849</v>
      </c>
      <c r="E219" t="s">
        <v>692</v>
      </c>
      <c r="F219">
        <v>54010</v>
      </c>
      <c r="G219" t="s">
        <v>1204</v>
      </c>
      <c r="H219" t="s">
        <v>694</v>
      </c>
      <c r="I219">
        <v>11300</v>
      </c>
      <c r="J219">
        <v>33401</v>
      </c>
      <c r="K219">
        <v>1981</v>
      </c>
      <c r="L219">
        <v>11363</v>
      </c>
      <c r="M219" t="s">
        <v>698</v>
      </c>
      <c r="N219">
        <v>129730</v>
      </c>
      <c r="O219" t="s">
        <v>698</v>
      </c>
      <c r="Q219" t="s">
        <v>1205</v>
      </c>
      <c r="V219" t="s">
        <v>1344</v>
      </c>
      <c r="W219" t="s">
        <v>1207</v>
      </c>
      <c r="Y219">
        <v>9669324</v>
      </c>
      <c r="Z219">
        <v>3539</v>
      </c>
      <c r="AA219" s="322">
        <v>44834</v>
      </c>
      <c r="AB219" t="s">
        <v>1334</v>
      </c>
      <c r="AC219" t="s">
        <v>794</v>
      </c>
      <c r="AD219" s="323">
        <v>-106.16</v>
      </c>
      <c r="AE219" t="s">
        <v>1209</v>
      </c>
      <c r="AF219">
        <v>2022</v>
      </c>
      <c r="AG219">
        <v>9</v>
      </c>
    </row>
    <row r="220" spans="1:33">
      <c r="A220" t="s">
        <v>688</v>
      </c>
      <c r="B220" t="s">
        <v>1349</v>
      </c>
      <c r="C220" s="322">
        <v>44851</v>
      </c>
      <c r="D220" s="322">
        <v>44854</v>
      </c>
      <c r="E220" t="s">
        <v>692</v>
      </c>
      <c r="F220">
        <v>72515</v>
      </c>
      <c r="G220" t="s">
        <v>864</v>
      </c>
      <c r="H220" t="s">
        <v>694</v>
      </c>
      <c r="I220">
        <v>30000</v>
      </c>
      <c r="J220">
        <v>33404</v>
      </c>
      <c r="K220">
        <v>1981</v>
      </c>
      <c r="L220">
        <v>11363</v>
      </c>
      <c r="M220" t="s">
        <v>695</v>
      </c>
      <c r="N220">
        <v>129730</v>
      </c>
      <c r="O220" t="s">
        <v>696</v>
      </c>
      <c r="P220" s="320" t="s">
        <v>203</v>
      </c>
      <c r="Q220" t="s">
        <v>698</v>
      </c>
      <c r="R220" t="s">
        <v>698</v>
      </c>
      <c r="S220">
        <v>5427</v>
      </c>
      <c r="T220" t="s">
        <v>1350</v>
      </c>
      <c r="U220" t="s">
        <v>698</v>
      </c>
      <c r="V220" t="s">
        <v>700</v>
      </c>
      <c r="W220" t="s">
        <v>1351</v>
      </c>
      <c r="Y220" t="s">
        <v>883</v>
      </c>
      <c r="Z220">
        <v>14</v>
      </c>
      <c r="AA220" s="322">
        <v>44851</v>
      </c>
      <c r="AB220" t="s">
        <v>1188</v>
      </c>
      <c r="AC220" t="s">
        <v>703</v>
      </c>
      <c r="AD220" s="321">
        <v>55.71</v>
      </c>
      <c r="AE220" t="s">
        <v>704</v>
      </c>
      <c r="AF220">
        <v>2022</v>
      </c>
      <c r="AG220">
        <v>10</v>
      </c>
    </row>
    <row r="221" spans="1:33">
      <c r="A221" t="s">
        <v>688</v>
      </c>
      <c r="B221" t="s">
        <v>1352</v>
      </c>
      <c r="C221" t="s">
        <v>1353</v>
      </c>
      <c r="D221" t="s">
        <v>909</v>
      </c>
      <c r="E221" t="s">
        <v>692</v>
      </c>
      <c r="F221">
        <v>74210</v>
      </c>
      <c r="G221" t="s">
        <v>693</v>
      </c>
      <c r="H221" t="s">
        <v>694</v>
      </c>
      <c r="I221">
        <v>30000</v>
      </c>
      <c r="J221">
        <v>33404</v>
      </c>
      <c r="K221">
        <v>1981</v>
      </c>
      <c r="L221">
        <v>11363</v>
      </c>
      <c r="M221" t="s">
        <v>695</v>
      </c>
      <c r="N221">
        <v>129730</v>
      </c>
      <c r="O221" t="s">
        <v>696</v>
      </c>
      <c r="P221" s="320" t="s">
        <v>203</v>
      </c>
      <c r="Q221" t="s">
        <v>698</v>
      </c>
      <c r="R221" t="s">
        <v>698</v>
      </c>
      <c r="S221">
        <v>5427</v>
      </c>
      <c r="T221" t="s">
        <v>1350</v>
      </c>
      <c r="U221" t="s">
        <v>698</v>
      </c>
      <c r="V221" t="s">
        <v>700</v>
      </c>
      <c r="W221" t="s">
        <v>1354</v>
      </c>
      <c r="Y221" t="s">
        <v>1355</v>
      </c>
      <c r="Z221">
        <v>12</v>
      </c>
      <c r="AA221" t="s">
        <v>1353</v>
      </c>
      <c r="AB221" t="s">
        <v>1356</v>
      </c>
      <c r="AC221" t="s">
        <v>703</v>
      </c>
      <c r="AD221" s="321">
        <v>112.82</v>
      </c>
      <c r="AE221" t="s">
        <v>704</v>
      </c>
      <c r="AF221">
        <v>2022</v>
      </c>
      <c r="AG221">
        <v>5</v>
      </c>
    </row>
    <row r="222" spans="1:33">
      <c r="A222" t="s">
        <v>688</v>
      </c>
      <c r="B222" t="s">
        <v>1357</v>
      </c>
      <c r="C222" s="322">
        <v>44726</v>
      </c>
      <c r="D222" s="322">
        <v>44727</v>
      </c>
      <c r="E222" t="s">
        <v>692</v>
      </c>
      <c r="F222">
        <v>74210</v>
      </c>
      <c r="G222" t="s">
        <v>693</v>
      </c>
      <c r="H222" t="s">
        <v>694</v>
      </c>
      <c r="I222">
        <v>30000</v>
      </c>
      <c r="J222">
        <v>33404</v>
      </c>
      <c r="K222">
        <v>1981</v>
      </c>
      <c r="L222">
        <v>11363</v>
      </c>
      <c r="M222" t="s">
        <v>695</v>
      </c>
      <c r="N222">
        <v>129730</v>
      </c>
      <c r="O222" t="s">
        <v>696</v>
      </c>
      <c r="P222" s="320" t="s">
        <v>203</v>
      </c>
      <c r="Q222" t="s">
        <v>698</v>
      </c>
      <c r="R222" t="s">
        <v>698</v>
      </c>
      <c r="S222">
        <v>5427</v>
      </c>
      <c r="T222" t="s">
        <v>1350</v>
      </c>
      <c r="U222" t="s">
        <v>698</v>
      </c>
      <c r="V222" t="s">
        <v>1358</v>
      </c>
      <c r="W222" t="s">
        <v>1358</v>
      </c>
      <c r="Y222" t="s">
        <v>1359</v>
      </c>
      <c r="Z222">
        <v>23</v>
      </c>
      <c r="AA222" s="322">
        <v>44726</v>
      </c>
      <c r="AB222" t="s">
        <v>1188</v>
      </c>
      <c r="AC222" t="s">
        <v>703</v>
      </c>
      <c r="AD222" s="321">
        <v>55.97</v>
      </c>
      <c r="AE222" t="s">
        <v>704</v>
      </c>
      <c r="AF222">
        <v>2022</v>
      </c>
      <c r="AG222">
        <v>6</v>
      </c>
    </row>
    <row r="223" spans="1:33">
      <c r="A223" t="s">
        <v>688</v>
      </c>
      <c r="B223" t="s">
        <v>1360</v>
      </c>
      <c r="C223" s="322">
        <v>44851</v>
      </c>
      <c r="D223" s="322">
        <v>44854</v>
      </c>
      <c r="E223" t="s">
        <v>692</v>
      </c>
      <c r="F223">
        <v>72510</v>
      </c>
      <c r="G223" t="s">
        <v>1361</v>
      </c>
      <c r="H223" t="s">
        <v>694</v>
      </c>
      <c r="I223">
        <v>30000</v>
      </c>
      <c r="J223">
        <v>33404</v>
      </c>
      <c r="K223">
        <v>1981</v>
      </c>
      <c r="L223">
        <v>11363</v>
      </c>
      <c r="M223" t="s">
        <v>695</v>
      </c>
      <c r="N223">
        <v>129730</v>
      </c>
      <c r="O223" t="s">
        <v>696</v>
      </c>
      <c r="P223" s="320" t="s">
        <v>203</v>
      </c>
      <c r="R223" t="s">
        <v>698</v>
      </c>
      <c r="S223">
        <v>5427</v>
      </c>
      <c r="T223" t="s">
        <v>1350</v>
      </c>
      <c r="U223" t="s">
        <v>698</v>
      </c>
      <c r="V223" t="s">
        <v>700</v>
      </c>
      <c r="W223" t="s">
        <v>1362</v>
      </c>
      <c r="Y223" t="s">
        <v>883</v>
      </c>
      <c r="Z223">
        <v>13</v>
      </c>
      <c r="AA223" s="322">
        <v>44851</v>
      </c>
      <c r="AB223" t="s">
        <v>1188</v>
      </c>
      <c r="AC223" t="s">
        <v>703</v>
      </c>
      <c r="AD223" s="321">
        <v>55.79</v>
      </c>
      <c r="AE223" t="s">
        <v>704</v>
      </c>
      <c r="AF223">
        <v>2022</v>
      </c>
      <c r="AG223">
        <v>10</v>
      </c>
    </row>
    <row r="224" spans="1:33">
      <c r="A224" t="s">
        <v>688</v>
      </c>
      <c r="B224" t="s">
        <v>1363</v>
      </c>
      <c r="C224" s="322">
        <v>44853</v>
      </c>
      <c r="D224" s="322">
        <v>44854</v>
      </c>
      <c r="E224" t="s">
        <v>692</v>
      </c>
      <c r="F224">
        <v>72510</v>
      </c>
      <c r="G224" t="s">
        <v>1361</v>
      </c>
      <c r="H224" t="s">
        <v>694</v>
      </c>
      <c r="I224">
        <v>30000</v>
      </c>
      <c r="J224">
        <v>33404</v>
      </c>
      <c r="K224">
        <v>1981</v>
      </c>
      <c r="L224">
        <v>11363</v>
      </c>
      <c r="M224" t="s">
        <v>695</v>
      </c>
      <c r="N224">
        <v>129730</v>
      </c>
      <c r="O224" t="s">
        <v>696</v>
      </c>
      <c r="P224" s="320" t="s">
        <v>203</v>
      </c>
      <c r="Q224" t="s">
        <v>698</v>
      </c>
      <c r="R224" t="s">
        <v>698</v>
      </c>
      <c r="S224">
        <v>5427</v>
      </c>
      <c r="T224" t="s">
        <v>1350</v>
      </c>
      <c r="U224" t="s">
        <v>698</v>
      </c>
      <c r="V224" t="s">
        <v>700</v>
      </c>
      <c r="W224" t="s">
        <v>1364</v>
      </c>
      <c r="Y224" t="s">
        <v>1365</v>
      </c>
      <c r="Z224">
        <v>13</v>
      </c>
      <c r="AA224" s="322">
        <v>44853</v>
      </c>
      <c r="AB224" t="s">
        <v>1188</v>
      </c>
      <c r="AC224" t="s">
        <v>703</v>
      </c>
      <c r="AD224" s="321">
        <v>55.06</v>
      </c>
      <c r="AE224" t="s">
        <v>704</v>
      </c>
      <c r="AF224">
        <v>2022</v>
      </c>
      <c r="AG224">
        <v>10</v>
      </c>
    </row>
    <row r="225" spans="1:33" hidden="1">
      <c r="A225" t="s">
        <v>1201</v>
      </c>
      <c r="B225" t="s">
        <v>1366</v>
      </c>
      <c r="C225" s="322">
        <v>44865</v>
      </c>
      <c r="D225" s="322">
        <v>44885</v>
      </c>
      <c r="E225" t="s">
        <v>692</v>
      </c>
      <c r="F225">
        <v>54010</v>
      </c>
      <c r="G225" t="s">
        <v>1204</v>
      </c>
      <c r="H225" t="s">
        <v>694</v>
      </c>
      <c r="I225">
        <v>11300</v>
      </c>
      <c r="J225">
        <v>33401</v>
      </c>
      <c r="K225">
        <v>1981</v>
      </c>
      <c r="L225">
        <v>11363</v>
      </c>
      <c r="M225" t="s">
        <v>698</v>
      </c>
      <c r="N225">
        <v>129730</v>
      </c>
      <c r="O225" t="s">
        <v>698</v>
      </c>
      <c r="Q225" t="s">
        <v>1205</v>
      </c>
      <c r="V225" t="s">
        <v>1367</v>
      </c>
      <c r="W225" t="s">
        <v>1207</v>
      </c>
      <c r="Y225">
        <v>9721310</v>
      </c>
      <c r="Z225">
        <v>4544</v>
      </c>
      <c r="AA225" s="322">
        <v>44865</v>
      </c>
      <c r="AB225" t="s">
        <v>1368</v>
      </c>
      <c r="AC225" t="s">
        <v>794</v>
      </c>
      <c r="AD225" s="323">
        <v>-239.09</v>
      </c>
      <c r="AE225" t="s">
        <v>1209</v>
      </c>
      <c r="AF225">
        <v>2022</v>
      </c>
      <c r="AG225">
        <v>10</v>
      </c>
    </row>
    <row r="226" spans="1:33">
      <c r="A226" t="s">
        <v>688</v>
      </c>
      <c r="B226" t="s">
        <v>1369</v>
      </c>
      <c r="C226" s="322">
        <v>44855</v>
      </c>
      <c r="D226" s="322">
        <v>44856</v>
      </c>
      <c r="E226" t="s">
        <v>692</v>
      </c>
      <c r="F226">
        <v>76135</v>
      </c>
      <c r="G226" t="s">
        <v>756</v>
      </c>
      <c r="H226" t="s">
        <v>694</v>
      </c>
      <c r="I226">
        <v>30000</v>
      </c>
      <c r="J226">
        <v>33404</v>
      </c>
      <c r="K226">
        <v>1981</v>
      </c>
      <c r="L226">
        <v>11363</v>
      </c>
      <c r="M226" t="s">
        <v>695</v>
      </c>
      <c r="N226">
        <v>129730</v>
      </c>
      <c r="O226" t="s">
        <v>696</v>
      </c>
      <c r="P226" s="320" t="s">
        <v>203</v>
      </c>
      <c r="Q226" t="s">
        <v>698</v>
      </c>
      <c r="R226" t="s">
        <v>698</v>
      </c>
      <c r="S226">
        <v>5427</v>
      </c>
      <c r="T226" t="s">
        <v>1350</v>
      </c>
      <c r="U226" t="s">
        <v>698</v>
      </c>
      <c r="V226" t="s">
        <v>756</v>
      </c>
      <c r="W226" t="s">
        <v>1362</v>
      </c>
      <c r="Y226" t="s">
        <v>1029</v>
      </c>
      <c r="Z226">
        <v>178</v>
      </c>
      <c r="AA226" s="322">
        <v>44855</v>
      </c>
      <c r="AB226" t="s">
        <v>708</v>
      </c>
      <c r="AC226" t="s">
        <v>703</v>
      </c>
      <c r="AD226" s="321">
        <v>-2.96</v>
      </c>
      <c r="AE226" t="s">
        <v>704</v>
      </c>
      <c r="AF226">
        <v>2022</v>
      </c>
      <c r="AG226">
        <v>10</v>
      </c>
    </row>
    <row r="227" spans="1:33">
      <c r="A227" t="s">
        <v>688</v>
      </c>
      <c r="B227" t="s">
        <v>1370</v>
      </c>
      <c r="C227" s="322">
        <v>44855</v>
      </c>
      <c r="D227" s="322">
        <v>44856</v>
      </c>
      <c r="E227" t="s">
        <v>692</v>
      </c>
      <c r="F227">
        <v>76135</v>
      </c>
      <c r="G227" t="s">
        <v>756</v>
      </c>
      <c r="H227" t="s">
        <v>694</v>
      </c>
      <c r="I227">
        <v>30000</v>
      </c>
      <c r="J227">
        <v>33404</v>
      </c>
      <c r="K227">
        <v>1981</v>
      </c>
      <c r="L227">
        <v>11363</v>
      </c>
      <c r="M227" t="s">
        <v>695</v>
      </c>
      <c r="N227">
        <v>129730</v>
      </c>
      <c r="O227" t="s">
        <v>696</v>
      </c>
      <c r="P227" s="320" t="s">
        <v>203</v>
      </c>
      <c r="Q227" t="s">
        <v>698</v>
      </c>
      <c r="R227" t="s">
        <v>698</v>
      </c>
      <c r="S227">
        <v>5427</v>
      </c>
      <c r="T227" t="s">
        <v>1350</v>
      </c>
      <c r="U227" t="s">
        <v>698</v>
      </c>
      <c r="V227" t="s">
        <v>756</v>
      </c>
      <c r="W227" t="s">
        <v>1362</v>
      </c>
      <c r="Y227" t="s">
        <v>1029</v>
      </c>
      <c r="Z227">
        <v>168</v>
      </c>
      <c r="AA227" s="322">
        <v>44855</v>
      </c>
      <c r="AB227" t="s">
        <v>708</v>
      </c>
      <c r="AC227" t="s">
        <v>703</v>
      </c>
      <c r="AD227" s="321">
        <v>-1.71</v>
      </c>
      <c r="AE227" t="s">
        <v>704</v>
      </c>
      <c r="AF227">
        <v>2022</v>
      </c>
      <c r="AG227">
        <v>10</v>
      </c>
    </row>
    <row r="228" spans="1:33" hidden="1">
      <c r="A228" t="s">
        <v>1201</v>
      </c>
      <c r="B228" t="s">
        <v>1371</v>
      </c>
      <c r="C228" s="322">
        <v>44865</v>
      </c>
      <c r="D228" s="322">
        <v>44885</v>
      </c>
      <c r="E228" t="s">
        <v>692</v>
      </c>
      <c r="F228">
        <v>54010</v>
      </c>
      <c r="G228" t="s">
        <v>1204</v>
      </c>
      <c r="H228" t="s">
        <v>694</v>
      </c>
      <c r="I228">
        <v>11300</v>
      </c>
      <c r="J228">
        <v>33401</v>
      </c>
      <c r="K228">
        <v>1981</v>
      </c>
      <c r="L228">
        <v>11363</v>
      </c>
      <c r="M228" t="s">
        <v>698</v>
      </c>
      <c r="N228">
        <v>129730</v>
      </c>
      <c r="O228" t="s">
        <v>698</v>
      </c>
      <c r="Q228" t="s">
        <v>1205</v>
      </c>
      <c r="V228" t="s">
        <v>1367</v>
      </c>
      <c r="W228" t="s">
        <v>1207</v>
      </c>
      <c r="Y228">
        <v>9721310</v>
      </c>
      <c r="Z228">
        <v>4545</v>
      </c>
      <c r="AA228" s="322">
        <v>44865</v>
      </c>
      <c r="AB228" t="s">
        <v>1372</v>
      </c>
      <c r="AC228" t="s">
        <v>794</v>
      </c>
      <c r="AD228" s="323">
        <v>-2181.37</v>
      </c>
      <c r="AE228" t="s">
        <v>1209</v>
      </c>
      <c r="AF228">
        <v>2022</v>
      </c>
      <c r="AG228">
        <v>10</v>
      </c>
    </row>
    <row r="229" spans="1:33">
      <c r="A229" t="s">
        <v>688</v>
      </c>
      <c r="B229" t="s">
        <v>1373</v>
      </c>
      <c r="C229" s="322">
        <v>44855</v>
      </c>
      <c r="D229" s="322">
        <v>44856</v>
      </c>
      <c r="E229" t="s">
        <v>692</v>
      </c>
      <c r="F229">
        <v>76135</v>
      </c>
      <c r="G229" t="s">
        <v>756</v>
      </c>
      <c r="H229" t="s">
        <v>694</v>
      </c>
      <c r="I229">
        <v>30000</v>
      </c>
      <c r="J229">
        <v>33404</v>
      </c>
      <c r="K229">
        <v>1981</v>
      </c>
      <c r="L229">
        <v>11363</v>
      </c>
      <c r="M229" t="s">
        <v>695</v>
      </c>
      <c r="N229">
        <v>129730</v>
      </c>
      <c r="O229" t="s">
        <v>696</v>
      </c>
      <c r="P229" s="320" t="s">
        <v>203</v>
      </c>
      <c r="Q229" t="s">
        <v>698</v>
      </c>
      <c r="R229" t="s">
        <v>698</v>
      </c>
      <c r="S229">
        <v>5427</v>
      </c>
      <c r="T229" t="s">
        <v>1350</v>
      </c>
      <c r="U229" t="s">
        <v>698</v>
      </c>
      <c r="V229" t="s">
        <v>756</v>
      </c>
      <c r="W229" t="s">
        <v>1351</v>
      </c>
      <c r="Y229" t="s">
        <v>1029</v>
      </c>
      <c r="Z229">
        <v>169</v>
      </c>
      <c r="AA229" s="322">
        <v>44855</v>
      </c>
      <c r="AB229" t="s">
        <v>708</v>
      </c>
      <c r="AC229" t="s">
        <v>703</v>
      </c>
      <c r="AD229" s="321">
        <v>-2.88</v>
      </c>
      <c r="AE229" t="s">
        <v>704</v>
      </c>
      <c r="AF229">
        <v>2022</v>
      </c>
      <c r="AG229">
        <v>10</v>
      </c>
    </row>
    <row r="230" spans="1:33">
      <c r="A230" t="s">
        <v>688</v>
      </c>
      <c r="B230" t="s">
        <v>1374</v>
      </c>
      <c r="C230" s="322">
        <v>44855</v>
      </c>
      <c r="D230" s="322">
        <v>44856</v>
      </c>
      <c r="E230" t="s">
        <v>692</v>
      </c>
      <c r="F230">
        <v>76135</v>
      </c>
      <c r="G230" t="s">
        <v>756</v>
      </c>
      <c r="H230" t="s">
        <v>694</v>
      </c>
      <c r="I230">
        <v>30000</v>
      </c>
      <c r="J230">
        <v>33404</v>
      </c>
      <c r="K230">
        <v>1981</v>
      </c>
      <c r="L230">
        <v>11363</v>
      </c>
      <c r="M230" t="s">
        <v>695</v>
      </c>
      <c r="N230">
        <v>129730</v>
      </c>
      <c r="O230" t="s">
        <v>696</v>
      </c>
      <c r="P230" s="320" t="s">
        <v>203</v>
      </c>
      <c r="Q230" t="s">
        <v>698</v>
      </c>
      <c r="R230" t="s">
        <v>698</v>
      </c>
      <c r="S230">
        <v>5427</v>
      </c>
      <c r="T230" t="s">
        <v>1350</v>
      </c>
      <c r="U230" t="s">
        <v>698</v>
      </c>
      <c r="V230" t="s">
        <v>756</v>
      </c>
      <c r="W230" t="s">
        <v>1351</v>
      </c>
      <c r="Y230" t="s">
        <v>1029</v>
      </c>
      <c r="Z230">
        <v>171</v>
      </c>
      <c r="AA230" s="322">
        <v>44855</v>
      </c>
      <c r="AB230" t="s">
        <v>708</v>
      </c>
      <c r="AC230" t="s">
        <v>703</v>
      </c>
      <c r="AD230" s="321">
        <v>-1.67</v>
      </c>
      <c r="AE230" t="s">
        <v>704</v>
      </c>
      <c r="AF230">
        <v>2022</v>
      </c>
      <c r="AG230">
        <v>10</v>
      </c>
    </row>
    <row r="231" spans="1:33" hidden="1">
      <c r="A231" t="s">
        <v>1201</v>
      </c>
      <c r="B231" t="s">
        <v>1375</v>
      </c>
      <c r="C231" s="322">
        <v>44883</v>
      </c>
      <c r="D231" s="322">
        <v>44885</v>
      </c>
      <c r="E231" t="s">
        <v>692</v>
      </c>
      <c r="F231">
        <v>54010</v>
      </c>
      <c r="G231" t="s">
        <v>1204</v>
      </c>
      <c r="H231" t="s">
        <v>694</v>
      </c>
      <c r="I231">
        <v>11300</v>
      </c>
      <c r="J231">
        <v>33401</v>
      </c>
      <c r="K231">
        <v>1981</v>
      </c>
      <c r="L231">
        <v>11363</v>
      </c>
      <c r="M231" t="s">
        <v>698</v>
      </c>
      <c r="N231">
        <v>129730</v>
      </c>
      <c r="O231" t="s">
        <v>698</v>
      </c>
      <c r="Q231" t="s">
        <v>1205</v>
      </c>
      <c r="V231" t="s">
        <v>1376</v>
      </c>
      <c r="W231" t="s">
        <v>1207</v>
      </c>
      <c r="Y231">
        <v>9721318</v>
      </c>
      <c r="Z231">
        <v>6128</v>
      </c>
      <c r="AA231" s="322">
        <v>44883</v>
      </c>
      <c r="AB231" t="s">
        <v>1377</v>
      </c>
      <c r="AC231" t="s">
        <v>794</v>
      </c>
      <c r="AD231" s="323">
        <v>5.81</v>
      </c>
      <c r="AE231" t="s">
        <v>1209</v>
      </c>
      <c r="AF231">
        <v>2022</v>
      </c>
      <c r="AG231">
        <v>11</v>
      </c>
    </row>
    <row r="232" spans="1:33" hidden="1">
      <c r="A232" t="s">
        <v>1201</v>
      </c>
      <c r="B232" t="s">
        <v>1378</v>
      </c>
      <c r="C232" s="322">
        <v>44883</v>
      </c>
      <c r="D232" s="322">
        <v>44885</v>
      </c>
      <c r="E232" t="s">
        <v>692</v>
      </c>
      <c r="F232">
        <v>54010</v>
      </c>
      <c r="G232" t="s">
        <v>1204</v>
      </c>
      <c r="H232" t="s">
        <v>694</v>
      </c>
      <c r="I232">
        <v>11300</v>
      </c>
      <c r="J232">
        <v>33401</v>
      </c>
      <c r="K232">
        <v>1981</v>
      </c>
      <c r="L232">
        <v>11363</v>
      </c>
      <c r="M232" t="s">
        <v>698</v>
      </c>
      <c r="N232">
        <v>129730</v>
      </c>
      <c r="O232" t="s">
        <v>698</v>
      </c>
      <c r="Q232" t="s">
        <v>1205</v>
      </c>
      <c r="V232" t="s">
        <v>1376</v>
      </c>
      <c r="W232" t="s">
        <v>1207</v>
      </c>
      <c r="Y232">
        <v>9721318</v>
      </c>
      <c r="Z232">
        <v>6129</v>
      </c>
      <c r="AA232" s="322">
        <v>44883</v>
      </c>
      <c r="AB232" t="s">
        <v>1379</v>
      </c>
      <c r="AC232" t="s">
        <v>794</v>
      </c>
      <c r="AD232" s="323">
        <v>-394.94</v>
      </c>
      <c r="AE232" t="s">
        <v>1209</v>
      </c>
      <c r="AF232">
        <v>2022</v>
      </c>
      <c r="AG232">
        <v>11</v>
      </c>
    </row>
    <row r="233" spans="1:33">
      <c r="A233" t="s">
        <v>688</v>
      </c>
      <c r="B233" t="s">
        <v>1380</v>
      </c>
      <c r="C233" s="322">
        <v>44855</v>
      </c>
      <c r="D233" s="322">
        <v>44856</v>
      </c>
      <c r="E233" t="s">
        <v>692</v>
      </c>
      <c r="F233">
        <v>76135</v>
      </c>
      <c r="G233" t="s">
        <v>756</v>
      </c>
      <c r="H233" t="s">
        <v>694</v>
      </c>
      <c r="I233">
        <v>30000</v>
      </c>
      <c r="J233">
        <v>33404</v>
      </c>
      <c r="K233">
        <v>1981</v>
      </c>
      <c r="L233">
        <v>11363</v>
      </c>
      <c r="M233" t="s">
        <v>695</v>
      </c>
      <c r="N233">
        <v>129730</v>
      </c>
      <c r="O233" t="s">
        <v>696</v>
      </c>
      <c r="P233" s="320" t="s">
        <v>203</v>
      </c>
      <c r="Q233" t="s">
        <v>698</v>
      </c>
      <c r="R233" t="s">
        <v>698</v>
      </c>
      <c r="S233">
        <v>5427</v>
      </c>
      <c r="T233" t="s">
        <v>1350</v>
      </c>
      <c r="U233" t="s">
        <v>698</v>
      </c>
      <c r="V233" t="s">
        <v>756</v>
      </c>
      <c r="W233" t="s">
        <v>1364</v>
      </c>
      <c r="Y233" t="s">
        <v>1029</v>
      </c>
      <c r="Z233">
        <v>161</v>
      </c>
      <c r="AA233" s="322">
        <v>44855</v>
      </c>
      <c r="AB233" t="s">
        <v>708</v>
      </c>
      <c r="AC233" t="s">
        <v>703</v>
      </c>
      <c r="AD233" s="321">
        <v>-2.23</v>
      </c>
      <c r="AE233" t="s">
        <v>704</v>
      </c>
      <c r="AF233">
        <v>2022</v>
      </c>
      <c r="AG233">
        <v>10</v>
      </c>
    </row>
    <row r="234" spans="1:33" hidden="1">
      <c r="A234" t="s">
        <v>1201</v>
      </c>
      <c r="B234" t="s">
        <v>1381</v>
      </c>
      <c r="C234" s="322">
        <v>44895</v>
      </c>
      <c r="D234" t="s">
        <v>1382</v>
      </c>
      <c r="E234" t="s">
        <v>692</v>
      </c>
      <c r="F234">
        <v>54010</v>
      </c>
      <c r="G234" t="s">
        <v>1204</v>
      </c>
      <c r="H234" t="s">
        <v>694</v>
      </c>
      <c r="I234">
        <v>11300</v>
      </c>
      <c r="J234">
        <v>33401</v>
      </c>
      <c r="K234">
        <v>1981</v>
      </c>
      <c r="L234">
        <v>11363</v>
      </c>
      <c r="M234" t="s">
        <v>698</v>
      </c>
      <c r="N234">
        <v>129730</v>
      </c>
      <c r="O234" t="s">
        <v>698</v>
      </c>
      <c r="Q234" t="s">
        <v>1205</v>
      </c>
      <c r="V234" t="s">
        <v>1383</v>
      </c>
      <c r="W234" t="s">
        <v>1207</v>
      </c>
      <c r="Y234">
        <v>9771771</v>
      </c>
      <c r="Z234">
        <v>5708</v>
      </c>
      <c r="AA234" s="322">
        <v>44895</v>
      </c>
      <c r="AB234" t="s">
        <v>1384</v>
      </c>
      <c r="AC234" t="s">
        <v>794</v>
      </c>
      <c r="AD234" s="323">
        <v>-5.82</v>
      </c>
      <c r="AE234" t="s">
        <v>1209</v>
      </c>
      <c r="AF234">
        <v>2022</v>
      </c>
      <c r="AG234">
        <v>11</v>
      </c>
    </row>
    <row r="235" spans="1:33">
      <c r="A235" t="s">
        <v>688</v>
      </c>
      <c r="B235" t="s">
        <v>1385</v>
      </c>
      <c r="C235" s="322">
        <v>44855</v>
      </c>
      <c r="D235" s="322">
        <v>44856</v>
      </c>
      <c r="E235" t="s">
        <v>692</v>
      </c>
      <c r="F235">
        <v>76135</v>
      </c>
      <c r="G235" t="s">
        <v>756</v>
      </c>
      <c r="H235" t="s">
        <v>694</v>
      </c>
      <c r="I235">
        <v>30000</v>
      </c>
      <c r="J235">
        <v>33404</v>
      </c>
      <c r="K235">
        <v>1981</v>
      </c>
      <c r="L235">
        <v>11363</v>
      </c>
      <c r="M235" t="s">
        <v>695</v>
      </c>
      <c r="N235">
        <v>129730</v>
      </c>
      <c r="O235" t="s">
        <v>696</v>
      </c>
      <c r="P235" s="320" t="s">
        <v>203</v>
      </c>
      <c r="Q235" t="s">
        <v>698</v>
      </c>
      <c r="R235" t="s">
        <v>698</v>
      </c>
      <c r="S235">
        <v>5427</v>
      </c>
      <c r="T235" t="s">
        <v>1350</v>
      </c>
      <c r="U235" t="s">
        <v>698</v>
      </c>
      <c r="V235" t="s">
        <v>756</v>
      </c>
      <c r="W235" t="s">
        <v>1364</v>
      </c>
      <c r="Y235" t="s">
        <v>1029</v>
      </c>
      <c r="Z235">
        <v>163</v>
      </c>
      <c r="AA235" s="322">
        <v>44855</v>
      </c>
      <c r="AB235" t="s">
        <v>708</v>
      </c>
      <c r="AC235" t="s">
        <v>703</v>
      </c>
      <c r="AD235" s="321">
        <v>-1.31</v>
      </c>
      <c r="AE235" t="s">
        <v>704</v>
      </c>
      <c r="AF235">
        <v>2022</v>
      </c>
      <c r="AG235">
        <v>10</v>
      </c>
    </row>
    <row r="236" spans="1:33">
      <c r="A236" t="s">
        <v>688</v>
      </c>
      <c r="B236" t="s">
        <v>1386</v>
      </c>
      <c r="C236" t="s">
        <v>910</v>
      </c>
      <c r="D236" t="s">
        <v>916</v>
      </c>
      <c r="E236" t="s">
        <v>692</v>
      </c>
      <c r="F236">
        <v>76125</v>
      </c>
      <c r="G236" t="s">
        <v>706</v>
      </c>
      <c r="H236" t="s">
        <v>694</v>
      </c>
      <c r="I236">
        <v>30000</v>
      </c>
      <c r="J236">
        <v>33404</v>
      </c>
      <c r="K236">
        <v>1981</v>
      </c>
      <c r="L236">
        <v>11363</v>
      </c>
      <c r="M236" t="s">
        <v>695</v>
      </c>
      <c r="N236">
        <v>129730</v>
      </c>
      <c r="O236" t="s">
        <v>696</v>
      </c>
      <c r="P236" s="320" t="s">
        <v>203</v>
      </c>
      <c r="Q236" t="s">
        <v>698</v>
      </c>
      <c r="R236" t="s">
        <v>698</v>
      </c>
      <c r="S236">
        <v>5427</v>
      </c>
      <c r="T236" t="s">
        <v>1350</v>
      </c>
      <c r="U236" t="s">
        <v>698</v>
      </c>
      <c r="V236" t="s">
        <v>706</v>
      </c>
      <c r="W236" t="s">
        <v>1354</v>
      </c>
      <c r="Y236" t="s">
        <v>917</v>
      </c>
      <c r="Z236">
        <v>614</v>
      </c>
      <c r="AA236" t="s">
        <v>910</v>
      </c>
      <c r="AB236" t="s">
        <v>708</v>
      </c>
      <c r="AC236" t="s">
        <v>703</v>
      </c>
      <c r="AD236" s="321">
        <v>0.22</v>
      </c>
      <c r="AE236" t="s">
        <v>704</v>
      </c>
      <c r="AF236">
        <v>2022</v>
      </c>
      <c r="AG236">
        <v>5</v>
      </c>
    </row>
    <row r="237" spans="1:33" hidden="1">
      <c r="A237" t="s">
        <v>1201</v>
      </c>
      <c r="B237" t="s">
        <v>1387</v>
      </c>
      <c r="C237" s="322">
        <v>44895</v>
      </c>
      <c r="D237" t="s">
        <v>1382</v>
      </c>
      <c r="E237" t="s">
        <v>692</v>
      </c>
      <c r="F237">
        <v>54010</v>
      </c>
      <c r="G237" t="s">
        <v>1204</v>
      </c>
      <c r="H237" t="s">
        <v>694</v>
      </c>
      <c r="I237">
        <v>11300</v>
      </c>
      <c r="J237">
        <v>33401</v>
      </c>
      <c r="K237">
        <v>1981</v>
      </c>
      <c r="L237">
        <v>11363</v>
      </c>
      <c r="M237" t="s">
        <v>698</v>
      </c>
      <c r="N237">
        <v>129730</v>
      </c>
      <c r="O237" t="s">
        <v>698</v>
      </c>
      <c r="Q237" t="s">
        <v>1205</v>
      </c>
      <c r="V237" t="s">
        <v>1383</v>
      </c>
      <c r="W237" t="s">
        <v>1207</v>
      </c>
      <c r="Y237">
        <v>9771771</v>
      </c>
      <c r="Z237">
        <v>5707</v>
      </c>
      <c r="AA237" s="322">
        <v>44895</v>
      </c>
      <c r="AB237" t="s">
        <v>1388</v>
      </c>
      <c r="AC237" t="s">
        <v>794</v>
      </c>
      <c r="AD237" s="323">
        <v>-187.45</v>
      </c>
      <c r="AE237" t="s">
        <v>1209</v>
      </c>
      <c r="AF237">
        <v>2022</v>
      </c>
      <c r="AG237">
        <v>11</v>
      </c>
    </row>
    <row r="238" spans="1:33">
      <c r="A238" t="s">
        <v>688</v>
      </c>
      <c r="B238" t="s">
        <v>1389</v>
      </c>
      <c r="C238" t="s">
        <v>910</v>
      </c>
      <c r="D238" t="s">
        <v>916</v>
      </c>
      <c r="E238" t="s">
        <v>692</v>
      </c>
      <c r="F238">
        <v>76125</v>
      </c>
      <c r="G238" t="s">
        <v>706</v>
      </c>
      <c r="H238" t="s">
        <v>694</v>
      </c>
      <c r="I238">
        <v>30000</v>
      </c>
      <c r="J238">
        <v>33404</v>
      </c>
      <c r="K238">
        <v>1981</v>
      </c>
      <c r="L238">
        <v>11363</v>
      </c>
      <c r="M238" t="s">
        <v>695</v>
      </c>
      <c r="N238">
        <v>129730</v>
      </c>
      <c r="O238" t="s">
        <v>696</v>
      </c>
      <c r="P238" s="320" t="s">
        <v>203</v>
      </c>
      <c r="Q238" t="s">
        <v>698</v>
      </c>
      <c r="R238" t="s">
        <v>698</v>
      </c>
      <c r="S238">
        <v>5427</v>
      </c>
      <c r="T238" t="s">
        <v>1350</v>
      </c>
      <c r="U238" t="s">
        <v>698</v>
      </c>
      <c r="V238" t="s">
        <v>706</v>
      </c>
      <c r="W238" t="s">
        <v>1354</v>
      </c>
      <c r="Y238" t="s">
        <v>917</v>
      </c>
      <c r="Z238">
        <v>616</v>
      </c>
      <c r="AA238" t="s">
        <v>910</v>
      </c>
      <c r="AB238" t="s">
        <v>708</v>
      </c>
      <c r="AC238" t="s">
        <v>703</v>
      </c>
      <c r="AD238" s="321">
        <v>7.0000000000000007E-2</v>
      </c>
      <c r="AE238" t="s">
        <v>704</v>
      </c>
      <c r="AF238">
        <v>2022</v>
      </c>
      <c r="AG238">
        <v>5</v>
      </c>
    </row>
    <row r="239" spans="1:33">
      <c r="A239" t="s">
        <v>688</v>
      </c>
      <c r="B239" t="s">
        <v>1390</v>
      </c>
      <c r="C239" t="s">
        <v>1353</v>
      </c>
      <c r="D239" t="s">
        <v>909</v>
      </c>
      <c r="E239" t="s">
        <v>692</v>
      </c>
      <c r="F239">
        <v>74596</v>
      </c>
      <c r="G239" t="s">
        <v>711</v>
      </c>
      <c r="H239" t="s">
        <v>694</v>
      </c>
      <c r="I239">
        <v>30000</v>
      </c>
      <c r="J239">
        <v>33404</v>
      </c>
      <c r="K239">
        <v>1981</v>
      </c>
      <c r="L239">
        <v>11363</v>
      </c>
      <c r="M239" t="s">
        <v>695</v>
      </c>
      <c r="N239">
        <v>129730</v>
      </c>
      <c r="O239" t="s">
        <v>696</v>
      </c>
      <c r="P239" s="320" t="s">
        <v>203</v>
      </c>
      <c r="Q239" t="s">
        <v>698</v>
      </c>
      <c r="R239" t="s">
        <v>698</v>
      </c>
      <c r="S239">
        <v>5427</v>
      </c>
      <c r="T239" t="s">
        <v>1350</v>
      </c>
      <c r="U239" t="s">
        <v>698</v>
      </c>
      <c r="V239" t="s">
        <v>700</v>
      </c>
      <c r="W239" t="s">
        <v>1354</v>
      </c>
      <c r="Y239" t="s">
        <v>1355</v>
      </c>
      <c r="Z239">
        <v>14</v>
      </c>
      <c r="AA239" t="s">
        <v>1353</v>
      </c>
      <c r="AB239" t="s">
        <v>1164</v>
      </c>
      <c r="AC239" t="s">
        <v>703</v>
      </c>
      <c r="AD239" s="321">
        <v>33.770000000000003</v>
      </c>
      <c r="AE239" t="s">
        <v>704</v>
      </c>
      <c r="AF239">
        <v>2022</v>
      </c>
      <c r="AG239">
        <v>5</v>
      </c>
    </row>
    <row r="240" spans="1:33" hidden="1">
      <c r="A240" t="s">
        <v>1201</v>
      </c>
      <c r="B240" t="s">
        <v>1391</v>
      </c>
      <c r="C240" t="s">
        <v>1392</v>
      </c>
      <c r="D240" t="s">
        <v>1382</v>
      </c>
      <c r="E240" t="s">
        <v>692</v>
      </c>
      <c r="F240">
        <v>54010</v>
      </c>
      <c r="G240" t="s">
        <v>1204</v>
      </c>
      <c r="H240" t="s">
        <v>694</v>
      </c>
      <c r="I240">
        <v>11300</v>
      </c>
      <c r="J240">
        <v>33401</v>
      </c>
      <c r="K240">
        <v>1981</v>
      </c>
      <c r="L240">
        <v>11363</v>
      </c>
      <c r="M240" t="s">
        <v>698</v>
      </c>
      <c r="N240">
        <v>129730</v>
      </c>
      <c r="O240" t="s">
        <v>698</v>
      </c>
      <c r="Q240" t="s">
        <v>1205</v>
      </c>
      <c r="V240" t="s">
        <v>1393</v>
      </c>
      <c r="W240" t="s">
        <v>1207</v>
      </c>
      <c r="Y240">
        <v>9771780</v>
      </c>
      <c r="Z240">
        <v>4057</v>
      </c>
      <c r="AA240" t="s">
        <v>1392</v>
      </c>
      <c r="AB240" t="s">
        <v>1394</v>
      </c>
      <c r="AC240" t="s">
        <v>794</v>
      </c>
      <c r="AD240" s="323">
        <v>-308.13</v>
      </c>
      <c r="AE240" t="s">
        <v>1209</v>
      </c>
      <c r="AF240">
        <v>2022</v>
      </c>
      <c r="AG240">
        <v>12</v>
      </c>
    </row>
    <row r="241" spans="1:33" hidden="1">
      <c r="A241" t="s">
        <v>1201</v>
      </c>
      <c r="B241" t="s">
        <v>1395</v>
      </c>
      <c r="C241" t="s">
        <v>1392</v>
      </c>
      <c r="D241" t="s">
        <v>1382</v>
      </c>
      <c r="E241" t="s">
        <v>692</v>
      </c>
      <c r="F241">
        <v>54010</v>
      </c>
      <c r="G241" t="s">
        <v>1204</v>
      </c>
      <c r="H241" t="s">
        <v>694</v>
      </c>
      <c r="I241">
        <v>11300</v>
      </c>
      <c r="J241">
        <v>33401</v>
      </c>
      <c r="K241">
        <v>1981</v>
      </c>
      <c r="L241">
        <v>11363</v>
      </c>
      <c r="M241" t="s">
        <v>698</v>
      </c>
      <c r="N241">
        <v>129730</v>
      </c>
      <c r="O241" t="s">
        <v>698</v>
      </c>
      <c r="Q241" t="s">
        <v>1205</v>
      </c>
      <c r="V241" t="s">
        <v>1393</v>
      </c>
      <c r="W241" t="s">
        <v>1207</v>
      </c>
      <c r="Y241">
        <v>9771780</v>
      </c>
      <c r="Z241">
        <v>4056</v>
      </c>
      <c r="AA241" t="s">
        <v>1392</v>
      </c>
      <c r="AB241" t="s">
        <v>1396</v>
      </c>
      <c r="AC241" t="s">
        <v>794</v>
      </c>
      <c r="AD241" s="323">
        <v>56.62</v>
      </c>
      <c r="AE241" t="s">
        <v>1209</v>
      </c>
      <c r="AF241">
        <v>2022</v>
      </c>
      <c r="AG241">
        <v>12</v>
      </c>
    </row>
    <row r="242" spans="1:33">
      <c r="A242" t="s">
        <v>688</v>
      </c>
      <c r="B242" t="s">
        <v>1397</v>
      </c>
      <c r="C242" s="322">
        <v>44726</v>
      </c>
      <c r="D242" s="322">
        <v>44727</v>
      </c>
      <c r="E242" t="s">
        <v>692</v>
      </c>
      <c r="F242">
        <v>74596</v>
      </c>
      <c r="G242" t="s">
        <v>711</v>
      </c>
      <c r="H242" t="s">
        <v>694</v>
      </c>
      <c r="I242">
        <v>30000</v>
      </c>
      <c r="J242">
        <v>33404</v>
      </c>
      <c r="K242">
        <v>1981</v>
      </c>
      <c r="L242">
        <v>11363</v>
      </c>
      <c r="M242" t="s">
        <v>695</v>
      </c>
      <c r="N242">
        <v>129730</v>
      </c>
      <c r="O242" t="s">
        <v>696</v>
      </c>
      <c r="P242" s="320" t="s">
        <v>203</v>
      </c>
      <c r="Q242" t="s">
        <v>698</v>
      </c>
      <c r="R242" t="s">
        <v>698</v>
      </c>
      <c r="S242">
        <v>5427</v>
      </c>
      <c r="T242" t="s">
        <v>1350</v>
      </c>
      <c r="U242" t="s">
        <v>698</v>
      </c>
      <c r="V242" t="s">
        <v>1358</v>
      </c>
      <c r="W242" t="s">
        <v>1358</v>
      </c>
      <c r="Y242" t="s">
        <v>1359</v>
      </c>
      <c r="Z242">
        <v>25</v>
      </c>
      <c r="AA242" s="322">
        <v>44726</v>
      </c>
      <c r="AB242" t="s">
        <v>1398</v>
      </c>
      <c r="AC242" t="s">
        <v>703</v>
      </c>
      <c r="AD242" s="321">
        <v>32.24</v>
      </c>
      <c r="AE242" t="s">
        <v>704</v>
      </c>
      <c r="AF242">
        <v>2022</v>
      </c>
      <c r="AG242">
        <v>6</v>
      </c>
    </row>
    <row r="243" spans="1:33">
      <c r="A243" t="s">
        <v>688</v>
      </c>
      <c r="B243" t="s">
        <v>1399</v>
      </c>
      <c r="C243" s="322">
        <v>44851</v>
      </c>
      <c r="D243" s="322">
        <v>44854</v>
      </c>
      <c r="E243" t="s">
        <v>692</v>
      </c>
      <c r="F243">
        <v>74596</v>
      </c>
      <c r="G243" t="s">
        <v>711</v>
      </c>
      <c r="H243" t="s">
        <v>694</v>
      </c>
      <c r="I243">
        <v>30000</v>
      </c>
      <c r="J243">
        <v>33404</v>
      </c>
      <c r="K243">
        <v>1981</v>
      </c>
      <c r="L243">
        <v>11363</v>
      </c>
      <c r="M243" t="s">
        <v>695</v>
      </c>
      <c r="N243">
        <v>129730</v>
      </c>
      <c r="O243" t="s">
        <v>696</v>
      </c>
      <c r="P243" s="320" t="s">
        <v>203</v>
      </c>
      <c r="Q243" t="s">
        <v>698</v>
      </c>
      <c r="R243" t="s">
        <v>698</v>
      </c>
      <c r="S243">
        <v>5427</v>
      </c>
      <c r="T243" t="s">
        <v>1350</v>
      </c>
      <c r="U243" t="s">
        <v>698</v>
      </c>
      <c r="V243" t="s">
        <v>700</v>
      </c>
      <c r="W243" t="s">
        <v>1362</v>
      </c>
      <c r="Y243" t="s">
        <v>883</v>
      </c>
      <c r="Z243">
        <v>22</v>
      </c>
      <c r="AA243" s="322">
        <v>44851</v>
      </c>
      <c r="AB243" t="s">
        <v>902</v>
      </c>
      <c r="AC243" t="s">
        <v>703</v>
      </c>
      <c r="AD243" s="321">
        <v>32.24</v>
      </c>
      <c r="AE243" t="s">
        <v>704</v>
      </c>
      <c r="AF243">
        <v>2022</v>
      </c>
      <c r="AG243">
        <v>10</v>
      </c>
    </row>
    <row r="244" spans="1:33">
      <c r="A244" t="s">
        <v>688</v>
      </c>
      <c r="B244" t="s">
        <v>1400</v>
      </c>
      <c r="C244" s="322">
        <v>44851</v>
      </c>
      <c r="D244" s="322">
        <v>44854</v>
      </c>
      <c r="E244" t="s">
        <v>692</v>
      </c>
      <c r="F244">
        <v>74596</v>
      </c>
      <c r="G244" t="s">
        <v>711</v>
      </c>
      <c r="H244" t="s">
        <v>694</v>
      </c>
      <c r="I244">
        <v>30000</v>
      </c>
      <c r="J244">
        <v>33404</v>
      </c>
      <c r="K244">
        <v>1981</v>
      </c>
      <c r="L244">
        <v>11363</v>
      </c>
      <c r="M244" t="s">
        <v>695</v>
      </c>
      <c r="N244">
        <v>129730</v>
      </c>
      <c r="O244" t="s">
        <v>696</v>
      </c>
      <c r="P244" s="320" t="s">
        <v>203</v>
      </c>
      <c r="Q244" t="s">
        <v>698</v>
      </c>
      <c r="R244" t="s">
        <v>698</v>
      </c>
      <c r="S244">
        <v>5427</v>
      </c>
      <c r="T244" t="s">
        <v>1350</v>
      </c>
      <c r="U244" t="s">
        <v>698</v>
      </c>
      <c r="V244" t="s">
        <v>700</v>
      </c>
      <c r="W244" t="s">
        <v>1351</v>
      </c>
      <c r="Y244" t="s">
        <v>883</v>
      </c>
      <c r="Z244">
        <v>18</v>
      </c>
      <c r="AA244" s="322">
        <v>44851</v>
      </c>
      <c r="AB244" t="s">
        <v>1082</v>
      </c>
      <c r="AC244" t="s">
        <v>703</v>
      </c>
      <c r="AD244" s="321">
        <v>32.24</v>
      </c>
      <c r="AE244" t="s">
        <v>704</v>
      </c>
      <c r="AF244">
        <v>2022</v>
      </c>
      <c r="AG244">
        <v>10</v>
      </c>
    </row>
    <row r="245" spans="1:33" hidden="1">
      <c r="A245" t="s">
        <v>1201</v>
      </c>
      <c r="B245" t="s">
        <v>1401</v>
      </c>
      <c r="C245" t="s">
        <v>737</v>
      </c>
      <c r="D245" t="s">
        <v>762</v>
      </c>
      <c r="E245" t="s">
        <v>692</v>
      </c>
      <c r="F245">
        <v>54010</v>
      </c>
      <c r="G245" t="s">
        <v>1204</v>
      </c>
      <c r="H245" t="s">
        <v>694</v>
      </c>
      <c r="I245">
        <v>11300</v>
      </c>
      <c r="J245">
        <v>33401</v>
      </c>
      <c r="K245">
        <v>1981</v>
      </c>
      <c r="L245">
        <v>11363</v>
      </c>
      <c r="M245" t="s">
        <v>698</v>
      </c>
      <c r="N245">
        <v>129730</v>
      </c>
      <c r="O245" t="s">
        <v>698</v>
      </c>
      <c r="Q245" t="s">
        <v>1205</v>
      </c>
      <c r="V245" t="s">
        <v>1402</v>
      </c>
      <c r="W245" t="s">
        <v>1207</v>
      </c>
      <c r="Y245">
        <v>9789834</v>
      </c>
      <c r="Z245">
        <v>6156</v>
      </c>
      <c r="AA245" t="s">
        <v>737</v>
      </c>
      <c r="AB245" t="s">
        <v>1403</v>
      </c>
      <c r="AC245" t="s">
        <v>794</v>
      </c>
      <c r="AD245" s="323">
        <v>-926.32</v>
      </c>
      <c r="AE245" t="s">
        <v>1209</v>
      </c>
      <c r="AF245">
        <v>2022</v>
      </c>
      <c r="AG245">
        <v>12</v>
      </c>
    </row>
    <row r="246" spans="1:33" hidden="1">
      <c r="A246" t="s">
        <v>1201</v>
      </c>
      <c r="B246" t="s">
        <v>1404</v>
      </c>
      <c r="C246" t="s">
        <v>737</v>
      </c>
      <c r="D246" t="s">
        <v>762</v>
      </c>
      <c r="E246" t="s">
        <v>692</v>
      </c>
      <c r="F246">
        <v>54010</v>
      </c>
      <c r="G246" t="s">
        <v>1204</v>
      </c>
      <c r="H246" t="s">
        <v>694</v>
      </c>
      <c r="I246">
        <v>11300</v>
      </c>
      <c r="J246">
        <v>33401</v>
      </c>
      <c r="K246">
        <v>14115</v>
      </c>
      <c r="L246">
        <v>11363</v>
      </c>
      <c r="M246" t="s">
        <v>698</v>
      </c>
      <c r="N246">
        <v>129730</v>
      </c>
      <c r="O246" t="s">
        <v>698</v>
      </c>
      <c r="Q246" t="s">
        <v>1205</v>
      </c>
      <c r="V246" t="s">
        <v>1402</v>
      </c>
      <c r="W246" t="s">
        <v>1207</v>
      </c>
      <c r="Y246">
        <v>9789834</v>
      </c>
      <c r="Z246">
        <v>6157</v>
      </c>
      <c r="AA246" t="s">
        <v>737</v>
      </c>
      <c r="AB246" t="s">
        <v>1405</v>
      </c>
      <c r="AC246" t="s">
        <v>794</v>
      </c>
      <c r="AD246" s="323">
        <v>-3011.48</v>
      </c>
      <c r="AE246" t="s">
        <v>1209</v>
      </c>
      <c r="AF246">
        <v>2022</v>
      </c>
      <c r="AG246">
        <v>12</v>
      </c>
    </row>
    <row r="247" spans="1:33" hidden="1">
      <c r="A247" t="s">
        <v>1201</v>
      </c>
      <c r="B247" t="s">
        <v>1406</v>
      </c>
      <c r="C247" t="s">
        <v>737</v>
      </c>
      <c r="D247" t="s">
        <v>762</v>
      </c>
      <c r="E247" t="s">
        <v>692</v>
      </c>
      <c r="F247">
        <v>54010</v>
      </c>
      <c r="G247" t="s">
        <v>1204</v>
      </c>
      <c r="H247" t="s">
        <v>694</v>
      </c>
      <c r="I247">
        <v>11300</v>
      </c>
      <c r="J247">
        <v>33401</v>
      </c>
      <c r="K247">
        <v>14929</v>
      </c>
      <c r="L247">
        <v>11363</v>
      </c>
      <c r="M247" t="s">
        <v>698</v>
      </c>
      <c r="N247">
        <v>129730</v>
      </c>
      <c r="O247" t="s">
        <v>698</v>
      </c>
      <c r="Q247" t="s">
        <v>1205</v>
      </c>
      <c r="V247" t="s">
        <v>1402</v>
      </c>
      <c r="W247" t="s">
        <v>1207</v>
      </c>
      <c r="Y247">
        <v>9789834</v>
      </c>
      <c r="Z247">
        <v>6158</v>
      </c>
      <c r="AA247" t="s">
        <v>737</v>
      </c>
      <c r="AB247" t="s">
        <v>1407</v>
      </c>
      <c r="AC247" t="s">
        <v>794</v>
      </c>
      <c r="AD247" s="323">
        <v>-2011.57</v>
      </c>
      <c r="AE247" t="s">
        <v>1209</v>
      </c>
      <c r="AF247">
        <v>2022</v>
      </c>
      <c r="AG247">
        <v>12</v>
      </c>
    </row>
    <row r="248" spans="1:33">
      <c r="A248" t="s">
        <v>688</v>
      </c>
      <c r="B248" t="s">
        <v>1408</v>
      </c>
      <c r="C248" s="322">
        <v>44853</v>
      </c>
      <c r="D248" s="322">
        <v>44854</v>
      </c>
      <c r="E248" t="s">
        <v>692</v>
      </c>
      <c r="F248">
        <v>74596</v>
      </c>
      <c r="G248" t="s">
        <v>711</v>
      </c>
      <c r="H248" t="s">
        <v>694</v>
      </c>
      <c r="I248">
        <v>30000</v>
      </c>
      <c r="J248">
        <v>33404</v>
      </c>
      <c r="K248">
        <v>1981</v>
      </c>
      <c r="L248">
        <v>11363</v>
      </c>
      <c r="M248" t="s">
        <v>695</v>
      </c>
      <c r="N248">
        <v>129730</v>
      </c>
      <c r="O248" t="s">
        <v>696</v>
      </c>
      <c r="P248" s="320" t="s">
        <v>203</v>
      </c>
      <c r="Q248" t="s">
        <v>698</v>
      </c>
      <c r="R248" t="s">
        <v>698</v>
      </c>
      <c r="S248">
        <v>5427</v>
      </c>
      <c r="T248" t="s">
        <v>1350</v>
      </c>
      <c r="U248" t="s">
        <v>698</v>
      </c>
      <c r="V248" t="s">
        <v>700</v>
      </c>
      <c r="W248" t="s">
        <v>1364</v>
      </c>
      <c r="Y248" t="s">
        <v>1365</v>
      </c>
      <c r="Z248">
        <v>20</v>
      </c>
      <c r="AA248" s="322">
        <v>44853</v>
      </c>
      <c r="AB248" t="s">
        <v>1311</v>
      </c>
      <c r="AC248" t="s">
        <v>703</v>
      </c>
      <c r="AD248" s="321">
        <v>32.24</v>
      </c>
      <c r="AE248" t="s">
        <v>704</v>
      </c>
      <c r="AF248">
        <v>2022</v>
      </c>
      <c r="AG248">
        <v>10</v>
      </c>
    </row>
    <row r="249" spans="1:33" hidden="1">
      <c r="A249" t="s">
        <v>1201</v>
      </c>
      <c r="B249" t="s">
        <v>1409</v>
      </c>
      <c r="C249" t="s">
        <v>796</v>
      </c>
      <c r="D249" s="322">
        <v>44929</v>
      </c>
      <c r="E249" t="s">
        <v>692</v>
      </c>
      <c r="F249">
        <v>54010</v>
      </c>
      <c r="G249" t="s">
        <v>1204</v>
      </c>
      <c r="H249" t="s">
        <v>694</v>
      </c>
      <c r="I249">
        <v>11300</v>
      </c>
      <c r="J249">
        <v>33401</v>
      </c>
      <c r="K249">
        <v>1981</v>
      </c>
      <c r="L249">
        <v>11363</v>
      </c>
      <c r="M249" t="s">
        <v>698</v>
      </c>
      <c r="N249">
        <v>129730</v>
      </c>
      <c r="O249" t="s">
        <v>698</v>
      </c>
      <c r="Q249" t="s">
        <v>1205</v>
      </c>
      <c r="V249" t="s">
        <v>1410</v>
      </c>
      <c r="W249" t="s">
        <v>1207</v>
      </c>
      <c r="Y249">
        <v>9802812</v>
      </c>
      <c r="Z249">
        <v>4707</v>
      </c>
      <c r="AA249" t="s">
        <v>796</v>
      </c>
      <c r="AB249" t="s">
        <v>1411</v>
      </c>
      <c r="AC249" t="s">
        <v>794</v>
      </c>
      <c r="AD249" s="323">
        <v>-74.87</v>
      </c>
      <c r="AE249" t="s">
        <v>1209</v>
      </c>
      <c r="AF249">
        <v>2022</v>
      </c>
      <c r="AG249">
        <v>12</v>
      </c>
    </row>
    <row r="250" spans="1:33">
      <c r="A250" t="s">
        <v>783</v>
      </c>
      <c r="B250" t="s">
        <v>1412</v>
      </c>
      <c r="C250" s="322">
        <v>44868</v>
      </c>
      <c r="D250" s="322">
        <v>44895</v>
      </c>
      <c r="E250" t="s">
        <v>692</v>
      </c>
      <c r="F250">
        <v>71615</v>
      </c>
      <c r="G250" t="s">
        <v>814</v>
      </c>
      <c r="H250" t="s">
        <v>694</v>
      </c>
      <c r="I250">
        <v>30000</v>
      </c>
      <c r="J250">
        <v>33404</v>
      </c>
      <c r="K250">
        <v>1981</v>
      </c>
      <c r="L250">
        <v>11363</v>
      </c>
      <c r="M250" t="s">
        <v>695</v>
      </c>
      <c r="N250">
        <v>129730</v>
      </c>
      <c r="O250" t="s">
        <v>696</v>
      </c>
      <c r="P250" s="320" t="s">
        <v>203</v>
      </c>
      <c r="Q250" t="s">
        <v>787</v>
      </c>
      <c r="R250" t="s">
        <v>788</v>
      </c>
      <c r="S250">
        <v>5901</v>
      </c>
      <c r="T250" t="s">
        <v>1413</v>
      </c>
      <c r="V250" t="s">
        <v>817</v>
      </c>
      <c r="W250" t="s">
        <v>791</v>
      </c>
      <c r="Y250" t="s">
        <v>1414</v>
      </c>
      <c r="Z250">
        <v>5</v>
      </c>
      <c r="AA250" s="322">
        <v>44868</v>
      </c>
      <c r="AB250" t="s">
        <v>1415</v>
      </c>
      <c r="AC250" t="s">
        <v>794</v>
      </c>
      <c r="AD250" s="321">
        <v>195.2</v>
      </c>
      <c r="AE250" t="s">
        <v>795</v>
      </c>
      <c r="AF250">
        <v>2022</v>
      </c>
      <c r="AG250">
        <v>11</v>
      </c>
    </row>
    <row r="251" spans="1:33" hidden="1">
      <c r="A251" t="s">
        <v>986</v>
      </c>
      <c r="B251" t="s">
        <v>1416</v>
      </c>
      <c r="C251" t="s">
        <v>726</v>
      </c>
      <c r="D251" s="322">
        <v>44950</v>
      </c>
      <c r="E251" t="s">
        <v>692</v>
      </c>
      <c r="F251">
        <v>16005</v>
      </c>
      <c r="G251" t="s">
        <v>1417</v>
      </c>
      <c r="H251" t="s">
        <v>694</v>
      </c>
      <c r="I251">
        <v>30000</v>
      </c>
      <c r="J251">
        <v>33404</v>
      </c>
      <c r="K251">
        <v>14929</v>
      </c>
      <c r="L251">
        <v>11363</v>
      </c>
      <c r="M251" t="s">
        <v>695</v>
      </c>
      <c r="N251">
        <v>129730</v>
      </c>
      <c r="O251" t="s">
        <v>728</v>
      </c>
      <c r="Q251" t="s">
        <v>988</v>
      </c>
      <c r="V251" t="s">
        <v>1418</v>
      </c>
      <c r="W251" t="s">
        <v>1419</v>
      </c>
      <c r="Y251">
        <v>9810881</v>
      </c>
      <c r="Z251">
        <v>2</v>
      </c>
      <c r="AA251" t="s">
        <v>726</v>
      </c>
      <c r="AB251" t="s">
        <v>1420</v>
      </c>
      <c r="AC251" t="s">
        <v>703</v>
      </c>
      <c r="AD251" s="323">
        <v>-5880.52</v>
      </c>
      <c r="AE251" t="s">
        <v>992</v>
      </c>
      <c r="AF251">
        <v>2022</v>
      </c>
      <c r="AG251">
        <v>12</v>
      </c>
    </row>
    <row r="252" spans="1:33">
      <c r="A252" t="s">
        <v>783</v>
      </c>
      <c r="B252" t="s">
        <v>1421</v>
      </c>
      <c r="C252" s="322">
        <v>44868</v>
      </c>
      <c r="D252" s="322">
        <v>44895</v>
      </c>
      <c r="E252" t="s">
        <v>692</v>
      </c>
      <c r="F252">
        <v>71615</v>
      </c>
      <c r="G252" t="s">
        <v>814</v>
      </c>
      <c r="H252" t="s">
        <v>694</v>
      </c>
      <c r="I252">
        <v>30000</v>
      </c>
      <c r="J252">
        <v>33404</v>
      </c>
      <c r="K252">
        <v>1981</v>
      </c>
      <c r="L252">
        <v>11363</v>
      </c>
      <c r="M252" t="s">
        <v>695</v>
      </c>
      <c r="N252">
        <v>129730</v>
      </c>
      <c r="O252" t="s">
        <v>696</v>
      </c>
      <c r="P252" s="320" t="s">
        <v>203</v>
      </c>
      <c r="Q252" t="s">
        <v>787</v>
      </c>
      <c r="R252" t="s">
        <v>788</v>
      </c>
      <c r="S252">
        <v>5901</v>
      </c>
      <c r="T252" t="s">
        <v>1413</v>
      </c>
      <c r="V252" t="s">
        <v>817</v>
      </c>
      <c r="W252" t="s">
        <v>791</v>
      </c>
      <c r="Y252" t="s">
        <v>1414</v>
      </c>
      <c r="Z252">
        <v>6</v>
      </c>
      <c r="AA252" s="322">
        <v>44868</v>
      </c>
      <c r="AB252" t="s">
        <v>1422</v>
      </c>
      <c r="AC252" t="s">
        <v>794</v>
      </c>
      <c r="AD252" s="321">
        <v>190.4</v>
      </c>
      <c r="AE252" t="s">
        <v>795</v>
      </c>
      <c r="AF252">
        <v>2022</v>
      </c>
      <c r="AG252">
        <v>11</v>
      </c>
    </row>
    <row r="253" spans="1:33">
      <c r="A253" t="s">
        <v>783</v>
      </c>
      <c r="B253" t="s">
        <v>1423</v>
      </c>
      <c r="C253" s="322">
        <v>44868</v>
      </c>
      <c r="D253" s="322">
        <v>44895</v>
      </c>
      <c r="E253" t="s">
        <v>692</v>
      </c>
      <c r="F253">
        <v>71615</v>
      </c>
      <c r="G253" t="s">
        <v>814</v>
      </c>
      <c r="H253" t="s">
        <v>694</v>
      </c>
      <c r="I253">
        <v>30000</v>
      </c>
      <c r="J253">
        <v>33404</v>
      </c>
      <c r="K253">
        <v>1981</v>
      </c>
      <c r="L253">
        <v>11363</v>
      </c>
      <c r="M253" t="s">
        <v>695</v>
      </c>
      <c r="N253">
        <v>129730</v>
      </c>
      <c r="O253" t="s">
        <v>696</v>
      </c>
      <c r="P253" s="320" t="s">
        <v>203</v>
      </c>
      <c r="Q253" t="s">
        <v>787</v>
      </c>
      <c r="R253" t="s">
        <v>788</v>
      </c>
      <c r="S253">
        <v>5901</v>
      </c>
      <c r="T253" t="s">
        <v>1413</v>
      </c>
      <c r="V253" t="s">
        <v>817</v>
      </c>
      <c r="W253" t="s">
        <v>791</v>
      </c>
      <c r="Y253" t="s">
        <v>1414</v>
      </c>
      <c r="Z253">
        <v>7</v>
      </c>
      <c r="AA253" s="322">
        <v>44868</v>
      </c>
      <c r="AB253" t="s">
        <v>1415</v>
      </c>
      <c r="AC253" t="s">
        <v>794</v>
      </c>
      <c r="AD253" s="321">
        <v>195.2</v>
      </c>
      <c r="AE253" t="s">
        <v>795</v>
      </c>
      <c r="AF253">
        <v>2022</v>
      </c>
      <c r="AG253">
        <v>11</v>
      </c>
    </row>
    <row r="254" spans="1:33">
      <c r="A254" t="s">
        <v>783</v>
      </c>
      <c r="B254" t="s">
        <v>1424</v>
      </c>
      <c r="C254" s="322">
        <v>44868</v>
      </c>
      <c r="D254" s="322">
        <v>44895</v>
      </c>
      <c r="E254" t="s">
        <v>692</v>
      </c>
      <c r="F254">
        <v>71615</v>
      </c>
      <c r="G254" t="s">
        <v>814</v>
      </c>
      <c r="H254" t="s">
        <v>694</v>
      </c>
      <c r="I254">
        <v>30000</v>
      </c>
      <c r="J254">
        <v>33404</v>
      </c>
      <c r="K254">
        <v>1981</v>
      </c>
      <c r="L254">
        <v>11363</v>
      </c>
      <c r="M254" t="s">
        <v>695</v>
      </c>
      <c r="N254">
        <v>129730</v>
      </c>
      <c r="O254" t="s">
        <v>696</v>
      </c>
      <c r="P254" s="320" t="s">
        <v>203</v>
      </c>
      <c r="Q254" t="s">
        <v>787</v>
      </c>
      <c r="R254" t="s">
        <v>788</v>
      </c>
      <c r="S254">
        <v>5901</v>
      </c>
      <c r="T254" t="s">
        <v>1413</v>
      </c>
      <c r="V254" t="s">
        <v>817</v>
      </c>
      <c r="W254" t="s">
        <v>791</v>
      </c>
      <c r="Y254" t="s">
        <v>1414</v>
      </c>
      <c r="Z254">
        <v>8</v>
      </c>
      <c r="AA254" s="322">
        <v>44868</v>
      </c>
      <c r="AB254" t="s">
        <v>1422</v>
      </c>
      <c r="AC254" t="s">
        <v>794</v>
      </c>
      <c r="AD254" s="321">
        <v>190.4</v>
      </c>
      <c r="AE254" t="s">
        <v>795</v>
      </c>
      <c r="AF254">
        <v>2022</v>
      </c>
      <c r="AG254">
        <v>11</v>
      </c>
    </row>
    <row r="255" spans="1:33">
      <c r="A255" t="s">
        <v>688</v>
      </c>
      <c r="B255" t="s">
        <v>1425</v>
      </c>
      <c r="C255" s="322">
        <v>44892</v>
      </c>
      <c r="D255" s="322">
        <v>44895</v>
      </c>
      <c r="E255" t="s">
        <v>692</v>
      </c>
      <c r="F255">
        <v>74210</v>
      </c>
      <c r="G255" t="s">
        <v>693</v>
      </c>
      <c r="H255" t="s">
        <v>694</v>
      </c>
      <c r="I255">
        <v>30000</v>
      </c>
      <c r="J255">
        <v>33404</v>
      </c>
      <c r="K255">
        <v>1981</v>
      </c>
      <c r="L255">
        <v>11363</v>
      </c>
      <c r="M255" t="s">
        <v>695</v>
      </c>
      <c r="N255">
        <v>129730</v>
      </c>
      <c r="O255" t="s">
        <v>728</v>
      </c>
      <c r="P255" s="320" t="s">
        <v>203</v>
      </c>
      <c r="Q255" t="s">
        <v>698</v>
      </c>
      <c r="R255" t="s">
        <v>698</v>
      </c>
      <c r="S255">
        <v>5427</v>
      </c>
      <c r="T255" t="s">
        <v>1350</v>
      </c>
      <c r="U255" t="s">
        <v>698</v>
      </c>
      <c r="V255" t="s">
        <v>700</v>
      </c>
      <c r="W255" t="s">
        <v>1426</v>
      </c>
      <c r="Y255" t="s">
        <v>1427</v>
      </c>
      <c r="Z255">
        <v>8</v>
      </c>
      <c r="AA255" s="322">
        <v>44892</v>
      </c>
      <c r="AB255" t="s">
        <v>1188</v>
      </c>
      <c r="AC255" t="s">
        <v>703</v>
      </c>
      <c r="AD255" s="321">
        <v>50.87</v>
      </c>
      <c r="AE255" t="s">
        <v>704</v>
      </c>
      <c r="AF255">
        <v>2022</v>
      </c>
      <c r="AG255">
        <v>11</v>
      </c>
    </row>
    <row r="256" spans="1:33">
      <c r="A256" t="s">
        <v>688</v>
      </c>
      <c r="B256" t="s">
        <v>1428</v>
      </c>
      <c r="C256" s="322">
        <v>44892</v>
      </c>
      <c r="D256" s="322">
        <v>44895</v>
      </c>
      <c r="E256" t="s">
        <v>692</v>
      </c>
      <c r="F256">
        <v>74596</v>
      </c>
      <c r="G256" t="s">
        <v>711</v>
      </c>
      <c r="H256" t="s">
        <v>694</v>
      </c>
      <c r="I256">
        <v>30000</v>
      </c>
      <c r="J256">
        <v>33404</v>
      </c>
      <c r="K256">
        <v>1981</v>
      </c>
      <c r="L256">
        <v>11363</v>
      </c>
      <c r="M256" t="s">
        <v>695</v>
      </c>
      <c r="N256">
        <v>129730</v>
      </c>
      <c r="O256" t="s">
        <v>728</v>
      </c>
      <c r="P256" s="320" t="s">
        <v>203</v>
      </c>
      <c r="Q256" t="s">
        <v>698</v>
      </c>
      <c r="R256" t="s">
        <v>698</v>
      </c>
      <c r="S256">
        <v>5427</v>
      </c>
      <c r="T256" t="s">
        <v>1350</v>
      </c>
      <c r="U256" t="s">
        <v>698</v>
      </c>
      <c r="V256" t="s">
        <v>700</v>
      </c>
      <c r="W256" t="s">
        <v>1426</v>
      </c>
      <c r="Y256" t="s">
        <v>1427</v>
      </c>
      <c r="Z256">
        <v>10</v>
      </c>
      <c r="AA256" s="322">
        <v>44892</v>
      </c>
      <c r="AB256" t="s">
        <v>770</v>
      </c>
      <c r="AC256" t="s">
        <v>703</v>
      </c>
      <c r="AD256" s="321">
        <v>32.24</v>
      </c>
      <c r="AE256" t="s">
        <v>704</v>
      </c>
      <c r="AF256">
        <v>2022</v>
      </c>
      <c r="AG256">
        <v>11</v>
      </c>
    </row>
    <row r="257" spans="1:33">
      <c r="A257" t="s">
        <v>1429</v>
      </c>
      <c r="B257" t="s">
        <v>1430</v>
      </c>
      <c r="C257" s="322">
        <v>44592</v>
      </c>
      <c r="D257" s="322">
        <v>44629</v>
      </c>
      <c r="E257" t="s">
        <v>692</v>
      </c>
      <c r="F257">
        <v>71505</v>
      </c>
      <c r="G257" t="s">
        <v>1431</v>
      </c>
      <c r="H257" t="s">
        <v>694</v>
      </c>
      <c r="I257">
        <v>30000</v>
      </c>
      <c r="J257">
        <v>33404</v>
      </c>
      <c r="K257">
        <v>1981</v>
      </c>
      <c r="L257">
        <v>11363</v>
      </c>
      <c r="M257" t="s">
        <v>695</v>
      </c>
      <c r="N257">
        <v>129730</v>
      </c>
      <c r="O257" t="s">
        <v>696</v>
      </c>
      <c r="P257" s="320" t="s">
        <v>203</v>
      </c>
      <c r="Q257" t="s">
        <v>1432</v>
      </c>
      <c r="V257" t="s">
        <v>1433</v>
      </c>
      <c r="W257" t="s">
        <v>1433</v>
      </c>
      <c r="Y257" t="s">
        <v>1434</v>
      </c>
      <c r="Z257">
        <v>48</v>
      </c>
      <c r="AA257" s="322">
        <v>44592</v>
      </c>
      <c r="AB257" t="s">
        <v>1435</v>
      </c>
      <c r="AC257" t="s">
        <v>794</v>
      </c>
      <c r="AD257" s="321">
        <v>1066.07</v>
      </c>
      <c r="AE257" t="s">
        <v>1436</v>
      </c>
      <c r="AF257">
        <v>2022</v>
      </c>
      <c r="AG257">
        <v>1</v>
      </c>
    </row>
    <row r="258" spans="1:33">
      <c r="A258" t="s">
        <v>1429</v>
      </c>
      <c r="B258" t="s">
        <v>1437</v>
      </c>
      <c r="C258" t="s">
        <v>750</v>
      </c>
      <c r="D258" s="322">
        <v>44629</v>
      </c>
      <c r="E258" t="s">
        <v>692</v>
      </c>
      <c r="F258">
        <v>71505</v>
      </c>
      <c r="G258" t="s">
        <v>1431</v>
      </c>
      <c r="H258" t="s">
        <v>694</v>
      </c>
      <c r="I258">
        <v>30000</v>
      </c>
      <c r="J258">
        <v>33404</v>
      </c>
      <c r="K258">
        <v>1981</v>
      </c>
      <c r="L258">
        <v>11363</v>
      </c>
      <c r="M258" t="s">
        <v>695</v>
      </c>
      <c r="N258">
        <v>129730</v>
      </c>
      <c r="O258" t="s">
        <v>696</v>
      </c>
      <c r="P258" s="320" t="s">
        <v>203</v>
      </c>
      <c r="Q258" t="s">
        <v>1432</v>
      </c>
      <c r="V258" t="s">
        <v>1433</v>
      </c>
      <c r="W258" t="s">
        <v>1433</v>
      </c>
      <c r="Y258" t="s">
        <v>1438</v>
      </c>
      <c r="Z258">
        <v>49</v>
      </c>
      <c r="AA258" t="s">
        <v>750</v>
      </c>
      <c r="AB258" t="s">
        <v>1439</v>
      </c>
      <c r="AC258" t="s">
        <v>794</v>
      </c>
      <c r="AD258" s="321">
        <v>1066.06</v>
      </c>
      <c r="AE258" t="s">
        <v>1436</v>
      </c>
      <c r="AF258">
        <v>2022</v>
      </c>
      <c r="AG258">
        <v>2</v>
      </c>
    </row>
    <row r="259" spans="1:33">
      <c r="A259" t="s">
        <v>1429</v>
      </c>
      <c r="B259" t="s">
        <v>1440</v>
      </c>
      <c r="C259" s="322">
        <v>44651</v>
      </c>
      <c r="D259" t="s">
        <v>1441</v>
      </c>
      <c r="E259" t="s">
        <v>692</v>
      </c>
      <c r="F259">
        <v>71505</v>
      </c>
      <c r="G259" t="s">
        <v>1431</v>
      </c>
      <c r="H259" t="s">
        <v>694</v>
      </c>
      <c r="I259">
        <v>30000</v>
      </c>
      <c r="J259">
        <v>33404</v>
      </c>
      <c r="K259">
        <v>1981</v>
      </c>
      <c r="L259">
        <v>11363</v>
      </c>
      <c r="M259" t="s">
        <v>695</v>
      </c>
      <c r="N259">
        <v>129730</v>
      </c>
      <c r="O259" t="s">
        <v>696</v>
      </c>
      <c r="P259" s="320" t="s">
        <v>203</v>
      </c>
      <c r="Q259" t="s">
        <v>1432</v>
      </c>
      <c r="V259" t="s">
        <v>1433</v>
      </c>
      <c r="W259" t="s">
        <v>1433</v>
      </c>
      <c r="Y259" t="s">
        <v>1442</v>
      </c>
      <c r="Z259">
        <v>40</v>
      </c>
      <c r="AA259" s="322">
        <v>44651</v>
      </c>
      <c r="AB259" t="s">
        <v>1443</v>
      </c>
      <c r="AC259" t="s">
        <v>794</v>
      </c>
      <c r="AD259" s="321">
        <v>1077.67</v>
      </c>
      <c r="AE259" t="s">
        <v>1436</v>
      </c>
      <c r="AF259">
        <v>2022</v>
      </c>
      <c r="AG259">
        <v>3</v>
      </c>
    </row>
    <row r="260" spans="1:33" hidden="1">
      <c r="A260" t="s">
        <v>1201</v>
      </c>
      <c r="B260" t="s">
        <v>1444</v>
      </c>
      <c r="C260" t="s">
        <v>796</v>
      </c>
      <c r="D260" s="322">
        <v>44956</v>
      </c>
      <c r="E260" t="s">
        <v>692</v>
      </c>
      <c r="F260">
        <v>54010</v>
      </c>
      <c r="G260" t="s">
        <v>1204</v>
      </c>
      <c r="H260" t="s">
        <v>694</v>
      </c>
      <c r="I260">
        <v>11300</v>
      </c>
      <c r="J260">
        <v>33401</v>
      </c>
      <c r="K260">
        <v>14929</v>
      </c>
      <c r="L260">
        <v>11363</v>
      </c>
      <c r="M260" t="s">
        <v>698</v>
      </c>
      <c r="N260">
        <v>129730</v>
      </c>
      <c r="O260" t="s">
        <v>698</v>
      </c>
      <c r="Q260" t="s">
        <v>1205</v>
      </c>
      <c r="V260" t="s">
        <v>1445</v>
      </c>
      <c r="W260" t="s">
        <v>1207</v>
      </c>
      <c r="Y260">
        <v>9816275</v>
      </c>
      <c r="Z260">
        <v>3330</v>
      </c>
      <c r="AA260" t="s">
        <v>796</v>
      </c>
      <c r="AB260" t="s">
        <v>1446</v>
      </c>
      <c r="AC260" t="s">
        <v>794</v>
      </c>
      <c r="AD260" s="323">
        <v>-6433.94</v>
      </c>
      <c r="AE260" t="s">
        <v>1209</v>
      </c>
      <c r="AF260">
        <v>2022</v>
      </c>
      <c r="AG260">
        <v>12</v>
      </c>
    </row>
    <row r="261" spans="1:33" hidden="1">
      <c r="A261" t="s">
        <v>1201</v>
      </c>
      <c r="B261" t="s">
        <v>1447</v>
      </c>
      <c r="C261" t="s">
        <v>796</v>
      </c>
      <c r="D261" s="322">
        <v>44956</v>
      </c>
      <c r="E261" t="s">
        <v>692</v>
      </c>
      <c r="F261">
        <v>54010</v>
      </c>
      <c r="G261" t="s">
        <v>1204</v>
      </c>
      <c r="H261" t="s">
        <v>694</v>
      </c>
      <c r="I261">
        <v>11300</v>
      </c>
      <c r="J261">
        <v>33401</v>
      </c>
      <c r="K261">
        <v>1981</v>
      </c>
      <c r="L261">
        <v>11363</v>
      </c>
      <c r="M261" t="s">
        <v>698</v>
      </c>
      <c r="N261">
        <v>129730</v>
      </c>
      <c r="O261" t="s">
        <v>698</v>
      </c>
      <c r="Q261" t="s">
        <v>1205</v>
      </c>
      <c r="V261" t="s">
        <v>1445</v>
      </c>
      <c r="W261" t="s">
        <v>1207</v>
      </c>
      <c r="Y261">
        <v>9816275</v>
      </c>
      <c r="Z261">
        <v>3329</v>
      </c>
      <c r="AA261" t="s">
        <v>796</v>
      </c>
      <c r="AB261" t="s">
        <v>1448</v>
      </c>
      <c r="AC261" t="s">
        <v>794</v>
      </c>
      <c r="AD261" s="323">
        <v>254.65</v>
      </c>
      <c r="AE261" t="s">
        <v>1209</v>
      </c>
      <c r="AF261">
        <v>2022</v>
      </c>
      <c r="AG261">
        <v>12</v>
      </c>
    </row>
    <row r="262" spans="1:33" hidden="1">
      <c r="A262" t="s">
        <v>1201</v>
      </c>
      <c r="B262" t="s">
        <v>1449</v>
      </c>
      <c r="C262" t="s">
        <v>796</v>
      </c>
      <c r="D262" s="322">
        <v>44956</v>
      </c>
      <c r="E262" t="s">
        <v>692</v>
      </c>
      <c r="F262">
        <v>54010</v>
      </c>
      <c r="G262" t="s">
        <v>1204</v>
      </c>
      <c r="H262" t="s">
        <v>694</v>
      </c>
      <c r="I262">
        <v>11300</v>
      </c>
      <c r="J262">
        <v>33401</v>
      </c>
      <c r="K262">
        <v>1981</v>
      </c>
      <c r="L262">
        <v>11363</v>
      </c>
      <c r="M262" t="s">
        <v>698</v>
      </c>
      <c r="N262">
        <v>129730</v>
      </c>
      <c r="O262" t="s">
        <v>698</v>
      </c>
      <c r="Q262" t="s">
        <v>1205</v>
      </c>
      <c r="V262" t="s">
        <v>1445</v>
      </c>
      <c r="W262" t="s">
        <v>1207</v>
      </c>
      <c r="Y262">
        <v>9816275</v>
      </c>
      <c r="Z262">
        <v>3328</v>
      </c>
      <c r="AA262" t="s">
        <v>796</v>
      </c>
      <c r="AB262" t="s">
        <v>1450</v>
      </c>
      <c r="AC262" t="s">
        <v>794</v>
      </c>
      <c r="AD262" s="323">
        <v>-100.88</v>
      </c>
      <c r="AE262" t="s">
        <v>1209</v>
      </c>
      <c r="AF262">
        <v>2022</v>
      </c>
      <c r="AG262">
        <v>12</v>
      </c>
    </row>
    <row r="263" spans="1:33">
      <c r="A263" t="s">
        <v>1429</v>
      </c>
      <c r="B263" t="s">
        <v>1451</v>
      </c>
      <c r="C263" t="s">
        <v>1247</v>
      </c>
      <c r="D263" t="s">
        <v>1452</v>
      </c>
      <c r="E263" t="s">
        <v>692</v>
      </c>
      <c r="F263">
        <v>71505</v>
      </c>
      <c r="G263" t="s">
        <v>1431</v>
      </c>
      <c r="H263" t="s">
        <v>694</v>
      </c>
      <c r="I263">
        <v>30000</v>
      </c>
      <c r="J263">
        <v>33404</v>
      </c>
      <c r="K263">
        <v>1981</v>
      </c>
      <c r="L263">
        <v>11363</v>
      </c>
      <c r="M263" t="s">
        <v>695</v>
      </c>
      <c r="N263">
        <v>129730</v>
      </c>
      <c r="O263" t="s">
        <v>696</v>
      </c>
      <c r="P263" s="320" t="s">
        <v>203</v>
      </c>
      <c r="Q263" t="s">
        <v>1432</v>
      </c>
      <c r="V263" t="s">
        <v>1433</v>
      </c>
      <c r="W263" t="s">
        <v>1433</v>
      </c>
      <c r="Y263" t="s">
        <v>1453</v>
      </c>
      <c r="Z263">
        <v>41</v>
      </c>
      <c r="AA263" t="s">
        <v>1247</v>
      </c>
      <c r="AB263" t="s">
        <v>1443</v>
      </c>
      <c r="AC263" t="s">
        <v>794</v>
      </c>
      <c r="AD263" s="321">
        <v>1077.67</v>
      </c>
      <c r="AE263" t="s">
        <v>1436</v>
      </c>
      <c r="AF263">
        <v>2022</v>
      </c>
      <c r="AG263">
        <v>4</v>
      </c>
    </row>
    <row r="264" spans="1:33">
      <c r="A264" t="s">
        <v>1429</v>
      </c>
      <c r="B264" t="s">
        <v>1454</v>
      </c>
      <c r="C264" t="s">
        <v>1278</v>
      </c>
      <c r="D264" s="322">
        <v>44713</v>
      </c>
      <c r="E264" t="s">
        <v>692</v>
      </c>
      <c r="F264">
        <v>71505</v>
      </c>
      <c r="G264" t="s">
        <v>1431</v>
      </c>
      <c r="H264" t="s">
        <v>694</v>
      </c>
      <c r="I264">
        <v>30000</v>
      </c>
      <c r="J264">
        <v>33404</v>
      </c>
      <c r="K264">
        <v>1981</v>
      </c>
      <c r="L264">
        <v>11363</v>
      </c>
      <c r="M264" t="s">
        <v>695</v>
      </c>
      <c r="N264">
        <v>129730</v>
      </c>
      <c r="O264" t="s">
        <v>696</v>
      </c>
      <c r="P264" s="320" t="s">
        <v>203</v>
      </c>
      <c r="Q264" t="s">
        <v>1432</v>
      </c>
      <c r="V264" t="s">
        <v>1433</v>
      </c>
      <c r="W264" t="s">
        <v>1433</v>
      </c>
      <c r="Y264" t="s">
        <v>1455</v>
      </c>
      <c r="Z264">
        <v>40</v>
      </c>
      <c r="AA264" t="s">
        <v>1278</v>
      </c>
      <c r="AB264" t="s">
        <v>1443</v>
      </c>
      <c r="AC264" t="s">
        <v>794</v>
      </c>
      <c r="AD264" s="321">
        <v>1077.67</v>
      </c>
      <c r="AE264" t="s">
        <v>1436</v>
      </c>
      <c r="AF264">
        <v>2022</v>
      </c>
      <c r="AG264">
        <v>5</v>
      </c>
    </row>
    <row r="265" spans="1:33">
      <c r="A265" t="s">
        <v>1429</v>
      </c>
      <c r="B265" t="s">
        <v>1456</v>
      </c>
      <c r="C265" s="322">
        <v>44742</v>
      </c>
      <c r="D265" s="322">
        <v>44749</v>
      </c>
      <c r="E265" t="s">
        <v>692</v>
      </c>
      <c r="F265">
        <v>71505</v>
      </c>
      <c r="G265" t="s">
        <v>1431</v>
      </c>
      <c r="H265" t="s">
        <v>694</v>
      </c>
      <c r="I265">
        <v>30000</v>
      </c>
      <c r="J265">
        <v>33404</v>
      </c>
      <c r="K265">
        <v>1981</v>
      </c>
      <c r="L265">
        <v>11363</v>
      </c>
      <c r="M265" t="s">
        <v>695</v>
      </c>
      <c r="N265">
        <v>129730</v>
      </c>
      <c r="O265" t="s">
        <v>696</v>
      </c>
      <c r="P265" s="320" t="s">
        <v>203</v>
      </c>
      <c r="Q265" t="s">
        <v>1432</v>
      </c>
      <c r="V265" t="s">
        <v>1433</v>
      </c>
      <c r="W265" t="s">
        <v>1433</v>
      </c>
      <c r="Y265" t="s">
        <v>1457</v>
      </c>
      <c r="Z265">
        <v>38</v>
      </c>
      <c r="AA265" s="322">
        <v>44742</v>
      </c>
      <c r="AB265" t="s">
        <v>1443</v>
      </c>
      <c r="AC265" t="s">
        <v>794</v>
      </c>
      <c r="AD265" s="321">
        <v>1077.67</v>
      </c>
      <c r="AE265" t="s">
        <v>1436</v>
      </c>
      <c r="AF265">
        <v>2022</v>
      </c>
      <c r="AG265">
        <v>6</v>
      </c>
    </row>
    <row r="266" spans="1:33">
      <c r="A266" t="s">
        <v>1429</v>
      </c>
      <c r="B266" t="s">
        <v>1458</v>
      </c>
      <c r="C266" s="322">
        <v>44773</v>
      </c>
      <c r="D266" t="s">
        <v>1459</v>
      </c>
      <c r="E266" t="s">
        <v>692</v>
      </c>
      <c r="F266">
        <v>71505</v>
      </c>
      <c r="G266" t="s">
        <v>1431</v>
      </c>
      <c r="H266" t="s">
        <v>694</v>
      </c>
      <c r="I266">
        <v>30000</v>
      </c>
      <c r="J266">
        <v>33404</v>
      </c>
      <c r="K266">
        <v>1981</v>
      </c>
      <c r="L266">
        <v>11363</v>
      </c>
      <c r="M266" t="s">
        <v>695</v>
      </c>
      <c r="N266">
        <v>129730</v>
      </c>
      <c r="O266" t="s">
        <v>696</v>
      </c>
      <c r="P266" s="320" t="s">
        <v>203</v>
      </c>
      <c r="Q266" t="s">
        <v>1432</v>
      </c>
      <c r="V266" t="s">
        <v>1433</v>
      </c>
      <c r="W266" t="s">
        <v>1433</v>
      </c>
      <c r="Y266" t="s">
        <v>1460</v>
      </c>
      <c r="Z266">
        <v>41</v>
      </c>
      <c r="AA266" s="322">
        <v>44773</v>
      </c>
      <c r="AB266" t="s">
        <v>1443</v>
      </c>
      <c r="AC266" t="s">
        <v>794</v>
      </c>
      <c r="AD266" s="321">
        <v>1077.67</v>
      </c>
      <c r="AE266" t="s">
        <v>1436</v>
      </c>
      <c r="AF266">
        <v>2022</v>
      </c>
      <c r="AG266">
        <v>7</v>
      </c>
    </row>
    <row r="267" spans="1:33">
      <c r="A267" t="s">
        <v>1429</v>
      </c>
      <c r="B267" t="s">
        <v>1461</v>
      </c>
      <c r="C267" t="s">
        <v>1219</v>
      </c>
      <c r="D267" s="322">
        <v>44806</v>
      </c>
      <c r="E267" t="s">
        <v>692</v>
      </c>
      <c r="F267">
        <v>71505</v>
      </c>
      <c r="G267" t="s">
        <v>1431</v>
      </c>
      <c r="H267" t="s">
        <v>694</v>
      </c>
      <c r="I267">
        <v>30000</v>
      </c>
      <c r="J267">
        <v>33404</v>
      </c>
      <c r="K267">
        <v>1981</v>
      </c>
      <c r="L267">
        <v>11363</v>
      </c>
      <c r="M267" t="s">
        <v>695</v>
      </c>
      <c r="N267">
        <v>129730</v>
      </c>
      <c r="O267" t="s">
        <v>696</v>
      </c>
      <c r="P267" s="320" t="s">
        <v>203</v>
      </c>
      <c r="Q267" t="s">
        <v>1432</v>
      </c>
      <c r="V267" t="s">
        <v>1433</v>
      </c>
      <c r="W267" t="s">
        <v>1433</v>
      </c>
      <c r="Y267" t="s">
        <v>1462</v>
      </c>
      <c r="Z267">
        <v>37</v>
      </c>
      <c r="AA267" t="s">
        <v>1219</v>
      </c>
      <c r="AB267" t="s">
        <v>1443</v>
      </c>
      <c r="AC267" t="s">
        <v>794</v>
      </c>
      <c r="AD267" s="321">
        <v>1077.67</v>
      </c>
      <c r="AE267" t="s">
        <v>1436</v>
      </c>
      <c r="AF267">
        <v>2022</v>
      </c>
      <c r="AG267">
        <v>8</v>
      </c>
    </row>
    <row r="268" spans="1:33" hidden="1">
      <c r="A268" t="s">
        <v>986</v>
      </c>
      <c r="B268" t="s">
        <v>1463</v>
      </c>
      <c r="C268" s="322">
        <v>44742</v>
      </c>
      <c r="D268" s="322">
        <v>44769</v>
      </c>
      <c r="E268" t="s">
        <v>692</v>
      </c>
      <c r="F268">
        <v>16005</v>
      </c>
      <c r="G268" t="s">
        <v>1417</v>
      </c>
      <c r="H268" t="s">
        <v>694</v>
      </c>
      <c r="I268">
        <v>30000</v>
      </c>
      <c r="J268">
        <v>33404</v>
      </c>
      <c r="K268">
        <v>14115</v>
      </c>
      <c r="L268">
        <v>11363</v>
      </c>
      <c r="M268" t="s">
        <v>698</v>
      </c>
      <c r="N268">
        <v>129730</v>
      </c>
      <c r="O268" t="s">
        <v>698</v>
      </c>
      <c r="Q268" t="s">
        <v>698</v>
      </c>
      <c r="V268" t="s">
        <v>1198</v>
      </c>
      <c r="W268" t="s">
        <v>1417</v>
      </c>
      <c r="Y268" t="s">
        <v>1199</v>
      </c>
      <c r="Z268">
        <v>2225</v>
      </c>
      <c r="AA268" s="322">
        <v>44742</v>
      </c>
      <c r="AB268" t="s">
        <v>708</v>
      </c>
      <c r="AC268" t="s">
        <v>703</v>
      </c>
      <c r="AD268" s="323">
        <v>-453.22</v>
      </c>
      <c r="AE268" t="s">
        <v>1200</v>
      </c>
      <c r="AF268">
        <v>2022</v>
      </c>
      <c r="AG268">
        <v>6</v>
      </c>
    </row>
    <row r="269" spans="1:33">
      <c r="A269" t="s">
        <v>1429</v>
      </c>
      <c r="B269" t="s">
        <v>1464</v>
      </c>
      <c r="C269" s="322">
        <v>44834</v>
      </c>
      <c r="D269" s="322">
        <v>44838</v>
      </c>
      <c r="E269" t="s">
        <v>692</v>
      </c>
      <c r="F269">
        <v>71505</v>
      </c>
      <c r="G269" t="s">
        <v>1431</v>
      </c>
      <c r="H269" t="s">
        <v>694</v>
      </c>
      <c r="I269">
        <v>30000</v>
      </c>
      <c r="J269">
        <v>33404</v>
      </c>
      <c r="K269">
        <v>1981</v>
      </c>
      <c r="L269">
        <v>11363</v>
      </c>
      <c r="M269" t="s">
        <v>695</v>
      </c>
      <c r="N269">
        <v>129730</v>
      </c>
      <c r="O269" t="s">
        <v>696</v>
      </c>
      <c r="P269" s="320" t="s">
        <v>203</v>
      </c>
      <c r="Q269" t="s">
        <v>1432</v>
      </c>
      <c r="V269" t="s">
        <v>1433</v>
      </c>
      <c r="W269" t="s">
        <v>1433</v>
      </c>
      <c r="Y269" t="s">
        <v>1465</v>
      </c>
      <c r="Z269">
        <v>40</v>
      </c>
      <c r="AA269" s="322">
        <v>44834</v>
      </c>
      <c r="AB269" t="s">
        <v>1443</v>
      </c>
      <c r="AC269" t="s">
        <v>794</v>
      </c>
      <c r="AD269" s="321">
        <v>1077.67</v>
      </c>
      <c r="AE269" t="s">
        <v>1436</v>
      </c>
      <c r="AF269">
        <v>2022</v>
      </c>
      <c r="AG269">
        <v>9</v>
      </c>
    </row>
    <row r="270" spans="1:33" hidden="1">
      <c r="A270" t="s">
        <v>986</v>
      </c>
      <c r="B270" t="s">
        <v>1466</v>
      </c>
      <c r="C270" s="322">
        <v>44773</v>
      </c>
      <c r="D270" t="s">
        <v>1211</v>
      </c>
      <c r="E270" t="s">
        <v>692</v>
      </c>
      <c r="F270">
        <v>16005</v>
      </c>
      <c r="G270" t="s">
        <v>1417</v>
      </c>
      <c r="H270" t="s">
        <v>694</v>
      </c>
      <c r="I270">
        <v>30000</v>
      </c>
      <c r="J270">
        <v>33404</v>
      </c>
      <c r="K270">
        <v>14115</v>
      </c>
      <c r="L270">
        <v>11363</v>
      </c>
      <c r="M270" t="s">
        <v>698</v>
      </c>
      <c r="N270">
        <v>129730</v>
      </c>
      <c r="O270" t="s">
        <v>698</v>
      </c>
      <c r="Q270" t="s">
        <v>698</v>
      </c>
      <c r="V270" t="s">
        <v>1198</v>
      </c>
      <c r="W270" t="s">
        <v>1417</v>
      </c>
      <c r="Y270" t="s">
        <v>1212</v>
      </c>
      <c r="Z270">
        <v>1986</v>
      </c>
      <c r="AA270" s="322">
        <v>44773</v>
      </c>
      <c r="AB270" t="s">
        <v>708</v>
      </c>
      <c r="AC270" t="s">
        <v>703</v>
      </c>
      <c r="AD270" s="323">
        <v>-167.53</v>
      </c>
      <c r="AE270" t="s">
        <v>1200</v>
      </c>
      <c r="AF270">
        <v>2022</v>
      </c>
      <c r="AG270">
        <v>7</v>
      </c>
    </row>
    <row r="271" spans="1:33" hidden="1">
      <c r="A271" t="s">
        <v>986</v>
      </c>
      <c r="B271" t="s">
        <v>1467</v>
      </c>
      <c r="C271" t="s">
        <v>1219</v>
      </c>
      <c r="D271" s="322">
        <v>44822</v>
      </c>
      <c r="E271" t="s">
        <v>692</v>
      </c>
      <c r="F271">
        <v>16005</v>
      </c>
      <c r="G271" t="s">
        <v>1417</v>
      </c>
      <c r="H271" t="s">
        <v>694</v>
      </c>
      <c r="I271">
        <v>30000</v>
      </c>
      <c r="J271">
        <v>33404</v>
      </c>
      <c r="K271">
        <v>14115</v>
      </c>
      <c r="L271">
        <v>11363</v>
      </c>
      <c r="M271" t="s">
        <v>698</v>
      </c>
      <c r="N271">
        <v>129730</v>
      </c>
      <c r="O271" t="s">
        <v>698</v>
      </c>
      <c r="Q271" t="s">
        <v>698</v>
      </c>
      <c r="V271" t="s">
        <v>1198</v>
      </c>
      <c r="W271" t="s">
        <v>1417</v>
      </c>
      <c r="Y271" t="s">
        <v>1220</v>
      </c>
      <c r="Z271">
        <v>1996</v>
      </c>
      <c r="AA271" t="s">
        <v>1219</v>
      </c>
      <c r="AB271" t="s">
        <v>708</v>
      </c>
      <c r="AC271" t="s">
        <v>703</v>
      </c>
      <c r="AD271" s="323">
        <v>-7.94</v>
      </c>
      <c r="AE271" t="s">
        <v>1200</v>
      </c>
      <c r="AF271">
        <v>2022</v>
      </c>
      <c r="AG271">
        <v>8</v>
      </c>
    </row>
    <row r="272" spans="1:33">
      <c r="A272" t="s">
        <v>1429</v>
      </c>
      <c r="B272" t="s">
        <v>1468</v>
      </c>
      <c r="C272" s="322">
        <v>44865</v>
      </c>
      <c r="D272" s="322">
        <v>44867</v>
      </c>
      <c r="E272" t="s">
        <v>692</v>
      </c>
      <c r="F272">
        <v>71505</v>
      </c>
      <c r="G272" t="s">
        <v>1431</v>
      </c>
      <c r="H272" t="s">
        <v>694</v>
      </c>
      <c r="I272">
        <v>30000</v>
      </c>
      <c r="J272">
        <v>33404</v>
      </c>
      <c r="K272">
        <v>1981</v>
      </c>
      <c r="L272">
        <v>11363</v>
      </c>
      <c r="M272" t="s">
        <v>695</v>
      </c>
      <c r="N272">
        <v>129730</v>
      </c>
      <c r="O272" t="s">
        <v>696</v>
      </c>
      <c r="P272" s="320" t="s">
        <v>203</v>
      </c>
      <c r="Q272" t="s">
        <v>1432</v>
      </c>
      <c r="V272" t="s">
        <v>1433</v>
      </c>
      <c r="W272" t="s">
        <v>1433</v>
      </c>
      <c r="Y272" t="s">
        <v>1469</v>
      </c>
      <c r="Z272">
        <v>40</v>
      </c>
      <c r="AA272" s="322">
        <v>44865</v>
      </c>
      <c r="AB272" t="s">
        <v>1470</v>
      </c>
      <c r="AC272" t="s">
        <v>794</v>
      </c>
      <c r="AD272" s="321">
        <v>1134.3900000000001</v>
      </c>
      <c r="AE272" t="s">
        <v>1436</v>
      </c>
      <c r="AF272">
        <v>2022</v>
      </c>
      <c r="AG272">
        <v>10</v>
      </c>
    </row>
    <row r="273" spans="1:33">
      <c r="A273" t="s">
        <v>1429</v>
      </c>
      <c r="B273" t="s">
        <v>1471</v>
      </c>
      <c r="C273" s="322">
        <v>44895</v>
      </c>
      <c r="D273" t="s">
        <v>977</v>
      </c>
      <c r="E273" t="s">
        <v>692</v>
      </c>
      <c r="F273">
        <v>71505</v>
      </c>
      <c r="G273" t="s">
        <v>1431</v>
      </c>
      <c r="H273" t="s">
        <v>694</v>
      </c>
      <c r="I273">
        <v>30000</v>
      </c>
      <c r="J273">
        <v>33404</v>
      </c>
      <c r="K273">
        <v>1981</v>
      </c>
      <c r="L273">
        <v>11363</v>
      </c>
      <c r="M273" t="s">
        <v>695</v>
      </c>
      <c r="N273">
        <v>129730</v>
      </c>
      <c r="O273" t="s">
        <v>696</v>
      </c>
      <c r="P273" s="320" t="s">
        <v>203</v>
      </c>
      <c r="Q273" t="s">
        <v>1432</v>
      </c>
      <c r="V273" t="s">
        <v>1433</v>
      </c>
      <c r="W273" t="s">
        <v>1433</v>
      </c>
      <c r="Y273" t="s">
        <v>1472</v>
      </c>
      <c r="Z273">
        <v>41</v>
      </c>
      <c r="AA273" s="322">
        <v>44895</v>
      </c>
      <c r="AB273" t="s">
        <v>1470</v>
      </c>
      <c r="AC273" t="s">
        <v>794</v>
      </c>
      <c r="AD273" s="321">
        <v>1134.3900000000001</v>
      </c>
      <c r="AE273" t="s">
        <v>1436</v>
      </c>
      <c r="AF273">
        <v>2022</v>
      </c>
      <c r="AG273">
        <v>11</v>
      </c>
    </row>
    <row r="274" spans="1:33" hidden="1">
      <c r="A274" t="s">
        <v>986</v>
      </c>
      <c r="B274" t="s">
        <v>1473</v>
      </c>
      <c r="C274" s="322">
        <v>44834</v>
      </c>
      <c r="D274" s="322">
        <v>44855</v>
      </c>
      <c r="E274" t="s">
        <v>692</v>
      </c>
      <c r="F274">
        <v>16005</v>
      </c>
      <c r="G274" t="s">
        <v>1417</v>
      </c>
      <c r="H274" t="s">
        <v>694</v>
      </c>
      <c r="I274">
        <v>30000</v>
      </c>
      <c r="J274">
        <v>33404</v>
      </c>
      <c r="K274">
        <v>14115</v>
      </c>
      <c r="L274">
        <v>11363</v>
      </c>
      <c r="M274" t="s">
        <v>698</v>
      </c>
      <c r="N274">
        <v>129730</v>
      </c>
      <c r="O274" t="s">
        <v>698</v>
      </c>
      <c r="Q274" t="s">
        <v>698</v>
      </c>
      <c r="V274" t="s">
        <v>1198</v>
      </c>
      <c r="W274" t="s">
        <v>1417</v>
      </c>
      <c r="Y274" t="s">
        <v>1225</v>
      </c>
      <c r="Z274">
        <v>1999</v>
      </c>
      <c r="AA274" s="322">
        <v>44834</v>
      </c>
      <c r="AB274" t="s">
        <v>708</v>
      </c>
      <c r="AC274" t="s">
        <v>703</v>
      </c>
      <c r="AD274" s="323">
        <v>-494.65</v>
      </c>
      <c r="AE274" t="s">
        <v>1200</v>
      </c>
      <c r="AF274">
        <v>2022</v>
      </c>
      <c r="AG274">
        <v>9</v>
      </c>
    </row>
    <row r="275" spans="1:33">
      <c r="A275" t="s">
        <v>1429</v>
      </c>
      <c r="B275" t="s">
        <v>1474</v>
      </c>
      <c r="C275" t="s">
        <v>796</v>
      </c>
      <c r="D275" s="322">
        <v>44929</v>
      </c>
      <c r="E275" t="s">
        <v>692</v>
      </c>
      <c r="F275">
        <v>71505</v>
      </c>
      <c r="G275" t="s">
        <v>1431</v>
      </c>
      <c r="H275" t="s">
        <v>694</v>
      </c>
      <c r="I275">
        <v>30000</v>
      </c>
      <c r="J275">
        <v>33404</v>
      </c>
      <c r="K275">
        <v>1981</v>
      </c>
      <c r="L275">
        <v>11363</v>
      </c>
      <c r="M275" t="s">
        <v>695</v>
      </c>
      <c r="N275">
        <v>129730</v>
      </c>
      <c r="O275" t="s">
        <v>696</v>
      </c>
      <c r="P275" s="320" t="s">
        <v>203</v>
      </c>
      <c r="Q275" t="s">
        <v>1432</v>
      </c>
      <c r="V275" t="s">
        <v>1433</v>
      </c>
      <c r="W275" t="s">
        <v>1433</v>
      </c>
      <c r="Y275" t="s">
        <v>1475</v>
      </c>
      <c r="Z275">
        <v>58</v>
      </c>
      <c r="AA275" t="s">
        <v>796</v>
      </c>
      <c r="AB275" t="s">
        <v>1470</v>
      </c>
      <c r="AC275" t="s">
        <v>794</v>
      </c>
      <c r="AD275" s="321">
        <v>1134.3900000000001</v>
      </c>
      <c r="AE275" t="s">
        <v>1436</v>
      </c>
      <c r="AF275">
        <v>2022</v>
      </c>
      <c r="AG275">
        <v>12</v>
      </c>
    </row>
    <row r="276" spans="1:33" hidden="1">
      <c r="A276" t="s">
        <v>986</v>
      </c>
      <c r="B276" t="s">
        <v>1476</v>
      </c>
      <c r="C276" s="322">
        <v>44865</v>
      </c>
      <c r="D276" s="322">
        <v>44881</v>
      </c>
      <c r="E276" t="s">
        <v>692</v>
      </c>
      <c r="F276">
        <v>16005</v>
      </c>
      <c r="G276" t="s">
        <v>1417</v>
      </c>
      <c r="H276" t="s">
        <v>694</v>
      </c>
      <c r="I276">
        <v>30000</v>
      </c>
      <c r="J276">
        <v>33404</v>
      </c>
      <c r="K276">
        <v>14115</v>
      </c>
      <c r="L276">
        <v>11363</v>
      </c>
      <c r="M276" t="s">
        <v>698</v>
      </c>
      <c r="N276">
        <v>129730</v>
      </c>
      <c r="O276" t="s">
        <v>698</v>
      </c>
      <c r="Q276" t="s">
        <v>698</v>
      </c>
      <c r="V276" t="s">
        <v>1198</v>
      </c>
      <c r="W276" t="s">
        <v>1417</v>
      </c>
      <c r="Y276" t="s">
        <v>1227</v>
      </c>
      <c r="Z276">
        <v>1994</v>
      </c>
      <c r="AA276" s="322">
        <v>44865</v>
      </c>
      <c r="AB276" t="s">
        <v>708</v>
      </c>
      <c r="AC276" t="s">
        <v>703</v>
      </c>
      <c r="AD276" s="323">
        <v>-1711.27</v>
      </c>
      <c r="AE276" t="s">
        <v>1200</v>
      </c>
      <c r="AF276">
        <v>2022</v>
      </c>
      <c r="AG276">
        <v>10</v>
      </c>
    </row>
    <row r="277" spans="1:33">
      <c r="A277" t="s">
        <v>1429</v>
      </c>
      <c r="B277" t="s">
        <v>1477</v>
      </c>
      <c r="C277" s="322">
        <v>44592</v>
      </c>
      <c r="D277" s="322">
        <v>44629</v>
      </c>
      <c r="E277" t="s">
        <v>692</v>
      </c>
      <c r="F277">
        <v>71550</v>
      </c>
      <c r="G277" t="s">
        <v>1478</v>
      </c>
      <c r="H277" t="s">
        <v>694</v>
      </c>
      <c r="I277">
        <v>30000</v>
      </c>
      <c r="J277">
        <v>33404</v>
      </c>
      <c r="K277">
        <v>1981</v>
      </c>
      <c r="L277">
        <v>11363</v>
      </c>
      <c r="M277" t="s">
        <v>695</v>
      </c>
      <c r="N277">
        <v>129730</v>
      </c>
      <c r="O277" t="s">
        <v>696</v>
      </c>
      <c r="P277" s="320" t="s">
        <v>203</v>
      </c>
      <c r="Q277" t="s">
        <v>1432</v>
      </c>
      <c r="V277" t="s">
        <v>1433</v>
      </c>
      <c r="W277" t="s">
        <v>1433</v>
      </c>
      <c r="Y277" t="s">
        <v>1434</v>
      </c>
      <c r="Z277">
        <v>102</v>
      </c>
      <c r="AA277" s="322">
        <v>44592</v>
      </c>
      <c r="AB277" t="s">
        <v>1479</v>
      </c>
      <c r="AC277" t="s">
        <v>794</v>
      </c>
      <c r="AD277" s="321">
        <v>85.5</v>
      </c>
      <c r="AE277" t="s">
        <v>1436</v>
      </c>
      <c r="AF277">
        <v>2022</v>
      </c>
      <c r="AG277">
        <v>1</v>
      </c>
    </row>
    <row r="278" spans="1:33" hidden="1">
      <c r="A278" t="s">
        <v>986</v>
      </c>
      <c r="B278" t="s">
        <v>1480</v>
      </c>
      <c r="C278" s="322">
        <v>44865</v>
      </c>
      <c r="D278" s="322">
        <v>44881</v>
      </c>
      <c r="E278" t="s">
        <v>692</v>
      </c>
      <c r="F278">
        <v>16005</v>
      </c>
      <c r="G278" t="s">
        <v>1417</v>
      </c>
      <c r="H278" t="s">
        <v>694</v>
      </c>
      <c r="I278">
        <v>30000</v>
      </c>
      <c r="J278">
        <v>33404</v>
      </c>
      <c r="K278">
        <v>14929</v>
      </c>
      <c r="L278">
        <v>11363</v>
      </c>
      <c r="M278" t="s">
        <v>698</v>
      </c>
      <c r="N278">
        <v>129730</v>
      </c>
      <c r="O278" t="s">
        <v>698</v>
      </c>
      <c r="Q278" t="s">
        <v>698</v>
      </c>
      <c r="V278" t="s">
        <v>1198</v>
      </c>
      <c r="W278" t="s">
        <v>1417</v>
      </c>
      <c r="Y278" t="s">
        <v>1227</v>
      </c>
      <c r="Z278">
        <v>2224</v>
      </c>
      <c r="AA278" s="322">
        <v>44865</v>
      </c>
      <c r="AB278" t="s">
        <v>708</v>
      </c>
      <c r="AC278" t="s">
        <v>703</v>
      </c>
      <c r="AD278" s="323">
        <v>-3986.4</v>
      </c>
      <c r="AE278" t="s">
        <v>1200</v>
      </c>
      <c r="AF278">
        <v>2022</v>
      </c>
      <c r="AG278">
        <v>10</v>
      </c>
    </row>
    <row r="279" spans="1:33">
      <c r="A279" t="s">
        <v>1429</v>
      </c>
      <c r="B279" t="s">
        <v>1481</v>
      </c>
      <c r="C279" t="s">
        <v>750</v>
      </c>
      <c r="D279" s="322">
        <v>44629</v>
      </c>
      <c r="E279" t="s">
        <v>692</v>
      </c>
      <c r="F279">
        <v>71550</v>
      </c>
      <c r="G279" t="s">
        <v>1478</v>
      </c>
      <c r="H279" t="s">
        <v>694</v>
      </c>
      <c r="I279">
        <v>30000</v>
      </c>
      <c r="J279">
        <v>33404</v>
      </c>
      <c r="K279">
        <v>1981</v>
      </c>
      <c r="L279">
        <v>11363</v>
      </c>
      <c r="M279" t="s">
        <v>695</v>
      </c>
      <c r="N279">
        <v>129730</v>
      </c>
      <c r="O279" t="s">
        <v>696</v>
      </c>
      <c r="P279" s="320" t="s">
        <v>203</v>
      </c>
      <c r="Q279" t="s">
        <v>1432</v>
      </c>
      <c r="V279" t="s">
        <v>1433</v>
      </c>
      <c r="W279" t="s">
        <v>1433</v>
      </c>
      <c r="Y279" t="s">
        <v>1438</v>
      </c>
      <c r="Z279">
        <v>104</v>
      </c>
      <c r="AA279" t="s">
        <v>750</v>
      </c>
      <c r="AB279" t="s">
        <v>1479</v>
      </c>
      <c r="AC279" t="s">
        <v>794</v>
      </c>
      <c r="AD279" s="321">
        <v>85.5</v>
      </c>
      <c r="AE279" t="s">
        <v>1436</v>
      </c>
      <c r="AF279">
        <v>2022</v>
      </c>
      <c r="AG279">
        <v>2</v>
      </c>
    </row>
    <row r="280" spans="1:33" hidden="1">
      <c r="A280" t="s">
        <v>986</v>
      </c>
      <c r="B280" t="s">
        <v>1482</v>
      </c>
      <c r="C280" s="322">
        <v>44895</v>
      </c>
      <c r="D280" t="s">
        <v>1235</v>
      </c>
      <c r="E280" t="s">
        <v>692</v>
      </c>
      <c r="F280">
        <v>16005</v>
      </c>
      <c r="G280" t="s">
        <v>1417</v>
      </c>
      <c r="H280" t="s">
        <v>694</v>
      </c>
      <c r="I280">
        <v>30000</v>
      </c>
      <c r="J280">
        <v>33404</v>
      </c>
      <c r="K280">
        <v>14115</v>
      </c>
      <c r="L280">
        <v>11363</v>
      </c>
      <c r="M280" t="s">
        <v>698</v>
      </c>
      <c r="N280">
        <v>129730</v>
      </c>
      <c r="O280" t="s">
        <v>698</v>
      </c>
      <c r="Q280" t="s">
        <v>698</v>
      </c>
      <c r="V280" t="s">
        <v>1198</v>
      </c>
      <c r="W280" t="s">
        <v>1417</v>
      </c>
      <c r="Y280" t="s">
        <v>1236</v>
      </c>
      <c r="Z280">
        <v>2065</v>
      </c>
      <c r="AA280" s="322">
        <v>44895</v>
      </c>
      <c r="AB280" t="s">
        <v>708</v>
      </c>
      <c r="AC280" t="s">
        <v>703</v>
      </c>
      <c r="AD280" s="323">
        <v>-1501.44</v>
      </c>
      <c r="AE280" t="s">
        <v>1200</v>
      </c>
      <c r="AF280">
        <v>2022</v>
      </c>
      <c r="AG280">
        <v>11</v>
      </c>
    </row>
    <row r="281" spans="1:33" hidden="1">
      <c r="A281" t="s">
        <v>986</v>
      </c>
      <c r="B281" t="s">
        <v>1483</v>
      </c>
      <c r="C281" s="322">
        <v>44895</v>
      </c>
      <c r="D281" t="s">
        <v>1235</v>
      </c>
      <c r="E281" t="s">
        <v>692</v>
      </c>
      <c r="F281">
        <v>16005</v>
      </c>
      <c r="G281" t="s">
        <v>1417</v>
      </c>
      <c r="H281" t="s">
        <v>694</v>
      </c>
      <c r="I281">
        <v>30000</v>
      </c>
      <c r="J281">
        <v>33404</v>
      </c>
      <c r="K281">
        <v>14929</v>
      </c>
      <c r="L281">
        <v>11363</v>
      </c>
      <c r="M281" t="s">
        <v>698</v>
      </c>
      <c r="N281">
        <v>129730</v>
      </c>
      <c r="O281" t="s">
        <v>698</v>
      </c>
      <c r="Q281" t="s">
        <v>698</v>
      </c>
      <c r="V281" t="s">
        <v>1198</v>
      </c>
      <c r="W281" t="s">
        <v>1417</v>
      </c>
      <c r="Y281" t="s">
        <v>1236</v>
      </c>
      <c r="Z281">
        <v>2295</v>
      </c>
      <c r="AA281" s="322">
        <v>44895</v>
      </c>
      <c r="AB281" t="s">
        <v>708</v>
      </c>
      <c r="AC281" t="s">
        <v>703</v>
      </c>
      <c r="AD281" s="323">
        <v>-3497.61</v>
      </c>
      <c r="AE281" t="s">
        <v>1200</v>
      </c>
      <c r="AF281">
        <v>2022</v>
      </c>
      <c r="AG281">
        <v>11</v>
      </c>
    </row>
    <row r="282" spans="1:33">
      <c r="A282" t="s">
        <v>1429</v>
      </c>
      <c r="B282" t="s">
        <v>1484</v>
      </c>
      <c r="C282" s="322">
        <v>44651</v>
      </c>
      <c r="D282" t="s">
        <v>1441</v>
      </c>
      <c r="E282" t="s">
        <v>692</v>
      </c>
      <c r="F282">
        <v>71550</v>
      </c>
      <c r="G282" t="s">
        <v>1478</v>
      </c>
      <c r="H282" t="s">
        <v>694</v>
      </c>
      <c r="I282">
        <v>30000</v>
      </c>
      <c r="J282">
        <v>33404</v>
      </c>
      <c r="K282">
        <v>1981</v>
      </c>
      <c r="L282">
        <v>11363</v>
      </c>
      <c r="M282" t="s">
        <v>695</v>
      </c>
      <c r="N282">
        <v>129730</v>
      </c>
      <c r="O282" t="s">
        <v>696</v>
      </c>
      <c r="P282" s="320" t="s">
        <v>203</v>
      </c>
      <c r="Q282" t="s">
        <v>1432</v>
      </c>
      <c r="V282" t="s">
        <v>1433</v>
      </c>
      <c r="W282" t="s">
        <v>1433</v>
      </c>
      <c r="Y282" t="s">
        <v>1442</v>
      </c>
      <c r="Z282">
        <v>89</v>
      </c>
      <c r="AA282" s="322">
        <v>44651</v>
      </c>
      <c r="AB282" t="s">
        <v>1479</v>
      </c>
      <c r="AC282" t="s">
        <v>794</v>
      </c>
      <c r="AD282" s="321">
        <v>85.5</v>
      </c>
      <c r="AE282" t="s">
        <v>1436</v>
      </c>
      <c r="AF282">
        <v>2022</v>
      </c>
      <c r="AG282">
        <v>3</v>
      </c>
    </row>
    <row r="283" spans="1:33" hidden="1">
      <c r="A283" t="s">
        <v>986</v>
      </c>
      <c r="B283" t="s">
        <v>1485</v>
      </c>
      <c r="C283" t="s">
        <v>796</v>
      </c>
      <c r="D283" s="322">
        <v>44945</v>
      </c>
      <c r="E283" t="s">
        <v>692</v>
      </c>
      <c r="F283">
        <v>16005</v>
      </c>
      <c r="G283" t="s">
        <v>1417</v>
      </c>
      <c r="H283" t="s">
        <v>694</v>
      </c>
      <c r="I283">
        <v>30000</v>
      </c>
      <c r="J283">
        <v>33404</v>
      </c>
      <c r="K283">
        <v>14115</v>
      </c>
      <c r="L283">
        <v>11363</v>
      </c>
      <c r="M283" t="s">
        <v>698</v>
      </c>
      <c r="N283">
        <v>129730</v>
      </c>
      <c r="O283" t="s">
        <v>698</v>
      </c>
      <c r="Q283" t="s">
        <v>698</v>
      </c>
      <c r="V283" t="s">
        <v>1244</v>
      </c>
      <c r="W283" t="s">
        <v>1417</v>
      </c>
      <c r="Y283" t="s">
        <v>1245</v>
      </c>
      <c r="Z283">
        <v>2144</v>
      </c>
      <c r="AA283" t="s">
        <v>796</v>
      </c>
      <c r="AB283" t="s">
        <v>708</v>
      </c>
      <c r="AC283" t="s">
        <v>703</v>
      </c>
      <c r="AD283" s="323">
        <v>3914.23</v>
      </c>
      <c r="AE283" t="s">
        <v>1200</v>
      </c>
      <c r="AF283">
        <v>2022</v>
      </c>
      <c r="AG283">
        <v>12</v>
      </c>
    </row>
    <row r="284" spans="1:33" hidden="1">
      <c r="A284" t="s">
        <v>986</v>
      </c>
      <c r="B284" t="s">
        <v>1486</v>
      </c>
      <c r="C284" t="s">
        <v>796</v>
      </c>
      <c r="D284" s="322">
        <v>44945</v>
      </c>
      <c r="E284" t="s">
        <v>692</v>
      </c>
      <c r="F284">
        <v>16005</v>
      </c>
      <c r="G284" t="s">
        <v>1417</v>
      </c>
      <c r="H284" t="s">
        <v>694</v>
      </c>
      <c r="I284">
        <v>30000</v>
      </c>
      <c r="J284">
        <v>33404</v>
      </c>
      <c r="K284">
        <v>14929</v>
      </c>
      <c r="L284">
        <v>11363</v>
      </c>
      <c r="M284" t="s">
        <v>698</v>
      </c>
      <c r="N284">
        <v>129730</v>
      </c>
      <c r="O284" t="s">
        <v>698</v>
      </c>
      <c r="Q284" t="s">
        <v>698</v>
      </c>
      <c r="V284" t="s">
        <v>1244</v>
      </c>
      <c r="W284" t="s">
        <v>1417</v>
      </c>
      <c r="Y284" t="s">
        <v>1245</v>
      </c>
      <c r="Z284">
        <v>2378</v>
      </c>
      <c r="AA284" t="s">
        <v>796</v>
      </c>
      <c r="AB284" t="s">
        <v>708</v>
      </c>
      <c r="AC284" t="s">
        <v>703</v>
      </c>
      <c r="AD284" s="323">
        <v>6801.17</v>
      </c>
      <c r="AE284" t="s">
        <v>1200</v>
      </c>
      <c r="AF284">
        <v>2022</v>
      </c>
      <c r="AG284">
        <v>12</v>
      </c>
    </row>
    <row r="285" spans="1:33">
      <c r="A285" t="s">
        <v>1429</v>
      </c>
      <c r="B285" t="s">
        <v>1487</v>
      </c>
      <c r="C285" t="s">
        <v>1247</v>
      </c>
      <c r="D285" t="s">
        <v>1452</v>
      </c>
      <c r="E285" t="s">
        <v>692</v>
      </c>
      <c r="F285">
        <v>71550</v>
      </c>
      <c r="G285" t="s">
        <v>1478</v>
      </c>
      <c r="H285" t="s">
        <v>694</v>
      </c>
      <c r="I285">
        <v>30000</v>
      </c>
      <c r="J285">
        <v>33404</v>
      </c>
      <c r="K285">
        <v>1981</v>
      </c>
      <c r="L285">
        <v>11363</v>
      </c>
      <c r="M285" t="s">
        <v>695</v>
      </c>
      <c r="N285">
        <v>129730</v>
      </c>
      <c r="O285" t="s">
        <v>696</v>
      </c>
      <c r="P285" s="320" t="s">
        <v>203</v>
      </c>
      <c r="Q285" t="s">
        <v>1432</v>
      </c>
      <c r="V285" t="s">
        <v>1433</v>
      </c>
      <c r="W285" t="s">
        <v>1433</v>
      </c>
      <c r="Y285" t="s">
        <v>1453</v>
      </c>
      <c r="Z285">
        <v>90</v>
      </c>
      <c r="AA285" t="s">
        <v>1247</v>
      </c>
      <c r="AB285" t="s">
        <v>1479</v>
      </c>
      <c r="AC285" t="s">
        <v>794</v>
      </c>
      <c r="AD285" s="321">
        <v>85.5</v>
      </c>
      <c r="AE285" t="s">
        <v>1436</v>
      </c>
      <c r="AF285">
        <v>2022</v>
      </c>
      <c r="AG285">
        <v>4</v>
      </c>
    </row>
    <row r="286" spans="1:33">
      <c r="A286" t="s">
        <v>1429</v>
      </c>
      <c r="B286" t="s">
        <v>1488</v>
      </c>
      <c r="C286" t="s">
        <v>1278</v>
      </c>
      <c r="D286" s="322">
        <v>44713</v>
      </c>
      <c r="E286" t="s">
        <v>692</v>
      </c>
      <c r="F286">
        <v>71550</v>
      </c>
      <c r="G286" t="s">
        <v>1478</v>
      </c>
      <c r="H286" t="s">
        <v>694</v>
      </c>
      <c r="I286">
        <v>30000</v>
      </c>
      <c r="J286">
        <v>33404</v>
      </c>
      <c r="K286">
        <v>1981</v>
      </c>
      <c r="L286">
        <v>11363</v>
      </c>
      <c r="M286" t="s">
        <v>695</v>
      </c>
      <c r="N286">
        <v>129730</v>
      </c>
      <c r="O286" t="s">
        <v>696</v>
      </c>
      <c r="P286" s="320" t="s">
        <v>203</v>
      </c>
      <c r="Q286" t="s">
        <v>1432</v>
      </c>
      <c r="V286" t="s">
        <v>1433</v>
      </c>
      <c r="W286" t="s">
        <v>1433</v>
      </c>
      <c r="Y286" t="s">
        <v>1455</v>
      </c>
      <c r="Z286">
        <v>89</v>
      </c>
      <c r="AA286" t="s">
        <v>1278</v>
      </c>
      <c r="AB286" t="s">
        <v>1479</v>
      </c>
      <c r="AC286" t="s">
        <v>794</v>
      </c>
      <c r="AD286" s="321">
        <v>85.5</v>
      </c>
      <c r="AE286" t="s">
        <v>1436</v>
      </c>
      <c r="AF286">
        <v>2022</v>
      </c>
      <c r="AG286">
        <v>5</v>
      </c>
    </row>
    <row r="287" spans="1:33">
      <c r="A287" t="s">
        <v>1429</v>
      </c>
      <c r="B287" t="s">
        <v>1489</v>
      </c>
      <c r="C287" s="322">
        <v>44742</v>
      </c>
      <c r="D287" s="322">
        <v>44749</v>
      </c>
      <c r="E287" t="s">
        <v>692</v>
      </c>
      <c r="F287">
        <v>71550</v>
      </c>
      <c r="G287" t="s">
        <v>1478</v>
      </c>
      <c r="H287" t="s">
        <v>694</v>
      </c>
      <c r="I287">
        <v>30000</v>
      </c>
      <c r="J287">
        <v>33404</v>
      </c>
      <c r="K287">
        <v>1981</v>
      </c>
      <c r="L287">
        <v>11363</v>
      </c>
      <c r="M287" t="s">
        <v>695</v>
      </c>
      <c r="N287">
        <v>129730</v>
      </c>
      <c r="O287" t="s">
        <v>696</v>
      </c>
      <c r="P287" s="320" t="s">
        <v>203</v>
      </c>
      <c r="Q287" t="s">
        <v>1432</v>
      </c>
      <c r="V287" t="s">
        <v>1433</v>
      </c>
      <c r="W287" t="s">
        <v>1433</v>
      </c>
      <c r="Y287" t="s">
        <v>1457</v>
      </c>
      <c r="Z287">
        <v>82</v>
      </c>
      <c r="AA287" s="322">
        <v>44742</v>
      </c>
      <c r="AB287" t="s">
        <v>1479</v>
      </c>
      <c r="AC287" t="s">
        <v>794</v>
      </c>
      <c r="AD287" s="321">
        <v>85.5</v>
      </c>
      <c r="AE287" t="s">
        <v>1436</v>
      </c>
      <c r="AF287">
        <v>2022</v>
      </c>
      <c r="AG287">
        <v>6</v>
      </c>
    </row>
    <row r="288" spans="1:33" hidden="1">
      <c r="A288" t="s">
        <v>986</v>
      </c>
      <c r="B288" t="s">
        <v>1490</v>
      </c>
      <c r="C288" t="s">
        <v>796</v>
      </c>
      <c r="D288" s="322">
        <v>44953</v>
      </c>
      <c r="E288" t="s">
        <v>692</v>
      </c>
      <c r="F288">
        <v>16005</v>
      </c>
      <c r="G288" t="s">
        <v>1417</v>
      </c>
      <c r="H288" t="s">
        <v>694</v>
      </c>
      <c r="I288">
        <v>30000</v>
      </c>
      <c r="J288">
        <v>33404</v>
      </c>
      <c r="K288">
        <v>14929</v>
      </c>
      <c r="L288">
        <v>11363</v>
      </c>
      <c r="M288" t="s">
        <v>698</v>
      </c>
      <c r="N288">
        <v>129730</v>
      </c>
      <c r="O288" t="s">
        <v>698</v>
      </c>
      <c r="Q288" t="s">
        <v>698</v>
      </c>
      <c r="V288" t="s">
        <v>1258</v>
      </c>
      <c r="W288" t="s">
        <v>1417</v>
      </c>
      <c r="Y288" t="s">
        <v>1259</v>
      </c>
      <c r="Z288">
        <v>423</v>
      </c>
      <c r="AA288" t="s">
        <v>796</v>
      </c>
      <c r="AB288" t="s">
        <v>708</v>
      </c>
      <c r="AC288" t="s">
        <v>703</v>
      </c>
      <c r="AD288" s="323">
        <v>-34.83</v>
      </c>
      <c r="AE288" t="s">
        <v>1200</v>
      </c>
      <c r="AF288">
        <v>2022</v>
      </c>
      <c r="AG288">
        <v>12</v>
      </c>
    </row>
    <row r="289" spans="1:33">
      <c r="A289" t="s">
        <v>1429</v>
      </c>
      <c r="B289" t="s">
        <v>1491</v>
      </c>
      <c r="C289" s="322">
        <v>44773</v>
      </c>
      <c r="D289" t="s">
        <v>1459</v>
      </c>
      <c r="E289" t="s">
        <v>692</v>
      </c>
      <c r="F289">
        <v>71550</v>
      </c>
      <c r="G289" t="s">
        <v>1478</v>
      </c>
      <c r="H289" t="s">
        <v>694</v>
      </c>
      <c r="I289">
        <v>30000</v>
      </c>
      <c r="J289">
        <v>33404</v>
      </c>
      <c r="K289">
        <v>1981</v>
      </c>
      <c r="L289">
        <v>11363</v>
      </c>
      <c r="M289" t="s">
        <v>695</v>
      </c>
      <c r="N289">
        <v>129730</v>
      </c>
      <c r="O289" t="s">
        <v>696</v>
      </c>
      <c r="P289" s="320" t="s">
        <v>203</v>
      </c>
      <c r="Q289" t="s">
        <v>1432</v>
      </c>
      <c r="V289" t="s">
        <v>1433</v>
      </c>
      <c r="W289" t="s">
        <v>1433</v>
      </c>
      <c r="Y289" t="s">
        <v>1460</v>
      </c>
      <c r="Z289">
        <v>87</v>
      </c>
      <c r="AA289" s="322">
        <v>44773</v>
      </c>
      <c r="AB289" t="s">
        <v>1479</v>
      </c>
      <c r="AC289" t="s">
        <v>794</v>
      </c>
      <c r="AD289" s="321">
        <v>85.5</v>
      </c>
      <c r="AE289" t="s">
        <v>1436</v>
      </c>
      <c r="AF289">
        <v>2022</v>
      </c>
      <c r="AG289">
        <v>7</v>
      </c>
    </row>
    <row r="290" spans="1:33">
      <c r="A290" t="s">
        <v>1429</v>
      </c>
      <c r="B290" t="s">
        <v>1492</v>
      </c>
      <c r="C290" t="s">
        <v>1219</v>
      </c>
      <c r="D290" s="322">
        <v>44806</v>
      </c>
      <c r="E290" t="s">
        <v>692</v>
      </c>
      <c r="F290">
        <v>71550</v>
      </c>
      <c r="G290" t="s">
        <v>1478</v>
      </c>
      <c r="H290" t="s">
        <v>694</v>
      </c>
      <c r="I290">
        <v>30000</v>
      </c>
      <c r="J290">
        <v>33404</v>
      </c>
      <c r="K290">
        <v>1981</v>
      </c>
      <c r="L290">
        <v>11363</v>
      </c>
      <c r="M290" t="s">
        <v>695</v>
      </c>
      <c r="N290">
        <v>129730</v>
      </c>
      <c r="O290" t="s">
        <v>696</v>
      </c>
      <c r="P290" s="320" t="s">
        <v>203</v>
      </c>
      <c r="Q290" t="s">
        <v>1432</v>
      </c>
      <c r="V290" t="s">
        <v>1433</v>
      </c>
      <c r="W290" t="s">
        <v>1433</v>
      </c>
      <c r="Y290" t="s">
        <v>1462</v>
      </c>
      <c r="Z290">
        <v>76</v>
      </c>
      <c r="AA290" t="s">
        <v>1219</v>
      </c>
      <c r="AB290" t="s">
        <v>1479</v>
      </c>
      <c r="AC290" t="s">
        <v>794</v>
      </c>
      <c r="AD290" s="321">
        <v>85.5</v>
      </c>
      <c r="AE290" t="s">
        <v>1436</v>
      </c>
      <c r="AF290">
        <v>2022</v>
      </c>
      <c r="AG290">
        <v>8</v>
      </c>
    </row>
    <row r="291" spans="1:33">
      <c r="A291" t="s">
        <v>1429</v>
      </c>
      <c r="B291" t="s">
        <v>1493</v>
      </c>
      <c r="C291" s="322">
        <v>44834</v>
      </c>
      <c r="D291" s="322">
        <v>44838</v>
      </c>
      <c r="E291" t="s">
        <v>692</v>
      </c>
      <c r="F291">
        <v>71550</v>
      </c>
      <c r="G291" t="s">
        <v>1478</v>
      </c>
      <c r="H291" t="s">
        <v>694</v>
      </c>
      <c r="I291">
        <v>30000</v>
      </c>
      <c r="J291">
        <v>33404</v>
      </c>
      <c r="K291">
        <v>1981</v>
      </c>
      <c r="L291">
        <v>11363</v>
      </c>
      <c r="M291" t="s">
        <v>695</v>
      </c>
      <c r="N291">
        <v>129730</v>
      </c>
      <c r="O291" t="s">
        <v>696</v>
      </c>
      <c r="P291" s="320" t="s">
        <v>203</v>
      </c>
      <c r="Q291" t="s">
        <v>1432</v>
      </c>
      <c r="V291" t="s">
        <v>1433</v>
      </c>
      <c r="W291" t="s">
        <v>1433</v>
      </c>
      <c r="Y291" t="s">
        <v>1465</v>
      </c>
      <c r="Z291">
        <v>79</v>
      </c>
      <c r="AA291" s="322">
        <v>44834</v>
      </c>
      <c r="AB291" t="s">
        <v>1479</v>
      </c>
      <c r="AC291" t="s">
        <v>794</v>
      </c>
      <c r="AD291" s="321">
        <v>85.5</v>
      </c>
      <c r="AE291" t="s">
        <v>1436</v>
      </c>
      <c r="AF291">
        <v>2022</v>
      </c>
      <c r="AG291">
        <v>9</v>
      </c>
    </row>
    <row r="292" spans="1:33">
      <c r="A292" t="s">
        <v>1429</v>
      </c>
      <c r="B292" t="s">
        <v>1494</v>
      </c>
      <c r="C292" s="322">
        <v>44865</v>
      </c>
      <c r="D292" s="322">
        <v>44867</v>
      </c>
      <c r="E292" t="s">
        <v>692</v>
      </c>
      <c r="F292">
        <v>71550</v>
      </c>
      <c r="G292" t="s">
        <v>1478</v>
      </c>
      <c r="H292" t="s">
        <v>694</v>
      </c>
      <c r="I292">
        <v>30000</v>
      </c>
      <c r="J292">
        <v>33404</v>
      </c>
      <c r="K292">
        <v>1981</v>
      </c>
      <c r="L292">
        <v>11363</v>
      </c>
      <c r="M292" t="s">
        <v>695</v>
      </c>
      <c r="N292">
        <v>129730</v>
      </c>
      <c r="O292" t="s">
        <v>696</v>
      </c>
      <c r="P292" s="320" t="s">
        <v>203</v>
      </c>
      <c r="Q292" t="s">
        <v>1432</v>
      </c>
      <c r="V292" t="s">
        <v>1433</v>
      </c>
      <c r="W292" t="s">
        <v>1433</v>
      </c>
      <c r="Y292" t="s">
        <v>1469</v>
      </c>
      <c r="Z292">
        <v>80</v>
      </c>
      <c r="AA292" s="322">
        <v>44865</v>
      </c>
      <c r="AB292" t="s">
        <v>1495</v>
      </c>
      <c r="AC292" t="s">
        <v>794</v>
      </c>
      <c r="AD292" s="321">
        <v>90</v>
      </c>
      <c r="AE292" t="s">
        <v>1436</v>
      </c>
      <c r="AF292">
        <v>2022</v>
      </c>
      <c r="AG292">
        <v>10</v>
      </c>
    </row>
    <row r="293" spans="1:33">
      <c r="A293" t="s">
        <v>1429</v>
      </c>
      <c r="B293" t="s">
        <v>1496</v>
      </c>
      <c r="C293" s="322">
        <v>44895</v>
      </c>
      <c r="D293" t="s">
        <v>977</v>
      </c>
      <c r="E293" t="s">
        <v>692</v>
      </c>
      <c r="F293">
        <v>71550</v>
      </c>
      <c r="G293" t="s">
        <v>1478</v>
      </c>
      <c r="H293" t="s">
        <v>694</v>
      </c>
      <c r="I293">
        <v>30000</v>
      </c>
      <c r="J293">
        <v>33404</v>
      </c>
      <c r="K293">
        <v>1981</v>
      </c>
      <c r="L293">
        <v>11363</v>
      </c>
      <c r="M293" t="s">
        <v>695</v>
      </c>
      <c r="N293">
        <v>129730</v>
      </c>
      <c r="O293" t="s">
        <v>696</v>
      </c>
      <c r="P293" s="320" t="s">
        <v>203</v>
      </c>
      <c r="Q293" t="s">
        <v>1432</v>
      </c>
      <c r="V293" t="s">
        <v>1433</v>
      </c>
      <c r="W293" t="s">
        <v>1433</v>
      </c>
      <c r="Y293" t="s">
        <v>1472</v>
      </c>
      <c r="Z293">
        <v>86</v>
      </c>
      <c r="AA293" s="322">
        <v>44895</v>
      </c>
      <c r="AB293" t="s">
        <v>1495</v>
      </c>
      <c r="AC293" t="s">
        <v>794</v>
      </c>
      <c r="AD293" s="321">
        <v>90</v>
      </c>
      <c r="AE293" t="s">
        <v>1436</v>
      </c>
      <c r="AF293">
        <v>2022</v>
      </c>
      <c r="AG293">
        <v>11</v>
      </c>
    </row>
    <row r="294" spans="1:33">
      <c r="A294" t="s">
        <v>1429</v>
      </c>
      <c r="B294" t="s">
        <v>1497</v>
      </c>
      <c r="C294" t="s">
        <v>796</v>
      </c>
      <c r="D294" s="322">
        <v>44929</v>
      </c>
      <c r="E294" t="s">
        <v>692</v>
      </c>
      <c r="F294">
        <v>71550</v>
      </c>
      <c r="G294" t="s">
        <v>1478</v>
      </c>
      <c r="H294" t="s">
        <v>694</v>
      </c>
      <c r="I294">
        <v>30000</v>
      </c>
      <c r="J294">
        <v>33404</v>
      </c>
      <c r="K294">
        <v>1981</v>
      </c>
      <c r="L294">
        <v>11363</v>
      </c>
      <c r="M294" t="s">
        <v>695</v>
      </c>
      <c r="N294">
        <v>129730</v>
      </c>
      <c r="O294" t="s">
        <v>696</v>
      </c>
      <c r="P294" s="320" t="s">
        <v>203</v>
      </c>
      <c r="Q294" t="s">
        <v>1432</v>
      </c>
      <c r="V294" t="s">
        <v>1433</v>
      </c>
      <c r="W294" t="s">
        <v>1433</v>
      </c>
      <c r="Y294" t="s">
        <v>1475</v>
      </c>
      <c r="Z294">
        <v>98</v>
      </c>
      <c r="AA294" t="s">
        <v>796</v>
      </c>
      <c r="AB294" t="s">
        <v>1495</v>
      </c>
      <c r="AC294" t="s">
        <v>794</v>
      </c>
      <c r="AD294" s="321">
        <v>90</v>
      </c>
      <c r="AE294" t="s">
        <v>1436</v>
      </c>
      <c r="AF294">
        <v>2022</v>
      </c>
      <c r="AG294">
        <v>12</v>
      </c>
    </row>
    <row r="295" spans="1:33">
      <c r="A295" t="s">
        <v>1429</v>
      </c>
      <c r="B295" t="s">
        <v>1498</v>
      </c>
      <c r="C295" s="322">
        <v>44592</v>
      </c>
      <c r="D295" s="322">
        <v>44629</v>
      </c>
      <c r="E295" t="s">
        <v>692</v>
      </c>
      <c r="F295">
        <v>71592</v>
      </c>
      <c r="G295" t="s">
        <v>1499</v>
      </c>
      <c r="H295" t="s">
        <v>694</v>
      </c>
      <c r="I295">
        <v>30000</v>
      </c>
      <c r="J295">
        <v>33404</v>
      </c>
      <c r="K295">
        <v>1981</v>
      </c>
      <c r="L295">
        <v>11363</v>
      </c>
      <c r="M295" t="s">
        <v>695</v>
      </c>
      <c r="N295">
        <v>129730</v>
      </c>
      <c r="O295" t="s">
        <v>696</v>
      </c>
      <c r="P295" s="320" t="s">
        <v>203</v>
      </c>
      <c r="Q295" t="s">
        <v>1432</v>
      </c>
      <c r="V295" t="s">
        <v>1433</v>
      </c>
      <c r="W295" t="s">
        <v>1433</v>
      </c>
      <c r="Y295" t="s">
        <v>1434</v>
      </c>
      <c r="Z295">
        <v>112</v>
      </c>
      <c r="AA295" s="322">
        <v>44592</v>
      </c>
      <c r="AB295" t="s">
        <v>1500</v>
      </c>
      <c r="AC295" t="s">
        <v>794</v>
      </c>
      <c r="AD295" s="321">
        <v>169.01</v>
      </c>
      <c r="AE295" t="s">
        <v>1436</v>
      </c>
      <c r="AF295">
        <v>2022</v>
      </c>
      <c r="AG295">
        <v>1</v>
      </c>
    </row>
    <row r="296" spans="1:33">
      <c r="A296" t="s">
        <v>1429</v>
      </c>
      <c r="B296" t="s">
        <v>1501</v>
      </c>
      <c r="C296" t="s">
        <v>750</v>
      </c>
      <c r="D296" s="322">
        <v>44629</v>
      </c>
      <c r="E296" t="s">
        <v>692</v>
      </c>
      <c r="F296">
        <v>71592</v>
      </c>
      <c r="G296" t="s">
        <v>1499</v>
      </c>
      <c r="H296" t="s">
        <v>694</v>
      </c>
      <c r="I296">
        <v>30000</v>
      </c>
      <c r="J296">
        <v>33404</v>
      </c>
      <c r="K296">
        <v>1981</v>
      </c>
      <c r="L296">
        <v>11363</v>
      </c>
      <c r="M296" t="s">
        <v>695</v>
      </c>
      <c r="N296">
        <v>129730</v>
      </c>
      <c r="O296" t="s">
        <v>696</v>
      </c>
      <c r="P296" s="320" t="s">
        <v>203</v>
      </c>
      <c r="Q296" t="s">
        <v>1432</v>
      </c>
      <c r="V296" t="s">
        <v>1433</v>
      </c>
      <c r="W296" t="s">
        <v>1433</v>
      </c>
      <c r="Y296" t="s">
        <v>1438</v>
      </c>
      <c r="Z296">
        <v>116</v>
      </c>
      <c r="AA296" t="s">
        <v>750</v>
      </c>
      <c r="AB296" t="s">
        <v>1502</v>
      </c>
      <c r="AC296" t="s">
        <v>794</v>
      </c>
      <c r="AD296" s="321">
        <v>173.82</v>
      </c>
      <c r="AE296" t="s">
        <v>1436</v>
      </c>
      <c r="AF296">
        <v>2022</v>
      </c>
      <c r="AG296">
        <v>2</v>
      </c>
    </row>
    <row r="297" spans="1:33">
      <c r="A297" t="s">
        <v>1429</v>
      </c>
      <c r="B297" t="s">
        <v>1503</v>
      </c>
      <c r="C297" s="322">
        <v>44651</v>
      </c>
      <c r="D297" t="s">
        <v>1441</v>
      </c>
      <c r="E297" t="s">
        <v>692</v>
      </c>
      <c r="F297">
        <v>71592</v>
      </c>
      <c r="G297" t="s">
        <v>1499</v>
      </c>
      <c r="H297" t="s">
        <v>694</v>
      </c>
      <c r="I297">
        <v>30000</v>
      </c>
      <c r="J297">
        <v>33404</v>
      </c>
      <c r="K297">
        <v>1981</v>
      </c>
      <c r="L297">
        <v>11363</v>
      </c>
      <c r="M297" t="s">
        <v>695</v>
      </c>
      <c r="N297">
        <v>129730</v>
      </c>
      <c r="O297" t="s">
        <v>696</v>
      </c>
      <c r="P297" s="320" t="s">
        <v>203</v>
      </c>
      <c r="Q297" t="s">
        <v>1432</v>
      </c>
      <c r="V297" t="s">
        <v>1433</v>
      </c>
      <c r="W297" t="s">
        <v>1433</v>
      </c>
      <c r="Y297" t="s">
        <v>1442</v>
      </c>
      <c r="Z297">
        <v>98</v>
      </c>
      <c r="AA297" s="322">
        <v>44651</v>
      </c>
      <c r="AB297" t="s">
        <v>1504</v>
      </c>
      <c r="AC297" t="s">
        <v>794</v>
      </c>
      <c r="AD297" s="321">
        <v>170.84</v>
      </c>
      <c r="AE297" t="s">
        <v>1436</v>
      </c>
      <c r="AF297">
        <v>2022</v>
      </c>
      <c r="AG297">
        <v>3</v>
      </c>
    </row>
    <row r="298" spans="1:33">
      <c r="A298" t="s">
        <v>1429</v>
      </c>
      <c r="B298" t="s">
        <v>1505</v>
      </c>
      <c r="C298" t="s">
        <v>1247</v>
      </c>
      <c r="D298" t="s">
        <v>1452</v>
      </c>
      <c r="E298" t="s">
        <v>692</v>
      </c>
      <c r="F298">
        <v>71592</v>
      </c>
      <c r="G298" t="s">
        <v>1499</v>
      </c>
      <c r="H298" t="s">
        <v>694</v>
      </c>
      <c r="I298">
        <v>30000</v>
      </c>
      <c r="J298">
        <v>33404</v>
      </c>
      <c r="K298">
        <v>1981</v>
      </c>
      <c r="L298">
        <v>11363</v>
      </c>
      <c r="M298" t="s">
        <v>695</v>
      </c>
      <c r="N298">
        <v>129730</v>
      </c>
      <c r="O298" t="s">
        <v>696</v>
      </c>
      <c r="P298" s="320" t="s">
        <v>203</v>
      </c>
      <c r="Q298" t="s">
        <v>1432</v>
      </c>
      <c r="V298" t="s">
        <v>1433</v>
      </c>
      <c r="W298" t="s">
        <v>1433</v>
      </c>
      <c r="Y298" t="s">
        <v>1453</v>
      </c>
      <c r="Z298">
        <v>99</v>
      </c>
      <c r="AA298" t="s">
        <v>1247</v>
      </c>
      <c r="AB298" t="s">
        <v>1504</v>
      </c>
      <c r="AC298" t="s">
        <v>794</v>
      </c>
      <c r="AD298" s="321">
        <v>170.84</v>
      </c>
      <c r="AE298" t="s">
        <v>1436</v>
      </c>
      <c r="AF298">
        <v>2022</v>
      </c>
      <c r="AG298">
        <v>4</v>
      </c>
    </row>
    <row r="299" spans="1:33">
      <c r="A299" t="s">
        <v>1429</v>
      </c>
      <c r="B299" t="s">
        <v>1506</v>
      </c>
      <c r="C299" t="s">
        <v>1278</v>
      </c>
      <c r="D299" s="322">
        <v>44713</v>
      </c>
      <c r="E299" t="s">
        <v>692</v>
      </c>
      <c r="F299">
        <v>71592</v>
      </c>
      <c r="G299" t="s">
        <v>1499</v>
      </c>
      <c r="H299" t="s">
        <v>694</v>
      </c>
      <c r="I299">
        <v>30000</v>
      </c>
      <c r="J299">
        <v>33404</v>
      </c>
      <c r="K299">
        <v>1981</v>
      </c>
      <c r="L299">
        <v>11363</v>
      </c>
      <c r="M299" t="s">
        <v>695</v>
      </c>
      <c r="N299">
        <v>129730</v>
      </c>
      <c r="O299" t="s">
        <v>696</v>
      </c>
      <c r="P299" s="320" t="s">
        <v>203</v>
      </c>
      <c r="Q299" t="s">
        <v>1432</v>
      </c>
      <c r="V299" t="s">
        <v>1433</v>
      </c>
      <c r="W299" t="s">
        <v>1433</v>
      </c>
      <c r="Y299" t="s">
        <v>1455</v>
      </c>
      <c r="Z299">
        <v>99</v>
      </c>
      <c r="AA299" t="s">
        <v>1278</v>
      </c>
      <c r="AB299" t="s">
        <v>1504</v>
      </c>
      <c r="AC299" t="s">
        <v>794</v>
      </c>
      <c r="AD299" s="321">
        <v>170.84</v>
      </c>
      <c r="AE299" t="s">
        <v>1436</v>
      </c>
      <c r="AF299">
        <v>2022</v>
      </c>
      <c r="AG299">
        <v>5</v>
      </c>
    </row>
    <row r="300" spans="1:33">
      <c r="A300" t="s">
        <v>1429</v>
      </c>
      <c r="B300" t="s">
        <v>1507</v>
      </c>
      <c r="C300" s="322">
        <v>44742</v>
      </c>
      <c r="D300" s="322">
        <v>44749</v>
      </c>
      <c r="E300" t="s">
        <v>692</v>
      </c>
      <c r="F300">
        <v>71592</v>
      </c>
      <c r="G300" t="s">
        <v>1499</v>
      </c>
      <c r="H300" t="s">
        <v>694</v>
      </c>
      <c r="I300">
        <v>30000</v>
      </c>
      <c r="J300">
        <v>33404</v>
      </c>
      <c r="K300">
        <v>1981</v>
      </c>
      <c r="L300">
        <v>11363</v>
      </c>
      <c r="M300" t="s">
        <v>695</v>
      </c>
      <c r="N300">
        <v>129730</v>
      </c>
      <c r="O300" t="s">
        <v>696</v>
      </c>
      <c r="P300" s="320" t="s">
        <v>203</v>
      </c>
      <c r="Q300" t="s">
        <v>1432</v>
      </c>
      <c r="V300" t="s">
        <v>1433</v>
      </c>
      <c r="W300" t="s">
        <v>1433</v>
      </c>
      <c r="Y300" t="s">
        <v>1457</v>
      </c>
      <c r="Z300">
        <v>90</v>
      </c>
      <c r="AA300" s="322">
        <v>44742</v>
      </c>
      <c r="AB300" t="s">
        <v>1508</v>
      </c>
      <c r="AC300" t="s">
        <v>794</v>
      </c>
      <c r="AD300" s="321">
        <v>170.88</v>
      </c>
      <c r="AE300" t="s">
        <v>1436</v>
      </c>
      <c r="AF300">
        <v>2022</v>
      </c>
      <c r="AG300">
        <v>6</v>
      </c>
    </row>
    <row r="301" spans="1:33">
      <c r="A301" t="s">
        <v>1429</v>
      </c>
      <c r="B301" t="s">
        <v>1509</v>
      </c>
      <c r="C301" s="322">
        <v>44773</v>
      </c>
      <c r="D301" t="s">
        <v>1459</v>
      </c>
      <c r="E301" t="s">
        <v>692</v>
      </c>
      <c r="F301">
        <v>71592</v>
      </c>
      <c r="G301" t="s">
        <v>1499</v>
      </c>
      <c r="H301" t="s">
        <v>694</v>
      </c>
      <c r="I301">
        <v>30000</v>
      </c>
      <c r="J301">
        <v>33404</v>
      </c>
      <c r="K301">
        <v>1981</v>
      </c>
      <c r="L301">
        <v>11363</v>
      </c>
      <c r="M301" t="s">
        <v>695</v>
      </c>
      <c r="N301">
        <v>129730</v>
      </c>
      <c r="O301" t="s">
        <v>696</v>
      </c>
      <c r="P301" s="320" t="s">
        <v>203</v>
      </c>
      <c r="Q301" t="s">
        <v>1432</v>
      </c>
      <c r="V301" t="s">
        <v>1433</v>
      </c>
      <c r="W301" t="s">
        <v>1433</v>
      </c>
      <c r="Y301" t="s">
        <v>1460</v>
      </c>
      <c r="Z301">
        <v>98</v>
      </c>
      <c r="AA301" s="322">
        <v>44773</v>
      </c>
      <c r="AB301" t="s">
        <v>1510</v>
      </c>
      <c r="AC301" t="s">
        <v>794</v>
      </c>
      <c r="AD301" s="321">
        <v>169.8</v>
      </c>
      <c r="AE301" t="s">
        <v>1436</v>
      </c>
      <c r="AF301">
        <v>2022</v>
      </c>
      <c r="AG301">
        <v>7</v>
      </c>
    </row>
    <row r="302" spans="1:33">
      <c r="A302" t="s">
        <v>1429</v>
      </c>
      <c r="B302" t="s">
        <v>1511</v>
      </c>
      <c r="C302" t="s">
        <v>1219</v>
      </c>
      <c r="D302" s="322">
        <v>44806</v>
      </c>
      <c r="E302" t="s">
        <v>692</v>
      </c>
      <c r="F302">
        <v>71592</v>
      </c>
      <c r="G302" t="s">
        <v>1499</v>
      </c>
      <c r="H302" t="s">
        <v>694</v>
      </c>
      <c r="I302">
        <v>30000</v>
      </c>
      <c r="J302">
        <v>33404</v>
      </c>
      <c r="K302">
        <v>1981</v>
      </c>
      <c r="L302">
        <v>11363</v>
      </c>
      <c r="M302" t="s">
        <v>695</v>
      </c>
      <c r="N302">
        <v>129730</v>
      </c>
      <c r="O302" t="s">
        <v>696</v>
      </c>
      <c r="P302" s="320" t="s">
        <v>203</v>
      </c>
      <c r="Q302" t="s">
        <v>1432</v>
      </c>
      <c r="V302" t="s">
        <v>1433</v>
      </c>
      <c r="W302" t="s">
        <v>1433</v>
      </c>
      <c r="Y302" t="s">
        <v>1462</v>
      </c>
      <c r="Z302">
        <v>83</v>
      </c>
      <c r="AA302" t="s">
        <v>1219</v>
      </c>
      <c r="AB302" t="s">
        <v>1512</v>
      </c>
      <c r="AC302" t="s">
        <v>794</v>
      </c>
      <c r="AD302" s="321">
        <v>170.69</v>
      </c>
      <c r="AE302" t="s">
        <v>1436</v>
      </c>
      <c r="AF302">
        <v>2022</v>
      </c>
      <c r="AG302">
        <v>8</v>
      </c>
    </row>
    <row r="303" spans="1:33">
      <c r="A303" t="s">
        <v>1429</v>
      </c>
      <c r="B303" t="s">
        <v>1513</v>
      </c>
      <c r="C303" s="322">
        <v>44834</v>
      </c>
      <c r="D303" s="322">
        <v>44838</v>
      </c>
      <c r="E303" t="s">
        <v>692</v>
      </c>
      <c r="F303">
        <v>71592</v>
      </c>
      <c r="G303" t="s">
        <v>1499</v>
      </c>
      <c r="H303" t="s">
        <v>694</v>
      </c>
      <c r="I303">
        <v>30000</v>
      </c>
      <c r="J303">
        <v>33404</v>
      </c>
      <c r="K303">
        <v>1981</v>
      </c>
      <c r="L303">
        <v>11363</v>
      </c>
      <c r="M303" t="s">
        <v>695</v>
      </c>
      <c r="N303">
        <v>129730</v>
      </c>
      <c r="O303" t="s">
        <v>696</v>
      </c>
      <c r="P303" s="320" t="s">
        <v>203</v>
      </c>
      <c r="Q303" t="s">
        <v>1432</v>
      </c>
      <c r="V303" t="s">
        <v>1433</v>
      </c>
      <c r="W303" t="s">
        <v>1433</v>
      </c>
      <c r="Y303" t="s">
        <v>1465</v>
      </c>
      <c r="Z303">
        <v>87</v>
      </c>
      <c r="AA303" s="322">
        <v>44834</v>
      </c>
      <c r="AB303" t="s">
        <v>1512</v>
      </c>
      <c r="AC303" t="s">
        <v>794</v>
      </c>
      <c r="AD303" s="321">
        <v>170.69</v>
      </c>
      <c r="AE303" t="s">
        <v>1436</v>
      </c>
      <c r="AF303">
        <v>2022</v>
      </c>
      <c r="AG303">
        <v>9</v>
      </c>
    </row>
    <row r="304" spans="1:33">
      <c r="A304" t="s">
        <v>1429</v>
      </c>
      <c r="B304" t="s">
        <v>1514</v>
      </c>
      <c r="C304" s="322">
        <v>44865</v>
      </c>
      <c r="D304" s="322">
        <v>44867</v>
      </c>
      <c r="E304" t="s">
        <v>692</v>
      </c>
      <c r="F304">
        <v>71592</v>
      </c>
      <c r="G304" t="s">
        <v>1499</v>
      </c>
      <c r="H304" t="s">
        <v>694</v>
      </c>
      <c r="I304">
        <v>30000</v>
      </c>
      <c r="J304">
        <v>33404</v>
      </c>
      <c r="K304">
        <v>1981</v>
      </c>
      <c r="L304">
        <v>11363</v>
      </c>
      <c r="M304" t="s">
        <v>695</v>
      </c>
      <c r="N304">
        <v>129730</v>
      </c>
      <c r="O304" t="s">
        <v>696</v>
      </c>
      <c r="P304" s="320" t="s">
        <v>203</v>
      </c>
      <c r="Q304" t="s">
        <v>1432</v>
      </c>
      <c r="V304" t="s">
        <v>1433</v>
      </c>
      <c r="W304" t="s">
        <v>1433</v>
      </c>
      <c r="Y304" t="s">
        <v>1469</v>
      </c>
      <c r="Z304">
        <v>91</v>
      </c>
      <c r="AA304" s="322">
        <v>44865</v>
      </c>
      <c r="AB304" t="s">
        <v>1515</v>
      </c>
      <c r="AC304" t="s">
        <v>794</v>
      </c>
      <c r="AD304" s="321">
        <v>179.67</v>
      </c>
      <c r="AE304" t="s">
        <v>1436</v>
      </c>
      <c r="AF304">
        <v>2022</v>
      </c>
      <c r="AG304">
        <v>10</v>
      </c>
    </row>
    <row r="305" spans="1:33">
      <c r="A305" t="s">
        <v>1429</v>
      </c>
      <c r="B305" t="s">
        <v>1516</v>
      </c>
      <c r="C305" s="322">
        <v>44895</v>
      </c>
      <c r="D305" t="s">
        <v>977</v>
      </c>
      <c r="E305" t="s">
        <v>692</v>
      </c>
      <c r="F305">
        <v>71592</v>
      </c>
      <c r="G305" t="s">
        <v>1499</v>
      </c>
      <c r="H305" t="s">
        <v>694</v>
      </c>
      <c r="I305">
        <v>30000</v>
      </c>
      <c r="J305">
        <v>33404</v>
      </c>
      <c r="K305">
        <v>1981</v>
      </c>
      <c r="L305">
        <v>11363</v>
      </c>
      <c r="M305" t="s">
        <v>695</v>
      </c>
      <c r="N305">
        <v>129730</v>
      </c>
      <c r="O305" t="s">
        <v>696</v>
      </c>
      <c r="P305" s="320" t="s">
        <v>203</v>
      </c>
      <c r="Q305" t="s">
        <v>1432</v>
      </c>
      <c r="V305" t="s">
        <v>1433</v>
      </c>
      <c r="W305" t="s">
        <v>1433</v>
      </c>
      <c r="Y305" t="s">
        <v>1472</v>
      </c>
      <c r="Z305">
        <v>97</v>
      </c>
      <c r="AA305" s="322">
        <v>44895</v>
      </c>
      <c r="AB305" t="s">
        <v>1515</v>
      </c>
      <c r="AC305" t="s">
        <v>794</v>
      </c>
      <c r="AD305" s="321">
        <v>179.67</v>
      </c>
      <c r="AE305" t="s">
        <v>1436</v>
      </c>
      <c r="AF305">
        <v>2022</v>
      </c>
      <c r="AG305">
        <v>11</v>
      </c>
    </row>
    <row r="306" spans="1:33">
      <c r="A306" t="s">
        <v>1429</v>
      </c>
      <c r="B306" t="s">
        <v>1517</v>
      </c>
      <c r="C306" t="s">
        <v>796</v>
      </c>
      <c r="D306" s="322">
        <v>44929</v>
      </c>
      <c r="E306" t="s">
        <v>692</v>
      </c>
      <c r="F306">
        <v>71592</v>
      </c>
      <c r="G306" t="s">
        <v>1499</v>
      </c>
      <c r="H306" t="s">
        <v>694</v>
      </c>
      <c r="I306">
        <v>30000</v>
      </c>
      <c r="J306">
        <v>33404</v>
      </c>
      <c r="K306">
        <v>1981</v>
      </c>
      <c r="L306">
        <v>11363</v>
      </c>
      <c r="M306" t="s">
        <v>695</v>
      </c>
      <c r="N306">
        <v>129730</v>
      </c>
      <c r="O306" t="s">
        <v>696</v>
      </c>
      <c r="P306" s="320" t="s">
        <v>203</v>
      </c>
      <c r="Q306" t="s">
        <v>1432</v>
      </c>
      <c r="V306" t="s">
        <v>1433</v>
      </c>
      <c r="W306" t="s">
        <v>1433</v>
      </c>
      <c r="Y306" t="s">
        <v>1475</v>
      </c>
      <c r="Z306">
        <v>107</v>
      </c>
      <c r="AA306" t="s">
        <v>796</v>
      </c>
      <c r="AB306" t="s">
        <v>1515</v>
      </c>
      <c r="AC306" t="s">
        <v>794</v>
      </c>
      <c r="AD306" s="321">
        <v>179.67</v>
      </c>
      <c r="AE306" t="s">
        <v>1436</v>
      </c>
      <c r="AF306">
        <v>2022</v>
      </c>
      <c r="AG306">
        <v>12</v>
      </c>
    </row>
    <row r="307" spans="1:33">
      <c r="A307" t="s">
        <v>1429</v>
      </c>
      <c r="B307" t="s">
        <v>1518</v>
      </c>
      <c r="C307" s="322">
        <v>44592</v>
      </c>
      <c r="D307" s="322">
        <v>44629</v>
      </c>
      <c r="E307" t="s">
        <v>692</v>
      </c>
      <c r="F307">
        <v>71520</v>
      </c>
      <c r="G307" t="s">
        <v>1519</v>
      </c>
      <c r="H307" t="s">
        <v>694</v>
      </c>
      <c r="I307">
        <v>30000</v>
      </c>
      <c r="J307">
        <v>33404</v>
      </c>
      <c r="K307">
        <v>1981</v>
      </c>
      <c r="L307">
        <v>11363</v>
      </c>
      <c r="M307" t="s">
        <v>695</v>
      </c>
      <c r="N307">
        <v>129730</v>
      </c>
      <c r="O307" t="s">
        <v>696</v>
      </c>
      <c r="P307" s="320" t="s">
        <v>203</v>
      </c>
      <c r="Q307" t="s">
        <v>1432</v>
      </c>
      <c r="V307" t="s">
        <v>1433</v>
      </c>
      <c r="W307" t="s">
        <v>1433</v>
      </c>
      <c r="Y307" t="s">
        <v>1434</v>
      </c>
      <c r="Z307">
        <v>58</v>
      </c>
      <c r="AA307" s="322">
        <v>44592</v>
      </c>
      <c r="AB307" t="s">
        <v>1520</v>
      </c>
      <c r="AC307" t="s">
        <v>794</v>
      </c>
      <c r="AD307" s="321">
        <v>9.5</v>
      </c>
      <c r="AE307" t="s">
        <v>1436</v>
      </c>
      <c r="AF307">
        <v>2022</v>
      </c>
      <c r="AG307">
        <v>1</v>
      </c>
    </row>
    <row r="308" spans="1:33">
      <c r="A308" t="s">
        <v>1429</v>
      </c>
      <c r="B308" t="s">
        <v>1521</v>
      </c>
      <c r="C308" t="s">
        <v>750</v>
      </c>
      <c r="D308" s="322">
        <v>44629</v>
      </c>
      <c r="E308" t="s">
        <v>692</v>
      </c>
      <c r="F308">
        <v>71520</v>
      </c>
      <c r="G308" t="s">
        <v>1519</v>
      </c>
      <c r="H308" t="s">
        <v>694</v>
      </c>
      <c r="I308">
        <v>30000</v>
      </c>
      <c r="J308">
        <v>33404</v>
      </c>
      <c r="K308">
        <v>1981</v>
      </c>
      <c r="L308">
        <v>11363</v>
      </c>
      <c r="M308" t="s">
        <v>695</v>
      </c>
      <c r="N308">
        <v>129730</v>
      </c>
      <c r="O308" t="s">
        <v>696</v>
      </c>
      <c r="P308" s="320" t="s">
        <v>203</v>
      </c>
      <c r="Q308" t="s">
        <v>1432</v>
      </c>
      <c r="V308" t="s">
        <v>1433</v>
      </c>
      <c r="W308" t="s">
        <v>1433</v>
      </c>
      <c r="Y308" t="s">
        <v>1438</v>
      </c>
      <c r="Z308">
        <v>59</v>
      </c>
      <c r="AA308" t="s">
        <v>750</v>
      </c>
      <c r="AB308" t="s">
        <v>1520</v>
      </c>
      <c r="AC308" t="s">
        <v>794</v>
      </c>
      <c r="AD308" s="321">
        <v>9.5</v>
      </c>
      <c r="AE308" t="s">
        <v>1436</v>
      </c>
      <c r="AF308">
        <v>2022</v>
      </c>
      <c r="AG308">
        <v>2</v>
      </c>
    </row>
    <row r="309" spans="1:33">
      <c r="A309" t="s">
        <v>1429</v>
      </c>
      <c r="B309" t="s">
        <v>1522</v>
      </c>
      <c r="C309" s="322">
        <v>44651</v>
      </c>
      <c r="D309" t="s">
        <v>1441</v>
      </c>
      <c r="E309" t="s">
        <v>692</v>
      </c>
      <c r="F309">
        <v>71520</v>
      </c>
      <c r="G309" t="s">
        <v>1519</v>
      </c>
      <c r="H309" t="s">
        <v>694</v>
      </c>
      <c r="I309">
        <v>30000</v>
      </c>
      <c r="J309">
        <v>33404</v>
      </c>
      <c r="K309">
        <v>1981</v>
      </c>
      <c r="L309">
        <v>11363</v>
      </c>
      <c r="M309" t="s">
        <v>695</v>
      </c>
      <c r="N309">
        <v>129730</v>
      </c>
      <c r="O309" t="s">
        <v>696</v>
      </c>
      <c r="P309" s="320" t="s">
        <v>203</v>
      </c>
      <c r="Q309" t="s">
        <v>1432</v>
      </c>
      <c r="V309" t="s">
        <v>1433</v>
      </c>
      <c r="W309" t="s">
        <v>1433</v>
      </c>
      <c r="Y309" t="s">
        <v>1442</v>
      </c>
      <c r="Z309">
        <v>49</v>
      </c>
      <c r="AA309" s="322">
        <v>44651</v>
      </c>
      <c r="AB309" t="s">
        <v>1520</v>
      </c>
      <c r="AC309" t="s">
        <v>794</v>
      </c>
      <c r="AD309" s="321">
        <v>9.5</v>
      </c>
      <c r="AE309" t="s">
        <v>1436</v>
      </c>
      <c r="AF309">
        <v>2022</v>
      </c>
      <c r="AG309">
        <v>3</v>
      </c>
    </row>
    <row r="310" spans="1:33">
      <c r="A310" t="s">
        <v>1429</v>
      </c>
      <c r="B310" t="s">
        <v>1523</v>
      </c>
      <c r="C310" t="s">
        <v>1247</v>
      </c>
      <c r="D310" t="s">
        <v>1452</v>
      </c>
      <c r="E310" t="s">
        <v>692</v>
      </c>
      <c r="F310">
        <v>71520</v>
      </c>
      <c r="G310" t="s">
        <v>1519</v>
      </c>
      <c r="H310" t="s">
        <v>694</v>
      </c>
      <c r="I310">
        <v>30000</v>
      </c>
      <c r="J310">
        <v>33404</v>
      </c>
      <c r="K310">
        <v>1981</v>
      </c>
      <c r="L310">
        <v>11363</v>
      </c>
      <c r="M310" t="s">
        <v>695</v>
      </c>
      <c r="N310">
        <v>129730</v>
      </c>
      <c r="O310" t="s">
        <v>696</v>
      </c>
      <c r="P310" s="320" t="s">
        <v>203</v>
      </c>
      <c r="Q310" t="s">
        <v>1432</v>
      </c>
      <c r="V310" t="s">
        <v>1433</v>
      </c>
      <c r="W310" t="s">
        <v>1433</v>
      </c>
      <c r="Y310" t="s">
        <v>1453</v>
      </c>
      <c r="Z310">
        <v>50</v>
      </c>
      <c r="AA310" t="s">
        <v>1247</v>
      </c>
      <c r="AB310" t="s">
        <v>1520</v>
      </c>
      <c r="AC310" t="s">
        <v>794</v>
      </c>
      <c r="AD310" s="321">
        <v>9.5</v>
      </c>
      <c r="AE310" t="s">
        <v>1436</v>
      </c>
      <c r="AF310">
        <v>2022</v>
      </c>
      <c r="AG310">
        <v>4</v>
      </c>
    </row>
    <row r="311" spans="1:33">
      <c r="A311" t="s">
        <v>1429</v>
      </c>
      <c r="B311" t="s">
        <v>1524</v>
      </c>
      <c r="C311" t="s">
        <v>1278</v>
      </c>
      <c r="D311" s="322">
        <v>44713</v>
      </c>
      <c r="E311" t="s">
        <v>692</v>
      </c>
      <c r="F311">
        <v>71520</v>
      </c>
      <c r="G311" t="s">
        <v>1519</v>
      </c>
      <c r="H311" t="s">
        <v>694</v>
      </c>
      <c r="I311">
        <v>30000</v>
      </c>
      <c r="J311">
        <v>33404</v>
      </c>
      <c r="K311">
        <v>1981</v>
      </c>
      <c r="L311">
        <v>11363</v>
      </c>
      <c r="M311" t="s">
        <v>695</v>
      </c>
      <c r="N311">
        <v>129730</v>
      </c>
      <c r="O311" t="s">
        <v>696</v>
      </c>
      <c r="P311" s="320" t="s">
        <v>203</v>
      </c>
      <c r="Q311" t="s">
        <v>1432</v>
      </c>
      <c r="V311" t="s">
        <v>1433</v>
      </c>
      <c r="W311" t="s">
        <v>1433</v>
      </c>
      <c r="Y311" t="s">
        <v>1455</v>
      </c>
      <c r="Z311">
        <v>49</v>
      </c>
      <c r="AA311" t="s">
        <v>1278</v>
      </c>
      <c r="AB311" t="s">
        <v>1520</v>
      </c>
      <c r="AC311" t="s">
        <v>794</v>
      </c>
      <c r="AD311" s="321">
        <v>9.5</v>
      </c>
      <c r="AE311" t="s">
        <v>1436</v>
      </c>
      <c r="AF311">
        <v>2022</v>
      </c>
      <c r="AG311">
        <v>5</v>
      </c>
    </row>
    <row r="312" spans="1:33">
      <c r="A312" t="s">
        <v>1429</v>
      </c>
      <c r="B312" t="s">
        <v>1525</v>
      </c>
      <c r="C312" s="322">
        <v>44742</v>
      </c>
      <c r="D312" s="322">
        <v>44749</v>
      </c>
      <c r="E312" t="s">
        <v>692</v>
      </c>
      <c r="F312">
        <v>71520</v>
      </c>
      <c r="G312" t="s">
        <v>1519</v>
      </c>
      <c r="H312" t="s">
        <v>694</v>
      </c>
      <c r="I312">
        <v>30000</v>
      </c>
      <c r="J312">
        <v>33404</v>
      </c>
      <c r="K312">
        <v>1981</v>
      </c>
      <c r="L312">
        <v>11363</v>
      </c>
      <c r="M312" t="s">
        <v>695</v>
      </c>
      <c r="N312">
        <v>129730</v>
      </c>
      <c r="O312" t="s">
        <v>696</v>
      </c>
      <c r="P312" s="320" t="s">
        <v>203</v>
      </c>
      <c r="Q312" t="s">
        <v>1432</v>
      </c>
      <c r="V312" t="s">
        <v>1433</v>
      </c>
      <c r="W312" t="s">
        <v>1433</v>
      </c>
      <c r="Y312" t="s">
        <v>1457</v>
      </c>
      <c r="Z312">
        <v>46</v>
      </c>
      <c r="AA312" s="322">
        <v>44742</v>
      </c>
      <c r="AB312" t="s">
        <v>1520</v>
      </c>
      <c r="AC312" t="s">
        <v>794</v>
      </c>
      <c r="AD312" s="321">
        <v>9.5</v>
      </c>
      <c r="AE312" t="s">
        <v>1436</v>
      </c>
      <c r="AF312">
        <v>2022</v>
      </c>
      <c r="AG312">
        <v>6</v>
      </c>
    </row>
    <row r="313" spans="1:33">
      <c r="A313" t="s">
        <v>1429</v>
      </c>
      <c r="B313" t="s">
        <v>1526</v>
      </c>
      <c r="C313" s="322">
        <v>44773</v>
      </c>
      <c r="D313" t="s">
        <v>1459</v>
      </c>
      <c r="E313" t="s">
        <v>692</v>
      </c>
      <c r="F313">
        <v>71520</v>
      </c>
      <c r="G313" t="s">
        <v>1519</v>
      </c>
      <c r="H313" t="s">
        <v>694</v>
      </c>
      <c r="I313">
        <v>30000</v>
      </c>
      <c r="J313">
        <v>33404</v>
      </c>
      <c r="K313">
        <v>1981</v>
      </c>
      <c r="L313">
        <v>11363</v>
      </c>
      <c r="M313" t="s">
        <v>695</v>
      </c>
      <c r="N313">
        <v>129730</v>
      </c>
      <c r="O313" t="s">
        <v>696</v>
      </c>
      <c r="P313" s="320" t="s">
        <v>203</v>
      </c>
      <c r="Q313" t="s">
        <v>1432</v>
      </c>
      <c r="V313" t="s">
        <v>1433</v>
      </c>
      <c r="W313" t="s">
        <v>1433</v>
      </c>
      <c r="Y313" t="s">
        <v>1460</v>
      </c>
      <c r="Z313">
        <v>49</v>
      </c>
      <c r="AA313" s="322">
        <v>44773</v>
      </c>
      <c r="AB313" t="s">
        <v>1520</v>
      </c>
      <c r="AC313" t="s">
        <v>794</v>
      </c>
      <c r="AD313" s="321">
        <v>9.5</v>
      </c>
      <c r="AE313" t="s">
        <v>1436</v>
      </c>
      <c r="AF313">
        <v>2022</v>
      </c>
      <c r="AG313">
        <v>7</v>
      </c>
    </row>
    <row r="314" spans="1:33">
      <c r="A314" t="s">
        <v>1429</v>
      </c>
      <c r="B314" t="s">
        <v>1527</v>
      </c>
      <c r="C314" t="s">
        <v>1219</v>
      </c>
      <c r="D314" s="322">
        <v>44806</v>
      </c>
      <c r="E314" t="s">
        <v>692</v>
      </c>
      <c r="F314">
        <v>71520</v>
      </c>
      <c r="G314" t="s">
        <v>1519</v>
      </c>
      <c r="H314" t="s">
        <v>694</v>
      </c>
      <c r="I314">
        <v>30000</v>
      </c>
      <c r="J314">
        <v>33404</v>
      </c>
      <c r="K314">
        <v>1981</v>
      </c>
      <c r="L314">
        <v>11363</v>
      </c>
      <c r="M314" t="s">
        <v>695</v>
      </c>
      <c r="N314">
        <v>129730</v>
      </c>
      <c r="O314" t="s">
        <v>696</v>
      </c>
      <c r="P314" s="320" t="s">
        <v>203</v>
      </c>
      <c r="Q314" t="s">
        <v>1432</v>
      </c>
      <c r="V314" t="s">
        <v>1433</v>
      </c>
      <c r="W314" t="s">
        <v>1433</v>
      </c>
      <c r="Y314" t="s">
        <v>1462</v>
      </c>
      <c r="Z314">
        <v>44</v>
      </c>
      <c r="AA314" t="s">
        <v>1219</v>
      </c>
      <c r="AB314" t="s">
        <v>1520</v>
      </c>
      <c r="AC314" t="s">
        <v>794</v>
      </c>
      <c r="AD314" s="321">
        <v>9.5</v>
      </c>
      <c r="AE314" t="s">
        <v>1436</v>
      </c>
      <c r="AF314">
        <v>2022</v>
      </c>
      <c r="AG314">
        <v>8</v>
      </c>
    </row>
    <row r="315" spans="1:33">
      <c r="A315" t="s">
        <v>1429</v>
      </c>
      <c r="B315" t="s">
        <v>1528</v>
      </c>
      <c r="C315" s="322">
        <v>44834</v>
      </c>
      <c r="D315" s="322">
        <v>44838</v>
      </c>
      <c r="E315" t="s">
        <v>692</v>
      </c>
      <c r="F315">
        <v>71520</v>
      </c>
      <c r="G315" t="s">
        <v>1519</v>
      </c>
      <c r="H315" t="s">
        <v>694</v>
      </c>
      <c r="I315">
        <v>30000</v>
      </c>
      <c r="J315">
        <v>33404</v>
      </c>
      <c r="K315">
        <v>1981</v>
      </c>
      <c r="L315">
        <v>11363</v>
      </c>
      <c r="M315" t="s">
        <v>695</v>
      </c>
      <c r="N315">
        <v>129730</v>
      </c>
      <c r="O315" t="s">
        <v>696</v>
      </c>
      <c r="P315" s="320" t="s">
        <v>203</v>
      </c>
      <c r="Q315" t="s">
        <v>1432</v>
      </c>
      <c r="V315" t="s">
        <v>1433</v>
      </c>
      <c r="W315" t="s">
        <v>1433</v>
      </c>
      <c r="Y315" t="s">
        <v>1465</v>
      </c>
      <c r="Z315">
        <v>47</v>
      </c>
      <c r="AA315" s="322">
        <v>44834</v>
      </c>
      <c r="AB315" t="s">
        <v>1520</v>
      </c>
      <c r="AC315" t="s">
        <v>794</v>
      </c>
      <c r="AD315" s="321">
        <v>9.5</v>
      </c>
      <c r="AE315" t="s">
        <v>1436</v>
      </c>
      <c r="AF315">
        <v>2022</v>
      </c>
      <c r="AG315">
        <v>9</v>
      </c>
    </row>
    <row r="316" spans="1:33">
      <c r="A316" t="s">
        <v>1429</v>
      </c>
      <c r="B316" t="s">
        <v>1529</v>
      </c>
      <c r="C316" s="322">
        <v>44865</v>
      </c>
      <c r="D316" s="322">
        <v>44867</v>
      </c>
      <c r="E316" t="s">
        <v>692</v>
      </c>
      <c r="F316">
        <v>71520</v>
      </c>
      <c r="G316" t="s">
        <v>1519</v>
      </c>
      <c r="H316" t="s">
        <v>694</v>
      </c>
      <c r="I316">
        <v>30000</v>
      </c>
      <c r="J316">
        <v>33404</v>
      </c>
      <c r="K316">
        <v>1981</v>
      </c>
      <c r="L316">
        <v>11363</v>
      </c>
      <c r="M316" t="s">
        <v>695</v>
      </c>
      <c r="N316">
        <v>129730</v>
      </c>
      <c r="O316" t="s">
        <v>696</v>
      </c>
      <c r="P316" s="320" t="s">
        <v>203</v>
      </c>
      <c r="Q316" t="s">
        <v>1432</v>
      </c>
      <c r="V316" t="s">
        <v>1433</v>
      </c>
      <c r="W316" t="s">
        <v>1433</v>
      </c>
      <c r="Y316" t="s">
        <v>1469</v>
      </c>
      <c r="Z316">
        <v>49</v>
      </c>
      <c r="AA316" s="322">
        <v>44865</v>
      </c>
      <c r="AB316" t="s">
        <v>1530</v>
      </c>
      <c r="AC316" t="s">
        <v>794</v>
      </c>
      <c r="AD316" s="321">
        <v>10</v>
      </c>
      <c r="AE316" t="s">
        <v>1436</v>
      </c>
      <c r="AF316">
        <v>2022</v>
      </c>
      <c r="AG316">
        <v>10</v>
      </c>
    </row>
    <row r="317" spans="1:33">
      <c r="A317" t="s">
        <v>1429</v>
      </c>
      <c r="B317" t="s">
        <v>1531</v>
      </c>
      <c r="C317" s="322">
        <v>44895</v>
      </c>
      <c r="D317" t="s">
        <v>977</v>
      </c>
      <c r="E317" t="s">
        <v>692</v>
      </c>
      <c r="F317">
        <v>71520</v>
      </c>
      <c r="G317" t="s">
        <v>1519</v>
      </c>
      <c r="H317" t="s">
        <v>694</v>
      </c>
      <c r="I317">
        <v>30000</v>
      </c>
      <c r="J317">
        <v>33404</v>
      </c>
      <c r="K317">
        <v>1981</v>
      </c>
      <c r="L317">
        <v>11363</v>
      </c>
      <c r="M317" t="s">
        <v>695</v>
      </c>
      <c r="N317">
        <v>129730</v>
      </c>
      <c r="O317" t="s">
        <v>696</v>
      </c>
      <c r="P317" s="320" t="s">
        <v>203</v>
      </c>
      <c r="Q317" t="s">
        <v>1432</v>
      </c>
      <c r="V317" t="s">
        <v>1433</v>
      </c>
      <c r="W317" t="s">
        <v>1433</v>
      </c>
      <c r="Y317" t="s">
        <v>1472</v>
      </c>
      <c r="Z317">
        <v>50</v>
      </c>
      <c r="AA317" s="322">
        <v>44895</v>
      </c>
      <c r="AB317" t="s">
        <v>1530</v>
      </c>
      <c r="AC317" t="s">
        <v>794</v>
      </c>
      <c r="AD317" s="321">
        <v>10</v>
      </c>
      <c r="AE317" t="s">
        <v>1436</v>
      </c>
      <c r="AF317">
        <v>2022</v>
      </c>
      <c r="AG317">
        <v>11</v>
      </c>
    </row>
    <row r="318" spans="1:33">
      <c r="A318" t="s">
        <v>1429</v>
      </c>
      <c r="B318" t="s">
        <v>1532</v>
      </c>
      <c r="C318" t="s">
        <v>796</v>
      </c>
      <c r="D318" s="322">
        <v>44929</v>
      </c>
      <c r="E318" t="s">
        <v>692</v>
      </c>
      <c r="F318">
        <v>71520</v>
      </c>
      <c r="G318" t="s">
        <v>1519</v>
      </c>
      <c r="H318" t="s">
        <v>694</v>
      </c>
      <c r="I318">
        <v>30000</v>
      </c>
      <c r="J318">
        <v>33404</v>
      </c>
      <c r="K318">
        <v>1981</v>
      </c>
      <c r="L318">
        <v>11363</v>
      </c>
      <c r="M318" t="s">
        <v>695</v>
      </c>
      <c r="N318">
        <v>129730</v>
      </c>
      <c r="O318" t="s">
        <v>696</v>
      </c>
      <c r="P318" s="320" t="s">
        <v>203</v>
      </c>
      <c r="Q318" t="s">
        <v>1432</v>
      </c>
      <c r="V318" t="s">
        <v>1433</v>
      </c>
      <c r="W318" t="s">
        <v>1433</v>
      </c>
      <c r="Y318" t="s">
        <v>1475</v>
      </c>
      <c r="Z318">
        <v>65</v>
      </c>
      <c r="AA318" t="s">
        <v>796</v>
      </c>
      <c r="AB318" t="s">
        <v>1530</v>
      </c>
      <c r="AC318" t="s">
        <v>794</v>
      </c>
      <c r="AD318" s="321">
        <v>10</v>
      </c>
      <c r="AE318" t="s">
        <v>1436</v>
      </c>
      <c r="AF318">
        <v>2022</v>
      </c>
      <c r="AG318">
        <v>12</v>
      </c>
    </row>
    <row r="319" spans="1:33">
      <c r="A319" t="s">
        <v>1429</v>
      </c>
      <c r="B319" t="s">
        <v>1533</v>
      </c>
      <c r="C319" s="322">
        <v>44592</v>
      </c>
      <c r="D319" s="322">
        <v>44629</v>
      </c>
      <c r="E319" t="s">
        <v>692</v>
      </c>
      <c r="F319">
        <v>71540</v>
      </c>
      <c r="G319" t="s">
        <v>1534</v>
      </c>
      <c r="H319" t="s">
        <v>694</v>
      </c>
      <c r="I319">
        <v>30000</v>
      </c>
      <c r="J319">
        <v>33404</v>
      </c>
      <c r="K319">
        <v>1981</v>
      </c>
      <c r="L319">
        <v>11363</v>
      </c>
      <c r="M319" t="s">
        <v>695</v>
      </c>
      <c r="N319">
        <v>129730</v>
      </c>
      <c r="O319" t="s">
        <v>696</v>
      </c>
      <c r="P319" s="320" t="s">
        <v>203</v>
      </c>
      <c r="Q319" t="s">
        <v>1432</v>
      </c>
      <c r="V319" t="s">
        <v>1433</v>
      </c>
      <c r="W319" t="s">
        <v>1433</v>
      </c>
      <c r="Y319" t="s">
        <v>1434</v>
      </c>
      <c r="Z319">
        <v>78</v>
      </c>
      <c r="AA319" s="322">
        <v>44592</v>
      </c>
      <c r="AB319" t="s">
        <v>1535</v>
      </c>
      <c r="AC319" t="s">
        <v>794</v>
      </c>
      <c r="AD319" s="321">
        <v>45.47</v>
      </c>
      <c r="AE319" t="s">
        <v>1436</v>
      </c>
      <c r="AF319">
        <v>2022</v>
      </c>
      <c r="AG319">
        <v>1</v>
      </c>
    </row>
    <row r="320" spans="1:33">
      <c r="A320" t="s">
        <v>1429</v>
      </c>
      <c r="B320" t="s">
        <v>1536</v>
      </c>
      <c r="C320" t="s">
        <v>750</v>
      </c>
      <c r="D320" s="322">
        <v>44629</v>
      </c>
      <c r="E320" t="s">
        <v>692</v>
      </c>
      <c r="F320">
        <v>71540</v>
      </c>
      <c r="G320" t="s">
        <v>1534</v>
      </c>
      <c r="H320" t="s">
        <v>694</v>
      </c>
      <c r="I320">
        <v>30000</v>
      </c>
      <c r="J320">
        <v>33404</v>
      </c>
      <c r="K320">
        <v>1981</v>
      </c>
      <c r="L320">
        <v>11363</v>
      </c>
      <c r="M320" t="s">
        <v>695</v>
      </c>
      <c r="N320">
        <v>129730</v>
      </c>
      <c r="O320" t="s">
        <v>696</v>
      </c>
      <c r="P320" s="320" t="s">
        <v>203</v>
      </c>
      <c r="Q320" t="s">
        <v>1432</v>
      </c>
      <c r="V320" t="s">
        <v>1433</v>
      </c>
      <c r="W320" t="s">
        <v>1433</v>
      </c>
      <c r="Y320" t="s">
        <v>1438</v>
      </c>
      <c r="Z320">
        <v>80</v>
      </c>
      <c r="AA320" t="s">
        <v>750</v>
      </c>
      <c r="AB320" t="s">
        <v>1537</v>
      </c>
      <c r="AC320" t="s">
        <v>794</v>
      </c>
      <c r="AD320" s="321">
        <v>46.39</v>
      </c>
      <c r="AE320" t="s">
        <v>1436</v>
      </c>
      <c r="AF320">
        <v>2022</v>
      </c>
      <c r="AG320">
        <v>2</v>
      </c>
    </row>
    <row r="321" spans="1:33">
      <c r="A321" t="s">
        <v>1429</v>
      </c>
      <c r="B321" t="s">
        <v>1538</v>
      </c>
      <c r="C321" s="322">
        <v>44651</v>
      </c>
      <c r="D321" t="s">
        <v>1441</v>
      </c>
      <c r="E321" t="s">
        <v>692</v>
      </c>
      <c r="F321">
        <v>71540</v>
      </c>
      <c r="G321" t="s">
        <v>1534</v>
      </c>
      <c r="H321" t="s">
        <v>694</v>
      </c>
      <c r="I321">
        <v>30000</v>
      </c>
      <c r="J321">
        <v>33404</v>
      </c>
      <c r="K321">
        <v>1981</v>
      </c>
      <c r="L321">
        <v>11363</v>
      </c>
      <c r="M321" t="s">
        <v>695</v>
      </c>
      <c r="N321">
        <v>129730</v>
      </c>
      <c r="O321" t="s">
        <v>696</v>
      </c>
      <c r="P321" s="320" t="s">
        <v>203</v>
      </c>
      <c r="Q321" t="s">
        <v>1432</v>
      </c>
      <c r="V321" t="s">
        <v>1433</v>
      </c>
      <c r="W321" t="s">
        <v>1433</v>
      </c>
      <c r="Y321" t="s">
        <v>1442</v>
      </c>
      <c r="Z321">
        <v>67</v>
      </c>
      <c r="AA321" s="322">
        <v>44651</v>
      </c>
      <c r="AB321" t="s">
        <v>1539</v>
      </c>
      <c r="AC321" t="s">
        <v>794</v>
      </c>
      <c r="AD321" s="321">
        <v>45.82</v>
      </c>
      <c r="AE321" t="s">
        <v>1436</v>
      </c>
      <c r="AF321">
        <v>2022</v>
      </c>
      <c r="AG321">
        <v>3</v>
      </c>
    </row>
    <row r="322" spans="1:33">
      <c r="A322" t="s">
        <v>1429</v>
      </c>
      <c r="B322" t="s">
        <v>1540</v>
      </c>
      <c r="C322" t="s">
        <v>1247</v>
      </c>
      <c r="D322" t="s">
        <v>1452</v>
      </c>
      <c r="E322" t="s">
        <v>692</v>
      </c>
      <c r="F322">
        <v>71540</v>
      </c>
      <c r="G322" t="s">
        <v>1534</v>
      </c>
      <c r="H322" t="s">
        <v>694</v>
      </c>
      <c r="I322">
        <v>30000</v>
      </c>
      <c r="J322">
        <v>33404</v>
      </c>
      <c r="K322">
        <v>1981</v>
      </c>
      <c r="L322">
        <v>11363</v>
      </c>
      <c r="M322" t="s">
        <v>695</v>
      </c>
      <c r="N322">
        <v>129730</v>
      </c>
      <c r="O322" t="s">
        <v>696</v>
      </c>
      <c r="P322" s="320" t="s">
        <v>203</v>
      </c>
      <c r="Q322" t="s">
        <v>1432</v>
      </c>
      <c r="V322" t="s">
        <v>1433</v>
      </c>
      <c r="W322" t="s">
        <v>1433</v>
      </c>
      <c r="Y322" t="s">
        <v>1453</v>
      </c>
      <c r="Z322">
        <v>68</v>
      </c>
      <c r="AA322" t="s">
        <v>1247</v>
      </c>
      <c r="AB322" t="s">
        <v>1539</v>
      </c>
      <c r="AC322" t="s">
        <v>794</v>
      </c>
      <c r="AD322" s="321">
        <v>45.82</v>
      </c>
      <c r="AE322" t="s">
        <v>1436</v>
      </c>
      <c r="AF322">
        <v>2022</v>
      </c>
      <c r="AG322">
        <v>4</v>
      </c>
    </row>
    <row r="323" spans="1:33">
      <c r="A323" t="s">
        <v>1429</v>
      </c>
      <c r="B323" t="s">
        <v>1541</v>
      </c>
      <c r="C323" t="s">
        <v>1278</v>
      </c>
      <c r="D323" s="322">
        <v>44713</v>
      </c>
      <c r="E323" t="s">
        <v>692</v>
      </c>
      <c r="F323">
        <v>71540</v>
      </c>
      <c r="G323" t="s">
        <v>1534</v>
      </c>
      <c r="H323" t="s">
        <v>694</v>
      </c>
      <c r="I323">
        <v>30000</v>
      </c>
      <c r="J323">
        <v>33404</v>
      </c>
      <c r="K323">
        <v>1981</v>
      </c>
      <c r="L323">
        <v>11363</v>
      </c>
      <c r="M323" t="s">
        <v>695</v>
      </c>
      <c r="N323">
        <v>129730</v>
      </c>
      <c r="O323" t="s">
        <v>696</v>
      </c>
      <c r="P323" s="320" t="s">
        <v>203</v>
      </c>
      <c r="Q323" t="s">
        <v>1432</v>
      </c>
      <c r="V323" t="s">
        <v>1433</v>
      </c>
      <c r="W323" t="s">
        <v>1433</v>
      </c>
      <c r="Y323" t="s">
        <v>1455</v>
      </c>
      <c r="Z323">
        <v>67</v>
      </c>
      <c r="AA323" t="s">
        <v>1278</v>
      </c>
      <c r="AB323" t="s">
        <v>1539</v>
      </c>
      <c r="AC323" t="s">
        <v>794</v>
      </c>
      <c r="AD323" s="321">
        <v>45.82</v>
      </c>
      <c r="AE323" t="s">
        <v>1436</v>
      </c>
      <c r="AF323">
        <v>2022</v>
      </c>
      <c r="AG323">
        <v>5</v>
      </c>
    </row>
    <row r="324" spans="1:33">
      <c r="A324" t="s">
        <v>1429</v>
      </c>
      <c r="B324" t="s">
        <v>1542</v>
      </c>
      <c r="C324" s="322">
        <v>44742</v>
      </c>
      <c r="D324" s="322">
        <v>44749</v>
      </c>
      <c r="E324" t="s">
        <v>692</v>
      </c>
      <c r="F324">
        <v>71540</v>
      </c>
      <c r="G324" t="s">
        <v>1534</v>
      </c>
      <c r="H324" t="s">
        <v>694</v>
      </c>
      <c r="I324">
        <v>30000</v>
      </c>
      <c r="J324">
        <v>33404</v>
      </c>
      <c r="K324">
        <v>1981</v>
      </c>
      <c r="L324">
        <v>11363</v>
      </c>
      <c r="M324" t="s">
        <v>695</v>
      </c>
      <c r="N324">
        <v>129730</v>
      </c>
      <c r="O324" t="s">
        <v>696</v>
      </c>
      <c r="P324" s="320" t="s">
        <v>203</v>
      </c>
      <c r="Q324" t="s">
        <v>1432</v>
      </c>
      <c r="V324" t="s">
        <v>1433</v>
      </c>
      <c r="W324" t="s">
        <v>1433</v>
      </c>
      <c r="Y324" t="s">
        <v>1457</v>
      </c>
      <c r="Z324">
        <v>62</v>
      </c>
      <c r="AA324" s="322">
        <v>44742</v>
      </c>
      <c r="AB324" t="s">
        <v>1543</v>
      </c>
      <c r="AC324" t="s">
        <v>794</v>
      </c>
      <c r="AD324" s="321">
        <v>45.84</v>
      </c>
      <c r="AE324" t="s">
        <v>1436</v>
      </c>
      <c r="AF324">
        <v>2022</v>
      </c>
      <c r="AG324">
        <v>6</v>
      </c>
    </row>
    <row r="325" spans="1:33">
      <c r="A325" t="s">
        <v>1429</v>
      </c>
      <c r="B325" t="s">
        <v>1544</v>
      </c>
      <c r="C325" s="322">
        <v>44773</v>
      </c>
      <c r="D325" t="s">
        <v>1459</v>
      </c>
      <c r="E325" t="s">
        <v>692</v>
      </c>
      <c r="F325">
        <v>71540</v>
      </c>
      <c r="G325" t="s">
        <v>1534</v>
      </c>
      <c r="H325" t="s">
        <v>694</v>
      </c>
      <c r="I325">
        <v>30000</v>
      </c>
      <c r="J325">
        <v>33404</v>
      </c>
      <c r="K325">
        <v>1981</v>
      </c>
      <c r="L325">
        <v>11363</v>
      </c>
      <c r="M325" t="s">
        <v>695</v>
      </c>
      <c r="N325">
        <v>129730</v>
      </c>
      <c r="O325" t="s">
        <v>696</v>
      </c>
      <c r="P325" s="320" t="s">
        <v>203</v>
      </c>
      <c r="Q325" t="s">
        <v>1432</v>
      </c>
      <c r="V325" t="s">
        <v>1433</v>
      </c>
      <c r="W325" t="s">
        <v>1433</v>
      </c>
      <c r="Y325" t="s">
        <v>1460</v>
      </c>
      <c r="Z325">
        <v>67</v>
      </c>
      <c r="AA325" s="322">
        <v>44773</v>
      </c>
      <c r="AB325" t="s">
        <v>1545</v>
      </c>
      <c r="AC325" t="s">
        <v>794</v>
      </c>
      <c r="AD325" s="321">
        <v>37.64</v>
      </c>
      <c r="AE325" t="s">
        <v>1436</v>
      </c>
      <c r="AF325">
        <v>2022</v>
      </c>
      <c r="AG325">
        <v>7</v>
      </c>
    </row>
    <row r="326" spans="1:33">
      <c r="A326" t="s">
        <v>1429</v>
      </c>
      <c r="B326" t="s">
        <v>1546</v>
      </c>
      <c r="C326" t="s">
        <v>1219</v>
      </c>
      <c r="D326" s="322">
        <v>44806</v>
      </c>
      <c r="E326" t="s">
        <v>692</v>
      </c>
      <c r="F326">
        <v>71540</v>
      </c>
      <c r="G326" t="s">
        <v>1534</v>
      </c>
      <c r="H326" t="s">
        <v>694</v>
      </c>
      <c r="I326">
        <v>30000</v>
      </c>
      <c r="J326">
        <v>33404</v>
      </c>
      <c r="K326">
        <v>1981</v>
      </c>
      <c r="L326">
        <v>11363</v>
      </c>
      <c r="M326" t="s">
        <v>695</v>
      </c>
      <c r="N326">
        <v>129730</v>
      </c>
      <c r="O326" t="s">
        <v>696</v>
      </c>
      <c r="P326" s="320" t="s">
        <v>203</v>
      </c>
      <c r="Q326" t="s">
        <v>1432</v>
      </c>
      <c r="V326" t="s">
        <v>1433</v>
      </c>
      <c r="W326" t="s">
        <v>1433</v>
      </c>
      <c r="Y326" t="s">
        <v>1462</v>
      </c>
      <c r="Z326">
        <v>58</v>
      </c>
      <c r="AA326" t="s">
        <v>1219</v>
      </c>
      <c r="AB326" t="s">
        <v>1547</v>
      </c>
      <c r="AC326" t="s">
        <v>794</v>
      </c>
      <c r="AD326" s="321">
        <v>44.65</v>
      </c>
      <c r="AE326" t="s">
        <v>1436</v>
      </c>
      <c r="AF326">
        <v>2022</v>
      </c>
      <c r="AG326">
        <v>8</v>
      </c>
    </row>
    <row r="327" spans="1:33">
      <c r="A327" t="s">
        <v>1429</v>
      </c>
      <c r="B327" t="s">
        <v>1548</v>
      </c>
      <c r="C327" s="322">
        <v>44834</v>
      </c>
      <c r="D327" s="322">
        <v>44838</v>
      </c>
      <c r="E327" t="s">
        <v>692</v>
      </c>
      <c r="F327">
        <v>71540</v>
      </c>
      <c r="G327" t="s">
        <v>1534</v>
      </c>
      <c r="H327" t="s">
        <v>694</v>
      </c>
      <c r="I327">
        <v>30000</v>
      </c>
      <c r="J327">
        <v>33404</v>
      </c>
      <c r="K327">
        <v>1981</v>
      </c>
      <c r="L327">
        <v>11363</v>
      </c>
      <c r="M327" t="s">
        <v>695</v>
      </c>
      <c r="N327">
        <v>129730</v>
      </c>
      <c r="O327" t="s">
        <v>696</v>
      </c>
      <c r="P327" s="320" t="s">
        <v>203</v>
      </c>
      <c r="Q327" t="s">
        <v>1432</v>
      </c>
      <c r="V327" t="s">
        <v>1433</v>
      </c>
      <c r="W327" t="s">
        <v>1433</v>
      </c>
      <c r="Y327" t="s">
        <v>1465</v>
      </c>
      <c r="Z327">
        <v>61</v>
      </c>
      <c r="AA327" s="322">
        <v>44834</v>
      </c>
      <c r="AB327" t="s">
        <v>1547</v>
      </c>
      <c r="AC327" t="s">
        <v>794</v>
      </c>
      <c r="AD327" s="321">
        <v>44.65</v>
      </c>
      <c r="AE327" t="s">
        <v>1436</v>
      </c>
      <c r="AF327">
        <v>2022</v>
      </c>
      <c r="AG327">
        <v>9</v>
      </c>
    </row>
    <row r="328" spans="1:33">
      <c r="A328" t="s">
        <v>1429</v>
      </c>
      <c r="B328" t="s">
        <v>1549</v>
      </c>
      <c r="C328" s="322">
        <v>44865</v>
      </c>
      <c r="D328" s="322">
        <v>44867</v>
      </c>
      <c r="E328" t="s">
        <v>692</v>
      </c>
      <c r="F328">
        <v>71540</v>
      </c>
      <c r="G328" t="s">
        <v>1534</v>
      </c>
      <c r="H328" t="s">
        <v>694</v>
      </c>
      <c r="I328">
        <v>30000</v>
      </c>
      <c r="J328">
        <v>33404</v>
      </c>
      <c r="K328">
        <v>1981</v>
      </c>
      <c r="L328">
        <v>11363</v>
      </c>
      <c r="M328" t="s">
        <v>695</v>
      </c>
      <c r="N328">
        <v>129730</v>
      </c>
      <c r="O328" t="s">
        <v>696</v>
      </c>
      <c r="P328" s="320" t="s">
        <v>203</v>
      </c>
      <c r="Q328" t="s">
        <v>1432</v>
      </c>
      <c r="V328" t="s">
        <v>1433</v>
      </c>
      <c r="W328" t="s">
        <v>1433</v>
      </c>
      <c r="Y328" t="s">
        <v>1469</v>
      </c>
      <c r="Z328">
        <v>63</v>
      </c>
      <c r="AA328" s="322">
        <v>44865</v>
      </c>
      <c r="AB328" t="s">
        <v>1550</v>
      </c>
      <c r="AC328" t="s">
        <v>794</v>
      </c>
      <c r="AD328" s="321">
        <v>47</v>
      </c>
      <c r="AE328" t="s">
        <v>1436</v>
      </c>
      <c r="AF328">
        <v>2022</v>
      </c>
      <c r="AG328">
        <v>10</v>
      </c>
    </row>
    <row r="329" spans="1:33">
      <c r="A329" t="s">
        <v>1429</v>
      </c>
      <c r="B329" t="s">
        <v>1551</v>
      </c>
      <c r="C329" s="322">
        <v>44895</v>
      </c>
      <c r="D329" t="s">
        <v>977</v>
      </c>
      <c r="E329" t="s">
        <v>692</v>
      </c>
      <c r="F329">
        <v>71540</v>
      </c>
      <c r="G329" t="s">
        <v>1534</v>
      </c>
      <c r="H329" t="s">
        <v>694</v>
      </c>
      <c r="I329">
        <v>30000</v>
      </c>
      <c r="J329">
        <v>33404</v>
      </c>
      <c r="K329">
        <v>1981</v>
      </c>
      <c r="L329">
        <v>11363</v>
      </c>
      <c r="M329" t="s">
        <v>695</v>
      </c>
      <c r="N329">
        <v>129730</v>
      </c>
      <c r="O329" t="s">
        <v>696</v>
      </c>
      <c r="P329" s="320" t="s">
        <v>203</v>
      </c>
      <c r="Q329" t="s">
        <v>1432</v>
      </c>
      <c r="V329" t="s">
        <v>1433</v>
      </c>
      <c r="W329" t="s">
        <v>1433</v>
      </c>
      <c r="Y329" t="s">
        <v>1472</v>
      </c>
      <c r="Z329">
        <v>66</v>
      </c>
      <c r="AA329" s="322">
        <v>44895</v>
      </c>
      <c r="AB329" t="s">
        <v>1550</v>
      </c>
      <c r="AC329" t="s">
        <v>794</v>
      </c>
      <c r="AD329" s="321">
        <v>47</v>
      </c>
      <c r="AE329" t="s">
        <v>1436</v>
      </c>
      <c r="AF329">
        <v>2022</v>
      </c>
      <c r="AG329">
        <v>11</v>
      </c>
    </row>
    <row r="330" spans="1:33">
      <c r="A330" t="s">
        <v>1429</v>
      </c>
      <c r="B330" t="s">
        <v>1552</v>
      </c>
      <c r="C330" t="s">
        <v>796</v>
      </c>
      <c r="D330" s="322">
        <v>44929</v>
      </c>
      <c r="E330" t="s">
        <v>692</v>
      </c>
      <c r="F330">
        <v>71540</v>
      </c>
      <c r="G330" t="s">
        <v>1534</v>
      </c>
      <c r="H330" t="s">
        <v>694</v>
      </c>
      <c r="I330">
        <v>30000</v>
      </c>
      <c r="J330">
        <v>33404</v>
      </c>
      <c r="K330">
        <v>1981</v>
      </c>
      <c r="L330">
        <v>11363</v>
      </c>
      <c r="M330" t="s">
        <v>695</v>
      </c>
      <c r="N330">
        <v>129730</v>
      </c>
      <c r="O330" t="s">
        <v>696</v>
      </c>
      <c r="P330" s="320" t="s">
        <v>203</v>
      </c>
      <c r="Q330" t="s">
        <v>1432</v>
      </c>
      <c r="V330" t="s">
        <v>1433</v>
      </c>
      <c r="W330" t="s">
        <v>1433</v>
      </c>
      <c r="Y330" t="s">
        <v>1475</v>
      </c>
      <c r="Z330">
        <v>80</v>
      </c>
      <c r="AA330" t="s">
        <v>796</v>
      </c>
      <c r="AB330" t="s">
        <v>1550</v>
      </c>
      <c r="AC330" t="s">
        <v>794</v>
      </c>
      <c r="AD330" s="321">
        <v>47</v>
      </c>
      <c r="AE330" t="s">
        <v>1436</v>
      </c>
      <c r="AF330">
        <v>2022</v>
      </c>
      <c r="AG330">
        <v>12</v>
      </c>
    </row>
    <row r="331" spans="1:33">
      <c r="A331" t="s">
        <v>1429</v>
      </c>
      <c r="B331" t="s">
        <v>1553</v>
      </c>
      <c r="C331" s="322">
        <v>44592</v>
      </c>
      <c r="D331" s="322">
        <v>44629</v>
      </c>
      <c r="E331" t="s">
        <v>692</v>
      </c>
      <c r="F331">
        <v>71545</v>
      </c>
      <c r="G331" t="s">
        <v>1554</v>
      </c>
      <c r="H331" t="s">
        <v>694</v>
      </c>
      <c r="I331">
        <v>30000</v>
      </c>
      <c r="J331">
        <v>33404</v>
      </c>
      <c r="K331">
        <v>1981</v>
      </c>
      <c r="L331">
        <v>11363</v>
      </c>
      <c r="M331" t="s">
        <v>695</v>
      </c>
      <c r="N331">
        <v>129730</v>
      </c>
      <c r="O331" t="s">
        <v>696</v>
      </c>
      <c r="P331" s="320" t="s">
        <v>203</v>
      </c>
      <c r="Q331" t="s">
        <v>1432</v>
      </c>
      <c r="V331" t="s">
        <v>1433</v>
      </c>
      <c r="W331" t="s">
        <v>1433</v>
      </c>
      <c r="Y331" t="s">
        <v>1434</v>
      </c>
      <c r="Z331">
        <v>92</v>
      </c>
      <c r="AA331" s="322">
        <v>44592</v>
      </c>
      <c r="AB331" t="s">
        <v>1520</v>
      </c>
      <c r="AC331" t="s">
        <v>794</v>
      </c>
      <c r="AD331" s="321">
        <v>9.5</v>
      </c>
      <c r="AE331" t="s">
        <v>1436</v>
      </c>
      <c r="AF331">
        <v>2022</v>
      </c>
      <c r="AG331">
        <v>1</v>
      </c>
    </row>
    <row r="332" spans="1:33">
      <c r="A332" t="s">
        <v>1429</v>
      </c>
      <c r="B332" t="s">
        <v>1555</v>
      </c>
      <c r="C332" t="s">
        <v>750</v>
      </c>
      <c r="D332" s="322">
        <v>44629</v>
      </c>
      <c r="E332" t="s">
        <v>692</v>
      </c>
      <c r="F332">
        <v>71545</v>
      </c>
      <c r="G332" t="s">
        <v>1554</v>
      </c>
      <c r="H332" t="s">
        <v>694</v>
      </c>
      <c r="I332">
        <v>30000</v>
      </c>
      <c r="J332">
        <v>33404</v>
      </c>
      <c r="K332">
        <v>1981</v>
      </c>
      <c r="L332">
        <v>11363</v>
      </c>
      <c r="M332" t="s">
        <v>695</v>
      </c>
      <c r="N332">
        <v>129730</v>
      </c>
      <c r="O332" t="s">
        <v>696</v>
      </c>
      <c r="P332" s="320" t="s">
        <v>203</v>
      </c>
      <c r="Q332" t="s">
        <v>1432</v>
      </c>
      <c r="V332" t="s">
        <v>1433</v>
      </c>
      <c r="W332" t="s">
        <v>1433</v>
      </c>
      <c r="Y332" t="s">
        <v>1438</v>
      </c>
      <c r="Z332">
        <v>94</v>
      </c>
      <c r="AA332" t="s">
        <v>750</v>
      </c>
      <c r="AB332" t="s">
        <v>1520</v>
      </c>
      <c r="AC332" t="s">
        <v>794</v>
      </c>
      <c r="AD332" s="321">
        <v>9.5</v>
      </c>
      <c r="AE332" t="s">
        <v>1436</v>
      </c>
      <c r="AF332">
        <v>2022</v>
      </c>
      <c r="AG332">
        <v>2</v>
      </c>
    </row>
    <row r="333" spans="1:33">
      <c r="A333" t="s">
        <v>1429</v>
      </c>
      <c r="B333" t="s">
        <v>1556</v>
      </c>
      <c r="C333" s="322">
        <v>44651</v>
      </c>
      <c r="D333" t="s">
        <v>1441</v>
      </c>
      <c r="E333" t="s">
        <v>692</v>
      </c>
      <c r="F333">
        <v>71545</v>
      </c>
      <c r="G333" t="s">
        <v>1554</v>
      </c>
      <c r="H333" t="s">
        <v>694</v>
      </c>
      <c r="I333">
        <v>30000</v>
      </c>
      <c r="J333">
        <v>33404</v>
      </c>
      <c r="K333">
        <v>1981</v>
      </c>
      <c r="L333">
        <v>11363</v>
      </c>
      <c r="M333" t="s">
        <v>695</v>
      </c>
      <c r="N333">
        <v>129730</v>
      </c>
      <c r="O333" t="s">
        <v>696</v>
      </c>
      <c r="P333" s="320" t="s">
        <v>203</v>
      </c>
      <c r="Q333" t="s">
        <v>1432</v>
      </c>
      <c r="V333" t="s">
        <v>1433</v>
      </c>
      <c r="W333" t="s">
        <v>1433</v>
      </c>
      <c r="Y333" t="s">
        <v>1442</v>
      </c>
      <c r="Z333">
        <v>80</v>
      </c>
      <c r="AA333" s="322">
        <v>44651</v>
      </c>
      <c r="AB333" t="s">
        <v>1520</v>
      </c>
      <c r="AC333" t="s">
        <v>794</v>
      </c>
      <c r="AD333" s="321">
        <v>9.5</v>
      </c>
      <c r="AE333" t="s">
        <v>1436</v>
      </c>
      <c r="AF333">
        <v>2022</v>
      </c>
      <c r="AG333">
        <v>3</v>
      </c>
    </row>
    <row r="334" spans="1:33">
      <c r="A334" t="s">
        <v>1429</v>
      </c>
      <c r="B334" t="s">
        <v>1557</v>
      </c>
      <c r="C334" t="s">
        <v>1247</v>
      </c>
      <c r="D334" t="s">
        <v>1452</v>
      </c>
      <c r="E334" t="s">
        <v>692</v>
      </c>
      <c r="F334">
        <v>71545</v>
      </c>
      <c r="G334" t="s">
        <v>1554</v>
      </c>
      <c r="H334" t="s">
        <v>694</v>
      </c>
      <c r="I334">
        <v>30000</v>
      </c>
      <c r="J334">
        <v>33404</v>
      </c>
      <c r="K334">
        <v>1981</v>
      </c>
      <c r="L334">
        <v>11363</v>
      </c>
      <c r="M334" t="s">
        <v>695</v>
      </c>
      <c r="N334">
        <v>129730</v>
      </c>
      <c r="O334" t="s">
        <v>696</v>
      </c>
      <c r="P334" s="320" t="s">
        <v>203</v>
      </c>
      <c r="Q334" t="s">
        <v>1432</v>
      </c>
      <c r="V334" t="s">
        <v>1433</v>
      </c>
      <c r="W334" t="s">
        <v>1433</v>
      </c>
      <c r="Y334" t="s">
        <v>1453</v>
      </c>
      <c r="Z334">
        <v>81</v>
      </c>
      <c r="AA334" t="s">
        <v>1247</v>
      </c>
      <c r="AB334" t="s">
        <v>1520</v>
      </c>
      <c r="AC334" t="s">
        <v>794</v>
      </c>
      <c r="AD334" s="321">
        <v>9.5</v>
      </c>
      <c r="AE334" t="s">
        <v>1436</v>
      </c>
      <c r="AF334">
        <v>2022</v>
      </c>
      <c r="AG334">
        <v>4</v>
      </c>
    </row>
    <row r="335" spans="1:33">
      <c r="A335" t="s">
        <v>1429</v>
      </c>
      <c r="B335" t="s">
        <v>1558</v>
      </c>
      <c r="C335" t="s">
        <v>1278</v>
      </c>
      <c r="D335" s="322">
        <v>44713</v>
      </c>
      <c r="E335" t="s">
        <v>692</v>
      </c>
      <c r="F335">
        <v>71545</v>
      </c>
      <c r="G335" t="s">
        <v>1554</v>
      </c>
      <c r="H335" t="s">
        <v>694</v>
      </c>
      <c r="I335">
        <v>30000</v>
      </c>
      <c r="J335">
        <v>33404</v>
      </c>
      <c r="K335">
        <v>1981</v>
      </c>
      <c r="L335">
        <v>11363</v>
      </c>
      <c r="M335" t="s">
        <v>695</v>
      </c>
      <c r="N335">
        <v>129730</v>
      </c>
      <c r="O335" t="s">
        <v>696</v>
      </c>
      <c r="P335" s="320" t="s">
        <v>203</v>
      </c>
      <c r="Q335" t="s">
        <v>1432</v>
      </c>
      <c r="V335" t="s">
        <v>1433</v>
      </c>
      <c r="W335" t="s">
        <v>1433</v>
      </c>
      <c r="Y335" t="s">
        <v>1455</v>
      </c>
      <c r="Z335">
        <v>80</v>
      </c>
      <c r="AA335" t="s">
        <v>1278</v>
      </c>
      <c r="AB335" t="s">
        <v>1520</v>
      </c>
      <c r="AC335" t="s">
        <v>794</v>
      </c>
      <c r="AD335" s="321">
        <v>9.5</v>
      </c>
      <c r="AE335" t="s">
        <v>1436</v>
      </c>
      <c r="AF335">
        <v>2022</v>
      </c>
      <c r="AG335">
        <v>5</v>
      </c>
    </row>
    <row r="336" spans="1:33">
      <c r="A336" t="s">
        <v>1429</v>
      </c>
      <c r="B336" t="s">
        <v>1559</v>
      </c>
      <c r="C336" s="322">
        <v>44742</v>
      </c>
      <c r="D336" s="322">
        <v>44749</v>
      </c>
      <c r="E336" t="s">
        <v>692</v>
      </c>
      <c r="F336">
        <v>71545</v>
      </c>
      <c r="G336" t="s">
        <v>1554</v>
      </c>
      <c r="H336" t="s">
        <v>694</v>
      </c>
      <c r="I336">
        <v>30000</v>
      </c>
      <c r="J336">
        <v>33404</v>
      </c>
      <c r="K336">
        <v>1981</v>
      </c>
      <c r="L336">
        <v>11363</v>
      </c>
      <c r="M336" t="s">
        <v>695</v>
      </c>
      <c r="N336">
        <v>129730</v>
      </c>
      <c r="O336" t="s">
        <v>696</v>
      </c>
      <c r="P336" s="320" t="s">
        <v>203</v>
      </c>
      <c r="Q336" t="s">
        <v>1432</v>
      </c>
      <c r="V336" t="s">
        <v>1433</v>
      </c>
      <c r="W336" t="s">
        <v>1433</v>
      </c>
      <c r="Y336" t="s">
        <v>1457</v>
      </c>
      <c r="Z336">
        <v>74</v>
      </c>
      <c r="AA336" s="322">
        <v>44742</v>
      </c>
      <c r="AB336" t="s">
        <v>1520</v>
      </c>
      <c r="AC336" t="s">
        <v>794</v>
      </c>
      <c r="AD336" s="321">
        <v>9.5</v>
      </c>
      <c r="AE336" t="s">
        <v>1436</v>
      </c>
      <c r="AF336">
        <v>2022</v>
      </c>
      <c r="AG336">
        <v>6</v>
      </c>
    </row>
    <row r="337" spans="1:33">
      <c r="A337" t="s">
        <v>1429</v>
      </c>
      <c r="B337" t="s">
        <v>1560</v>
      </c>
      <c r="C337" s="322">
        <v>44773</v>
      </c>
      <c r="D337" t="s">
        <v>1459</v>
      </c>
      <c r="E337" t="s">
        <v>692</v>
      </c>
      <c r="F337">
        <v>71545</v>
      </c>
      <c r="G337" t="s">
        <v>1554</v>
      </c>
      <c r="H337" t="s">
        <v>694</v>
      </c>
      <c r="I337">
        <v>30000</v>
      </c>
      <c r="J337">
        <v>33404</v>
      </c>
      <c r="K337">
        <v>1981</v>
      </c>
      <c r="L337">
        <v>11363</v>
      </c>
      <c r="M337" t="s">
        <v>695</v>
      </c>
      <c r="N337">
        <v>129730</v>
      </c>
      <c r="O337" t="s">
        <v>696</v>
      </c>
      <c r="P337" s="320" t="s">
        <v>203</v>
      </c>
      <c r="Q337" t="s">
        <v>1432</v>
      </c>
      <c r="V337" t="s">
        <v>1433</v>
      </c>
      <c r="W337" t="s">
        <v>1433</v>
      </c>
      <c r="Y337" t="s">
        <v>1460</v>
      </c>
      <c r="Z337">
        <v>79</v>
      </c>
      <c r="AA337" s="322">
        <v>44773</v>
      </c>
      <c r="AB337" t="s">
        <v>1520</v>
      </c>
      <c r="AC337" t="s">
        <v>794</v>
      </c>
      <c r="AD337" s="321">
        <v>9.5</v>
      </c>
      <c r="AE337" t="s">
        <v>1436</v>
      </c>
      <c r="AF337">
        <v>2022</v>
      </c>
      <c r="AG337">
        <v>7</v>
      </c>
    </row>
    <row r="338" spans="1:33">
      <c r="A338" t="s">
        <v>1429</v>
      </c>
      <c r="B338" t="s">
        <v>1561</v>
      </c>
      <c r="C338" t="s">
        <v>1219</v>
      </c>
      <c r="D338" s="322">
        <v>44806</v>
      </c>
      <c r="E338" t="s">
        <v>692</v>
      </c>
      <c r="F338">
        <v>71545</v>
      </c>
      <c r="G338" t="s">
        <v>1554</v>
      </c>
      <c r="H338" t="s">
        <v>694</v>
      </c>
      <c r="I338">
        <v>30000</v>
      </c>
      <c r="J338">
        <v>33404</v>
      </c>
      <c r="K338">
        <v>1981</v>
      </c>
      <c r="L338">
        <v>11363</v>
      </c>
      <c r="M338" t="s">
        <v>695</v>
      </c>
      <c r="N338">
        <v>129730</v>
      </c>
      <c r="O338" t="s">
        <v>696</v>
      </c>
      <c r="P338" s="320" t="s">
        <v>203</v>
      </c>
      <c r="Q338" t="s">
        <v>1432</v>
      </c>
      <c r="V338" t="s">
        <v>1433</v>
      </c>
      <c r="W338" t="s">
        <v>1433</v>
      </c>
      <c r="Y338" t="s">
        <v>1462</v>
      </c>
      <c r="Z338">
        <v>69</v>
      </c>
      <c r="AA338" t="s">
        <v>1219</v>
      </c>
      <c r="AB338" t="s">
        <v>1520</v>
      </c>
      <c r="AC338" t="s">
        <v>794</v>
      </c>
      <c r="AD338" s="321">
        <v>9.5</v>
      </c>
      <c r="AE338" t="s">
        <v>1436</v>
      </c>
      <c r="AF338">
        <v>2022</v>
      </c>
      <c r="AG338">
        <v>8</v>
      </c>
    </row>
    <row r="339" spans="1:33">
      <c r="A339" t="s">
        <v>1429</v>
      </c>
      <c r="B339" t="s">
        <v>1562</v>
      </c>
      <c r="C339" s="322">
        <v>44834</v>
      </c>
      <c r="D339" s="322">
        <v>44838</v>
      </c>
      <c r="E339" t="s">
        <v>692</v>
      </c>
      <c r="F339">
        <v>71545</v>
      </c>
      <c r="G339" t="s">
        <v>1554</v>
      </c>
      <c r="H339" t="s">
        <v>694</v>
      </c>
      <c r="I339">
        <v>30000</v>
      </c>
      <c r="J339">
        <v>33404</v>
      </c>
      <c r="K339">
        <v>1981</v>
      </c>
      <c r="L339">
        <v>11363</v>
      </c>
      <c r="M339" t="s">
        <v>695</v>
      </c>
      <c r="N339">
        <v>129730</v>
      </c>
      <c r="O339" t="s">
        <v>696</v>
      </c>
      <c r="P339" s="320" t="s">
        <v>203</v>
      </c>
      <c r="Q339" t="s">
        <v>1432</v>
      </c>
      <c r="V339" t="s">
        <v>1433</v>
      </c>
      <c r="W339" t="s">
        <v>1433</v>
      </c>
      <c r="Y339" t="s">
        <v>1465</v>
      </c>
      <c r="Z339">
        <v>72</v>
      </c>
      <c r="AA339" s="322">
        <v>44834</v>
      </c>
      <c r="AB339" t="s">
        <v>1520</v>
      </c>
      <c r="AC339" t="s">
        <v>794</v>
      </c>
      <c r="AD339" s="321">
        <v>9.5</v>
      </c>
      <c r="AE339" t="s">
        <v>1436</v>
      </c>
      <c r="AF339">
        <v>2022</v>
      </c>
      <c r="AG339">
        <v>9</v>
      </c>
    </row>
    <row r="340" spans="1:33">
      <c r="A340" t="s">
        <v>1429</v>
      </c>
      <c r="B340" t="s">
        <v>1563</v>
      </c>
      <c r="C340" s="322">
        <v>44865</v>
      </c>
      <c r="D340" s="322">
        <v>44867</v>
      </c>
      <c r="E340" t="s">
        <v>692</v>
      </c>
      <c r="F340">
        <v>71545</v>
      </c>
      <c r="G340" t="s">
        <v>1554</v>
      </c>
      <c r="H340" t="s">
        <v>694</v>
      </c>
      <c r="I340">
        <v>30000</v>
      </c>
      <c r="J340">
        <v>33404</v>
      </c>
      <c r="K340">
        <v>1981</v>
      </c>
      <c r="L340">
        <v>11363</v>
      </c>
      <c r="M340" t="s">
        <v>695</v>
      </c>
      <c r="N340">
        <v>129730</v>
      </c>
      <c r="O340" t="s">
        <v>696</v>
      </c>
      <c r="P340" s="320" t="s">
        <v>203</v>
      </c>
      <c r="Q340" t="s">
        <v>1432</v>
      </c>
      <c r="V340" t="s">
        <v>1433</v>
      </c>
      <c r="W340" t="s">
        <v>1433</v>
      </c>
      <c r="Y340" t="s">
        <v>1469</v>
      </c>
      <c r="Z340">
        <v>73</v>
      </c>
      <c r="AA340" s="322">
        <v>44865</v>
      </c>
      <c r="AB340" t="s">
        <v>1530</v>
      </c>
      <c r="AC340" t="s">
        <v>794</v>
      </c>
      <c r="AD340" s="321">
        <v>10</v>
      </c>
      <c r="AE340" t="s">
        <v>1436</v>
      </c>
      <c r="AF340">
        <v>2022</v>
      </c>
      <c r="AG340">
        <v>10</v>
      </c>
    </row>
    <row r="341" spans="1:33">
      <c r="A341" t="s">
        <v>1429</v>
      </c>
      <c r="B341" t="s">
        <v>1564</v>
      </c>
      <c r="C341" s="322">
        <v>44895</v>
      </c>
      <c r="D341" t="s">
        <v>977</v>
      </c>
      <c r="E341" t="s">
        <v>692</v>
      </c>
      <c r="F341">
        <v>71545</v>
      </c>
      <c r="G341" t="s">
        <v>1554</v>
      </c>
      <c r="H341" t="s">
        <v>694</v>
      </c>
      <c r="I341">
        <v>30000</v>
      </c>
      <c r="J341">
        <v>33404</v>
      </c>
      <c r="K341">
        <v>1981</v>
      </c>
      <c r="L341">
        <v>11363</v>
      </c>
      <c r="M341" t="s">
        <v>695</v>
      </c>
      <c r="N341">
        <v>129730</v>
      </c>
      <c r="O341" t="s">
        <v>696</v>
      </c>
      <c r="P341" s="320" t="s">
        <v>203</v>
      </c>
      <c r="Q341" t="s">
        <v>1432</v>
      </c>
      <c r="V341" t="s">
        <v>1433</v>
      </c>
      <c r="W341" t="s">
        <v>1433</v>
      </c>
      <c r="Y341" t="s">
        <v>1472</v>
      </c>
      <c r="Z341">
        <v>78</v>
      </c>
      <c r="AA341" s="322">
        <v>44895</v>
      </c>
      <c r="AB341" t="s">
        <v>1530</v>
      </c>
      <c r="AC341" t="s">
        <v>794</v>
      </c>
      <c r="AD341" s="321">
        <v>10</v>
      </c>
      <c r="AE341" t="s">
        <v>1436</v>
      </c>
      <c r="AF341">
        <v>2022</v>
      </c>
      <c r="AG341">
        <v>11</v>
      </c>
    </row>
    <row r="342" spans="1:33">
      <c r="A342" t="s">
        <v>1429</v>
      </c>
      <c r="B342" t="s">
        <v>1565</v>
      </c>
      <c r="C342" t="s">
        <v>796</v>
      </c>
      <c r="D342" s="322">
        <v>44929</v>
      </c>
      <c r="E342" t="s">
        <v>692</v>
      </c>
      <c r="F342">
        <v>71545</v>
      </c>
      <c r="G342" t="s">
        <v>1554</v>
      </c>
      <c r="H342" t="s">
        <v>694</v>
      </c>
      <c r="I342">
        <v>30000</v>
      </c>
      <c r="J342">
        <v>33404</v>
      </c>
      <c r="K342">
        <v>1981</v>
      </c>
      <c r="L342">
        <v>11363</v>
      </c>
      <c r="M342" t="s">
        <v>695</v>
      </c>
      <c r="N342">
        <v>129730</v>
      </c>
      <c r="O342" t="s">
        <v>696</v>
      </c>
      <c r="P342" s="320" t="s">
        <v>203</v>
      </c>
      <c r="Q342" t="s">
        <v>1432</v>
      </c>
      <c r="V342" t="s">
        <v>1433</v>
      </c>
      <c r="W342" t="s">
        <v>1433</v>
      </c>
      <c r="Y342" t="s">
        <v>1475</v>
      </c>
      <c r="Z342">
        <v>91</v>
      </c>
      <c r="AA342" t="s">
        <v>796</v>
      </c>
      <c r="AB342" t="s">
        <v>1530</v>
      </c>
      <c r="AC342" t="s">
        <v>794</v>
      </c>
      <c r="AD342" s="321">
        <v>10</v>
      </c>
      <c r="AE342" t="s">
        <v>1436</v>
      </c>
      <c r="AF342">
        <v>2022</v>
      </c>
      <c r="AG342">
        <v>12</v>
      </c>
    </row>
    <row r="343" spans="1:33">
      <c r="A343" t="s">
        <v>1429</v>
      </c>
      <c r="B343" t="s">
        <v>1566</v>
      </c>
      <c r="C343" s="322">
        <v>44592</v>
      </c>
      <c r="D343" s="322">
        <v>44629</v>
      </c>
      <c r="E343" t="s">
        <v>692</v>
      </c>
      <c r="F343">
        <v>71535</v>
      </c>
      <c r="G343" t="s">
        <v>1567</v>
      </c>
      <c r="H343" t="s">
        <v>694</v>
      </c>
      <c r="I343">
        <v>30000</v>
      </c>
      <c r="J343">
        <v>33404</v>
      </c>
      <c r="K343">
        <v>1981</v>
      </c>
      <c r="L343">
        <v>11363</v>
      </c>
      <c r="M343" t="s">
        <v>695</v>
      </c>
      <c r="N343">
        <v>129730</v>
      </c>
      <c r="O343" t="s">
        <v>696</v>
      </c>
      <c r="P343" s="320" t="s">
        <v>203</v>
      </c>
      <c r="Q343" t="s">
        <v>1432</v>
      </c>
      <c r="V343" t="s">
        <v>1433</v>
      </c>
      <c r="W343" t="s">
        <v>1433</v>
      </c>
      <c r="Y343" t="s">
        <v>1434</v>
      </c>
      <c r="Z343">
        <v>68</v>
      </c>
      <c r="AA343" s="322">
        <v>44592</v>
      </c>
      <c r="AB343" t="s">
        <v>1568</v>
      </c>
      <c r="AC343" t="s">
        <v>794</v>
      </c>
      <c r="AD343" s="321">
        <v>91.8</v>
      </c>
      <c r="AE343" t="s">
        <v>1436</v>
      </c>
      <c r="AF343">
        <v>2022</v>
      </c>
      <c r="AG343">
        <v>1</v>
      </c>
    </row>
    <row r="344" spans="1:33">
      <c r="A344" t="s">
        <v>1429</v>
      </c>
      <c r="B344" t="s">
        <v>1569</v>
      </c>
      <c r="C344" t="s">
        <v>750</v>
      </c>
      <c r="D344" s="322">
        <v>44629</v>
      </c>
      <c r="E344" t="s">
        <v>692</v>
      </c>
      <c r="F344">
        <v>71535</v>
      </c>
      <c r="G344" t="s">
        <v>1567</v>
      </c>
      <c r="H344" t="s">
        <v>694</v>
      </c>
      <c r="I344">
        <v>30000</v>
      </c>
      <c r="J344">
        <v>33404</v>
      </c>
      <c r="K344">
        <v>1981</v>
      </c>
      <c r="L344">
        <v>11363</v>
      </c>
      <c r="M344" t="s">
        <v>695</v>
      </c>
      <c r="N344">
        <v>129730</v>
      </c>
      <c r="O344" t="s">
        <v>696</v>
      </c>
      <c r="P344" s="320" t="s">
        <v>203</v>
      </c>
      <c r="Q344" t="s">
        <v>1432</v>
      </c>
      <c r="V344" t="s">
        <v>1433</v>
      </c>
      <c r="W344" t="s">
        <v>1433</v>
      </c>
      <c r="Y344" t="s">
        <v>1438</v>
      </c>
      <c r="Z344">
        <v>69</v>
      </c>
      <c r="AA344" t="s">
        <v>750</v>
      </c>
      <c r="AB344" t="s">
        <v>1570</v>
      </c>
      <c r="AC344" t="s">
        <v>794</v>
      </c>
      <c r="AD344" s="321">
        <v>91.46</v>
      </c>
      <c r="AE344" t="s">
        <v>1436</v>
      </c>
      <c r="AF344">
        <v>2022</v>
      </c>
      <c r="AG344">
        <v>2</v>
      </c>
    </row>
    <row r="345" spans="1:33">
      <c r="A345" t="s">
        <v>1429</v>
      </c>
      <c r="B345" t="s">
        <v>1571</v>
      </c>
      <c r="C345" s="322">
        <v>44651</v>
      </c>
      <c r="D345" t="s">
        <v>1441</v>
      </c>
      <c r="E345" t="s">
        <v>692</v>
      </c>
      <c r="F345">
        <v>71535</v>
      </c>
      <c r="G345" t="s">
        <v>1567</v>
      </c>
      <c r="H345" t="s">
        <v>694</v>
      </c>
      <c r="I345">
        <v>30000</v>
      </c>
      <c r="J345">
        <v>33404</v>
      </c>
      <c r="K345">
        <v>1981</v>
      </c>
      <c r="L345">
        <v>11363</v>
      </c>
      <c r="M345" t="s">
        <v>695</v>
      </c>
      <c r="N345">
        <v>129730</v>
      </c>
      <c r="O345" t="s">
        <v>696</v>
      </c>
      <c r="P345" s="320" t="s">
        <v>203</v>
      </c>
      <c r="Q345" t="s">
        <v>1432</v>
      </c>
      <c r="V345" t="s">
        <v>1433</v>
      </c>
      <c r="W345" t="s">
        <v>1433</v>
      </c>
      <c r="Y345" t="s">
        <v>1442</v>
      </c>
      <c r="Z345">
        <v>58</v>
      </c>
      <c r="AA345" s="322">
        <v>44651</v>
      </c>
      <c r="AB345" t="s">
        <v>1568</v>
      </c>
      <c r="AC345" t="s">
        <v>794</v>
      </c>
      <c r="AD345" s="321">
        <v>91.8</v>
      </c>
      <c r="AE345" t="s">
        <v>1436</v>
      </c>
      <c r="AF345">
        <v>2022</v>
      </c>
      <c r="AG345">
        <v>3</v>
      </c>
    </row>
    <row r="346" spans="1:33">
      <c r="A346" t="s">
        <v>1429</v>
      </c>
      <c r="B346" t="s">
        <v>1572</v>
      </c>
      <c r="C346" t="s">
        <v>1247</v>
      </c>
      <c r="D346" t="s">
        <v>1452</v>
      </c>
      <c r="E346" t="s">
        <v>692</v>
      </c>
      <c r="F346">
        <v>71535</v>
      </c>
      <c r="G346" t="s">
        <v>1567</v>
      </c>
      <c r="H346" t="s">
        <v>694</v>
      </c>
      <c r="I346">
        <v>30000</v>
      </c>
      <c r="J346">
        <v>33404</v>
      </c>
      <c r="K346">
        <v>1981</v>
      </c>
      <c r="L346">
        <v>11363</v>
      </c>
      <c r="M346" t="s">
        <v>695</v>
      </c>
      <c r="N346">
        <v>129730</v>
      </c>
      <c r="O346" t="s">
        <v>696</v>
      </c>
      <c r="P346" s="320" t="s">
        <v>203</v>
      </c>
      <c r="Q346" t="s">
        <v>1432</v>
      </c>
      <c r="V346" t="s">
        <v>1433</v>
      </c>
      <c r="W346" t="s">
        <v>1433</v>
      </c>
      <c r="Y346" t="s">
        <v>1453</v>
      </c>
      <c r="Z346">
        <v>59</v>
      </c>
      <c r="AA346" t="s">
        <v>1247</v>
      </c>
      <c r="AB346" t="s">
        <v>1568</v>
      </c>
      <c r="AC346" t="s">
        <v>794</v>
      </c>
      <c r="AD346" s="321">
        <v>91.8</v>
      </c>
      <c r="AE346" t="s">
        <v>1436</v>
      </c>
      <c r="AF346">
        <v>2022</v>
      </c>
      <c r="AG346">
        <v>4</v>
      </c>
    </row>
    <row r="347" spans="1:33">
      <c r="A347" t="s">
        <v>1429</v>
      </c>
      <c r="B347" t="s">
        <v>1573</v>
      </c>
      <c r="C347" t="s">
        <v>1278</v>
      </c>
      <c r="D347" s="322">
        <v>44713</v>
      </c>
      <c r="E347" t="s">
        <v>692</v>
      </c>
      <c r="F347">
        <v>71535</v>
      </c>
      <c r="G347" t="s">
        <v>1567</v>
      </c>
      <c r="H347" t="s">
        <v>694</v>
      </c>
      <c r="I347">
        <v>30000</v>
      </c>
      <c r="J347">
        <v>33404</v>
      </c>
      <c r="K347">
        <v>1981</v>
      </c>
      <c r="L347">
        <v>11363</v>
      </c>
      <c r="M347" t="s">
        <v>695</v>
      </c>
      <c r="N347">
        <v>129730</v>
      </c>
      <c r="O347" t="s">
        <v>696</v>
      </c>
      <c r="P347" s="320" t="s">
        <v>203</v>
      </c>
      <c r="Q347" t="s">
        <v>1432</v>
      </c>
      <c r="V347" t="s">
        <v>1433</v>
      </c>
      <c r="W347" t="s">
        <v>1433</v>
      </c>
      <c r="Y347" t="s">
        <v>1455</v>
      </c>
      <c r="Z347">
        <v>58</v>
      </c>
      <c r="AA347" t="s">
        <v>1278</v>
      </c>
      <c r="AB347" t="s">
        <v>1568</v>
      </c>
      <c r="AC347" t="s">
        <v>794</v>
      </c>
      <c r="AD347" s="321">
        <v>91.8</v>
      </c>
      <c r="AE347" t="s">
        <v>1436</v>
      </c>
      <c r="AF347">
        <v>2022</v>
      </c>
      <c r="AG347">
        <v>5</v>
      </c>
    </row>
    <row r="348" spans="1:33">
      <c r="A348" t="s">
        <v>1429</v>
      </c>
      <c r="B348" t="s">
        <v>1574</v>
      </c>
      <c r="C348" s="322">
        <v>44742</v>
      </c>
      <c r="D348" s="322">
        <v>44749</v>
      </c>
      <c r="E348" t="s">
        <v>692</v>
      </c>
      <c r="F348">
        <v>71535</v>
      </c>
      <c r="G348" t="s">
        <v>1567</v>
      </c>
      <c r="H348" t="s">
        <v>694</v>
      </c>
      <c r="I348">
        <v>30000</v>
      </c>
      <c r="J348">
        <v>33404</v>
      </c>
      <c r="K348">
        <v>1981</v>
      </c>
      <c r="L348">
        <v>11363</v>
      </c>
      <c r="M348" t="s">
        <v>695</v>
      </c>
      <c r="N348">
        <v>129730</v>
      </c>
      <c r="O348" t="s">
        <v>696</v>
      </c>
      <c r="P348" s="320" t="s">
        <v>203</v>
      </c>
      <c r="Q348" t="s">
        <v>1432</v>
      </c>
      <c r="V348" t="s">
        <v>1433</v>
      </c>
      <c r="W348" t="s">
        <v>1433</v>
      </c>
      <c r="Y348" t="s">
        <v>1457</v>
      </c>
      <c r="Z348">
        <v>54</v>
      </c>
      <c r="AA348" s="322">
        <v>44742</v>
      </c>
      <c r="AB348" t="s">
        <v>1575</v>
      </c>
      <c r="AC348" t="s">
        <v>794</v>
      </c>
      <c r="AD348" s="321">
        <v>92.13</v>
      </c>
      <c r="AE348" t="s">
        <v>1436</v>
      </c>
      <c r="AF348">
        <v>2022</v>
      </c>
      <c r="AG348">
        <v>6</v>
      </c>
    </row>
    <row r="349" spans="1:33">
      <c r="A349" t="s">
        <v>1429</v>
      </c>
      <c r="B349" t="s">
        <v>1576</v>
      </c>
      <c r="C349" s="322">
        <v>44773</v>
      </c>
      <c r="D349" t="s">
        <v>1459</v>
      </c>
      <c r="E349" t="s">
        <v>692</v>
      </c>
      <c r="F349">
        <v>71535</v>
      </c>
      <c r="G349" t="s">
        <v>1567</v>
      </c>
      <c r="H349" t="s">
        <v>694</v>
      </c>
      <c r="I349">
        <v>30000</v>
      </c>
      <c r="J349">
        <v>33404</v>
      </c>
      <c r="K349">
        <v>1981</v>
      </c>
      <c r="L349">
        <v>11363</v>
      </c>
      <c r="M349" t="s">
        <v>695</v>
      </c>
      <c r="N349">
        <v>129730</v>
      </c>
      <c r="O349" t="s">
        <v>696</v>
      </c>
      <c r="P349" s="320" t="s">
        <v>203</v>
      </c>
      <c r="Q349" t="s">
        <v>1432</v>
      </c>
      <c r="V349" t="s">
        <v>1433</v>
      </c>
      <c r="W349" t="s">
        <v>1433</v>
      </c>
      <c r="Y349" t="s">
        <v>1460</v>
      </c>
      <c r="Z349">
        <v>57</v>
      </c>
      <c r="AA349" s="322">
        <v>44773</v>
      </c>
      <c r="AB349" t="s">
        <v>1568</v>
      </c>
      <c r="AC349" t="s">
        <v>794</v>
      </c>
      <c r="AD349" s="321">
        <v>91.8</v>
      </c>
      <c r="AE349" t="s">
        <v>1436</v>
      </c>
      <c r="AF349">
        <v>2022</v>
      </c>
      <c r="AG349">
        <v>7</v>
      </c>
    </row>
    <row r="350" spans="1:33">
      <c r="A350" t="s">
        <v>1429</v>
      </c>
      <c r="B350" t="s">
        <v>1577</v>
      </c>
      <c r="C350" t="s">
        <v>1219</v>
      </c>
      <c r="D350" s="322">
        <v>44806</v>
      </c>
      <c r="E350" t="s">
        <v>692</v>
      </c>
      <c r="F350">
        <v>71535</v>
      </c>
      <c r="G350" t="s">
        <v>1567</v>
      </c>
      <c r="H350" t="s">
        <v>694</v>
      </c>
      <c r="I350">
        <v>30000</v>
      </c>
      <c r="J350">
        <v>33404</v>
      </c>
      <c r="K350">
        <v>1981</v>
      </c>
      <c r="L350">
        <v>11363</v>
      </c>
      <c r="M350" t="s">
        <v>695</v>
      </c>
      <c r="N350">
        <v>129730</v>
      </c>
      <c r="O350" t="s">
        <v>696</v>
      </c>
      <c r="P350" s="320" t="s">
        <v>203</v>
      </c>
      <c r="Q350" t="s">
        <v>1432</v>
      </c>
      <c r="V350" t="s">
        <v>1433</v>
      </c>
      <c r="W350" t="s">
        <v>1433</v>
      </c>
      <c r="Y350" t="s">
        <v>1462</v>
      </c>
      <c r="Z350">
        <v>51</v>
      </c>
      <c r="AA350" t="s">
        <v>1219</v>
      </c>
      <c r="AB350" t="s">
        <v>1568</v>
      </c>
      <c r="AC350" t="s">
        <v>794</v>
      </c>
      <c r="AD350" s="321">
        <v>91.8</v>
      </c>
      <c r="AE350" t="s">
        <v>1436</v>
      </c>
      <c r="AF350">
        <v>2022</v>
      </c>
      <c r="AG350">
        <v>8</v>
      </c>
    </row>
    <row r="351" spans="1:33">
      <c r="A351" t="s">
        <v>1429</v>
      </c>
      <c r="B351" t="s">
        <v>1578</v>
      </c>
      <c r="C351" s="322">
        <v>44834</v>
      </c>
      <c r="D351" s="322">
        <v>44838</v>
      </c>
      <c r="E351" t="s">
        <v>692</v>
      </c>
      <c r="F351">
        <v>71535</v>
      </c>
      <c r="G351" t="s">
        <v>1567</v>
      </c>
      <c r="H351" t="s">
        <v>694</v>
      </c>
      <c r="I351">
        <v>30000</v>
      </c>
      <c r="J351">
        <v>33404</v>
      </c>
      <c r="K351">
        <v>1981</v>
      </c>
      <c r="L351">
        <v>11363</v>
      </c>
      <c r="M351" t="s">
        <v>695</v>
      </c>
      <c r="N351">
        <v>129730</v>
      </c>
      <c r="O351" t="s">
        <v>696</v>
      </c>
      <c r="P351" s="320" t="s">
        <v>203</v>
      </c>
      <c r="Q351" t="s">
        <v>1432</v>
      </c>
      <c r="V351" t="s">
        <v>1433</v>
      </c>
      <c r="W351" t="s">
        <v>1433</v>
      </c>
      <c r="Y351" t="s">
        <v>1465</v>
      </c>
      <c r="Z351">
        <v>54</v>
      </c>
      <c r="AA351" s="322">
        <v>44834</v>
      </c>
      <c r="AB351" t="s">
        <v>1568</v>
      </c>
      <c r="AC351" t="s">
        <v>794</v>
      </c>
      <c r="AD351" s="321">
        <v>91.8</v>
      </c>
      <c r="AE351" t="s">
        <v>1436</v>
      </c>
      <c r="AF351">
        <v>2022</v>
      </c>
      <c r="AG351">
        <v>9</v>
      </c>
    </row>
    <row r="352" spans="1:33">
      <c r="A352" t="s">
        <v>1429</v>
      </c>
      <c r="B352" t="s">
        <v>1579</v>
      </c>
      <c r="C352" s="322">
        <v>44865</v>
      </c>
      <c r="D352" s="322">
        <v>44867</v>
      </c>
      <c r="E352" t="s">
        <v>692</v>
      </c>
      <c r="F352">
        <v>71535</v>
      </c>
      <c r="G352" t="s">
        <v>1567</v>
      </c>
      <c r="H352" t="s">
        <v>694</v>
      </c>
      <c r="I352">
        <v>30000</v>
      </c>
      <c r="J352">
        <v>33404</v>
      </c>
      <c r="K352">
        <v>1981</v>
      </c>
      <c r="L352">
        <v>11363</v>
      </c>
      <c r="M352" t="s">
        <v>695</v>
      </c>
      <c r="N352">
        <v>129730</v>
      </c>
      <c r="O352" t="s">
        <v>696</v>
      </c>
      <c r="P352" s="320" t="s">
        <v>203</v>
      </c>
      <c r="Q352" t="s">
        <v>1432</v>
      </c>
      <c r="V352" t="s">
        <v>1433</v>
      </c>
      <c r="W352" t="s">
        <v>1433</v>
      </c>
      <c r="Y352" t="s">
        <v>1469</v>
      </c>
      <c r="Z352">
        <v>56</v>
      </c>
      <c r="AA352" s="322">
        <v>44865</v>
      </c>
      <c r="AB352" t="s">
        <v>1580</v>
      </c>
      <c r="AC352" t="s">
        <v>794</v>
      </c>
      <c r="AD352" s="321">
        <v>96.62</v>
      </c>
      <c r="AE352" t="s">
        <v>1436</v>
      </c>
      <c r="AF352">
        <v>2022</v>
      </c>
      <c r="AG352">
        <v>10</v>
      </c>
    </row>
    <row r="353" spans="1:33">
      <c r="A353" t="s">
        <v>1429</v>
      </c>
      <c r="B353" t="s">
        <v>1581</v>
      </c>
      <c r="C353" s="322">
        <v>44895</v>
      </c>
      <c r="D353" t="s">
        <v>977</v>
      </c>
      <c r="E353" t="s">
        <v>692</v>
      </c>
      <c r="F353">
        <v>71535</v>
      </c>
      <c r="G353" t="s">
        <v>1567</v>
      </c>
      <c r="H353" t="s">
        <v>694</v>
      </c>
      <c r="I353">
        <v>30000</v>
      </c>
      <c r="J353">
        <v>33404</v>
      </c>
      <c r="K353">
        <v>1981</v>
      </c>
      <c r="L353">
        <v>11363</v>
      </c>
      <c r="M353" t="s">
        <v>695</v>
      </c>
      <c r="N353">
        <v>129730</v>
      </c>
      <c r="O353" t="s">
        <v>696</v>
      </c>
      <c r="P353" s="320" t="s">
        <v>203</v>
      </c>
      <c r="Q353" t="s">
        <v>1432</v>
      </c>
      <c r="V353" t="s">
        <v>1433</v>
      </c>
      <c r="W353" t="s">
        <v>1433</v>
      </c>
      <c r="Y353" t="s">
        <v>1472</v>
      </c>
      <c r="Z353">
        <v>58</v>
      </c>
      <c r="AA353" s="322">
        <v>44895</v>
      </c>
      <c r="AB353" t="s">
        <v>1580</v>
      </c>
      <c r="AC353" t="s">
        <v>794</v>
      </c>
      <c r="AD353" s="321">
        <v>96.62</v>
      </c>
      <c r="AE353" t="s">
        <v>1436</v>
      </c>
      <c r="AF353">
        <v>2022</v>
      </c>
      <c r="AG353">
        <v>11</v>
      </c>
    </row>
    <row r="354" spans="1:33">
      <c r="A354" t="s">
        <v>1429</v>
      </c>
      <c r="B354" t="s">
        <v>1582</v>
      </c>
      <c r="C354" t="s">
        <v>796</v>
      </c>
      <c r="D354" s="322">
        <v>44929</v>
      </c>
      <c r="E354" t="s">
        <v>692</v>
      </c>
      <c r="F354">
        <v>71535</v>
      </c>
      <c r="G354" t="s">
        <v>1567</v>
      </c>
      <c r="H354" t="s">
        <v>694</v>
      </c>
      <c r="I354">
        <v>30000</v>
      </c>
      <c r="J354">
        <v>33404</v>
      </c>
      <c r="K354">
        <v>1981</v>
      </c>
      <c r="L354">
        <v>11363</v>
      </c>
      <c r="M354" t="s">
        <v>695</v>
      </c>
      <c r="N354">
        <v>129730</v>
      </c>
      <c r="O354" t="s">
        <v>696</v>
      </c>
      <c r="P354" s="320" t="s">
        <v>203</v>
      </c>
      <c r="Q354" t="s">
        <v>1432</v>
      </c>
      <c r="V354" t="s">
        <v>1433</v>
      </c>
      <c r="W354" t="s">
        <v>1433</v>
      </c>
      <c r="Y354" t="s">
        <v>1475</v>
      </c>
      <c r="Z354">
        <v>72</v>
      </c>
      <c r="AA354" t="s">
        <v>796</v>
      </c>
      <c r="AB354" t="s">
        <v>1580</v>
      </c>
      <c r="AC354" t="s">
        <v>794</v>
      </c>
      <c r="AD354" s="321">
        <v>96.62</v>
      </c>
      <c r="AE354" t="s">
        <v>1436</v>
      </c>
      <c r="AF354">
        <v>2022</v>
      </c>
      <c r="AG354">
        <v>12</v>
      </c>
    </row>
    <row r="355" spans="1:33">
      <c r="A355" t="s">
        <v>1429</v>
      </c>
      <c r="B355" t="s">
        <v>1583</v>
      </c>
      <c r="C355" s="322">
        <v>44592</v>
      </c>
      <c r="D355" s="322">
        <v>44629</v>
      </c>
      <c r="E355" t="s">
        <v>692</v>
      </c>
      <c r="F355">
        <v>71541</v>
      </c>
      <c r="G355" t="s">
        <v>1584</v>
      </c>
      <c r="H355" t="s">
        <v>694</v>
      </c>
      <c r="I355">
        <v>30000</v>
      </c>
      <c r="J355">
        <v>33404</v>
      </c>
      <c r="K355">
        <v>1981</v>
      </c>
      <c r="L355">
        <v>11363</v>
      </c>
      <c r="M355" t="s">
        <v>695</v>
      </c>
      <c r="N355">
        <v>129730</v>
      </c>
      <c r="O355" t="s">
        <v>696</v>
      </c>
      <c r="P355" s="320" t="s">
        <v>203</v>
      </c>
      <c r="Q355" t="s">
        <v>1432</v>
      </c>
      <c r="V355" t="s">
        <v>1433</v>
      </c>
      <c r="W355" t="s">
        <v>1433</v>
      </c>
      <c r="Y355" t="s">
        <v>1434</v>
      </c>
      <c r="Z355">
        <v>82</v>
      </c>
      <c r="AA355" s="322">
        <v>44592</v>
      </c>
      <c r="AB355" t="s">
        <v>1585</v>
      </c>
      <c r="AC355" t="s">
        <v>794</v>
      </c>
      <c r="AD355" s="321">
        <v>35.799999999999997</v>
      </c>
      <c r="AE355" t="s">
        <v>1436</v>
      </c>
      <c r="AF355">
        <v>2022</v>
      </c>
      <c r="AG355">
        <v>1</v>
      </c>
    </row>
    <row r="356" spans="1:33">
      <c r="A356" t="s">
        <v>1429</v>
      </c>
      <c r="B356" t="s">
        <v>1586</v>
      </c>
      <c r="C356" t="s">
        <v>750</v>
      </c>
      <c r="D356" s="322">
        <v>44629</v>
      </c>
      <c r="E356" t="s">
        <v>692</v>
      </c>
      <c r="F356">
        <v>71541</v>
      </c>
      <c r="G356" t="s">
        <v>1584</v>
      </c>
      <c r="H356" t="s">
        <v>694</v>
      </c>
      <c r="I356">
        <v>30000</v>
      </c>
      <c r="J356">
        <v>33404</v>
      </c>
      <c r="K356">
        <v>1981</v>
      </c>
      <c r="L356">
        <v>11363</v>
      </c>
      <c r="M356" t="s">
        <v>695</v>
      </c>
      <c r="N356">
        <v>129730</v>
      </c>
      <c r="O356" t="s">
        <v>696</v>
      </c>
      <c r="P356" s="320" t="s">
        <v>203</v>
      </c>
      <c r="Q356" t="s">
        <v>1432</v>
      </c>
      <c r="V356" t="s">
        <v>1433</v>
      </c>
      <c r="W356" t="s">
        <v>1433</v>
      </c>
      <c r="Y356" t="s">
        <v>1438</v>
      </c>
      <c r="Z356">
        <v>84</v>
      </c>
      <c r="AA356" t="s">
        <v>750</v>
      </c>
      <c r="AB356" t="s">
        <v>1587</v>
      </c>
      <c r="AC356" t="s">
        <v>794</v>
      </c>
      <c r="AD356" s="321">
        <v>17.89</v>
      </c>
      <c r="AE356" t="s">
        <v>1436</v>
      </c>
      <c r="AF356">
        <v>2022</v>
      </c>
      <c r="AG356">
        <v>2</v>
      </c>
    </row>
    <row r="357" spans="1:33">
      <c r="A357" t="s">
        <v>1429</v>
      </c>
      <c r="B357" t="s">
        <v>1588</v>
      </c>
      <c r="C357" s="322">
        <v>44651</v>
      </c>
      <c r="D357" t="s">
        <v>1441</v>
      </c>
      <c r="E357" t="s">
        <v>692</v>
      </c>
      <c r="F357">
        <v>71541</v>
      </c>
      <c r="G357" t="s">
        <v>1584</v>
      </c>
      <c r="H357" t="s">
        <v>694</v>
      </c>
      <c r="I357">
        <v>30000</v>
      </c>
      <c r="J357">
        <v>33404</v>
      </c>
      <c r="K357">
        <v>1981</v>
      </c>
      <c r="L357">
        <v>11363</v>
      </c>
      <c r="M357" t="s">
        <v>695</v>
      </c>
      <c r="N357">
        <v>129730</v>
      </c>
      <c r="O357" t="s">
        <v>696</v>
      </c>
      <c r="P357" s="320" t="s">
        <v>203</v>
      </c>
      <c r="Q357" t="s">
        <v>1432</v>
      </c>
      <c r="V357" t="s">
        <v>1433</v>
      </c>
      <c r="W357" t="s">
        <v>1433</v>
      </c>
      <c r="Y357" t="s">
        <v>1442</v>
      </c>
      <c r="Z357">
        <v>71</v>
      </c>
      <c r="AA357" s="322">
        <v>44651</v>
      </c>
      <c r="AB357" t="s">
        <v>1589</v>
      </c>
      <c r="AC357" t="s">
        <v>794</v>
      </c>
      <c r="AD357" s="321">
        <v>27.2</v>
      </c>
      <c r="AE357" t="s">
        <v>1436</v>
      </c>
      <c r="AF357">
        <v>2022</v>
      </c>
      <c r="AG357">
        <v>3</v>
      </c>
    </row>
    <row r="358" spans="1:33">
      <c r="A358" t="s">
        <v>1429</v>
      </c>
      <c r="B358" t="s">
        <v>1590</v>
      </c>
      <c r="C358" t="s">
        <v>1247</v>
      </c>
      <c r="D358" t="s">
        <v>1452</v>
      </c>
      <c r="E358" t="s">
        <v>692</v>
      </c>
      <c r="F358">
        <v>71541</v>
      </c>
      <c r="G358" t="s">
        <v>1584</v>
      </c>
      <c r="H358" t="s">
        <v>694</v>
      </c>
      <c r="I358">
        <v>30000</v>
      </c>
      <c r="J358">
        <v>33404</v>
      </c>
      <c r="K358">
        <v>1981</v>
      </c>
      <c r="L358">
        <v>11363</v>
      </c>
      <c r="M358" t="s">
        <v>695</v>
      </c>
      <c r="N358">
        <v>129730</v>
      </c>
      <c r="O358" t="s">
        <v>696</v>
      </c>
      <c r="P358" s="320" t="s">
        <v>203</v>
      </c>
      <c r="Q358" t="s">
        <v>1432</v>
      </c>
      <c r="V358" t="s">
        <v>1433</v>
      </c>
      <c r="W358" t="s">
        <v>1433</v>
      </c>
      <c r="Y358" t="s">
        <v>1453</v>
      </c>
      <c r="Z358">
        <v>72</v>
      </c>
      <c r="AA358" t="s">
        <v>1247</v>
      </c>
      <c r="AB358" t="s">
        <v>1589</v>
      </c>
      <c r="AC358" t="s">
        <v>794</v>
      </c>
      <c r="AD358" s="321">
        <v>27.2</v>
      </c>
      <c r="AE358" t="s">
        <v>1436</v>
      </c>
      <c r="AF358">
        <v>2022</v>
      </c>
      <c r="AG358">
        <v>4</v>
      </c>
    </row>
    <row r="359" spans="1:33">
      <c r="A359" t="s">
        <v>1429</v>
      </c>
      <c r="B359" t="s">
        <v>1591</v>
      </c>
      <c r="C359" t="s">
        <v>1278</v>
      </c>
      <c r="D359" s="322">
        <v>44713</v>
      </c>
      <c r="E359" t="s">
        <v>692</v>
      </c>
      <c r="F359">
        <v>71541</v>
      </c>
      <c r="G359" t="s">
        <v>1584</v>
      </c>
      <c r="H359" t="s">
        <v>694</v>
      </c>
      <c r="I359">
        <v>30000</v>
      </c>
      <c r="J359">
        <v>33404</v>
      </c>
      <c r="K359">
        <v>1981</v>
      </c>
      <c r="L359">
        <v>11363</v>
      </c>
      <c r="M359" t="s">
        <v>695</v>
      </c>
      <c r="N359">
        <v>129730</v>
      </c>
      <c r="O359" t="s">
        <v>696</v>
      </c>
      <c r="P359" s="320" t="s">
        <v>203</v>
      </c>
      <c r="Q359" t="s">
        <v>1432</v>
      </c>
      <c r="V359" t="s">
        <v>1433</v>
      </c>
      <c r="W359" t="s">
        <v>1433</v>
      </c>
      <c r="Y359" t="s">
        <v>1455</v>
      </c>
      <c r="Z359">
        <v>71</v>
      </c>
      <c r="AA359" t="s">
        <v>1278</v>
      </c>
      <c r="AB359" t="s">
        <v>1589</v>
      </c>
      <c r="AC359" t="s">
        <v>794</v>
      </c>
      <c r="AD359" s="321">
        <v>27.2</v>
      </c>
      <c r="AE359" t="s">
        <v>1436</v>
      </c>
      <c r="AF359">
        <v>2022</v>
      </c>
      <c r="AG359">
        <v>5</v>
      </c>
    </row>
    <row r="360" spans="1:33">
      <c r="A360" t="s">
        <v>1429</v>
      </c>
      <c r="B360" t="s">
        <v>1592</v>
      </c>
      <c r="C360" s="322">
        <v>44742</v>
      </c>
      <c r="D360" s="322">
        <v>44749</v>
      </c>
      <c r="E360" t="s">
        <v>692</v>
      </c>
      <c r="F360">
        <v>71541</v>
      </c>
      <c r="G360" t="s">
        <v>1584</v>
      </c>
      <c r="H360" t="s">
        <v>694</v>
      </c>
      <c r="I360">
        <v>30000</v>
      </c>
      <c r="J360">
        <v>33404</v>
      </c>
      <c r="K360">
        <v>1981</v>
      </c>
      <c r="L360">
        <v>11363</v>
      </c>
      <c r="M360" t="s">
        <v>695</v>
      </c>
      <c r="N360">
        <v>129730</v>
      </c>
      <c r="O360" t="s">
        <v>696</v>
      </c>
      <c r="P360" s="320" t="s">
        <v>203</v>
      </c>
      <c r="Q360" t="s">
        <v>1432</v>
      </c>
      <c r="V360" t="s">
        <v>1433</v>
      </c>
      <c r="W360" t="s">
        <v>1433</v>
      </c>
      <c r="Y360" t="s">
        <v>1457</v>
      </c>
      <c r="Z360">
        <v>66</v>
      </c>
      <c r="AA360" s="322">
        <v>44742</v>
      </c>
      <c r="AB360" t="s">
        <v>1589</v>
      </c>
      <c r="AC360" t="s">
        <v>794</v>
      </c>
      <c r="AD360" s="321">
        <v>27.2</v>
      </c>
      <c r="AE360" t="s">
        <v>1436</v>
      </c>
      <c r="AF360">
        <v>2022</v>
      </c>
      <c r="AG360">
        <v>6</v>
      </c>
    </row>
    <row r="361" spans="1:33">
      <c r="A361" t="s">
        <v>1429</v>
      </c>
      <c r="B361" t="s">
        <v>1593</v>
      </c>
      <c r="C361" s="322">
        <v>44773</v>
      </c>
      <c r="D361" t="s">
        <v>1459</v>
      </c>
      <c r="E361" t="s">
        <v>692</v>
      </c>
      <c r="F361">
        <v>71541</v>
      </c>
      <c r="G361" t="s">
        <v>1584</v>
      </c>
      <c r="H361" t="s">
        <v>694</v>
      </c>
      <c r="I361">
        <v>30000</v>
      </c>
      <c r="J361">
        <v>33404</v>
      </c>
      <c r="K361">
        <v>1981</v>
      </c>
      <c r="L361">
        <v>11363</v>
      </c>
      <c r="M361" t="s">
        <v>695</v>
      </c>
      <c r="N361">
        <v>129730</v>
      </c>
      <c r="O361" t="s">
        <v>696</v>
      </c>
      <c r="P361" s="320" t="s">
        <v>203</v>
      </c>
      <c r="Q361" t="s">
        <v>1432</v>
      </c>
      <c r="V361" t="s">
        <v>1433</v>
      </c>
      <c r="W361" t="s">
        <v>1433</v>
      </c>
      <c r="Y361" t="s">
        <v>1460</v>
      </c>
      <c r="Z361">
        <v>71</v>
      </c>
      <c r="AA361" s="322">
        <v>44773</v>
      </c>
      <c r="AB361" t="s">
        <v>1589</v>
      </c>
      <c r="AC361" t="s">
        <v>794</v>
      </c>
      <c r="AD361" s="321">
        <v>27.2</v>
      </c>
      <c r="AE361" t="s">
        <v>1436</v>
      </c>
      <c r="AF361">
        <v>2022</v>
      </c>
      <c r="AG361">
        <v>7</v>
      </c>
    </row>
    <row r="362" spans="1:33">
      <c r="A362" t="s">
        <v>1429</v>
      </c>
      <c r="B362" t="s">
        <v>1594</v>
      </c>
      <c r="C362" t="s">
        <v>1219</v>
      </c>
      <c r="D362" s="322">
        <v>44806</v>
      </c>
      <c r="E362" t="s">
        <v>692</v>
      </c>
      <c r="F362">
        <v>71541</v>
      </c>
      <c r="G362" t="s">
        <v>1584</v>
      </c>
      <c r="H362" t="s">
        <v>694</v>
      </c>
      <c r="I362">
        <v>30000</v>
      </c>
      <c r="J362">
        <v>33404</v>
      </c>
      <c r="K362">
        <v>1981</v>
      </c>
      <c r="L362">
        <v>11363</v>
      </c>
      <c r="M362" t="s">
        <v>695</v>
      </c>
      <c r="N362">
        <v>129730</v>
      </c>
      <c r="O362" t="s">
        <v>696</v>
      </c>
      <c r="P362" s="320" t="s">
        <v>203</v>
      </c>
      <c r="Q362" t="s">
        <v>1432</v>
      </c>
      <c r="V362" t="s">
        <v>1433</v>
      </c>
      <c r="W362" t="s">
        <v>1433</v>
      </c>
      <c r="Y362" t="s">
        <v>1462</v>
      </c>
      <c r="Z362">
        <v>62</v>
      </c>
      <c r="AA362" t="s">
        <v>1219</v>
      </c>
      <c r="AB362" t="s">
        <v>1589</v>
      </c>
      <c r="AC362" t="s">
        <v>794</v>
      </c>
      <c r="AD362" s="321">
        <v>27.2</v>
      </c>
      <c r="AE362" t="s">
        <v>1436</v>
      </c>
      <c r="AF362">
        <v>2022</v>
      </c>
      <c r="AG362">
        <v>8</v>
      </c>
    </row>
    <row r="363" spans="1:33">
      <c r="A363" t="s">
        <v>1429</v>
      </c>
      <c r="B363" t="s">
        <v>1595</v>
      </c>
      <c r="C363" s="322">
        <v>44834</v>
      </c>
      <c r="D363" s="322">
        <v>44838</v>
      </c>
      <c r="E363" t="s">
        <v>692</v>
      </c>
      <c r="F363">
        <v>71541</v>
      </c>
      <c r="G363" t="s">
        <v>1584</v>
      </c>
      <c r="H363" t="s">
        <v>694</v>
      </c>
      <c r="I363">
        <v>30000</v>
      </c>
      <c r="J363">
        <v>33404</v>
      </c>
      <c r="K363">
        <v>1981</v>
      </c>
      <c r="L363">
        <v>11363</v>
      </c>
      <c r="M363" t="s">
        <v>695</v>
      </c>
      <c r="N363">
        <v>129730</v>
      </c>
      <c r="O363" t="s">
        <v>696</v>
      </c>
      <c r="P363" s="320" t="s">
        <v>203</v>
      </c>
      <c r="Q363" t="s">
        <v>1432</v>
      </c>
      <c r="V363" t="s">
        <v>1433</v>
      </c>
      <c r="W363" t="s">
        <v>1433</v>
      </c>
      <c r="Y363" t="s">
        <v>1465</v>
      </c>
      <c r="Z363">
        <v>65</v>
      </c>
      <c r="AA363" s="322">
        <v>44834</v>
      </c>
      <c r="AB363" t="s">
        <v>1589</v>
      </c>
      <c r="AC363" t="s">
        <v>794</v>
      </c>
      <c r="AD363" s="321">
        <v>27.2</v>
      </c>
      <c r="AE363" t="s">
        <v>1436</v>
      </c>
      <c r="AF363">
        <v>2022</v>
      </c>
      <c r="AG363">
        <v>9</v>
      </c>
    </row>
    <row r="364" spans="1:33">
      <c r="A364" t="s">
        <v>1429</v>
      </c>
      <c r="B364" t="s">
        <v>1596</v>
      </c>
      <c r="C364" s="322">
        <v>44865</v>
      </c>
      <c r="D364" s="322">
        <v>44867</v>
      </c>
      <c r="E364" t="s">
        <v>692</v>
      </c>
      <c r="F364">
        <v>71541</v>
      </c>
      <c r="G364" t="s">
        <v>1584</v>
      </c>
      <c r="H364" t="s">
        <v>694</v>
      </c>
      <c r="I364">
        <v>30000</v>
      </c>
      <c r="J364">
        <v>33404</v>
      </c>
      <c r="K364">
        <v>1981</v>
      </c>
      <c r="L364">
        <v>11363</v>
      </c>
      <c r="M364" t="s">
        <v>695</v>
      </c>
      <c r="N364">
        <v>129730</v>
      </c>
      <c r="O364" t="s">
        <v>696</v>
      </c>
      <c r="P364" s="320" t="s">
        <v>203</v>
      </c>
      <c r="Q364" t="s">
        <v>1432</v>
      </c>
      <c r="V364" t="s">
        <v>1433</v>
      </c>
      <c r="W364" t="s">
        <v>1433</v>
      </c>
      <c r="Y364" t="s">
        <v>1469</v>
      </c>
      <c r="Z364">
        <v>66</v>
      </c>
      <c r="AA364" s="322">
        <v>44865</v>
      </c>
      <c r="AB364" t="s">
        <v>1597</v>
      </c>
      <c r="AC364" t="s">
        <v>794</v>
      </c>
      <c r="AD364" s="321">
        <v>28.63</v>
      </c>
      <c r="AE364" t="s">
        <v>1436</v>
      </c>
      <c r="AF364">
        <v>2022</v>
      </c>
      <c r="AG364">
        <v>10</v>
      </c>
    </row>
    <row r="365" spans="1:33">
      <c r="A365" t="s">
        <v>1429</v>
      </c>
      <c r="B365" t="s">
        <v>1598</v>
      </c>
      <c r="C365" s="322">
        <v>44895</v>
      </c>
      <c r="D365" t="s">
        <v>977</v>
      </c>
      <c r="E365" t="s">
        <v>692</v>
      </c>
      <c r="F365">
        <v>71541</v>
      </c>
      <c r="G365" t="s">
        <v>1584</v>
      </c>
      <c r="H365" t="s">
        <v>694</v>
      </c>
      <c r="I365">
        <v>30000</v>
      </c>
      <c r="J365">
        <v>33404</v>
      </c>
      <c r="K365">
        <v>1981</v>
      </c>
      <c r="L365">
        <v>11363</v>
      </c>
      <c r="M365" t="s">
        <v>695</v>
      </c>
      <c r="N365">
        <v>129730</v>
      </c>
      <c r="O365" t="s">
        <v>696</v>
      </c>
      <c r="P365" s="320" t="s">
        <v>203</v>
      </c>
      <c r="Q365" t="s">
        <v>1432</v>
      </c>
      <c r="V365" t="s">
        <v>1433</v>
      </c>
      <c r="W365" t="s">
        <v>1433</v>
      </c>
      <c r="Y365" t="s">
        <v>1472</v>
      </c>
      <c r="Z365">
        <v>70</v>
      </c>
      <c r="AA365" s="322">
        <v>44895</v>
      </c>
      <c r="AB365" t="s">
        <v>1597</v>
      </c>
      <c r="AC365" t="s">
        <v>794</v>
      </c>
      <c r="AD365" s="321">
        <v>28.63</v>
      </c>
      <c r="AE365" t="s">
        <v>1436</v>
      </c>
      <c r="AF365">
        <v>2022</v>
      </c>
      <c r="AG365">
        <v>11</v>
      </c>
    </row>
    <row r="366" spans="1:33">
      <c r="A366" t="s">
        <v>1429</v>
      </c>
      <c r="B366" t="s">
        <v>1599</v>
      </c>
      <c r="C366" t="s">
        <v>796</v>
      </c>
      <c r="D366" s="322">
        <v>44929</v>
      </c>
      <c r="E366" t="s">
        <v>692</v>
      </c>
      <c r="F366">
        <v>71541</v>
      </c>
      <c r="G366" t="s">
        <v>1584</v>
      </c>
      <c r="H366" t="s">
        <v>694</v>
      </c>
      <c r="I366">
        <v>30000</v>
      </c>
      <c r="J366">
        <v>33404</v>
      </c>
      <c r="K366">
        <v>1981</v>
      </c>
      <c r="L366">
        <v>11363</v>
      </c>
      <c r="M366" t="s">
        <v>695</v>
      </c>
      <c r="N366">
        <v>129730</v>
      </c>
      <c r="O366" t="s">
        <v>696</v>
      </c>
      <c r="P366" s="320" t="s">
        <v>203</v>
      </c>
      <c r="Q366" t="s">
        <v>1432</v>
      </c>
      <c r="V366" t="s">
        <v>1433</v>
      </c>
      <c r="W366" t="s">
        <v>1433</v>
      </c>
      <c r="Y366" t="s">
        <v>1475</v>
      </c>
      <c r="Z366">
        <v>84</v>
      </c>
      <c r="AA366" t="s">
        <v>796</v>
      </c>
      <c r="AB366" t="s">
        <v>1597</v>
      </c>
      <c r="AC366" t="s">
        <v>794</v>
      </c>
      <c r="AD366" s="321">
        <v>28.63</v>
      </c>
      <c r="AE366" t="s">
        <v>1436</v>
      </c>
      <c r="AF366">
        <v>2022</v>
      </c>
      <c r="AG366">
        <v>12</v>
      </c>
    </row>
    <row r="367" spans="1:33">
      <c r="A367" t="s">
        <v>724</v>
      </c>
      <c r="B367" t="s">
        <v>1600</v>
      </c>
      <c r="C367" t="s">
        <v>726</v>
      </c>
      <c r="D367" s="322">
        <v>44935</v>
      </c>
      <c r="E367" t="s">
        <v>692</v>
      </c>
      <c r="F367">
        <v>74210</v>
      </c>
      <c r="G367" t="s">
        <v>693</v>
      </c>
      <c r="H367" t="s">
        <v>694</v>
      </c>
      <c r="I367">
        <v>30000</v>
      </c>
      <c r="J367">
        <v>33404</v>
      </c>
      <c r="K367">
        <v>14929</v>
      </c>
      <c r="L367">
        <v>11363</v>
      </c>
      <c r="M367" t="s">
        <v>695</v>
      </c>
      <c r="N367">
        <v>129730</v>
      </c>
      <c r="O367" t="s">
        <v>728</v>
      </c>
      <c r="P367" s="320" t="s">
        <v>95</v>
      </c>
      <c r="Q367" t="s">
        <v>698</v>
      </c>
      <c r="R367" t="s">
        <v>730</v>
      </c>
      <c r="S367">
        <v>6102</v>
      </c>
      <c r="T367" t="s">
        <v>731</v>
      </c>
      <c r="U367">
        <v>46799</v>
      </c>
      <c r="V367" t="s">
        <v>700</v>
      </c>
      <c r="W367" t="s">
        <v>732</v>
      </c>
      <c r="Y367" t="s">
        <v>733</v>
      </c>
      <c r="Z367">
        <v>31</v>
      </c>
      <c r="AA367" t="s">
        <v>726</v>
      </c>
      <c r="AB367" t="s">
        <v>1601</v>
      </c>
      <c r="AC367" t="s">
        <v>703</v>
      </c>
      <c r="AD367" s="321">
        <v>2575.6999999999998</v>
      </c>
      <c r="AE367" t="s">
        <v>704</v>
      </c>
      <c r="AF367">
        <v>2022</v>
      </c>
      <c r="AG367">
        <v>12</v>
      </c>
    </row>
    <row r="368" spans="1:33">
      <c r="A368" t="s">
        <v>688</v>
      </c>
      <c r="B368" t="s">
        <v>1602</v>
      </c>
      <c r="C368" t="s">
        <v>736</v>
      </c>
      <c r="D368" t="s">
        <v>737</v>
      </c>
      <c r="E368" t="s">
        <v>692</v>
      </c>
      <c r="F368">
        <v>74596</v>
      </c>
      <c r="G368" t="s">
        <v>711</v>
      </c>
      <c r="H368" t="s">
        <v>694</v>
      </c>
      <c r="I368">
        <v>30000</v>
      </c>
      <c r="J368">
        <v>33404</v>
      </c>
      <c r="K368">
        <v>14929</v>
      </c>
      <c r="L368">
        <v>11363</v>
      </c>
      <c r="M368" t="s">
        <v>695</v>
      </c>
      <c r="N368">
        <v>129730</v>
      </c>
      <c r="O368" t="s">
        <v>728</v>
      </c>
      <c r="P368" s="320" t="s">
        <v>729</v>
      </c>
      <c r="Q368" t="s">
        <v>698</v>
      </c>
      <c r="R368" t="s">
        <v>698</v>
      </c>
      <c r="S368">
        <v>6102</v>
      </c>
      <c r="T368" t="s">
        <v>731</v>
      </c>
      <c r="U368" t="s">
        <v>698</v>
      </c>
      <c r="V368" t="s">
        <v>739</v>
      </c>
      <c r="W368" t="s">
        <v>740</v>
      </c>
      <c r="Y368" t="s">
        <v>741</v>
      </c>
      <c r="Z368">
        <v>9</v>
      </c>
      <c r="AA368" t="s">
        <v>736</v>
      </c>
      <c r="AB368" t="s">
        <v>1603</v>
      </c>
      <c r="AC368" t="s">
        <v>703</v>
      </c>
      <c r="AD368" s="321">
        <v>32.24</v>
      </c>
      <c r="AE368" t="s">
        <v>704</v>
      </c>
      <c r="AF368">
        <v>2022</v>
      </c>
      <c r="AG368">
        <v>12</v>
      </c>
    </row>
    <row r="369" spans="1:33">
      <c r="A369" t="s">
        <v>688</v>
      </c>
      <c r="B369" t="s">
        <v>1604</v>
      </c>
      <c r="C369" s="322">
        <v>44827</v>
      </c>
      <c r="D369" s="322">
        <v>44833</v>
      </c>
      <c r="E369" t="s">
        <v>692</v>
      </c>
      <c r="F369">
        <v>74596</v>
      </c>
      <c r="G369" t="s">
        <v>711</v>
      </c>
      <c r="H369" t="s">
        <v>694</v>
      </c>
      <c r="I369">
        <v>30000</v>
      </c>
      <c r="J369">
        <v>33404</v>
      </c>
      <c r="K369">
        <v>14929</v>
      </c>
      <c r="L369">
        <v>11363</v>
      </c>
      <c r="M369" t="s">
        <v>695</v>
      </c>
      <c r="N369">
        <v>129730</v>
      </c>
      <c r="O369" t="s">
        <v>728</v>
      </c>
      <c r="P369" s="320" t="s">
        <v>1117</v>
      </c>
      <c r="Q369" t="s">
        <v>698</v>
      </c>
      <c r="R369" t="s">
        <v>698</v>
      </c>
      <c r="S369">
        <v>6102</v>
      </c>
      <c r="T369" t="s">
        <v>731</v>
      </c>
      <c r="U369" t="s">
        <v>698</v>
      </c>
      <c r="V369" t="s">
        <v>938</v>
      </c>
      <c r="W369" t="s">
        <v>939</v>
      </c>
      <c r="Y369" t="s">
        <v>940</v>
      </c>
      <c r="Z369">
        <v>5</v>
      </c>
      <c r="AA369" s="322">
        <v>44827</v>
      </c>
      <c r="AB369" t="s">
        <v>1605</v>
      </c>
      <c r="AC369" t="s">
        <v>703</v>
      </c>
      <c r="AD369" s="321">
        <v>32.03</v>
      </c>
      <c r="AE369" t="s">
        <v>704</v>
      </c>
      <c r="AF369">
        <v>2022</v>
      </c>
      <c r="AG369">
        <v>9</v>
      </c>
    </row>
    <row r="370" spans="1:33">
      <c r="A370" t="s">
        <v>688</v>
      </c>
      <c r="B370" t="s">
        <v>1606</v>
      </c>
      <c r="C370" t="s">
        <v>736</v>
      </c>
      <c r="D370" t="s">
        <v>737</v>
      </c>
      <c r="E370" t="s">
        <v>692</v>
      </c>
      <c r="F370">
        <v>75709</v>
      </c>
      <c r="G370" t="s">
        <v>751</v>
      </c>
      <c r="H370" t="s">
        <v>694</v>
      </c>
      <c r="I370">
        <v>30000</v>
      </c>
      <c r="J370">
        <v>33404</v>
      </c>
      <c r="K370">
        <v>14929</v>
      </c>
      <c r="L370">
        <v>11363</v>
      </c>
      <c r="M370" t="s">
        <v>695</v>
      </c>
      <c r="N370">
        <v>129730</v>
      </c>
      <c r="O370" t="s">
        <v>728</v>
      </c>
      <c r="P370" s="320" t="s">
        <v>729</v>
      </c>
      <c r="Q370" t="s">
        <v>698</v>
      </c>
      <c r="R370" t="s">
        <v>698</v>
      </c>
      <c r="S370">
        <v>6102</v>
      </c>
      <c r="T370" t="s">
        <v>731</v>
      </c>
      <c r="U370" t="s">
        <v>698</v>
      </c>
      <c r="V370" t="s">
        <v>739</v>
      </c>
      <c r="W370" t="s">
        <v>740</v>
      </c>
      <c r="Y370" t="s">
        <v>741</v>
      </c>
      <c r="Z370">
        <v>10</v>
      </c>
      <c r="AA370" t="s">
        <v>736</v>
      </c>
      <c r="AB370" t="s">
        <v>1607</v>
      </c>
      <c r="AC370" t="s">
        <v>703</v>
      </c>
      <c r="AD370" s="321">
        <v>2521.6</v>
      </c>
      <c r="AE370" t="s">
        <v>704</v>
      </c>
      <c r="AF370">
        <v>2022</v>
      </c>
      <c r="AG370">
        <v>12</v>
      </c>
    </row>
    <row r="371" spans="1:33">
      <c r="A371" t="s">
        <v>724</v>
      </c>
      <c r="B371" t="s">
        <v>1608</v>
      </c>
      <c r="C371" t="s">
        <v>726</v>
      </c>
      <c r="D371" s="322">
        <v>44935</v>
      </c>
      <c r="E371" t="s">
        <v>692</v>
      </c>
      <c r="F371">
        <v>75709</v>
      </c>
      <c r="G371" t="s">
        <v>751</v>
      </c>
      <c r="H371" t="s">
        <v>694</v>
      </c>
      <c r="I371">
        <v>30000</v>
      </c>
      <c r="J371">
        <v>33404</v>
      </c>
      <c r="K371">
        <v>14929</v>
      </c>
      <c r="L371">
        <v>11363</v>
      </c>
      <c r="M371" t="s">
        <v>695</v>
      </c>
      <c r="N371">
        <v>129730</v>
      </c>
      <c r="O371" t="s">
        <v>728</v>
      </c>
      <c r="P371" s="320" t="s">
        <v>88</v>
      </c>
      <c r="Q371" t="s">
        <v>698</v>
      </c>
      <c r="R371" t="s">
        <v>730</v>
      </c>
      <c r="S371">
        <v>6102</v>
      </c>
      <c r="T371" t="s">
        <v>731</v>
      </c>
      <c r="U371">
        <v>46799</v>
      </c>
      <c r="V371" t="s">
        <v>700</v>
      </c>
      <c r="W371" t="s">
        <v>732</v>
      </c>
      <c r="Y371" t="s">
        <v>733</v>
      </c>
      <c r="Z371">
        <v>34</v>
      </c>
      <c r="AA371" t="s">
        <v>726</v>
      </c>
      <c r="AB371" t="s">
        <v>1609</v>
      </c>
      <c r="AC371" t="s">
        <v>703</v>
      </c>
      <c r="AD371" s="321">
        <v>20058.27</v>
      </c>
      <c r="AE371" t="s">
        <v>704</v>
      </c>
      <c r="AF371">
        <v>2022</v>
      </c>
      <c r="AG371">
        <v>12</v>
      </c>
    </row>
    <row r="372" spans="1:33">
      <c r="A372" t="s">
        <v>724</v>
      </c>
      <c r="B372" t="s">
        <v>1610</v>
      </c>
      <c r="C372" t="s">
        <v>726</v>
      </c>
      <c r="D372" s="322">
        <v>44935</v>
      </c>
      <c r="E372" t="s">
        <v>692</v>
      </c>
      <c r="F372">
        <v>75712</v>
      </c>
      <c r="G372" t="s">
        <v>881</v>
      </c>
      <c r="H372" t="s">
        <v>694</v>
      </c>
      <c r="I372">
        <v>30000</v>
      </c>
      <c r="J372">
        <v>33404</v>
      </c>
      <c r="K372">
        <v>14929</v>
      </c>
      <c r="L372">
        <v>11363</v>
      </c>
      <c r="M372" t="s">
        <v>695</v>
      </c>
      <c r="N372">
        <v>129730</v>
      </c>
      <c r="O372" t="s">
        <v>728</v>
      </c>
      <c r="P372" s="320" t="s">
        <v>729</v>
      </c>
      <c r="Q372" t="s">
        <v>698</v>
      </c>
      <c r="R372" t="s">
        <v>730</v>
      </c>
      <c r="S372">
        <v>6102</v>
      </c>
      <c r="T372" t="s">
        <v>731</v>
      </c>
      <c r="U372">
        <v>46799</v>
      </c>
      <c r="V372" t="s">
        <v>700</v>
      </c>
      <c r="W372" t="s">
        <v>732</v>
      </c>
      <c r="Y372" t="s">
        <v>733</v>
      </c>
      <c r="Z372">
        <v>36</v>
      </c>
      <c r="AA372" t="s">
        <v>726</v>
      </c>
      <c r="AB372" t="s">
        <v>1611</v>
      </c>
      <c r="AC372" t="s">
        <v>703</v>
      </c>
      <c r="AD372" s="321">
        <v>3431.82</v>
      </c>
      <c r="AE372" t="s">
        <v>704</v>
      </c>
      <c r="AF372">
        <v>2022</v>
      </c>
      <c r="AG372">
        <v>12</v>
      </c>
    </row>
    <row r="373" spans="1:33">
      <c r="A373" t="s">
        <v>1201</v>
      </c>
      <c r="B373" t="s">
        <v>1612</v>
      </c>
      <c r="C373" s="322">
        <v>44738</v>
      </c>
      <c r="D373" s="322">
        <v>44739</v>
      </c>
      <c r="E373" t="s">
        <v>692</v>
      </c>
      <c r="F373">
        <v>75105</v>
      </c>
      <c r="G373" t="s">
        <v>1613</v>
      </c>
      <c r="H373" t="s">
        <v>694</v>
      </c>
      <c r="I373">
        <v>30000</v>
      </c>
      <c r="J373">
        <v>33404</v>
      </c>
      <c r="K373">
        <v>14115</v>
      </c>
      <c r="L373">
        <v>11363</v>
      </c>
      <c r="M373" t="s">
        <v>695</v>
      </c>
      <c r="N373">
        <v>129730</v>
      </c>
      <c r="O373" t="s">
        <v>728</v>
      </c>
      <c r="P373" s="320" t="s">
        <v>1614</v>
      </c>
      <c r="Q373" t="s">
        <v>1615</v>
      </c>
      <c r="V373" t="s">
        <v>1294</v>
      </c>
      <c r="W373" t="s">
        <v>1616</v>
      </c>
      <c r="Y373">
        <v>9514690</v>
      </c>
      <c r="Z373">
        <v>5631</v>
      </c>
      <c r="AA373" s="322">
        <v>44738</v>
      </c>
      <c r="AB373" t="s">
        <v>1617</v>
      </c>
      <c r="AC373" t="s">
        <v>794</v>
      </c>
      <c r="AD373" s="321">
        <v>2.36</v>
      </c>
      <c r="AE373" t="s">
        <v>1209</v>
      </c>
      <c r="AF373">
        <v>2022</v>
      </c>
      <c r="AG373">
        <v>6</v>
      </c>
    </row>
    <row r="374" spans="1:33">
      <c r="A374" t="s">
        <v>1201</v>
      </c>
      <c r="B374" t="s">
        <v>1618</v>
      </c>
      <c r="C374" s="322">
        <v>44592</v>
      </c>
      <c r="D374" t="s">
        <v>1203</v>
      </c>
      <c r="E374" t="s">
        <v>692</v>
      </c>
      <c r="F374">
        <v>75105</v>
      </c>
      <c r="G374" t="s">
        <v>1613</v>
      </c>
      <c r="H374" t="s">
        <v>694</v>
      </c>
      <c r="I374">
        <v>30000</v>
      </c>
      <c r="J374">
        <v>33404</v>
      </c>
      <c r="K374">
        <v>1981</v>
      </c>
      <c r="L374">
        <v>11363</v>
      </c>
      <c r="M374" t="s">
        <v>695</v>
      </c>
      <c r="N374">
        <v>129730</v>
      </c>
      <c r="O374" t="s">
        <v>696</v>
      </c>
      <c r="P374" s="320" t="s">
        <v>1614</v>
      </c>
      <c r="Q374" t="s">
        <v>1615</v>
      </c>
      <c r="V374" t="s">
        <v>1206</v>
      </c>
      <c r="W374" t="s">
        <v>1616</v>
      </c>
      <c r="Y374">
        <v>9346617</v>
      </c>
      <c r="Z374">
        <v>564</v>
      </c>
      <c r="AA374" s="322">
        <v>44592</v>
      </c>
      <c r="AB374" t="s">
        <v>1619</v>
      </c>
      <c r="AC374" t="s">
        <v>794</v>
      </c>
      <c r="AD374" s="321">
        <v>18.2</v>
      </c>
      <c r="AE374" t="s">
        <v>1209</v>
      </c>
      <c r="AF374">
        <v>2022</v>
      </c>
      <c r="AG374">
        <v>1</v>
      </c>
    </row>
    <row r="375" spans="1:33">
      <c r="A375" t="s">
        <v>1201</v>
      </c>
      <c r="B375" t="s">
        <v>1620</v>
      </c>
      <c r="C375" t="s">
        <v>1214</v>
      </c>
      <c r="D375" t="s">
        <v>1215</v>
      </c>
      <c r="E375" t="s">
        <v>692</v>
      </c>
      <c r="F375">
        <v>75105</v>
      </c>
      <c r="G375" t="s">
        <v>1613</v>
      </c>
      <c r="H375" t="s">
        <v>694</v>
      </c>
      <c r="I375">
        <v>30000</v>
      </c>
      <c r="J375">
        <v>33404</v>
      </c>
      <c r="K375">
        <v>1981</v>
      </c>
      <c r="L375">
        <v>11363</v>
      </c>
      <c r="M375" t="s">
        <v>695</v>
      </c>
      <c r="N375">
        <v>129730</v>
      </c>
      <c r="O375" t="s">
        <v>696</v>
      </c>
      <c r="P375" s="320" t="s">
        <v>1614</v>
      </c>
      <c r="Q375" t="s">
        <v>1615</v>
      </c>
      <c r="V375" t="s">
        <v>1216</v>
      </c>
      <c r="W375" t="s">
        <v>1616</v>
      </c>
      <c r="Y375">
        <v>9353248</v>
      </c>
      <c r="Z375">
        <v>6090</v>
      </c>
      <c r="AA375" t="s">
        <v>1214</v>
      </c>
      <c r="AB375" t="s">
        <v>1621</v>
      </c>
      <c r="AC375" t="s">
        <v>794</v>
      </c>
      <c r="AD375" s="321">
        <v>20.84</v>
      </c>
      <c r="AE375" t="s">
        <v>1209</v>
      </c>
      <c r="AF375">
        <v>2022</v>
      </c>
      <c r="AG375">
        <v>2</v>
      </c>
    </row>
    <row r="376" spans="1:33">
      <c r="A376" t="s">
        <v>1201</v>
      </c>
      <c r="B376" t="s">
        <v>1622</v>
      </c>
      <c r="C376" s="322">
        <v>44640</v>
      </c>
      <c r="D376" s="322">
        <v>44641</v>
      </c>
      <c r="E376" t="s">
        <v>692</v>
      </c>
      <c r="F376">
        <v>75105</v>
      </c>
      <c r="G376" t="s">
        <v>1613</v>
      </c>
      <c r="H376" t="s">
        <v>694</v>
      </c>
      <c r="I376">
        <v>30000</v>
      </c>
      <c r="J376">
        <v>33404</v>
      </c>
      <c r="K376">
        <v>1981</v>
      </c>
      <c r="L376">
        <v>11363</v>
      </c>
      <c r="M376" t="s">
        <v>695</v>
      </c>
      <c r="N376">
        <v>129730</v>
      </c>
      <c r="O376" t="s">
        <v>696</v>
      </c>
      <c r="P376" s="320" t="s">
        <v>1614</v>
      </c>
      <c r="Q376" t="s">
        <v>1615</v>
      </c>
      <c r="V376" t="s">
        <v>1222</v>
      </c>
      <c r="W376" t="s">
        <v>1616</v>
      </c>
      <c r="Y376">
        <v>9386889</v>
      </c>
      <c r="Z376">
        <v>5977</v>
      </c>
      <c r="AA376" s="322">
        <v>44640</v>
      </c>
      <c r="AB376" t="s">
        <v>1623</v>
      </c>
      <c r="AC376" t="s">
        <v>794</v>
      </c>
      <c r="AD376" s="321">
        <v>136.16</v>
      </c>
      <c r="AE376" t="s">
        <v>1209</v>
      </c>
      <c r="AF376">
        <v>2022</v>
      </c>
      <c r="AG376">
        <v>3</v>
      </c>
    </row>
    <row r="377" spans="1:33">
      <c r="A377" t="s">
        <v>1201</v>
      </c>
      <c r="B377" t="s">
        <v>1624</v>
      </c>
      <c r="C377" t="s">
        <v>750</v>
      </c>
      <c r="D377" s="322">
        <v>44641</v>
      </c>
      <c r="E377" t="s">
        <v>692</v>
      </c>
      <c r="F377">
        <v>75105</v>
      </c>
      <c r="G377" t="s">
        <v>1613</v>
      </c>
      <c r="H377" t="s">
        <v>694</v>
      </c>
      <c r="I377">
        <v>30000</v>
      </c>
      <c r="J377">
        <v>33404</v>
      </c>
      <c r="K377">
        <v>1981</v>
      </c>
      <c r="L377">
        <v>11363</v>
      </c>
      <c r="M377" t="s">
        <v>695</v>
      </c>
      <c r="N377">
        <v>129730</v>
      </c>
      <c r="O377" t="s">
        <v>696</v>
      </c>
      <c r="P377" s="320" t="s">
        <v>1614</v>
      </c>
      <c r="Q377" t="s">
        <v>1615</v>
      </c>
      <c r="V377" t="s">
        <v>1229</v>
      </c>
      <c r="W377" t="s">
        <v>1616</v>
      </c>
      <c r="Y377">
        <v>9386890</v>
      </c>
      <c r="Z377">
        <v>4794</v>
      </c>
      <c r="AA377" t="s">
        <v>750</v>
      </c>
      <c r="AB377" t="s">
        <v>1625</v>
      </c>
      <c r="AC377" t="s">
        <v>794</v>
      </c>
      <c r="AD377" s="321">
        <v>27.81</v>
      </c>
      <c r="AE377" t="s">
        <v>1209</v>
      </c>
      <c r="AF377">
        <v>2022</v>
      </c>
      <c r="AG377">
        <v>2</v>
      </c>
    </row>
    <row r="378" spans="1:33">
      <c r="A378" t="s">
        <v>1201</v>
      </c>
      <c r="B378" t="s">
        <v>1626</v>
      </c>
      <c r="C378" t="s">
        <v>750</v>
      </c>
      <c r="D378" s="322">
        <v>44641</v>
      </c>
      <c r="E378" t="s">
        <v>692</v>
      </c>
      <c r="F378">
        <v>75105</v>
      </c>
      <c r="G378" t="s">
        <v>1613</v>
      </c>
      <c r="H378" t="s">
        <v>694</v>
      </c>
      <c r="I378">
        <v>30000</v>
      </c>
      <c r="J378">
        <v>33404</v>
      </c>
      <c r="K378">
        <v>1981</v>
      </c>
      <c r="L378">
        <v>11363</v>
      </c>
      <c r="M378" t="s">
        <v>695</v>
      </c>
      <c r="N378">
        <v>129730</v>
      </c>
      <c r="O378" t="s">
        <v>696</v>
      </c>
      <c r="P378" s="320" t="s">
        <v>1614</v>
      </c>
      <c r="Q378" t="s">
        <v>1615</v>
      </c>
      <c r="V378" t="s">
        <v>1229</v>
      </c>
      <c r="W378" t="s">
        <v>1616</v>
      </c>
      <c r="Y378">
        <v>9386890</v>
      </c>
      <c r="Z378">
        <v>4793</v>
      </c>
      <c r="AA378" t="s">
        <v>750</v>
      </c>
      <c r="AB378" t="s">
        <v>1627</v>
      </c>
      <c r="AC378" t="s">
        <v>794</v>
      </c>
      <c r="AD378" s="321">
        <v>210.89</v>
      </c>
      <c r="AE378" t="s">
        <v>1209</v>
      </c>
      <c r="AF378">
        <v>2022</v>
      </c>
      <c r="AG378">
        <v>2</v>
      </c>
    </row>
    <row r="379" spans="1:33">
      <c r="A379" t="s">
        <v>1201</v>
      </c>
      <c r="B379" t="s">
        <v>1628</v>
      </c>
      <c r="C379" s="322">
        <v>44651</v>
      </c>
      <c r="D379" t="s">
        <v>1238</v>
      </c>
      <c r="E379" t="s">
        <v>692</v>
      </c>
      <c r="F379">
        <v>75105</v>
      </c>
      <c r="G379" t="s">
        <v>1613</v>
      </c>
      <c r="H379" t="s">
        <v>694</v>
      </c>
      <c r="I379">
        <v>30000</v>
      </c>
      <c r="J379">
        <v>33404</v>
      </c>
      <c r="K379">
        <v>1981</v>
      </c>
      <c r="L379">
        <v>11363</v>
      </c>
      <c r="M379" t="s">
        <v>695</v>
      </c>
      <c r="N379">
        <v>129730</v>
      </c>
      <c r="O379" t="s">
        <v>696</v>
      </c>
      <c r="P379" s="320" t="s">
        <v>1614</v>
      </c>
      <c r="Q379" t="s">
        <v>1615</v>
      </c>
      <c r="V379" t="s">
        <v>1239</v>
      </c>
      <c r="W379" t="s">
        <v>1616</v>
      </c>
      <c r="Y379">
        <v>9430881</v>
      </c>
      <c r="Z379">
        <v>5147</v>
      </c>
      <c r="AA379" s="322">
        <v>44651</v>
      </c>
      <c r="AB379" t="s">
        <v>1629</v>
      </c>
      <c r="AC379" t="s">
        <v>794</v>
      </c>
      <c r="AD379" s="321">
        <v>106.25</v>
      </c>
      <c r="AE379" t="s">
        <v>1209</v>
      </c>
      <c r="AF379">
        <v>2022</v>
      </c>
      <c r="AG379">
        <v>3</v>
      </c>
    </row>
    <row r="380" spans="1:33">
      <c r="A380" t="s">
        <v>1201</v>
      </c>
      <c r="B380" t="s">
        <v>1630</v>
      </c>
      <c r="C380" t="s">
        <v>1247</v>
      </c>
      <c r="D380" t="s">
        <v>691</v>
      </c>
      <c r="E380" t="s">
        <v>692</v>
      </c>
      <c r="F380">
        <v>75105</v>
      </c>
      <c r="G380" t="s">
        <v>1613</v>
      </c>
      <c r="H380" t="s">
        <v>694</v>
      </c>
      <c r="I380">
        <v>30000</v>
      </c>
      <c r="J380">
        <v>33404</v>
      </c>
      <c r="K380">
        <v>1981</v>
      </c>
      <c r="L380">
        <v>11363</v>
      </c>
      <c r="M380" t="s">
        <v>695</v>
      </c>
      <c r="N380">
        <v>129730</v>
      </c>
      <c r="O380" t="s">
        <v>696</v>
      </c>
      <c r="P380" s="320" t="s">
        <v>1614</v>
      </c>
      <c r="Q380" t="s">
        <v>1615</v>
      </c>
      <c r="V380" t="s">
        <v>1249</v>
      </c>
      <c r="W380" t="s">
        <v>1616</v>
      </c>
      <c r="Y380">
        <v>9459479</v>
      </c>
      <c r="Z380">
        <v>4056</v>
      </c>
      <c r="AA380" t="s">
        <v>1247</v>
      </c>
      <c r="AB380" t="s">
        <v>1629</v>
      </c>
      <c r="AC380" t="s">
        <v>794</v>
      </c>
      <c r="AD380" s="321">
        <v>106.25</v>
      </c>
      <c r="AE380" t="s">
        <v>1209</v>
      </c>
      <c r="AF380">
        <v>2022</v>
      </c>
      <c r="AG380">
        <v>4</v>
      </c>
    </row>
    <row r="381" spans="1:33">
      <c r="A381" t="s">
        <v>1201</v>
      </c>
      <c r="B381" t="s">
        <v>1631</v>
      </c>
      <c r="C381" t="s">
        <v>1247</v>
      </c>
      <c r="D381" t="s">
        <v>691</v>
      </c>
      <c r="E381" t="s">
        <v>692</v>
      </c>
      <c r="F381">
        <v>75105</v>
      </c>
      <c r="G381" t="s">
        <v>1613</v>
      </c>
      <c r="H381" t="s">
        <v>694</v>
      </c>
      <c r="I381">
        <v>30000</v>
      </c>
      <c r="J381">
        <v>33404</v>
      </c>
      <c r="K381">
        <v>1981</v>
      </c>
      <c r="L381">
        <v>11363</v>
      </c>
      <c r="M381" t="s">
        <v>695</v>
      </c>
      <c r="N381">
        <v>129730</v>
      </c>
      <c r="O381" t="s">
        <v>696</v>
      </c>
      <c r="P381" s="320" t="s">
        <v>1614</v>
      </c>
      <c r="Q381" t="s">
        <v>1615</v>
      </c>
      <c r="V381" t="s">
        <v>1249</v>
      </c>
      <c r="W381" t="s">
        <v>1616</v>
      </c>
      <c r="Y381">
        <v>9459479</v>
      </c>
      <c r="Z381">
        <v>4057</v>
      </c>
      <c r="AA381" t="s">
        <v>1247</v>
      </c>
      <c r="AB381" t="s">
        <v>1632</v>
      </c>
      <c r="AC381" t="s">
        <v>794</v>
      </c>
      <c r="AD381" s="321">
        <v>68.180000000000007</v>
      </c>
      <c r="AE381" t="s">
        <v>1209</v>
      </c>
      <c r="AF381">
        <v>2022</v>
      </c>
      <c r="AG381">
        <v>4</v>
      </c>
    </row>
    <row r="382" spans="1:33">
      <c r="A382" t="s">
        <v>1201</v>
      </c>
      <c r="B382" t="s">
        <v>1633</v>
      </c>
      <c r="C382" t="s">
        <v>1247</v>
      </c>
      <c r="D382" t="s">
        <v>1254</v>
      </c>
      <c r="E382" t="s">
        <v>692</v>
      </c>
      <c r="F382">
        <v>75105</v>
      </c>
      <c r="G382" t="s">
        <v>1613</v>
      </c>
      <c r="H382" t="s">
        <v>694</v>
      </c>
      <c r="I382">
        <v>30000</v>
      </c>
      <c r="J382">
        <v>33404</v>
      </c>
      <c r="K382">
        <v>1981</v>
      </c>
      <c r="L382">
        <v>11363</v>
      </c>
      <c r="M382" t="s">
        <v>695</v>
      </c>
      <c r="N382">
        <v>129730</v>
      </c>
      <c r="O382" t="s">
        <v>696</v>
      </c>
      <c r="P382" s="320" t="s">
        <v>1614</v>
      </c>
      <c r="Q382" t="s">
        <v>1615</v>
      </c>
      <c r="V382" t="s">
        <v>1255</v>
      </c>
      <c r="W382" t="s">
        <v>1616</v>
      </c>
      <c r="Y382">
        <v>9466476</v>
      </c>
      <c r="Z382">
        <v>44</v>
      </c>
      <c r="AA382" t="s">
        <v>1247</v>
      </c>
      <c r="AB382" t="s">
        <v>1634</v>
      </c>
      <c r="AC382" t="s">
        <v>794</v>
      </c>
      <c r="AD382" s="321">
        <v>3098.33</v>
      </c>
      <c r="AE382" t="s">
        <v>1209</v>
      </c>
      <c r="AF382">
        <v>2022</v>
      </c>
      <c r="AG382">
        <v>4</v>
      </c>
    </row>
    <row r="383" spans="1:33">
      <c r="A383" t="s">
        <v>1201</v>
      </c>
      <c r="B383" t="s">
        <v>1635</v>
      </c>
      <c r="C383" s="322">
        <v>44834</v>
      </c>
      <c r="D383" s="322">
        <v>44849</v>
      </c>
      <c r="E383" t="s">
        <v>692</v>
      </c>
      <c r="F383">
        <v>75105</v>
      </c>
      <c r="G383" t="s">
        <v>1613</v>
      </c>
      <c r="H383" t="s">
        <v>694</v>
      </c>
      <c r="I383">
        <v>30000</v>
      </c>
      <c r="J383">
        <v>33404</v>
      </c>
      <c r="K383">
        <v>14929</v>
      </c>
      <c r="L383">
        <v>11363</v>
      </c>
      <c r="M383" t="s">
        <v>695</v>
      </c>
      <c r="N383">
        <v>129730</v>
      </c>
      <c r="O383" t="s">
        <v>728</v>
      </c>
      <c r="P383" s="320" t="s">
        <v>1614</v>
      </c>
      <c r="Q383" t="s">
        <v>1615</v>
      </c>
      <c r="V383" t="s">
        <v>1344</v>
      </c>
      <c r="W383" t="s">
        <v>1616</v>
      </c>
      <c r="Y383">
        <v>9669324</v>
      </c>
      <c r="Z383">
        <v>3538</v>
      </c>
      <c r="AA383" s="322">
        <v>44834</v>
      </c>
      <c r="AB383" t="s">
        <v>1636</v>
      </c>
      <c r="AC383" t="s">
        <v>794</v>
      </c>
      <c r="AD383" s="321">
        <v>2.2400000000000002</v>
      </c>
      <c r="AE383" t="s">
        <v>1209</v>
      </c>
      <c r="AF383">
        <v>2022</v>
      </c>
      <c r="AG383">
        <v>9</v>
      </c>
    </row>
    <row r="384" spans="1:33">
      <c r="A384" t="s">
        <v>1201</v>
      </c>
      <c r="B384" t="s">
        <v>1637</v>
      </c>
      <c r="C384" s="322">
        <v>44865</v>
      </c>
      <c r="D384" s="322">
        <v>44885</v>
      </c>
      <c r="E384" t="s">
        <v>692</v>
      </c>
      <c r="F384">
        <v>75105</v>
      </c>
      <c r="G384" t="s">
        <v>1613</v>
      </c>
      <c r="H384" t="s">
        <v>694</v>
      </c>
      <c r="I384">
        <v>30000</v>
      </c>
      <c r="J384">
        <v>33404</v>
      </c>
      <c r="K384">
        <v>1981</v>
      </c>
      <c r="L384">
        <v>11363</v>
      </c>
      <c r="M384" t="s">
        <v>695</v>
      </c>
      <c r="N384">
        <v>129730</v>
      </c>
      <c r="O384" t="s">
        <v>728</v>
      </c>
      <c r="P384" s="320" t="s">
        <v>1614</v>
      </c>
      <c r="Q384" t="s">
        <v>1615</v>
      </c>
      <c r="V384" t="s">
        <v>1367</v>
      </c>
      <c r="W384" t="s">
        <v>1616</v>
      </c>
      <c r="Y384">
        <v>9721310</v>
      </c>
      <c r="Z384">
        <v>4540</v>
      </c>
      <c r="AA384" s="322">
        <v>44865</v>
      </c>
      <c r="AB384" t="s">
        <v>1638</v>
      </c>
      <c r="AC384" t="s">
        <v>794</v>
      </c>
      <c r="AD384" s="321">
        <v>152.12</v>
      </c>
      <c r="AE384" t="s">
        <v>1209</v>
      </c>
      <c r="AF384">
        <v>2022</v>
      </c>
      <c r="AG384">
        <v>10</v>
      </c>
    </row>
    <row r="385" spans="1:33">
      <c r="A385" t="s">
        <v>1201</v>
      </c>
      <c r="B385" t="s">
        <v>1639</v>
      </c>
      <c r="C385" t="s">
        <v>1261</v>
      </c>
      <c r="D385" t="s">
        <v>1254</v>
      </c>
      <c r="E385" t="s">
        <v>692</v>
      </c>
      <c r="F385">
        <v>75105</v>
      </c>
      <c r="G385" t="s">
        <v>1613</v>
      </c>
      <c r="H385" t="s">
        <v>694</v>
      </c>
      <c r="I385">
        <v>30000</v>
      </c>
      <c r="J385">
        <v>33404</v>
      </c>
      <c r="K385">
        <v>1981</v>
      </c>
      <c r="L385">
        <v>11363</v>
      </c>
      <c r="M385" t="s">
        <v>695</v>
      </c>
      <c r="N385">
        <v>129730</v>
      </c>
      <c r="O385" t="s">
        <v>696</v>
      </c>
      <c r="P385" s="320" t="s">
        <v>1614</v>
      </c>
      <c r="Q385" t="s">
        <v>1615</v>
      </c>
      <c r="V385" t="s">
        <v>1262</v>
      </c>
      <c r="W385" t="s">
        <v>1616</v>
      </c>
      <c r="Y385">
        <v>9466482</v>
      </c>
      <c r="Z385">
        <v>6679</v>
      </c>
      <c r="AA385" t="s">
        <v>1261</v>
      </c>
      <c r="AB385" t="s">
        <v>1640</v>
      </c>
      <c r="AC385" t="s">
        <v>794</v>
      </c>
      <c r="AD385" s="321">
        <v>756.76</v>
      </c>
      <c r="AE385" t="s">
        <v>1209</v>
      </c>
      <c r="AF385">
        <v>2022</v>
      </c>
      <c r="AG385">
        <v>5</v>
      </c>
    </row>
    <row r="386" spans="1:33">
      <c r="A386" t="s">
        <v>1201</v>
      </c>
      <c r="B386" t="s">
        <v>1641</v>
      </c>
      <c r="C386" t="s">
        <v>1261</v>
      </c>
      <c r="D386" t="s">
        <v>1254</v>
      </c>
      <c r="E386" t="s">
        <v>692</v>
      </c>
      <c r="F386">
        <v>75105</v>
      </c>
      <c r="G386" t="s">
        <v>1613</v>
      </c>
      <c r="H386" t="s">
        <v>694</v>
      </c>
      <c r="I386">
        <v>30000</v>
      </c>
      <c r="J386">
        <v>33404</v>
      </c>
      <c r="K386">
        <v>1981</v>
      </c>
      <c r="L386">
        <v>11363</v>
      </c>
      <c r="M386" t="s">
        <v>695</v>
      </c>
      <c r="N386">
        <v>129730</v>
      </c>
      <c r="O386" t="s">
        <v>696</v>
      </c>
      <c r="P386" s="320" t="s">
        <v>1614</v>
      </c>
      <c r="Q386" t="s">
        <v>1615</v>
      </c>
      <c r="V386" t="s">
        <v>1262</v>
      </c>
      <c r="W386" t="s">
        <v>1616</v>
      </c>
      <c r="Y386">
        <v>9466482</v>
      </c>
      <c r="Z386">
        <v>6678</v>
      </c>
      <c r="AA386" t="s">
        <v>1261</v>
      </c>
      <c r="AB386" t="s">
        <v>1642</v>
      </c>
      <c r="AC386" t="s">
        <v>794</v>
      </c>
      <c r="AD386" s="321">
        <v>85.1</v>
      </c>
      <c r="AE386" t="s">
        <v>1209</v>
      </c>
      <c r="AF386">
        <v>2022</v>
      </c>
      <c r="AG386">
        <v>5</v>
      </c>
    </row>
    <row r="387" spans="1:33">
      <c r="A387" t="s">
        <v>1201</v>
      </c>
      <c r="B387" t="s">
        <v>1643</v>
      </c>
      <c r="C387" s="322">
        <v>44865</v>
      </c>
      <c r="D387" s="322">
        <v>44885</v>
      </c>
      <c r="E387" t="s">
        <v>692</v>
      </c>
      <c r="F387">
        <v>75105</v>
      </c>
      <c r="G387" t="s">
        <v>1613</v>
      </c>
      <c r="H387" t="s">
        <v>694</v>
      </c>
      <c r="I387">
        <v>30000</v>
      </c>
      <c r="J387">
        <v>33404</v>
      </c>
      <c r="K387">
        <v>1981</v>
      </c>
      <c r="L387">
        <v>11363</v>
      </c>
      <c r="M387" t="s">
        <v>695</v>
      </c>
      <c r="N387">
        <v>129730</v>
      </c>
      <c r="O387" t="s">
        <v>728</v>
      </c>
      <c r="P387" s="320" t="s">
        <v>1614</v>
      </c>
      <c r="Q387" t="s">
        <v>1615</v>
      </c>
      <c r="V387" t="s">
        <v>1367</v>
      </c>
      <c r="W387" t="s">
        <v>1616</v>
      </c>
      <c r="Y387">
        <v>9721310</v>
      </c>
      <c r="Z387">
        <v>4541</v>
      </c>
      <c r="AA387" s="322">
        <v>44865</v>
      </c>
      <c r="AB387" t="s">
        <v>1644</v>
      </c>
      <c r="AC387" t="s">
        <v>794</v>
      </c>
      <c r="AD387" s="321">
        <v>1385.96</v>
      </c>
      <c r="AE387" t="s">
        <v>1209</v>
      </c>
      <c r="AF387">
        <v>2022</v>
      </c>
      <c r="AG387">
        <v>10</v>
      </c>
    </row>
    <row r="388" spans="1:33">
      <c r="A388" t="s">
        <v>1201</v>
      </c>
      <c r="B388" t="s">
        <v>1645</v>
      </c>
      <c r="C388" t="s">
        <v>1278</v>
      </c>
      <c r="D388" s="322">
        <v>44726</v>
      </c>
      <c r="E388" t="s">
        <v>692</v>
      </c>
      <c r="F388">
        <v>75105</v>
      </c>
      <c r="G388" t="s">
        <v>1613</v>
      </c>
      <c r="H388" t="s">
        <v>694</v>
      </c>
      <c r="I388">
        <v>30000</v>
      </c>
      <c r="J388">
        <v>33404</v>
      </c>
      <c r="K388">
        <v>1981</v>
      </c>
      <c r="L388">
        <v>11363</v>
      </c>
      <c r="M388" t="s">
        <v>695</v>
      </c>
      <c r="N388">
        <v>129730</v>
      </c>
      <c r="O388" t="s">
        <v>696</v>
      </c>
      <c r="P388" s="320" t="s">
        <v>1614</v>
      </c>
      <c r="Q388" t="s">
        <v>1615</v>
      </c>
      <c r="V388" t="s">
        <v>1280</v>
      </c>
      <c r="W388" t="s">
        <v>1616</v>
      </c>
      <c r="Y388">
        <v>9497902</v>
      </c>
      <c r="Z388">
        <v>6563</v>
      </c>
      <c r="AA388" t="s">
        <v>1278</v>
      </c>
      <c r="AB388" t="s">
        <v>1646</v>
      </c>
      <c r="AC388" t="s">
        <v>794</v>
      </c>
      <c r="AD388" s="321">
        <v>239.4</v>
      </c>
      <c r="AE388" t="s">
        <v>1209</v>
      </c>
      <c r="AF388">
        <v>2022</v>
      </c>
      <c r="AG388">
        <v>5</v>
      </c>
    </row>
    <row r="389" spans="1:33">
      <c r="A389" t="s">
        <v>1201</v>
      </c>
      <c r="B389" t="s">
        <v>1647</v>
      </c>
      <c r="C389" t="s">
        <v>1278</v>
      </c>
      <c r="D389" s="322">
        <v>44726</v>
      </c>
      <c r="E389" t="s">
        <v>692</v>
      </c>
      <c r="F389">
        <v>75105</v>
      </c>
      <c r="G389" t="s">
        <v>1613</v>
      </c>
      <c r="H389" t="s">
        <v>694</v>
      </c>
      <c r="I389">
        <v>30000</v>
      </c>
      <c r="J389">
        <v>33404</v>
      </c>
      <c r="K389">
        <v>1981</v>
      </c>
      <c r="L389">
        <v>11363</v>
      </c>
      <c r="M389" t="s">
        <v>695</v>
      </c>
      <c r="N389">
        <v>129730</v>
      </c>
      <c r="O389" t="s">
        <v>696</v>
      </c>
      <c r="P389" s="320" t="s">
        <v>1614</v>
      </c>
      <c r="Q389" t="s">
        <v>1615</v>
      </c>
      <c r="V389" t="s">
        <v>1280</v>
      </c>
      <c r="W389" t="s">
        <v>1616</v>
      </c>
      <c r="Y389">
        <v>9497902</v>
      </c>
      <c r="Z389">
        <v>6562</v>
      </c>
      <c r="AA389" t="s">
        <v>1278</v>
      </c>
      <c r="AB389" t="s">
        <v>1629</v>
      </c>
      <c r="AC389" t="s">
        <v>794</v>
      </c>
      <c r="AD389" s="321">
        <v>106.25</v>
      </c>
      <c r="AE389" t="s">
        <v>1209</v>
      </c>
      <c r="AF389">
        <v>2022</v>
      </c>
      <c r="AG389">
        <v>5</v>
      </c>
    </row>
    <row r="390" spans="1:33">
      <c r="A390" t="s">
        <v>1201</v>
      </c>
      <c r="B390" t="s">
        <v>1648</v>
      </c>
      <c r="C390" s="322">
        <v>44738</v>
      </c>
      <c r="D390" s="322">
        <v>44739</v>
      </c>
      <c r="E390" t="s">
        <v>692</v>
      </c>
      <c r="F390">
        <v>75105</v>
      </c>
      <c r="G390" t="s">
        <v>1613</v>
      </c>
      <c r="H390" t="s">
        <v>694</v>
      </c>
      <c r="I390">
        <v>30000</v>
      </c>
      <c r="J390">
        <v>33404</v>
      </c>
      <c r="K390">
        <v>1981</v>
      </c>
      <c r="L390">
        <v>11363</v>
      </c>
      <c r="M390" t="s">
        <v>695</v>
      </c>
      <c r="N390">
        <v>129730</v>
      </c>
      <c r="O390" t="s">
        <v>696</v>
      </c>
      <c r="P390" s="320" t="s">
        <v>1614</v>
      </c>
      <c r="Q390" t="s">
        <v>1615</v>
      </c>
      <c r="V390" t="s">
        <v>1294</v>
      </c>
      <c r="W390" t="s">
        <v>1616</v>
      </c>
      <c r="Y390">
        <v>9514690</v>
      </c>
      <c r="Z390">
        <v>5630</v>
      </c>
      <c r="AA390" s="322">
        <v>44738</v>
      </c>
      <c r="AB390" t="s">
        <v>1649</v>
      </c>
      <c r="AC390" t="s">
        <v>794</v>
      </c>
      <c r="AD390" s="321">
        <v>6.17</v>
      </c>
      <c r="AE390" t="s">
        <v>1209</v>
      </c>
      <c r="AF390">
        <v>2022</v>
      </c>
      <c r="AG390">
        <v>6</v>
      </c>
    </row>
    <row r="391" spans="1:33">
      <c r="A391" t="s">
        <v>1201</v>
      </c>
      <c r="B391" t="s">
        <v>1650</v>
      </c>
      <c r="C391" s="322">
        <v>44895</v>
      </c>
      <c r="D391" t="s">
        <v>1382</v>
      </c>
      <c r="E391" t="s">
        <v>692</v>
      </c>
      <c r="F391">
        <v>75105</v>
      </c>
      <c r="G391" t="s">
        <v>1613</v>
      </c>
      <c r="H391" t="s">
        <v>694</v>
      </c>
      <c r="I391">
        <v>30000</v>
      </c>
      <c r="J391">
        <v>33404</v>
      </c>
      <c r="K391">
        <v>1981</v>
      </c>
      <c r="L391">
        <v>11363</v>
      </c>
      <c r="M391" t="s">
        <v>695</v>
      </c>
      <c r="N391">
        <v>129730</v>
      </c>
      <c r="O391" t="s">
        <v>728</v>
      </c>
      <c r="P391" s="320" t="s">
        <v>1614</v>
      </c>
      <c r="Q391" t="s">
        <v>1615</v>
      </c>
      <c r="V391" t="s">
        <v>1383</v>
      </c>
      <c r="W391" t="s">
        <v>1616</v>
      </c>
      <c r="Y391">
        <v>9771771</v>
      </c>
      <c r="Z391">
        <v>5704</v>
      </c>
      <c r="AA391" s="322">
        <v>44895</v>
      </c>
      <c r="AB391" t="s">
        <v>1651</v>
      </c>
      <c r="AC391" t="s">
        <v>794</v>
      </c>
      <c r="AD391" s="321">
        <v>21.73</v>
      </c>
      <c r="AE391" t="s">
        <v>1209</v>
      </c>
      <c r="AF391">
        <v>2022</v>
      </c>
      <c r="AG391">
        <v>11</v>
      </c>
    </row>
    <row r="392" spans="1:33">
      <c r="A392" t="s">
        <v>1201</v>
      </c>
      <c r="B392" t="s">
        <v>1652</v>
      </c>
      <c r="C392" s="322">
        <v>44895</v>
      </c>
      <c r="D392" t="s">
        <v>1382</v>
      </c>
      <c r="E392" t="s">
        <v>692</v>
      </c>
      <c r="F392">
        <v>75105</v>
      </c>
      <c r="G392" t="s">
        <v>1613</v>
      </c>
      <c r="H392" t="s">
        <v>694</v>
      </c>
      <c r="I392">
        <v>30000</v>
      </c>
      <c r="J392">
        <v>33404</v>
      </c>
      <c r="K392">
        <v>1981</v>
      </c>
      <c r="L392">
        <v>11363</v>
      </c>
      <c r="M392" t="s">
        <v>695</v>
      </c>
      <c r="N392">
        <v>129730</v>
      </c>
      <c r="O392" t="s">
        <v>728</v>
      </c>
      <c r="P392" s="320" t="s">
        <v>1614</v>
      </c>
      <c r="Q392" t="s">
        <v>1615</v>
      </c>
      <c r="V392" t="s">
        <v>1383</v>
      </c>
      <c r="W392" t="s">
        <v>1616</v>
      </c>
      <c r="Y392">
        <v>9771771</v>
      </c>
      <c r="Z392">
        <v>5705</v>
      </c>
      <c r="AA392" s="322">
        <v>44895</v>
      </c>
      <c r="AB392" t="s">
        <v>1653</v>
      </c>
      <c r="AC392" t="s">
        <v>794</v>
      </c>
      <c r="AD392" s="321">
        <v>5.82</v>
      </c>
      <c r="AE392" t="s">
        <v>1209</v>
      </c>
      <c r="AF392">
        <v>2022</v>
      </c>
      <c r="AG392">
        <v>11</v>
      </c>
    </row>
    <row r="393" spans="1:33">
      <c r="A393" t="s">
        <v>1201</v>
      </c>
      <c r="B393" t="s">
        <v>1654</v>
      </c>
      <c r="C393" s="322">
        <v>44742</v>
      </c>
      <c r="D393" s="322">
        <v>44765</v>
      </c>
      <c r="E393" t="s">
        <v>692</v>
      </c>
      <c r="F393">
        <v>75105</v>
      </c>
      <c r="G393" t="s">
        <v>1613</v>
      </c>
      <c r="H393" t="s">
        <v>694</v>
      </c>
      <c r="I393">
        <v>30000</v>
      </c>
      <c r="J393">
        <v>33404</v>
      </c>
      <c r="K393">
        <v>1981</v>
      </c>
      <c r="L393">
        <v>11363</v>
      </c>
      <c r="M393" t="s">
        <v>695</v>
      </c>
      <c r="N393">
        <v>129730</v>
      </c>
      <c r="O393" t="s">
        <v>696</v>
      </c>
      <c r="P393" s="320" t="s">
        <v>1614</v>
      </c>
      <c r="Q393" t="s">
        <v>1615</v>
      </c>
      <c r="V393" t="s">
        <v>1302</v>
      </c>
      <c r="W393" t="s">
        <v>1616</v>
      </c>
      <c r="Y393">
        <v>9553151</v>
      </c>
      <c r="Z393">
        <v>4389</v>
      </c>
      <c r="AA393" s="322">
        <v>44742</v>
      </c>
      <c r="AB393" t="s">
        <v>1655</v>
      </c>
      <c r="AC393" t="s">
        <v>794</v>
      </c>
      <c r="AD393" s="321">
        <v>106.28</v>
      </c>
      <c r="AE393" t="s">
        <v>1209</v>
      </c>
      <c r="AF393">
        <v>2022</v>
      </c>
      <c r="AG393">
        <v>6</v>
      </c>
    </row>
    <row r="394" spans="1:33">
      <c r="A394" t="s">
        <v>1201</v>
      </c>
      <c r="B394" t="s">
        <v>1656</v>
      </c>
      <c r="C394" t="s">
        <v>1392</v>
      </c>
      <c r="D394" t="s">
        <v>1382</v>
      </c>
      <c r="E394" t="s">
        <v>692</v>
      </c>
      <c r="F394">
        <v>75105</v>
      </c>
      <c r="G394" t="s">
        <v>1613</v>
      </c>
      <c r="H394" t="s">
        <v>694</v>
      </c>
      <c r="I394">
        <v>30000</v>
      </c>
      <c r="J394">
        <v>33404</v>
      </c>
      <c r="K394">
        <v>1981</v>
      </c>
      <c r="L394">
        <v>11363</v>
      </c>
      <c r="M394" t="s">
        <v>695</v>
      </c>
      <c r="N394">
        <v>129730</v>
      </c>
      <c r="O394" t="s">
        <v>728</v>
      </c>
      <c r="P394" s="320" t="s">
        <v>1614</v>
      </c>
      <c r="Q394" t="s">
        <v>1615</v>
      </c>
      <c r="V394" t="s">
        <v>1393</v>
      </c>
      <c r="W394" t="s">
        <v>1616</v>
      </c>
      <c r="Y394">
        <v>9771780</v>
      </c>
      <c r="Z394">
        <v>4054</v>
      </c>
      <c r="AA394" t="s">
        <v>1392</v>
      </c>
      <c r="AB394" t="s">
        <v>1657</v>
      </c>
      <c r="AC394" t="s">
        <v>794</v>
      </c>
      <c r="AD394" s="321">
        <v>-56.62</v>
      </c>
      <c r="AE394" t="s">
        <v>1209</v>
      </c>
      <c r="AF394">
        <v>2022</v>
      </c>
      <c r="AG394">
        <v>12</v>
      </c>
    </row>
    <row r="395" spans="1:33">
      <c r="A395" t="s">
        <v>1201</v>
      </c>
      <c r="B395" t="s">
        <v>1658</v>
      </c>
      <c r="C395" s="322">
        <v>44742</v>
      </c>
      <c r="D395" s="322">
        <v>44765</v>
      </c>
      <c r="E395" t="s">
        <v>692</v>
      </c>
      <c r="F395">
        <v>75105</v>
      </c>
      <c r="G395" t="s">
        <v>1613</v>
      </c>
      <c r="H395" t="s">
        <v>694</v>
      </c>
      <c r="I395">
        <v>30000</v>
      </c>
      <c r="J395">
        <v>33404</v>
      </c>
      <c r="K395">
        <v>1981</v>
      </c>
      <c r="L395">
        <v>11363</v>
      </c>
      <c r="M395" t="s">
        <v>695</v>
      </c>
      <c r="N395">
        <v>129730</v>
      </c>
      <c r="O395" t="s">
        <v>696</v>
      </c>
      <c r="P395" s="320" t="s">
        <v>1614</v>
      </c>
      <c r="Q395" t="s">
        <v>1615</v>
      </c>
      <c r="V395" t="s">
        <v>1302</v>
      </c>
      <c r="W395" t="s">
        <v>1616</v>
      </c>
      <c r="Y395">
        <v>9553151</v>
      </c>
      <c r="Z395">
        <v>4390</v>
      </c>
      <c r="AA395" s="322">
        <v>44742</v>
      </c>
      <c r="AB395" t="s">
        <v>1659</v>
      </c>
      <c r="AC395" t="s">
        <v>794</v>
      </c>
      <c r="AD395" s="321">
        <v>67.91</v>
      </c>
      <c r="AE395" t="s">
        <v>1209</v>
      </c>
      <c r="AF395">
        <v>2022</v>
      </c>
      <c r="AG395">
        <v>6</v>
      </c>
    </row>
    <row r="396" spans="1:33">
      <c r="A396" t="s">
        <v>1201</v>
      </c>
      <c r="B396" t="s">
        <v>1660</v>
      </c>
      <c r="C396" t="s">
        <v>737</v>
      </c>
      <c r="D396" t="s">
        <v>762</v>
      </c>
      <c r="E396" t="s">
        <v>692</v>
      </c>
      <c r="F396">
        <v>75105</v>
      </c>
      <c r="G396" t="s">
        <v>1613</v>
      </c>
      <c r="H396" t="s">
        <v>694</v>
      </c>
      <c r="I396">
        <v>30000</v>
      </c>
      <c r="J396">
        <v>33404</v>
      </c>
      <c r="K396">
        <v>14115</v>
      </c>
      <c r="L396">
        <v>11363</v>
      </c>
      <c r="M396" t="s">
        <v>695</v>
      </c>
      <c r="N396">
        <v>129730</v>
      </c>
      <c r="O396" t="s">
        <v>728</v>
      </c>
      <c r="P396" s="320" t="s">
        <v>1614</v>
      </c>
      <c r="Q396" t="s">
        <v>1615</v>
      </c>
      <c r="V396" t="s">
        <v>1402</v>
      </c>
      <c r="W396" t="s">
        <v>1616</v>
      </c>
      <c r="Y396">
        <v>9789834</v>
      </c>
      <c r="Z396">
        <v>6154</v>
      </c>
      <c r="AA396" t="s">
        <v>737</v>
      </c>
      <c r="AB396" t="s">
        <v>1661</v>
      </c>
      <c r="AC396" t="s">
        <v>794</v>
      </c>
      <c r="AD396" s="321">
        <v>3011.48</v>
      </c>
      <c r="AE396" t="s">
        <v>1209</v>
      </c>
      <c r="AF396">
        <v>2022</v>
      </c>
      <c r="AG396">
        <v>12</v>
      </c>
    </row>
    <row r="397" spans="1:33">
      <c r="A397" t="s">
        <v>1201</v>
      </c>
      <c r="B397" t="s">
        <v>1662</v>
      </c>
      <c r="C397" t="s">
        <v>737</v>
      </c>
      <c r="D397" t="s">
        <v>762</v>
      </c>
      <c r="E397" t="s">
        <v>692</v>
      </c>
      <c r="F397">
        <v>75105</v>
      </c>
      <c r="G397" t="s">
        <v>1613</v>
      </c>
      <c r="H397" t="s">
        <v>694</v>
      </c>
      <c r="I397">
        <v>30000</v>
      </c>
      <c r="J397">
        <v>33404</v>
      </c>
      <c r="K397">
        <v>14929</v>
      </c>
      <c r="L397">
        <v>11363</v>
      </c>
      <c r="M397" t="s">
        <v>695</v>
      </c>
      <c r="N397">
        <v>129730</v>
      </c>
      <c r="O397" t="s">
        <v>728</v>
      </c>
      <c r="P397" s="320" t="s">
        <v>1614</v>
      </c>
      <c r="Q397" t="s">
        <v>1615</v>
      </c>
      <c r="V397" t="s">
        <v>1402</v>
      </c>
      <c r="W397" t="s">
        <v>1616</v>
      </c>
      <c r="Y397">
        <v>9789834</v>
      </c>
      <c r="Z397">
        <v>6155</v>
      </c>
      <c r="AA397" t="s">
        <v>737</v>
      </c>
      <c r="AB397" t="s">
        <v>1663</v>
      </c>
      <c r="AC397" t="s">
        <v>794</v>
      </c>
      <c r="AD397" s="321">
        <v>2011.57</v>
      </c>
      <c r="AE397" t="s">
        <v>1209</v>
      </c>
      <c r="AF397">
        <v>2022</v>
      </c>
      <c r="AG397">
        <v>12</v>
      </c>
    </row>
    <row r="398" spans="1:33">
      <c r="A398" t="s">
        <v>1201</v>
      </c>
      <c r="B398" t="s">
        <v>1664</v>
      </c>
      <c r="C398" t="s">
        <v>737</v>
      </c>
      <c r="D398" t="s">
        <v>762</v>
      </c>
      <c r="E398" t="s">
        <v>692</v>
      </c>
      <c r="F398">
        <v>75105</v>
      </c>
      <c r="G398" t="s">
        <v>1613</v>
      </c>
      <c r="H398" t="s">
        <v>694</v>
      </c>
      <c r="I398">
        <v>30000</v>
      </c>
      <c r="J398">
        <v>33404</v>
      </c>
      <c r="K398">
        <v>1981</v>
      </c>
      <c r="L398">
        <v>11363</v>
      </c>
      <c r="M398" t="s">
        <v>695</v>
      </c>
      <c r="N398">
        <v>129730</v>
      </c>
      <c r="O398" t="s">
        <v>728</v>
      </c>
      <c r="P398" s="320" t="s">
        <v>1614</v>
      </c>
      <c r="Q398" t="s">
        <v>1615</v>
      </c>
      <c r="V398" t="s">
        <v>1402</v>
      </c>
      <c r="W398" t="s">
        <v>1616</v>
      </c>
      <c r="Y398">
        <v>9789834</v>
      </c>
      <c r="Z398">
        <v>6152</v>
      </c>
      <c r="AA398" t="s">
        <v>737</v>
      </c>
      <c r="AB398" t="s">
        <v>1665</v>
      </c>
      <c r="AC398" t="s">
        <v>794</v>
      </c>
      <c r="AD398" s="321">
        <v>166.92</v>
      </c>
      <c r="AE398" t="s">
        <v>1209</v>
      </c>
      <c r="AF398">
        <v>2022</v>
      </c>
      <c r="AG398">
        <v>12</v>
      </c>
    </row>
    <row r="399" spans="1:33">
      <c r="A399" t="s">
        <v>1201</v>
      </c>
      <c r="B399" t="s">
        <v>1666</v>
      </c>
      <c r="C399" s="322">
        <v>44773</v>
      </c>
      <c r="D399" t="s">
        <v>1313</v>
      </c>
      <c r="E399" t="s">
        <v>692</v>
      </c>
      <c r="F399">
        <v>75105</v>
      </c>
      <c r="G399" t="s">
        <v>1613</v>
      </c>
      <c r="H399" t="s">
        <v>694</v>
      </c>
      <c r="I399">
        <v>30000</v>
      </c>
      <c r="J399">
        <v>33404</v>
      </c>
      <c r="K399">
        <v>1981</v>
      </c>
      <c r="L399">
        <v>11363</v>
      </c>
      <c r="M399" t="s">
        <v>695</v>
      </c>
      <c r="N399">
        <v>129730</v>
      </c>
      <c r="O399" t="s">
        <v>696</v>
      </c>
      <c r="P399" s="320" t="s">
        <v>1614</v>
      </c>
      <c r="Q399" t="s">
        <v>1615</v>
      </c>
      <c r="V399" t="s">
        <v>1314</v>
      </c>
      <c r="W399" t="s">
        <v>1616</v>
      </c>
      <c r="Y399">
        <v>9583333</v>
      </c>
      <c r="Z399">
        <v>5509</v>
      </c>
      <c r="AA399" s="322">
        <v>44773</v>
      </c>
      <c r="AB399" t="s">
        <v>1667</v>
      </c>
      <c r="AC399" t="s">
        <v>794</v>
      </c>
      <c r="AD399" s="321">
        <v>269.16000000000003</v>
      </c>
      <c r="AE399" t="s">
        <v>1209</v>
      </c>
      <c r="AF399">
        <v>2022</v>
      </c>
      <c r="AG399">
        <v>7</v>
      </c>
    </row>
    <row r="400" spans="1:33">
      <c r="A400" t="s">
        <v>1201</v>
      </c>
      <c r="B400" t="s">
        <v>1668</v>
      </c>
      <c r="C400" s="322">
        <v>44773</v>
      </c>
      <c r="D400" t="s">
        <v>1313</v>
      </c>
      <c r="E400" t="s">
        <v>692</v>
      </c>
      <c r="F400">
        <v>75105</v>
      </c>
      <c r="G400" t="s">
        <v>1613</v>
      </c>
      <c r="H400" t="s">
        <v>694</v>
      </c>
      <c r="I400">
        <v>30000</v>
      </c>
      <c r="J400">
        <v>33404</v>
      </c>
      <c r="K400">
        <v>1981</v>
      </c>
      <c r="L400">
        <v>11363</v>
      </c>
      <c r="M400" t="s">
        <v>695</v>
      </c>
      <c r="N400">
        <v>129730</v>
      </c>
      <c r="O400" t="s">
        <v>696</v>
      </c>
      <c r="P400" s="320" t="s">
        <v>1614</v>
      </c>
      <c r="Q400" t="s">
        <v>1615</v>
      </c>
      <c r="V400" t="s">
        <v>1314</v>
      </c>
      <c r="W400" t="s">
        <v>1616</v>
      </c>
      <c r="Y400">
        <v>9583333</v>
      </c>
      <c r="Z400">
        <v>5508</v>
      </c>
      <c r="AA400" s="322">
        <v>44773</v>
      </c>
      <c r="AB400" t="s">
        <v>1669</v>
      </c>
      <c r="AC400" t="s">
        <v>794</v>
      </c>
      <c r="AD400" s="321">
        <v>105.6</v>
      </c>
      <c r="AE400" t="s">
        <v>1209</v>
      </c>
      <c r="AF400">
        <v>2022</v>
      </c>
      <c r="AG400">
        <v>7</v>
      </c>
    </row>
    <row r="401" spans="1:33">
      <c r="A401" t="s">
        <v>1201</v>
      </c>
      <c r="B401" t="s">
        <v>1670</v>
      </c>
      <c r="C401" t="s">
        <v>1322</v>
      </c>
      <c r="D401" t="s">
        <v>1313</v>
      </c>
      <c r="E401" t="s">
        <v>692</v>
      </c>
      <c r="F401">
        <v>75105</v>
      </c>
      <c r="G401" t="s">
        <v>1613</v>
      </c>
      <c r="H401" t="s">
        <v>694</v>
      </c>
      <c r="I401">
        <v>30000</v>
      </c>
      <c r="J401">
        <v>33404</v>
      </c>
      <c r="K401">
        <v>1981</v>
      </c>
      <c r="L401">
        <v>11363</v>
      </c>
      <c r="M401" t="s">
        <v>695</v>
      </c>
      <c r="N401">
        <v>129730</v>
      </c>
      <c r="O401" t="s">
        <v>696</v>
      </c>
      <c r="P401" s="320" t="s">
        <v>1614</v>
      </c>
      <c r="Q401" t="s">
        <v>1615</v>
      </c>
      <c r="V401" t="s">
        <v>1323</v>
      </c>
      <c r="W401" t="s">
        <v>1616</v>
      </c>
      <c r="Y401">
        <v>9583341</v>
      </c>
      <c r="Z401">
        <v>4864</v>
      </c>
      <c r="AA401" t="s">
        <v>1322</v>
      </c>
      <c r="AB401" t="s">
        <v>1671</v>
      </c>
      <c r="AC401" t="s">
        <v>794</v>
      </c>
      <c r="AD401" s="321">
        <v>67.349999999999994</v>
      </c>
      <c r="AE401" t="s">
        <v>1209</v>
      </c>
      <c r="AF401">
        <v>2022</v>
      </c>
      <c r="AG401">
        <v>8</v>
      </c>
    </row>
    <row r="402" spans="1:33">
      <c r="A402" t="s">
        <v>1201</v>
      </c>
      <c r="B402" t="s">
        <v>1672</v>
      </c>
      <c r="C402" t="s">
        <v>1219</v>
      </c>
      <c r="D402" s="322">
        <v>44805</v>
      </c>
      <c r="E402" t="s">
        <v>692</v>
      </c>
      <c r="F402">
        <v>75105</v>
      </c>
      <c r="G402" t="s">
        <v>1613</v>
      </c>
      <c r="H402" t="s">
        <v>694</v>
      </c>
      <c r="I402">
        <v>30000</v>
      </c>
      <c r="J402">
        <v>33404</v>
      </c>
      <c r="K402">
        <v>1981</v>
      </c>
      <c r="L402">
        <v>11363</v>
      </c>
      <c r="M402" t="s">
        <v>695</v>
      </c>
      <c r="N402">
        <v>129730</v>
      </c>
      <c r="O402" t="s">
        <v>696</v>
      </c>
      <c r="P402" s="320" t="s">
        <v>1614</v>
      </c>
      <c r="Q402" t="s">
        <v>1615</v>
      </c>
      <c r="V402" t="s">
        <v>1326</v>
      </c>
      <c r="W402" t="s">
        <v>1616</v>
      </c>
      <c r="Y402">
        <v>9605337</v>
      </c>
      <c r="Z402">
        <v>6339</v>
      </c>
      <c r="AA402" t="s">
        <v>1219</v>
      </c>
      <c r="AB402" t="s">
        <v>1673</v>
      </c>
      <c r="AC402" t="s">
        <v>794</v>
      </c>
      <c r="AD402" s="321">
        <v>918.01</v>
      </c>
      <c r="AE402" t="s">
        <v>1209</v>
      </c>
      <c r="AF402">
        <v>2022</v>
      </c>
      <c r="AG402">
        <v>8</v>
      </c>
    </row>
    <row r="403" spans="1:33">
      <c r="A403" t="s">
        <v>1201</v>
      </c>
      <c r="B403" t="s">
        <v>1674</v>
      </c>
      <c r="C403" t="s">
        <v>1219</v>
      </c>
      <c r="D403" s="322">
        <v>44829</v>
      </c>
      <c r="E403" t="s">
        <v>692</v>
      </c>
      <c r="F403">
        <v>75105</v>
      </c>
      <c r="G403" t="s">
        <v>1613</v>
      </c>
      <c r="H403" t="s">
        <v>694</v>
      </c>
      <c r="I403">
        <v>30000</v>
      </c>
      <c r="J403">
        <v>33404</v>
      </c>
      <c r="K403">
        <v>1981</v>
      </c>
      <c r="L403">
        <v>11363</v>
      </c>
      <c r="M403" t="s">
        <v>695</v>
      </c>
      <c r="N403">
        <v>129730</v>
      </c>
      <c r="O403" t="s">
        <v>696</v>
      </c>
      <c r="P403" s="320" t="s">
        <v>1614</v>
      </c>
      <c r="Q403" t="s">
        <v>1615</v>
      </c>
      <c r="V403" t="s">
        <v>1333</v>
      </c>
      <c r="W403" t="s">
        <v>1616</v>
      </c>
      <c r="Y403">
        <v>9639095</v>
      </c>
      <c r="Z403">
        <v>3688</v>
      </c>
      <c r="AA403" t="s">
        <v>1219</v>
      </c>
      <c r="AB403" t="s">
        <v>1675</v>
      </c>
      <c r="AC403" t="s">
        <v>794</v>
      </c>
      <c r="AD403" s="321">
        <v>106.16</v>
      </c>
      <c r="AE403" t="s">
        <v>1209</v>
      </c>
      <c r="AF403">
        <v>2022</v>
      </c>
      <c r="AG403">
        <v>8</v>
      </c>
    </row>
    <row r="404" spans="1:33">
      <c r="A404" t="s">
        <v>1201</v>
      </c>
      <c r="B404" t="s">
        <v>1676</v>
      </c>
      <c r="C404" s="322">
        <v>44828</v>
      </c>
      <c r="D404" s="322">
        <v>44829</v>
      </c>
      <c r="E404" t="s">
        <v>692</v>
      </c>
      <c r="F404">
        <v>75105</v>
      </c>
      <c r="G404" t="s">
        <v>1613</v>
      </c>
      <c r="H404" t="s">
        <v>694</v>
      </c>
      <c r="I404">
        <v>30000</v>
      </c>
      <c r="J404">
        <v>33404</v>
      </c>
      <c r="K404">
        <v>1981</v>
      </c>
      <c r="L404">
        <v>11363</v>
      </c>
      <c r="M404" t="s">
        <v>695</v>
      </c>
      <c r="N404">
        <v>129730</v>
      </c>
      <c r="O404" t="s">
        <v>696</v>
      </c>
      <c r="P404" s="320" t="s">
        <v>1614</v>
      </c>
      <c r="Q404" t="s">
        <v>1615</v>
      </c>
      <c r="V404" t="s">
        <v>1341</v>
      </c>
      <c r="W404" t="s">
        <v>1616</v>
      </c>
      <c r="Y404">
        <v>9639104</v>
      </c>
      <c r="Z404">
        <v>4397</v>
      </c>
      <c r="AA404" s="322">
        <v>44828</v>
      </c>
      <c r="AB404" t="s">
        <v>1677</v>
      </c>
      <c r="AC404" t="s">
        <v>794</v>
      </c>
      <c r="AD404" s="321">
        <v>388.99</v>
      </c>
      <c r="AE404" t="s">
        <v>1209</v>
      </c>
      <c r="AF404">
        <v>2022</v>
      </c>
      <c r="AG404">
        <v>9</v>
      </c>
    </row>
    <row r="405" spans="1:33">
      <c r="A405" t="s">
        <v>1201</v>
      </c>
      <c r="B405" t="s">
        <v>1678</v>
      </c>
      <c r="C405" s="322">
        <v>44834</v>
      </c>
      <c r="D405" s="322">
        <v>44849</v>
      </c>
      <c r="E405" t="s">
        <v>692</v>
      </c>
      <c r="F405">
        <v>75105</v>
      </c>
      <c r="G405" t="s">
        <v>1613</v>
      </c>
      <c r="H405" t="s">
        <v>694</v>
      </c>
      <c r="I405">
        <v>30000</v>
      </c>
      <c r="J405">
        <v>33404</v>
      </c>
      <c r="K405">
        <v>1981</v>
      </c>
      <c r="L405">
        <v>11363</v>
      </c>
      <c r="M405" t="s">
        <v>695</v>
      </c>
      <c r="N405">
        <v>129730</v>
      </c>
      <c r="O405" t="s">
        <v>696</v>
      </c>
      <c r="P405" s="320" t="s">
        <v>1614</v>
      </c>
      <c r="Q405" t="s">
        <v>1615</v>
      </c>
      <c r="V405" t="s">
        <v>1344</v>
      </c>
      <c r="W405" t="s">
        <v>1616</v>
      </c>
      <c r="Y405">
        <v>9669324</v>
      </c>
      <c r="Z405">
        <v>3536</v>
      </c>
      <c r="AA405" s="322">
        <v>44834</v>
      </c>
      <c r="AB405" t="s">
        <v>1675</v>
      </c>
      <c r="AC405" t="s">
        <v>794</v>
      </c>
      <c r="AD405" s="321">
        <v>106.16</v>
      </c>
      <c r="AE405" t="s">
        <v>1209</v>
      </c>
      <c r="AF405">
        <v>2022</v>
      </c>
      <c r="AG405">
        <v>9</v>
      </c>
    </row>
    <row r="406" spans="1:33">
      <c r="A406" t="s">
        <v>1201</v>
      </c>
      <c r="B406" t="s">
        <v>1679</v>
      </c>
      <c r="C406" s="322">
        <v>44834</v>
      </c>
      <c r="D406" s="322">
        <v>44849</v>
      </c>
      <c r="E406" t="s">
        <v>692</v>
      </c>
      <c r="F406">
        <v>75105</v>
      </c>
      <c r="G406" t="s">
        <v>1613</v>
      </c>
      <c r="H406" t="s">
        <v>694</v>
      </c>
      <c r="I406">
        <v>30000</v>
      </c>
      <c r="J406">
        <v>33404</v>
      </c>
      <c r="K406">
        <v>1981</v>
      </c>
      <c r="L406">
        <v>11363</v>
      </c>
      <c r="M406" t="s">
        <v>695</v>
      </c>
      <c r="N406">
        <v>129730</v>
      </c>
      <c r="O406" t="s">
        <v>696</v>
      </c>
      <c r="P406" s="320" t="s">
        <v>1614</v>
      </c>
      <c r="Q406" t="s">
        <v>1615</v>
      </c>
      <c r="V406" t="s">
        <v>1344</v>
      </c>
      <c r="W406" t="s">
        <v>1616</v>
      </c>
      <c r="Y406">
        <v>9669324</v>
      </c>
      <c r="Z406">
        <v>3537</v>
      </c>
      <c r="AA406" s="322">
        <v>44834</v>
      </c>
      <c r="AB406" t="s">
        <v>1680</v>
      </c>
      <c r="AC406" t="s">
        <v>794</v>
      </c>
      <c r="AD406" s="321">
        <v>72.44</v>
      </c>
      <c r="AE406" t="s">
        <v>1209</v>
      </c>
      <c r="AF406">
        <v>2022</v>
      </c>
      <c r="AG406">
        <v>9</v>
      </c>
    </row>
    <row r="407" spans="1:33">
      <c r="A407" t="s">
        <v>1201</v>
      </c>
      <c r="B407" t="s">
        <v>1681</v>
      </c>
      <c r="C407" s="322">
        <v>44865</v>
      </c>
      <c r="D407" s="322">
        <v>44885</v>
      </c>
      <c r="E407" t="s">
        <v>692</v>
      </c>
      <c r="F407">
        <v>75105</v>
      </c>
      <c r="G407" t="s">
        <v>1613</v>
      </c>
      <c r="H407" t="s">
        <v>694</v>
      </c>
      <c r="I407">
        <v>30000</v>
      </c>
      <c r="J407">
        <v>33404</v>
      </c>
      <c r="K407">
        <v>1981</v>
      </c>
      <c r="L407">
        <v>11363</v>
      </c>
      <c r="M407" t="s">
        <v>695</v>
      </c>
      <c r="N407">
        <v>129730</v>
      </c>
      <c r="O407" t="s">
        <v>696</v>
      </c>
      <c r="P407" s="320" t="s">
        <v>1614</v>
      </c>
      <c r="Q407" t="s">
        <v>1615</v>
      </c>
      <c r="V407" t="s">
        <v>1367</v>
      </c>
      <c r="W407" t="s">
        <v>1616</v>
      </c>
      <c r="Y407">
        <v>9721310</v>
      </c>
      <c r="Z407">
        <v>4542</v>
      </c>
      <c r="AA407" s="322">
        <v>44865</v>
      </c>
      <c r="AB407" t="s">
        <v>1682</v>
      </c>
      <c r="AC407" t="s">
        <v>794</v>
      </c>
      <c r="AD407" s="321">
        <v>86.97</v>
      </c>
      <c r="AE407" t="s">
        <v>1209</v>
      </c>
      <c r="AF407">
        <v>2022</v>
      </c>
      <c r="AG407">
        <v>10</v>
      </c>
    </row>
    <row r="408" spans="1:33">
      <c r="A408" t="s">
        <v>1201</v>
      </c>
      <c r="B408" t="s">
        <v>1683</v>
      </c>
      <c r="C408" t="s">
        <v>796</v>
      </c>
      <c r="D408" s="322">
        <v>44956</v>
      </c>
      <c r="E408" t="s">
        <v>692</v>
      </c>
      <c r="F408">
        <v>75105</v>
      </c>
      <c r="G408" t="s">
        <v>1613</v>
      </c>
      <c r="H408" t="s">
        <v>694</v>
      </c>
      <c r="I408">
        <v>30000</v>
      </c>
      <c r="J408">
        <v>33404</v>
      </c>
      <c r="K408">
        <v>14929</v>
      </c>
      <c r="L408">
        <v>11363</v>
      </c>
      <c r="M408" t="s">
        <v>695</v>
      </c>
      <c r="N408">
        <v>129730</v>
      </c>
      <c r="O408" t="s">
        <v>728</v>
      </c>
      <c r="P408" s="320" t="s">
        <v>1614</v>
      </c>
      <c r="Q408" t="s">
        <v>1615</v>
      </c>
      <c r="V408" t="s">
        <v>1445</v>
      </c>
      <c r="W408" t="s">
        <v>1616</v>
      </c>
      <c r="Y408">
        <v>9816275</v>
      </c>
      <c r="Z408">
        <v>3327</v>
      </c>
      <c r="AA408" t="s">
        <v>796</v>
      </c>
      <c r="AB408" t="s">
        <v>1684</v>
      </c>
      <c r="AC408" t="s">
        <v>794</v>
      </c>
      <c r="AD408" s="321">
        <v>6433.94</v>
      </c>
      <c r="AE408" t="s">
        <v>1209</v>
      </c>
      <c r="AF408">
        <v>2022</v>
      </c>
      <c r="AG408">
        <v>12</v>
      </c>
    </row>
    <row r="409" spans="1:33">
      <c r="A409" t="s">
        <v>1201</v>
      </c>
      <c r="B409" t="s">
        <v>1685</v>
      </c>
      <c r="C409" s="322">
        <v>44865</v>
      </c>
      <c r="D409" s="322">
        <v>44885</v>
      </c>
      <c r="E409" t="s">
        <v>692</v>
      </c>
      <c r="F409">
        <v>75105</v>
      </c>
      <c r="G409" t="s">
        <v>1613</v>
      </c>
      <c r="H409" t="s">
        <v>694</v>
      </c>
      <c r="I409">
        <v>30000</v>
      </c>
      <c r="J409">
        <v>33404</v>
      </c>
      <c r="K409">
        <v>1981</v>
      </c>
      <c r="L409">
        <v>11363</v>
      </c>
      <c r="M409" t="s">
        <v>695</v>
      </c>
      <c r="N409">
        <v>129730</v>
      </c>
      <c r="O409" t="s">
        <v>696</v>
      </c>
      <c r="P409" s="320" t="s">
        <v>1614</v>
      </c>
      <c r="Q409" t="s">
        <v>1615</v>
      </c>
      <c r="V409" t="s">
        <v>1367</v>
      </c>
      <c r="W409" t="s">
        <v>1616</v>
      </c>
      <c r="Y409">
        <v>9721310</v>
      </c>
      <c r="Z409">
        <v>4543</v>
      </c>
      <c r="AA409" s="322">
        <v>44865</v>
      </c>
      <c r="AB409" t="s">
        <v>1686</v>
      </c>
      <c r="AC409" t="s">
        <v>794</v>
      </c>
      <c r="AD409" s="321">
        <v>795.41</v>
      </c>
      <c r="AE409" t="s">
        <v>1209</v>
      </c>
      <c r="AF409">
        <v>2022</v>
      </c>
      <c r="AG409">
        <v>10</v>
      </c>
    </row>
    <row r="410" spans="1:33">
      <c r="A410" t="s">
        <v>1201</v>
      </c>
      <c r="B410" t="s">
        <v>1687</v>
      </c>
      <c r="C410" s="322">
        <v>44883</v>
      </c>
      <c r="D410" s="322">
        <v>44885</v>
      </c>
      <c r="E410" t="s">
        <v>692</v>
      </c>
      <c r="F410">
        <v>75105</v>
      </c>
      <c r="G410" t="s">
        <v>1613</v>
      </c>
      <c r="H410" t="s">
        <v>694</v>
      </c>
      <c r="I410">
        <v>30000</v>
      </c>
      <c r="J410">
        <v>33404</v>
      </c>
      <c r="K410">
        <v>1981</v>
      </c>
      <c r="L410">
        <v>11363</v>
      </c>
      <c r="M410" t="s">
        <v>695</v>
      </c>
      <c r="N410">
        <v>129730</v>
      </c>
      <c r="O410" t="s">
        <v>696</v>
      </c>
      <c r="P410" s="320" t="s">
        <v>1614</v>
      </c>
      <c r="Q410" t="s">
        <v>1615</v>
      </c>
      <c r="V410" t="s">
        <v>1376</v>
      </c>
      <c r="W410" t="s">
        <v>1616</v>
      </c>
      <c r="Y410">
        <v>9721318</v>
      </c>
      <c r="Z410">
        <v>6127</v>
      </c>
      <c r="AA410" s="322">
        <v>44883</v>
      </c>
      <c r="AB410" t="s">
        <v>1688</v>
      </c>
      <c r="AC410" t="s">
        <v>794</v>
      </c>
      <c r="AD410" s="321">
        <v>394.94</v>
      </c>
      <c r="AE410" t="s">
        <v>1209</v>
      </c>
      <c r="AF410">
        <v>2022</v>
      </c>
      <c r="AG410">
        <v>11</v>
      </c>
    </row>
    <row r="411" spans="1:33">
      <c r="A411" t="s">
        <v>1201</v>
      </c>
      <c r="B411" t="s">
        <v>1689</v>
      </c>
      <c r="C411" t="s">
        <v>796</v>
      </c>
      <c r="D411" s="322">
        <v>44956</v>
      </c>
      <c r="E411" t="s">
        <v>692</v>
      </c>
      <c r="F411">
        <v>75105</v>
      </c>
      <c r="G411" t="s">
        <v>1613</v>
      </c>
      <c r="H411" t="s">
        <v>694</v>
      </c>
      <c r="I411">
        <v>30000</v>
      </c>
      <c r="J411">
        <v>33404</v>
      </c>
      <c r="K411">
        <v>1981</v>
      </c>
      <c r="L411">
        <v>11363</v>
      </c>
      <c r="M411" t="s">
        <v>695</v>
      </c>
      <c r="N411">
        <v>129730</v>
      </c>
      <c r="O411" t="s">
        <v>728</v>
      </c>
      <c r="P411" s="320" t="s">
        <v>1614</v>
      </c>
      <c r="Q411" t="s">
        <v>1615</v>
      </c>
      <c r="V411" t="s">
        <v>1445</v>
      </c>
      <c r="W411" t="s">
        <v>1616</v>
      </c>
      <c r="Y411">
        <v>9816275</v>
      </c>
      <c r="Z411">
        <v>3324</v>
      </c>
      <c r="AA411" t="s">
        <v>796</v>
      </c>
      <c r="AB411" t="s">
        <v>1690</v>
      </c>
      <c r="AC411" t="s">
        <v>794</v>
      </c>
      <c r="AD411" s="321">
        <v>-10.86</v>
      </c>
      <c r="AE411" t="s">
        <v>1209</v>
      </c>
      <c r="AF411">
        <v>2022</v>
      </c>
      <c r="AG411">
        <v>12</v>
      </c>
    </row>
    <row r="412" spans="1:33">
      <c r="A412" t="s">
        <v>1201</v>
      </c>
      <c r="B412" t="s">
        <v>1691</v>
      </c>
      <c r="C412" s="322">
        <v>44883</v>
      </c>
      <c r="D412" s="322">
        <v>44885</v>
      </c>
      <c r="E412" t="s">
        <v>692</v>
      </c>
      <c r="F412">
        <v>75105</v>
      </c>
      <c r="G412" t="s">
        <v>1613</v>
      </c>
      <c r="H412" t="s">
        <v>694</v>
      </c>
      <c r="I412">
        <v>30000</v>
      </c>
      <c r="J412">
        <v>33404</v>
      </c>
      <c r="K412">
        <v>1981</v>
      </c>
      <c r="L412">
        <v>11363</v>
      </c>
      <c r="M412" t="s">
        <v>695</v>
      </c>
      <c r="N412">
        <v>129730</v>
      </c>
      <c r="O412" t="s">
        <v>696</v>
      </c>
      <c r="P412" s="320" t="s">
        <v>1614</v>
      </c>
      <c r="Q412" t="s">
        <v>1615</v>
      </c>
      <c r="V412" t="s">
        <v>1376</v>
      </c>
      <c r="W412" t="s">
        <v>1616</v>
      </c>
      <c r="Y412">
        <v>9721318</v>
      </c>
      <c r="Z412">
        <v>6126</v>
      </c>
      <c r="AA412" s="322">
        <v>44883</v>
      </c>
      <c r="AB412" t="s">
        <v>1692</v>
      </c>
      <c r="AC412" t="s">
        <v>794</v>
      </c>
      <c r="AD412" s="321">
        <v>-5.81</v>
      </c>
      <c r="AE412" t="s">
        <v>1209</v>
      </c>
      <c r="AF412">
        <v>2022</v>
      </c>
      <c r="AG412">
        <v>11</v>
      </c>
    </row>
    <row r="413" spans="1:33">
      <c r="A413" t="s">
        <v>1201</v>
      </c>
      <c r="B413" t="s">
        <v>1693</v>
      </c>
      <c r="C413" s="322">
        <v>44895</v>
      </c>
      <c r="D413" t="s">
        <v>1382</v>
      </c>
      <c r="E413" t="s">
        <v>692</v>
      </c>
      <c r="F413">
        <v>75105</v>
      </c>
      <c r="G413" t="s">
        <v>1613</v>
      </c>
      <c r="H413" t="s">
        <v>694</v>
      </c>
      <c r="I413">
        <v>30000</v>
      </c>
      <c r="J413">
        <v>33404</v>
      </c>
      <c r="K413">
        <v>1981</v>
      </c>
      <c r="L413">
        <v>11363</v>
      </c>
      <c r="M413" t="s">
        <v>695</v>
      </c>
      <c r="N413">
        <v>129730</v>
      </c>
      <c r="O413" t="s">
        <v>696</v>
      </c>
      <c r="P413" s="320" t="s">
        <v>1614</v>
      </c>
      <c r="Q413" t="s">
        <v>1615</v>
      </c>
      <c r="V413" t="s">
        <v>1383</v>
      </c>
      <c r="W413" t="s">
        <v>1616</v>
      </c>
      <c r="Y413">
        <v>9771771</v>
      </c>
      <c r="Z413">
        <v>5706</v>
      </c>
      <c r="AA413" s="322">
        <v>44895</v>
      </c>
      <c r="AB413" t="s">
        <v>1694</v>
      </c>
      <c r="AC413" t="s">
        <v>794</v>
      </c>
      <c r="AD413" s="321">
        <v>165.73</v>
      </c>
      <c r="AE413" t="s">
        <v>1209</v>
      </c>
      <c r="AF413">
        <v>2022</v>
      </c>
      <c r="AG413">
        <v>11</v>
      </c>
    </row>
    <row r="414" spans="1:33">
      <c r="A414" t="s">
        <v>1201</v>
      </c>
      <c r="B414" t="s">
        <v>1695</v>
      </c>
      <c r="C414" t="s">
        <v>1392</v>
      </c>
      <c r="D414" t="s">
        <v>1382</v>
      </c>
      <c r="E414" t="s">
        <v>692</v>
      </c>
      <c r="F414">
        <v>75105</v>
      </c>
      <c r="G414" t="s">
        <v>1613</v>
      </c>
      <c r="H414" t="s">
        <v>694</v>
      </c>
      <c r="I414">
        <v>30000</v>
      </c>
      <c r="J414">
        <v>33404</v>
      </c>
      <c r="K414">
        <v>1981</v>
      </c>
      <c r="L414">
        <v>11363</v>
      </c>
      <c r="M414" t="s">
        <v>695</v>
      </c>
      <c r="N414">
        <v>129730</v>
      </c>
      <c r="O414" t="s">
        <v>696</v>
      </c>
      <c r="P414" s="320" t="s">
        <v>1614</v>
      </c>
      <c r="Q414" t="s">
        <v>1615</v>
      </c>
      <c r="V414" t="s">
        <v>1393</v>
      </c>
      <c r="W414" t="s">
        <v>1616</v>
      </c>
      <c r="Y414">
        <v>9771780</v>
      </c>
      <c r="Z414">
        <v>4055</v>
      </c>
      <c r="AA414" t="s">
        <v>1392</v>
      </c>
      <c r="AB414" t="s">
        <v>1696</v>
      </c>
      <c r="AC414" t="s">
        <v>794</v>
      </c>
      <c r="AD414" s="321">
        <v>308.13</v>
      </c>
      <c r="AE414" t="s">
        <v>1209</v>
      </c>
      <c r="AF414">
        <v>2022</v>
      </c>
      <c r="AG414">
        <v>12</v>
      </c>
    </row>
    <row r="415" spans="1:33">
      <c r="A415" t="s">
        <v>1201</v>
      </c>
      <c r="B415" t="s">
        <v>1697</v>
      </c>
      <c r="C415" t="s">
        <v>737</v>
      </c>
      <c r="D415" t="s">
        <v>762</v>
      </c>
      <c r="E415" t="s">
        <v>692</v>
      </c>
      <c r="F415">
        <v>75105</v>
      </c>
      <c r="G415" t="s">
        <v>1613</v>
      </c>
      <c r="H415" t="s">
        <v>694</v>
      </c>
      <c r="I415">
        <v>30000</v>
      </c>
      <c r="J415">
        <v>33404</v>
      </c>
      <c r="K415">
        <v>1981</v>
      </c>
      <c r="L415">
        <v>11363</v>
      </c>
      <c r="M415" t="s">
        <v>695</v>
      </c>
      <c r="N415">
        <v>129730</v>
      </c>
      <c r="O415" t="s">
        <v>696</v>
      </c>
      <c r="P415" s="320" t="s">
        <v>1614</v>
      </c>
      <c r="Q415" t="s">
        <v>1615</v>
      </c>
      <c r="V415" t="s">
        <v>1402</v>
      </c>
      <c r="W415" t="s">
        <v>1616</v>
      </c>
      <c r="Y415">
        <v>9789834</v>
      </c>
      <c r="Z415">
        <v>6153</v>
      </c>
      <c r="AA415" t="s">
        <v>737</v>
      </c>
      <c r="AB415" t="s">
        <v>1698</v>
      </c>
      <c r="AC415" t="s">
        <v>794</v>
      </c>
      <c r="AD415" s="321">
        <v>759.39</v>
      </c>
      <c r="AE415" t="s">
        <v>1209</v>
      </c>
      <c r="AF415">
        <v>2022</v>
      </c>
      <c r="AG415">
        <v>12</v>
      </c>
    </row>
    <row r="416" spans="1:33">
      <c r="A416" t="s">
        <v>1201</v>
      </c>
      <c r="B416" t="s">
        <v>1699</v>
      </c>
      <c r="C416" t="s">
        <v>796</v>
      </c>
      <c r="D416" s="322">
        <v>44929</v>
      </c>
      <c r="E416" t="s">
        <v>692</v>
      </c>
      <c r="F416">
        <v>75105</v>
      </c>
      <c r="G416" t="s">
        <v>1613</v>
      </c>
      <c r="H416" t="s">
        <v>694</v>
      </c>
      <c r="I416">
        <v>30000</v>
      </c>
      <c r="J416">
        <v>33404</v>
      </c>
      <c r="K416">
        <v>1981</v>
      </c>
      <c r="L416">
        <v>11363</v>
      </c>
      <c r="M416" t="s">
        <v>695</v>
      </c>
      <c r="N416">
        <v>129730</v>
      </c>
      <c r="O416" t="s">
        <v>696</v>
      </c>
      <c r="P416" s="320" t="s">
        <v>1614</v>
      </c>
      <c r="Q416" t="s">
        <v>1615</v>
      </c>
      <c r="V416" t="s">
        <v>1410</v>
      </c>
      <c r="W416" t="s">
        <v>1616</v>
      </c>
      <c r="Y416">
        <v>9802812</v>
      </c>
      <c r="Z416">
        <v>4706</v>
      </c>
      <c r="AA416" t="s">
        <v>796</v>
      </c>
      <c r="AB416" t="s">
        <v>1700</v>
      </c>
      <c r="AC416" t="s">
        <v>794</v>
      </c>
      <c r="AD416" s="321">
        <v>74.87</v>
      </c>
      <c r="AE416" t="s">
        <v>1209</v>
      </c>
      <c r="AF416">
        <v>2022</v>
      </c>
      <c r="AG416">
        <v>12</v>
      </c>
    </row>
    <row r="417" spans="1:33">
      <c r="A417" t="s">
        <v>1201</v>
      </c>
      <c r="B417" t="s">
        <v>1701</v>
      </c>
      <c r="C417" t="s">
        <v>796</v>
      </c>
      <c r="D417" s="322">
        <v>44956</v>
      </c>
      <c r="E417" t="s">
        <v>692</v>
      </c>
      <c r="F417">
        <v>75105</v>
      </c>
      <c r="G417" t="s">
        <v>1613</v>
      </c>
      <c r="H417" t="s">
        <v>694</v>
      </c>
      <c r="I417">
        <v>30000</v>
      </c>
      <c r="J417">
        <v>33404</v>
      </c>
      <c r="K417">
        <v>1981</v>
      </c>
      <c r="L417">
        <v>11363</v>
      </c>
      <c r="M417" t="s">
        <v>695</v>
      </c>
      <c r="N417">
        <v>129730</v>
      </c>
      <c r="O417" t="s">
        <v>696</v>
      </c>
      <c r="P417" s="320" t="s">
        <v>1614</v>
      </c>
      <c r="Q417" t="s">
        <v>1615</v>
      </c>
      <c r="V417" t="s">
        <v>1445</v>
      </c>
      <c r="W417" t="s">
        <v>1616</v>
      </c>
      <c r="Y417">
        <v>9816275</v>
      </c>
      <c r="Z417">
        <v>3326</v>
      </c>
      <c r="AA417" t="s">
        <v>796</v>
      </c>
      <c r="AB417" t="s">
        <v>1702</v>
      </c>
      <c r="AC417" t="s">
        <v>794</v>
      </c>
      <c r="AD417" s="321">
        <v>-254.65</v>
      </c>
      <c r="AE417" t="s">
        <v>1209</v>
      </c>
      <c r="AF417">
        <v>2022</v>
      </c>
      <c r="AG417">
        <v>12</v>
      </c>
    </row>
    <row r="418" spans="1:33">
      <c r="A418" t="s">
        <v>1201</v>
      </c>
      <c r="B418" t="s">
        <v>1703</v>
      </c>
      <c r="C418" t="s">
        <v>796</v>
      </c>
      <c r="D418" s="322">
        <v>44956</v>
      </c>
      <c r="E418" t="s">
        <v>692</v>
      </c>
      <c r="F418">
        <v>75105</v>
      </c>
      <c r="G418" t="s">
        <v>1613</v>
      </c>
      <c r="H418" t="s">
        <v>694</v>
      </c>
      <c r="I418">
        <v>30000</v>
      </c>
      <c r="J418">
        <v>33404</v>
      </c>
      <c r="K418">
        <v>1981</v>
      </c>
      <c r="L418">
        <v>11363</v>
      </c>
      <c r="M418" t="s">
        <v>695</v>
      </c>
      <c r="N418">
        <v>129730</v>
      </c>
      <c r="O418" t="s">
        <v>696</v>
      </c>
      <c r="P418" s="320" t="s">
        <v>1614</v>
      </c>
      <c r="Q418" t="s">
        <v>1615</v>
      </c>
      <c r="V418" t="s">
        <v>1445</v>
      </c>
      <c r="W418" t="s">
        <v>1616</v>
      </c>
      <c r="Y418">
        <v>9816275</v>
      </c>
      <c r="Z418">
        <v>3325</v>
      </c>
      <c r="AA418" t="s">
        <v>796</v>
      </c>
      <c r="AB418" t="s">
        <v>1704</v>
      </c>
      <c r="AC418" t="s">
        <v>794</v>
      </c>
      <c r="AD418" s="321">
        <v>111.74</v>
      </c>
      <c r="AE418" t="s">
        <v>1209</v>
      </c>
      <c r="AF418">
        <v>2022</v>
      </c>
      <c r="AG418">
        <v>12</v>
      </c>
    </row>
    <row r="419" spans="1:33">
      <c r="AC419" s="328" t="s">
        <v>248</v>
      </c>
      <c r="AD419" s="329">
        <f>SUBTOTAL(9,AD2:AD418)</f>
        <v>347998.22999999986</v>
      </c>
    </row>
  </sheetData>
  <autoFilter ref="A1:AG418" xr:uid="{0ED0BC1D-3803-4F55-B33B-BFEA6F86321D}">
    <filterColumn colId="5">
      <filters>
        <filter val="71205"/>
        <filter val="71305"/>
        <filter val="71505"/>
        <filter val="71520"/>
        <filter val="71535"/>
        <filter val="71540"/>
        <filter val="71541"/>
        <filter val="71545"/>
        <filter val="71550"/>
        <filter val="71592"/>
        <filter val="71605"/>
        <filter val="71615"/>
        <filter val="71620"/>
        <filter val="71635"/>
        <filter val="72120"/>
        <filter val="72311"/>
        <filter val="72440"/>
        <filter val="72445"/>
        <filter val="72505"/>
        <filter val="72510"/>
        <filter val="72515"/>
        <filter val="73105"/>
        <filter val="73120"/>
        <filter val="74205"/>
        <filter val="74210"/>
        <filter val="74505"/>
        <filter val="74510"/>
        <filter val="74596"/>
        <filter val="75105"/>
        <filter val="75705"/>
        <filter val="75709"/>
        <filter val="75712"/>
        <filter val="76120"/>
        <filter val="76125"/>
        <filter val="76130"/>
        <filter val="76135"/>
      </filters>
    </filterColumn>
    <sortState xmlns:xlrd2="http://schemas.microsoft.com/office/spreadsheetml/2017/richdata2" ref="A10:AG372">
      <sortCondition ref="F1:F418"/>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Annual Report</DocumentType>
    <UploadedBy xmlns="b1528a4b-5ccb-40f7-a09e-43427183cd95">mamadou.salieu.bah@undp.org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MPTF_00006_00839</ProjectId>
    <FundCode xmlns="f9695bc1-6109-4dcd-a27a-f8a0370b00e2">MPTF_00006</FundCode>
    <Comments xmlns="f9695bc1-6109-4dcd-a27a-f8a0370b00e2">financial report</Comments>
    <Active xmlns="f9695bc1-6109-4dcd-a27a-f8a0370b00e2">Yes</Active>
    <DocumentDate xmlns="b1528a4b-5ccb-40f7-a09e-43427183cd95">2023-11-16T08:00:00+00:00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E86E3C2E-DB25-4E13-92F1-BBB67656B2A0}"/>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 ds:uri="1d6736e6-0d09-4a30-9781-d08a27c5ac52"/>
    <ds:schemaRef ds:uri="70588116-b71c-48b1-9d05-4f56417148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Instructions</vt:lpstr>
      <vt:lpstr>1) Budget Table</vt:lpstr>
      <vt:lpstr>SUMMARY</vt:lpstr>
      <vt:lpstr>2) By Category</vt:lpstr>
      <vt:lpstr>3) Explanatory Notes</vt:lpstr>
      <vt:lpstr>4) -For PBSO Use-</vt:lpstr>
      <vt:lpstr>5) -For MPTF Use-</vt:lpstr>
      <vt:lpstr>INTERIM FIN REPORT</vt:lpstr>
      <vt:lpstr>2022 AAA 30000</vt:lpstr>
      <vt:lpstr>2023 AAA 30000</vt:lpstr>
      <vt:lpstr>PIVOT 2023 AAA</vt:lpstr>
      <vt:lpstr>Dropdowns</vt:lpstr>
      <vt:lpstr>Sheet2</vt:lpstr>
      <vt:lpstr>'INTERIM FIN REPORT'!Impression_des_titres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231107 Post TRRC Finance Report - 00129530  - up to 5 Oct.xlsx</dc:title>
  <dc:subject/>
  <dc:creator>Jelena Zelenovic</dc:creator>
  <cp:keywords/>
  <dc:description/>
  <cp:lastModifiedBy>Lorraine Ngbanda Belade</cp:lastModifiedBy>
  <cp:revision/>
  <dcterms:created xsi:type="dcterms:W3CDTF">2017-11-15T21:17:43Z</dcterms:created>
  <dcterms:modified xsi:type="dcterms:W3CDTF">2023-11-22T18:43:27Z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