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Shaddie Tapo\Desktop\2018 UNDP PBF PROJECT CLOSURE REPORTS\"/>
    </mc:Choice>
  </mc:AlternateContent>
  <xr:revisionPtr revIDLastSave="0" documentId="13_ncr:1_{D41218F7-1EB4-4B99-844E-9FEC37F18FB9}" xr6:coauthVersionLast="33" xr6:coauthVersionMax="33" xr10:uidLastSave="{00000000-0000-0000-0000-000000000000}"/>
  <bookViews>
    <workbookView xWindow="0" yWindow="0" windowWidth="20490" windowHeight="6945" xr2:uid="{6922E761-6343-4964-BF19-EEF0D3008873}"/>
  </bookViews>
  <sheets>
    <sheet name="00099012 Financial Report" sheetId="1" r:id="rId1"/>
    <sheet name="00099012 Budget by Category"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2" l="1"/>
  <c r="D16" i="2"/>
  <c r="C16" i="2" l="1"/>
  <c r="C14" i="2"/>
  <c r="E40" i="1"/>
  <c r="E38" i="1"/>
  <c r="E36" i="1"/>
  <c r="C36" i="1"/>
  <c r="E35" i="1"/>
  <c r="C31" i="1"/>
  <c r="E30" i="1"/>
  <c r="E29" i="1"/>
  <c r="E27" i="1"/>
  <c r="E31" i="1" s="1"/>
  <c r="C24" i="1"/>
  <c r="E23" i="1"/>
  <c r="E22" i="1"/>
  <c r="E21" i="1"/>
  <c r="E19" i="1"/>
  <c r="E24" i="1" s="1"/>
  <c r="E18" i="1"/>
  <c r="C15" i="1"/>
  <c r="C37" i="1" s="1"/>
  <c r="C41" i="1" s="1"/>
  <c r="C43" i="1" s="1"/>
  <c r="E14" i="1"/>
  <c r="E13" i="1"/>
  <c r="E12" i="1"/>
  <c r="E11" i="1"/>
  <c r="E10" i="1"/>
  <c r="E15" i="1" s="1"/>
  <c r="E37" i="1" s="1"/>
  <c r="E41" i="1" s="1"/>
  <c r="E43" i="1" s="1"/>
</calcChain>
</file>

<file path=xl/sharedStrings.xml><?xml version="1.0" encoding="utf-8"?>
<sst xmlns="http://schemas.openxmlformats.org/spreadsheetml/2006/main" count="105" uniqueCount="96">
  <si>
    <t>Annex D - PBF project budget</t>
  </si>
  <si>
    <t>Note: If this is a budget revision, insert extra columns to show budget changes.</t>
  </si>
  <si>
    <t>Table 1 - PBF project budget by Outcome, output and activity</t>
  </si>
  <si>
    <t>Outcome/ Output number</t>
  </si>
  <si>
    <t>Outcome/ output/ activity formulation:</t>
  </si>
  <si>
    <r>
      <t xml:space="preserve">Budget by recipient organization in USD - </t>
    </r>
    <r>
      <rPr>
        <sz val="18"/>
        <color rgb="FFFF0000"/>
        <rFont val="Times New Roman"/>
        <family val="1"/>
      </rPr>
      <t>UNDP</t>
    </r>
  </si>
  <si>
    <t>Percent of budget for each output reserved for direct action on gender eqaulity (if any):</t>
  </si>
  <si>
    <t>Level of expenditure/ commitments in USD (to provide at time of project progress reporting):</t>
  </si>
  <si>
    <t>Any remarks (e.g. on types of inputs provided or budget justification, for example if high TA or travel costs)</t>
  </si>
  <si>
    <t>OUTCOME 1: Community confidence in the BPA implementation, autonomy arrangements and the referendum is increased through better awareness of their content and process</t>
  </si>
  <si>
    <t>Output 1.1:</t>
  </si>
  <si>
    <t>GoPNG and ABG agree on key messages on the BPA and for the referendum</t>
  </si>
  <si>
    <t>Activity 1.1.1:</t>
  </si>
  <si>
    <t>Support to the 
Referendum Committee to convene meetings to discuss and agree on key messages</t>
  </si>
  <si>
    <t>Contractual services,  supplies; travel</t>
  </si>
  <si>
    <t>Activity 1.1.2:</t>
  </si>
  <si>
    <t xml:space="preserve">Development of communication tools and packages to be developed to support awareness of these messages by various actors. </t>
  </si>
  <si>
    <t xml:space="preserve">Contractual services; travel; indirect costs  </t>
  </si>
  <si>
    <t>Activity 1.1.3:</t>
  </si>
  <si>
    <t xml:space="preserve">Support identification and facilitation of dialogue activities at local government and community levels </t>
  </si>
  <si>
    <t xml:space="preserve">Contractual services, grants, travel;  indirect costs  </t>
  </si>
  <si>
    <t>Activity 1.1.4:</t>
  </si>
  <si>
    <t>Support communication of key statements and other discussion by the eminent group of leaders that will be convened under Outcome 1</t>
  </si>
  <si>
    <t xml:space="preserve">Contractual services, supplies; travel; indirect costs      </t>
  </si>
  <si>
    <t>Activity 1.1.5:</t>
  </si>
  <si>
    <t>Translating the information from the key messages into accessible and useful material to be incorporated into training and communications kits</t>
  </si>
  <si>
    <t>Output 1.1 Sub Total</t>
  </si>
  <si>
    <t>Output 1.2:</t>
  </si>
  <si>
    <t>Accurate and objective user-friendly information on the BPA and the Referendum available and accessible to the media and other target groups</t>
  </si>
  <si>
    <t>Activity 1.2.1:</t>
  </si>
  <si>
    <t>Technical support to 
ABG Communications 
Division and media in Bougainville and PNG for production and dissemination of objective, accurate and 
user-friendly content on BPA and referendum based on key messages agreed by both governments</t>
  </si>
  <si>
    <t xml:space="preserve"> Contractual services, grants and travel; indirect costs  </t>
  </si>
  <si>
    <t>Activity 1.2.2:</t>
  </si>
  <si>
    <t>Support the Bougainville Office for Referendum on awareness activities, outreach and messaging on the BPA. This include: support for quick-response, ongoing, M&amp;E mechanism using focus groups, surveys, spot checks, social media and facilitated discussions</t>
  </si>
  <si>
    <t>Contractual services, grants, equipment; and travel.</t>
  </si>
  <si>
    <t>Activity 1.2.3:</t>
  </si>
  <si>
    <t>Support to the ABG 
Bureau for Media and Communications to validate communications package by all relevant parties including civil society and other groups (Peace committees, ex-combatants etc.)</t>
  </si>
  <si>
    <t xml:space="preserve">Contractual services,  staff; travel; indirect costs  </t>
  </si>
  <si>
    <t>Activity 1.2.4:</t>
  </si>
  <si>
    <t>Adaption of practical guides to peacebuilding media, including guides on radio talk shows and youth, guides with gender mainstreaming, on covering trauma, on crisis coverage, about investigative journalism, and safety for journalists, etc</t>
  </si>
  <si>
    <t xml:space="preserve">Contractual services,  supplies; travel; equipment: indirect costs  </t>
  </si>
  <si>
    <t>Activity 1.2.5:</t>
  </si>
  <si>
    <t>A series of workshops for media workers (managers, producers, editors, journalists) on Conflict Sensitive Communications 
(includes sessions on gender, human rights, trauma, safety, social media etc., and takes in news/current affairs, features, and audience/reader participation), with follow-up mentoring. Part of this work includes Development of a media code for ABG and media organization on the above</t>
  </si>
  <si>
    <t>Activity 1.2.6:</t>
  </si>
  <si>
    <t>Workshops and trainings with using concepts such as the Theatre for Conflict Transformation (TCT) to support communities, in both the short and long terms, to discuss difficult and complex issues on the BPA and the Referendum</t>
  </si>
  <si>
    <t>Activity 1.2.7:</t>
  </si>
  <si>
    <t>Training of ABG officials to communicate effectively –includes sessions on listening, feedback, participation and the use and abuse of social media, with follow-up mentoring</t>
  </si>
  <si>
    <t>Output 1.2 Sub total</t>
  </si>
  <si>
    <t>Output 1.3:</t>
  </si>
  <si>
    <t>Increased understanding of and confidence in the BPA processes by the Bougainville population, including key targeted sub-sections</t>
  </si>
  <si>
    <t>Activity 1.3.1:</t>
  </si>
  <si>
    <t>Conduct assessment (and 
analysis) of the information that is available on the BPA, autonomy arrangements and the Referendum and the level of understanding of these processes by the different target groups</t>
  </si>
  <si>
    <t xml:space="preserve">Contractual services,    supplies; grants, travel; operating costs; equipment: indirect costs  </t>
  </si>
  <si>
    <t>Activity 1.3.2:</t>
  </si>
  <si>
    <t>Peace Committees, CoEs, ex-combatant &amp; the Bougainville Women’s Federation and community groups to be trained in communications and outreach, on democratic principles, and on the BPA and Referendum. Support to these groups to undertake communications and outreach in their communities</t>
  </si>
  <si>
    <t>Activity 1.3.3:</t>
  </si>
  <si>
    <t>Support to the target groups under this Output to undertake communications and outreach in their communities through events such as sports and cultural events</t>
  </si>
  <si>
    <t>Activity 1.3.4:</t>
  </si>
  <si>
    <t>Build a cadre of skilled facilitators to conduct community-based focus groups and dialogue on the BPA, Referendum and peacebuilding. Concept of BRIDGE may be used</t>
  </si>
  <si>
    <t>Activity 1.3.5:</t>
  </si>
  <si>
    <t>A quick-response, ongoing monitoring mechanism using focus groups, surveys, spot checks, social media and facilitated discussions</t>
  </si>
  <si>
    <t xml:space="preserve">Contractual services,  grants; supplies; travel; equipment: indirect costs  </t>
  </si>
  <si>
    <t>Output 1.3 Sub Total</t>
  </si>
  <si>
    <t>Output 1.4:</t>
  </si>
  <si>
    <t>Activity 1.4.1:</t>
  </si>
  <si>
    <t>Creation and on-going production of a number 
of participatory radio and TV programmes on 
the BPA, the Referendum, peacebuilding and human rights</t>
  </si>
  <si>
    <t xml:space="preserve">Contractual services,  supplies; travel; operating costs; equipment: indirect costs  </t>
  </si>
  <si>
    <t>Activity 1.4.2:</t>
  </si>
  <si>
    <t>Development, testing, production and distribution on DVD of a series of three, 5-minute animated films, supported by cartoon booklets based on the films, which raise some of the key issues related to the BPA, the Referendum, peacebuilding and human rights</t>
  </si>
  <si>
    <t xml:space="preserve">Contractual services, supplies; travel; operating costs. indirect   </t>
  </si>
  <si>
    <t>Activity 1.4.3:</t>
  </si>
  <si>
    <t>Capacity building trainings for selected CSO/NGO leaders on: international human rights law, how to engage with the UN and other diplomatic channels, governments, and regional organizations: on lobbying, networking, and on using the internet and media to promote human rights issues at local levels</t>
  </si>
  <si>
    <t>Output 1.4 Sub Total</t>
  </si>
  <si>
    <t>TOTAL $ FOR OUTCOME 1:</t>
  </si>
  <si>
    <t>Project personnel costs if not included in activities above</t>
  </si>
  <si>
    <t>Project operational costs if not included in activities above</t>
  </si>
  <si>
    <t>Project M&amp;E budget</t>
  </si>
  <si>
    <t xml:space="preserve"> </t>
  </si>
  <si>
    <t>SUB-TOTAL PROJECT BUDGET:</t>
  </si>
  <si>
    <t>Indirect support costs (7%):</t>
  </si>
  <si>
    <t>TOTAL PROJECT BUDGET:</t>
  </si>
  <si>
    <t>Table 2 - PBF project budget by UN cost category</t>
  </si>
  <si>
    <t>CATEGORIES</t>
  </si>
  <si>
    <t>Amount Recipient  Agency: UNDP</t>
  </si>
  <si>
    <t>PROJECT TOTAL</t>
  </si>
  <si>
    <t>Tranche 1 (100%)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</si>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</sst>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2"/>
      <color theme="1"/>
      <name val="Times New Roman"/>
      <family val="1"/>
    </font>
    <font>
      <sz val="18"/>
      <color rgb="FFFF0000"/>
      <name val="Times New Roman"/>
      <family val="1"/>
    </font>
    <font>
      <b/>
      <sz val="12"/>
      <color theme="1"/>
      <name val="Times New Roman"/>
      <family val="1"/>
    </font>
    <font>
      <sz val="11"/>
      <color rgb="FF000000"/>
      <name val="Times New Roman"/>
      <family val="1"/>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b/>
      <sz val="10"/>
      <color theme="1"/>
      <name val="Calibri"/>
      <family val="2"/>
    </font>
    <font>
      <sz val="10"/>
      <color theme="1"/>
      <name val="Calibri"/>
      <family val="2"/>
    </font>
    <font>
      <b/>
      <sz val="11"/>
      <color rgb="FFFF0000"/>
      <name val="Calibri"/>
      <family val="2"/>
      <scheme val="minor"/>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rgb="FF000000"/>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0" fontId="3" fillId="0" borderId="0" xfId="0" applyFont="1"/>
    <xf numFmtId="0" fontId="4" fillId="0" borderId="0" xfId="0" applyFont="1"/>
    <xf numFmtId="43" fontId="0" fillId="0" borderId="0" xfId="1" applyFont="1"/>
    <xf numFmtId="43" fontId="0" fillId="0" borderId="0" xfId="1" applyFont="1" applyAlignment="1">
      <alignment horizontal="left"/>
    </xf>
    <xf numFmtId="0" fontId="0" fillId="0" borderId="0" xfId="0" applyAlignment="1">
      <alignment horizontal="center" vertical="center" wrapText="1"/>
    </xf>
    <xf numFmtId="0" fontId="5" fillId="0" borderId="0" xfId="0" applyFont="1"/>
    <xf numFmtId="0" fontId="6" fillId="0" borderId="1" xfId="0" applyFont="1" applyBorder="1" applyAlignment="1">
      <alignment vertical="center" wrapText="1"/>
    </xf>
    <xf numFmtId="0" fontId="6" fillId="0" borderId="2" xfId="0" applyFont="1" applyBorder="1" applyAlignment="1">
      <alignment vertical="center" wrapText="1"/>
    </xf>
    <xf numFmtId="43" fontId="6" fillId="0" borderId="2" xfId="1" applyFont="1" applyBorder="1" applyAlignment="1">
      <alignment horizontal="center" vertical="center" wrapText="1"/>
    </xf>
    <xf numFmtId="43" fontId="6" fillId="0" borderId="2" xfId="1" applyFont="1" applyBorder="1" applyAlignment="1">
      <alignment horizontal="left" vertical="center" wrapText="1"/>
    </xf>
    <xf numFmtId="0" fontId="6" fillId="0" borderId="2" xfId="0"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wrapText="1"/>
    </xf>
    <xf numFmtId="0" fontId="8" fillId="0" borderId="5" xfId="0" applyFont="1" applyBorder="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Border="1" applyAlignment="1">
      <alignment horizontal="left" vertical="top" wrapText="1"/>
    </xf>
    <xf numFmtId="3" fontId="10" fillId="0" borderId="6" xfId="0" applyNumberFormat="1" applyFont="1" applyBorder="1" applyAlignment="1">
      <alignment horizontal="center" vertical="center" wrapText="1"/>
    </xf>
    <xf numFmtId="0" fontId="10" fillId="0" borderId="6" xfId="0" applyFont="1" applyBorder="1" applyAlignment="1">
      <alignment vertical="center" wrapText="1"/>
    </xf>
    <xf numFmtId="43" fontId="10" fillId="0" borderId="6" xfId="1" applyFont="1" applyBorder="1" applyAlignment="1">
      <alignment horizontal="center" vertical="center" wrapText="1"/>
    </xf>
    <xf numFmtId="0" fontId="6" fillId="0" borderId="6" xfId="0" applyFont="1" applyBorder="1" applyAlignment="1">
      <alignment vertical="center" wrapText="1"/>
    </xf>
    <xf numFmtId="43" fontId="10" fillId="0" borderId="6" xfId="1" applyFont="1" applyBorder="1" applyAlignment="1">
      <alignment horizontal="left" vertical="center" wrapText="1"/>
    </xf>
    <xf numFmtId="0" fontId="6" fillId="0" borderId="5" xfId="0" applyFont="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43" fontId="11" fillId="0" borderId="7" xfId="1" applyFont="1" applyBorder="1" applyAlignment="1">
      <alignment horizontal="center" vertical="center" wrapText="1"/>
    </xf>
    <xf numFmtId="0" fontId="6" fillId="0" borderId="7" xfId="0" applyFont="1" applyBorder="1" applyAlignment="1">
      <alignment vertical="center" wrapText="1"/>
    </xf>
    <xf numFmtId="43" fontId="6" fillId="0" borderId="7" xfId="1" applyFont="1" applyBorder="1" applyAlignment="1">
      <alignment horizontal="left" vertical="center" wrapText="1"/>
    </xf>
    <xf numFmtId="0" fontId="6" fillId="0" borderId="6" xfId="0" applyFont="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2" fillId="0" borderId="8" xfId="0" applyFont="1" applyBorder="1" applyAlignment="1">
      <alignment horizontal="left" vertical="center" wrapText="1"/>
    </xf>
    <xf numFmtId="43" fontId="12" fillId="0" borderId="9" xfId="1" applyFont="1" applyBorder="1" applyAlignment="1">
      <alignment horizontal="center" vertical="center" wrapText="1"/>
    </xf>
    <xf numFmtId="0" fontId="12" fillId="0" borderId="10" xfId="0" applyFont="1" applyBorder="1" applyAlignment="1">
      <alignment horizontal="left" vertical="center" wrapText="1"/>
    </xf>
    <xf numFmtId="43" fontId="12" fillId="0" borderId="10" xfId="1" applyFont="1" applyBorder="1" applyAlignment="1">
      <alignment horizontal="left" vertical="center" wrapText="1"/>
    </xf>
    <xf numFmtId="3" fontId="12" fillId="0" borderId="11" xfId="0" applyNumberFormat="1" applyFont="1" applyBorder="1" applyAlignment="1">
      <alignment horizontal="center" vertical="center" wrapText="1"/>
    </xf>
    <xf numFmtId="43" fontId="12" fillId="0" borderId="11" xfId="1" applyFont="1" applyBorder="1" applyAlignment="1">
      <alignment horizontal="center" vertical="center" wrapText="1"/>
    </xf>
    <xf numFmtId="43" fontId="10" fillId="0" borderId="10" xfId="1" applyFont="1" applyBorder="1" applyAlignment="1">
      <alignment horizontal="left" vertical="center" wrapText="1"/>
    </xf>
    <xf numFmtId="0" fontId="10" fillId="0" borderId="2" xfId="0" applyFont="1" applyBorder="1" applyAlignment="1">
      <alignment horizontal="center" vertical="center" wrapText="1"/>
    </xf>
    <xf numFmtId="43" fontId="13" fillId="0" borderId="1" xfId="1" applyFont="1" applyBorder="1" applyAlignment="1">
      <alignment horizontal="center" vertical="center" wrapText="1"/>
    </xf>
    <xf numFmtId="43" fontId="13" fillId="0" borderId="1" xfId="1" applyFont="1" applyBorder="1" applyAlignment="1">
      <alignment horizontal="left" vertical="center" wrapText="1"/>
    </xf>
    <xf numFmtId="0" fontId="10" fillId="0" borderId="12"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3" fontId="12" fillId="0" borderId="10" xfId="0" applyNumberFormat="1" applyFont="1" applyBorder="1" applyAlignment="1">
      <alignment horizontal="center" vertical="center" wrapText="1"/>
    </xf>
    <xf numFmtId="43" fontId="6" fillId="0" borderId="6" xfId="1" applyFont="1" applyBorder="1" applyAlignment="1">
      <alignment horizontal="left" vertical="center" wrapText="1"/>
    </xf>
    <xf numFmtId="43" fontId="12" fillId="0" borderId="10" xfId="1" applyFont="1" applyBorder="1" applyAlignment="1">
      <alignment horizontal="center" vertical="center" wrapText="1"/>
    </xf>
    <xf numFmtId="43" fontId="8" fillId="0" borderId="6" xfId="1" applyFont="1" applyBorder="1" applyAlignment="1">
      <alignment horizontal="left" vertical="center" wrapText="1"/>
    </xf>
    <xf numFmtId="0" fontId="6" fillId="0" borderId="1" xfId="0" applyFont="1" applyBorder="1" applyAlignment="1">
      <alignment horizontal="center" vertical="center" wrapText="1"/>
    </xf>
    <xf numFmtId="0" fontId="6" fillId="0" borderId="13" xfId="0" applyFont="1" applyBorder="1" applyAlignment="1">
      <alignment vertical="center" wrapText="1"/>
    </xf>
    <xf numFmtId="43" fontId="0" fillId="0" borderId="0" xfId="0" applyNumberFormat="1"/>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43" fontId="8" fillId="0" borderId="1" xfId="1" applyFont="1" applyBorder="1" applyAlignment="1">
      <alignment horizontal="center" vertical="center" wrapText="1"/>
    </xf>
    <xf numFmtId="0" fontId="8" fillId="0" borderId="4"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3" fontId="8" fillId="0" borderId="1" xfId="0" applyNumberFormat="1" applyFont="1" applyBorder="1" applyAlignment="1">
      <alignment vertical="center" wrapText="1"/>
    </xf>
    <xf numFmtId="43" fontId="8" fillId="0" borderId="1" xfId="1" applyFont="1" applyBorder="1" applyAlignment="1">
      <alignment horizontal="left" vertical="center" wrapText="1"/>
    </xf>
    <xf numFmtId="43" fontId="6" fillId="0" borderId="6" xfId="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43" fontId="8" fillId="0" borderId="4" xfId="1" applyFont="1" applyBorder="1" applyAlignment="1">
      <alignment horizontal="center" vertical="center" wrapText="1"/>
    </xf>
    <xf numFmtId="43" fontId="8" fillId="0" borderId="4" xfId="1" applyFont="1" applyBorder="1" applyAlignment="1">
      <alignment horizontal="left" vertical="center" wrapText="1"/>
    </xf>
    <xf numFmtId="0" fontId="8"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43" fontId="6" fillId="0" borderId="4" xfId="1" applyFont="1" applyBorder="1" applyAlignment="1">
      <alignment horizontal="center" vertical="center" wrapText="1"/>
    </xf>
    <xf numFmtId="0" fontId="6" fillId="0" borderId="4" xfId="0" applyFont="1" applyBorder="1" applyAlignment="1">
      <alignment vertical="center" wrapText="1"/>
    </xf>
    <xf numFmtId="43" fontId="6" fillId="0" borderId="4" xfId="1" applyFont="1" applyBorder="1" applyAlignment="1">
      <alignment horizontal="left" vertical="center" wrapText="1"/>
    </xf>
    <xf numFmtId="43" fontId="8" fillId="0" borderId="2" xfId="0" applyNumberFormat="1" applyFont="1" applyBorder="1" applyAlignment="1">
      <alignment horizontal="center" vertical="center" wrapText="1"/>
    </xf>
    <xf numFmtId="0" fontId="2" fillId="0" borderId="0" xfId="0" applyFont="1"/>
    <xf numFmtId="0" fontId="14" fillId="2" borderId="1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5" fillId="0" borderId="17" xfId="0" applyFont="1" applyBorder="1" applyAlignment="1">
      <alignment vertical="center" wrapText="1"/>
    </xf>
    <xf numFmtId="44" fontId="15" fillId="0" borderId="16" xfId="2" applyFont="1" applyBorder="1" applyAlignment="1">
      <alignment horizontal="right" vertical="center" wrapText="1"/>
    </xf>
    <xf numFmtId="0" fontId="14" fillId="4" borderId="17" xfId="0" applyFont="1" applyFill="1" applyBorder="1" applyAlignment="1">
      <alignment vertical="center" wrapText="1"/>
    </xf>
    <xf numFmtId="44" fontId="15" fillId="4" borderId="16" xfId="2" applyFont="1" applyFill="1" applyBorder="1" applyAlignment="1">
      <alignment horizontal="right" vertical="center" wrapText="1"/>
    </xf>
    <xf numFmtId="0" fontId="10" fillId="0" borderId="0" xfId="0" applyFont="1"/>
    <xf numFmtId="0" fontId="16" fillId="0" borderId="0" xfId="0" applyFo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5B05E-FE84-4E66-B61D-C1270629C810}">
  <dimension ref="A1:H49"/>
  <sheetViews>
    <sheetView tabSelected="1" topLeftCell="A13" zoomScaleNormal="100" zoomScaleSheetLayoutView="80" workbookViewId="0">
      <selection activeCell="E2" sqref="E2"/>
    </sheetView>
  </sheetViews>
  <sheetFormatPr defaultColWidth="8.85546875" defaultRowHeight="15" x14ac:dyDescent="0.25"/>
  <cols>
    <col min="1" max="1" width="24" customWidth="1"/>
    <col min="2" max="2" width="24.7109375" customWidth="1"/>
    <col min="3" max="3" width="25.42578125" style="3" customWidth="1"/>
    <col min="4" max="4" width="22.42578125" customWidth="1"/>
    <col min="5" max="5" width="22.42578125" style="4" customWidth="1"/>
    <col min="6" max="6" width="20.85546875" style="5" customWidth="1"/>
    <col min="7" max="7" width="22.7109375" customWidth="1"/>
    <col min="8" max="10" width="28.7109375" customWidth="1"/>
    <col min="11" max="11" width="34.140625" customWidth="1"/>
  </cols>
  <sheetData>
    <row r="1" spans="1:6" ht="21" x14ac:dyDescent="0.35">
      <c r="A1" s="1" t="s">
        <v>0</v>
      </c>
      <c r="B1" s="2"/>
    </row>
    <row r="2" spans="1:6" ht="15.75" x14ac:dyDescent="0.25">
      <c r="A2" s="6"/>
      <c r="B2" s="6"/>
    </row>
    <row r="3" spans="1:6" ht="15.75" x14ac:dyDescent="0.25">
      <c r="A3" s="6" t="s">
        <v>1</v>
      </c>
      <c r="B3" s="6"/>
    </row>
    <row r="5" spans="1:6" ht="15.75" x14ac:dyDescent="0.25">
      <c r="A5" s="6" t="s">
        <v>2</v>
      </c>
    </row>
    <row r="6" spans="1:6" ht="15.75" thickBot="1" x14ac:dyDescent="0.3"/>
    <row r="7" spans="1:6" ht="138.75" customHeight="1" thickBot="1" x14ac:dyDescent="0.3">
      <c r="A7" s="7" t="s">
        <v>3</v>
      </c>
      <c r="B7" s="8" t="s">
        <v>4</v>
      </c>
      <c r="C7" s="9" t="s">
        <v>5</v>
      </c>
      <c r="D7" s="8" t="s">
        <v>6</v>
      </c>
      <c r="E7" s="10" t="s">
        <v>7</v>
      </c>
      <c r="F7" s="11" t="s">
        <v>8</v>
      </c>
    </row>
    <row r="8" spans="1:6" ht="40.5" customHeight="1" thickBot="1" x14ac:dyDescent="0.3">
      <c r="A8" s="12" t="s">
        <v>9</v>
      </c>
      <c r="B8" s="13"/>
      <c r="C8" s="13"/>
      <c r="D8" s="13"/>
      <c r="E8" s="13"/>
      <c r="F8" s="14"/>
    </row>
    <row r="9" spans="1:6" ht="33" customHeight="1" thickBot="1" x14ac:dyDescent="0.3">
      <c r="A9" s="15" t="s">
        <v>10</v>
      </c>
      <c r="B9" s="16" t="s">
        <v>11</v>
      </c>
      <c r="C9" s="17"/>
      <c r="D9" s="17"/>
      <c r="E9" s="17"/>
      <c r="F9" s="18"/>
    </row>
    <row r="10" spans="1:6" ht="127.5" customHeight="1" thickBot="1" x14ac:dyDescent="0.3">
      <c r="A10" s="19" t="s">
        <v>12</v>
      </c>
      <c r="B10" s="20" t="s">
        <v>13</v>
      </c>
      <c r="C10" s="21">
        <v>30000</v>
      </c>
      <c r="D10" s="22"/>
      <c r="E10" s="23">
        <f>C10</f>
        <v>30000</v>
      </c>
      <c r="F10" s="19" t="s">
        <v>14</v>
      </c>
    </row>
    <row r="11" spans="1:6" ht="109.5" customHeight="1" thickBot="1" x14ac:dyDescent="0.3">
      <c r="A11" s="24" t="s">
        <v>15</v>
      </c>
      <c r="B11" s="20" t="s">
        <v>16</v>
      </c>
      <c r="C11" s="21">
        <v>200000</v>
      </c>
      <c r="D11" s="22"/>
      <c r="E11" s="23">
        <f t="shared" ref="E11:E14" si="0">C11</f>
        <v>200000</v>
      </c>
      <c r="F11" s="20" t="s">
        <v>17</v>
      </c>
    </row>
    <row r="12" spans="1:6" ht="83.25" customHeight="1" thickBot="1" x14ac:dyDescent="0.3">
      <c r="A12" s="24" t="s">
        <v>18</v>
      </c>
      <c r="B12" s="20" t="s">
        <v>19</v>
      </c>
      <c r="C12" s="21">
        <v>80000</v>
      </c>
      <c r="D12" s="22"/>
      <c r="E12" s="23">
        <f t="shared" si="0"/>
        <v>80000</v>
      </c>
      <c r="F12" s="22" t="s">
        <v>20</v>
      </c>
    </row>
    <row r="13" spans="1:6" ht="83.25" customHeight="1" thickBot="1" x14ac:dyDescent="0.3">
      <c r="A13" s="24" t="s">
        <v>21</v>
      </c>
      <c r="B13" s="20" t="s">
        <v>22</v>
      </c>
      <c r="C13" s="21">
        <v>30000</v>
      </c>
      <c r="D13" s="22"/>
      <c r="E13" s="23">
        <f t="shared" si="0"/>
        <v>30000</v>
      </c>
      <c r="F13" s="22" t="s">
        <v>23</v>
      </c>
    </row>
    <row r="14" spans="1:6" ht="83.25" customHeight="1" thickBot="1" x14ac:dyDescent="0.3">
      <c r="A14" s="24" t="s">
        <v>24</v>
      </c>
      <c r="B14" s="20" t="s">
        <v>25</v>
      </c>
      <c r="C14" s="21">
        <v>50000</v>
      </c>
      <c r="D14" s="22"/>
      <c r="E14" s="23">
        <f t="shared" si="0"/>
        <v>50000</v>
      </c>
      <c r="F14" s="22" t="s">
        <v>23</v>
      </c>
    </row>
    <row r="15" spans="1:6" ht="32.25" customHeight="1" thickBot="1" x14ac:dyDescent="0.3">
      <c r="A15" s="25" t="s">
        <v>26</v>
      </c>
      <c r="B15" s="26"/>
      <c r="C15" s="27">
        <f>SUM(C10:C14)</f>
        <v>390000</v>
      </c>
      <c r="D15" s="28"/>
      <c r="E15" s="29">
        <f>E10+E11+E12+E13+E14</f>
        <v>390000</v>
      </c>
      <c r="F15" s="30"/>
    </row>
    <row r="16" spans="1:6" ht="27" customHeight="1" thickBot="1" x14ac:dyDescent="0.3">
      <c r="A16" s="15" t="s">
        <v>27</v>
      </c>
      <c r="B16" s="31" t="s">
        <v>28</v>
      </c>
      <c r="C16" s="32"/>
      <c r="D16" s="32"/>
      <c r="E16" s="32"/>
      <c r="F16" s="33"/>
    </row>
    <row r="17" spans="1:6" ht="152.25" customHeight="1" thickBot="1" x14ac:dyDescent="0.3">
      <c r="A17" s="24" t="s">
        <v>29</v>
      </c>
      <c r="B17" s="34" t="s">
        <v>30</v>
      </c>
      <c r="C17" s="35">
        <v>100000</v>
      </c>
      <c r="D17" s="36"/>
      <c r="E17" s="37">
        <v>65000</v>
      </c>
      <c r="F17" s="36" t="s">
        <v>31</v>
      </c>
    </row>
    <row r="18" spans="1:6" ht="132.75" customHeight="1" thickBot="1" x14ac:dyDescent="0.3">
      <c r="A18" s="24" t="s">
        <v>32</v>
      </c>
      <c r="B18" s="34" t="s">
        <v>33</v>
      </c>
      <c r="C18" s="35">
        <v>250000</v>
      </c>
      <c r="D18" s="36"/>
      <c r="E18" s="37">
        <f t="shared" ref="E18:E23" si="1">C18</f>
        <v>250000</v>
      </c>
      <c r="F18" s="36" t="s">
        <v>34</v>
      </c>
    </row>
    <row r="19" spans="1:6" ht="105.75" customHeight="1" thickBot="1" x14ac:dyDescent="0.3">
      <c r="A19" s="38" t="s">
        <v>35</v>
      </c>
      <c r="B19" s="36" t="s">
        <v>36</v>
      </c>
      <c r="C19" s="35">
        <v>30000</v>
      </c>
      <c r="D19" s="36"/>
      <c r="E19" s="37">
        <f t="shared" si="1"/>
        <v>30000</v>
      </c>
      <c r="F19" s="36" t="s">
        <v>37</v>
      </c>
    </row>
    <row r="20" spans="1:6" ht="126.75" customHeight="1" thickBot="1" x14ac:dyDescent="0.3">
      <c r="A20" s="38" t="s">
        <v>38</v>
      </c>
      <c r="B20" s="36" t="s">
        <v>39</v>
      </c>
      <c r="C20" s="39">
        <v>30000</v>
      </c>
      <c r="D20" s="36"/>
      <c r="E20" s="37">
        <v>23000</v>
      </c>
      <c r="F20" s="36" t="s">
        <v>40</v>
      </c>
    </row>
    <row r="21" spans="1:6" ht="216.75" customHeight="1" thickBot="1" x14ac:dyDescent="0.3">
      <c r="A21" s="38" t="s">
        <v>41</v>
      </c>
      <c r="B21" s="36" t="s">
        <v>42</v>
      </c>
      <c r="C21" s="39">
        <v>100000</v>
      </c>
      <c r="D21" s="36"/>
      <c r="E21" s="40">
        <f t="shared" si="1"/>
        <v>100000</v>
      </c>
      <c r="F21" s="36" t="s">
        <v>40</v>
      </c>
    </row>
    <row r="22" spans="1:6" ht="128.25" customHeight="1" thickBot="1" x14ac:dyDescent="0.3">
      <c r="A22" s="38" t="s">
        <v>43</v>
      </c>
      <c r="B22" s="36" t="s">
        <v>44</v>
      </c>
      <c r="C22" s="39">
        <v>100000</v>
      </c>
      <c r="D22" s="36"/>
      <c r="E22" s="37">
        <f t="shared" si="1"/>
        <v>100000</v>
      </c>
      <c r="F22" s="36" t="s">
        <v>40</v>
      </c>
    </row>
    <row r="23" spans="1:6" ht="102" customHeight="1" thickBot="1" x14ac:dyDescent="0.3">
      <c r="A23" s="38" t="s">
        <v>45</v>
      </c>
      <c r="B23" s="36" t="s">
        <v>46</v>
      </c>
      <c r="C23" s="39">
        <v>50000</v>
      </c>
      <c r="D23" s="36"/>
      <c r="E23" s="37">
        <f t="shared" si="1"/>
        <v>50000</v>
      </c>
      <c r="F23" s="36" t="s">
        <v>40</v>
      </c>
    </row>
    <row r="24" spans="1:6" ht="30.75" customHeight="1" thickBot="1" x14ac:dyDescent="0.3">
      <c r="A24" s="25" t="s">
        <v>47</v>
      </c>
      <c r="B24" s="41"/>
      <c r="C24" s="42">
        <f>SUM(C17:C23)</f>
        <v>660000</v>
      </c>
      <c r="D24" s="7"/>
      <c r="E24" s="43">
        <f>E17+E18+E19+E20+E21+E22+E23</f>
        <v>618000</v>
      </c>
      <c r="F24" s="11"/>
    </row>
    <row r="25" spans="1:6" ht="28.5" customHeight="1" thickBot="1" x14ac:dyDescent="0.3">
      <c r="A25" s="15" t="s">
        <v>48</v>
      </c>
      <c r="B25" s="44" t="s">
        <v>49</v>
      </c>
      <c r="C25" s="45"/>
      <c r="D25" s="45"/>
      <c r="E25" s="45"/>
      <c r="F25" s="46"/>
    </row>
    <row r="26" spans="1:6" ht="114" customHeight="1" thickBot="1" x14ac:dyDescent="0.3">
      <c r="A26" s="47" t="s">
        <v>50</v>
      </c>
      <c r="B26" s="22" t="s">
        <v>51</v>
      </c>
      <c r="C26" s="35">
        <v>100000</v>
      </c>
      <c r="D26" s="22"/>
      <c r="E26" s="48">
        <v>63000</v>
      </c>
      <c r="F26" s="30" t="s">
        <v>52</v>
      </c>
    </row>
    <row r="27" spans="1:6" ht="177.75" customHeight="1" thickBot="1" x14ac:dyDescent="0.3">
      <c r="A27" s="47" t="s">
        <v>53</v>
      </c>
      <c r="B27" s="22" t="s">
        <v>54</v>
      </c>
      <c r="C27" s="49">
        <v>80000</v>
      </c>
      <c r="D27" s="22"/>
      <c r="E27" s="48">
        <f t="shared" ref="E27:E30" si="2">C27</f>
        <v>80000</v>
      </c>
      <c r="F27" s="30" t="s">
        <v>40</v>
      </c>
    </row>
    <row r="28" spans="1:6" ht="95.25" customHeight="1" thickBot="1" x14ac:dyDescent="0.3">
      <c r="A28" s="47" t="s">
        <v>55</v>
      </c>
      <c r="B28" s="22" t="s">
        <v>56</v>
      </c>
      <c r="C28" s="39">
        <v>100000</v>
      </c>
      <c r="D28" s="22"/>
      <c r="E28" s="48">
        <v>75000</v>
      </c>
      <c r="F28" s="30" t="s">
        <v>23</v>
      </c>
    </row>
    <row r="29" spans="1:6" ht="95.25" customHeight="1" thickBot="1" x14ac:dyDescent="0.3">
      <c r="A29" s="47" t="s">
        <v>57</v>
      </c>
      <c r="B29" s="22" t="s">
        <v>58</v>
      </c>
      <c r="C29" s="39">
        <v>200000</v>
      </c>
      <c r="D29" s="22"/>
      <c r="E29" s="48">
        <f t="shared" si="2"/>
        <v>200000</v>
      </c>
      <c r="F29" s="30" t="s">
        <v>23</v>
      </c>
    </row>
    <row r="30" spans="1:6" ht="71.25" customHeight="1" thickBot="1" x14ac:dyDescent="0.3">
      <c r="A30" s="47" t="s">
        <v>59</v>
      </c>
      <c r="B30" s="22" t="s">
        <v>60</v>
      </c>
      <c r="C30" s="39">
        <v>50000</v>
      </c>
      <c r="D30" s="22"/>
      <c r="E30" s="48">
        <f t="shared" si="2"/>
        <v>50000</v>
      </c>
      <c r="F30" s="30" t="s">
        <v>61</v>
      </c>
    </row>
    <row r="31" spans="1:6" ht="24" customHeight="1" thickBot="1" x14ac:dyDescent="0.3">
      <c r="A31" s="25" t="s">
        <v>62</v>
      </c>
      <c r="B31" s="41"/>
      <c r="C31" s="42">
        <f>SUM(C26:C30)</f>
        <v>530000</v>
      </c>
      <c r="D31" s="7"/>
      <c r="E31" s="50">
        <f>E26+E27+E28+E29+E30</f>
        <v>468000</v>
      </c>
      <c r="F31" s="51"/>
    </row>
    <row r="32" spans="1:6" ht="28.5" customHeight="1" thickBot="1" x14ac:dyDescent="0.3">
      <c r="A32" s="15" t="s">
        <v>63</v>
      </c>
      <c r="B32" s="44"/>
      <c r="C32" s="45"/>
      <c r="D32" s="45"/>
      <c r="E32" s="45"/>
      <c r="F32" s="46"/>
    </row>
    <row r="33" spans="1:8" ht="96.75" customHeight="1" thickBot="1" x14ac:dyDescent="0.3">
      <c r="A33" s="24" t="s">
        <v>64</v>
      </c>
      <c r="B33" s="34" t="s">
        <v>65</v>
      </c>
      <c r="C33" s="35">
        <v>80000</v>
      </c>
      <c r="D33" s="22"/>
      <c r="E33" s="48">
        <v>45000</v>
      </c>
      <c r="F33" s="30" t="s">
        <v>66</v>
      </c>
    </row>
    <row r="34" spans="1:8" ht="153" customHeight="1" thickBot="1" x14ac:dyDescent="0.3">
      <c r="A34" s="24" t="s">
        <v>67</v>
      </c>
      <c r="B34" s="36" t="s">
        <v>68</v>
      </c>
      <c r="C34" s="49">
        <v>150000</v>
      </c>
      <c r="D34" s="22"/>
      <c r="E34" s="48">
        <v>123462.29</v>
      </c>
      <c r="F34" s="30" t="s">
        <v>69</v>
      </c>
    </row>
    <row r="35" spans="1:8" ht="172.5" customHeight="1" thickBot="1" x14ac:dyDescent="0.3">
      <c r="A35" s="52" t="s">
        <v>70</v>
      </c>
      <c r="B35" s="36" t="s">
        <v>71</v>
      </c>
      <c r="C35" s="39">
        <v>200000</v>
      </c>
      <c r="D35" s="22"/>
      <c r="E35" s="48">
        <f t="shared" ref="E35:E38" si="3">C35</f>
        <v>200000</v>
      </c>
      <c r="F35" s="30" t="s">
        <v>66</v>
      </c>
      <c r="G35" s="53"/>
    </row>
    <row r="36" spans="1:8" ht="24" customHeight="1" thickBot="1" x14ac:dyDescent="0.3">
      <c r="A36" s="25" t="s">
        <v>72</v>
      </c>
      <c r="B36" s="41"/>
      <c r="C36" s="42">
        <f>SUM(C33:C35)</f>
        <v>430000</v>
      </c>
      <c r="D36" s="7"/>
      <c r="E36" s="48">
        <f>E33+E34+E35</f>
        <v>368462.29</v>
      </c>
      <c r="F36" s="51"/>
    </row>
    <row r="37" spans="1:8" ht="16.5" customHeight="1" thickBot="1" x14ac:dyDescent="0.3">
      <c r="A37" s="54" t="s">
        <v>73</v>
      </c>
      <c r="B37" s="55"/>
      <c r="C37" s="56">
        <f>SUM(C15,C24,C31,C36)</f>
        <v>2010000</v>
      </c>
      <c r="D37" s="57"/>
      <c r="E37" s="48">
        <f>E15+E24+E31+E36</f>
        <v>1844462.29</v>
      </c>
      <c r="F37" s="58"/>
    </row>
    <row r="38" spans="1:8" ht="51.75" customHeight="1" thickBot="1" x14ac:dyDescent="0.3">
      <c r="A38" s="7" t="s">
        <v>74</v>
      </c>
      <c r="B38" s="59"/>
      <c r="C38" s="56">
        <v>409600</v>
      </c>
      <c r="D38" s="60"/>
      <c r="E38" s="48">
        <f t="shared" si="3"/>
        <v>409600</v>
      </c>
      <c r="F38" s="58"/>
    </row>
    <row r="39" spans="1:8" ht="50.25" customHeight="1" thickBot="1" x14ac:dyDescent="0.3">
      <c r="A39" s="7" t="s">
        <v>75</v>
      </c>
      <c r="B39" s="59"/>
      <c r="C39" s="56"/>
      <c r="D39" s="60"/>
      <c r="E39" s="61"/>
      <c r="F39" s="58"/>
      <c r="H39" s="53"/>
    </row>
    <row r="40" spans="1:8" ht="16.5" thickBot="1" x14ac:dyDescent="0.3">
      <c r="A40" s="24" t="s">
        <v>76</v>
      </c>
      <c r="B40" s="22" t="s">
        <v>77</v>
      </c>
      <c r="C40" s="62">
        <v>80400</v>
      </c>
      <c r="D40" s="22"/>
      <c r="E40" s="48">
        <f>C40</f>
        <v>80400</v>
      </c>
      <c r="F40" s="30"/>
    </row>
    <row r="41" spans="1:8" ht="16.5" customHeight="1" thickBot="1" x14ac:dyDescent="0.3">
      <c r="A41" s="63" t="s">
        <v>78</v>
      </c>
      <c r="B41" s="64"/>
      <c r="C41" s="65">
        <f>SUM(C37,,C38:C40)</f>
        <v>2500000</v>
      </c>
      <c r="D41" s="57"/>
      <c r="E41" s="66">
        <f>E37+E38+E39+E40</f>
        <v>2334462.29</v>
      </c>
      <c r="F41" s="67"/>
    </row>
    <row r="42" spans="1:8" ht="16.5" customHeight="1" thickBot="1" x14ac:dyDescent="0.3">
      <c r="A42" s="68" t="s">
        <v>79</v>
      </c>
      <c r="B42" s="69"/>
      <c r="C42" s="70"/>
      <c r="D42" s="71"/>
      <c r="E42" s="72">
        <v>162207</v>
      </c>
      <c r="F42" s="11"/>
    </row>
    <row r="43" spans="1:8" ht="16.5" customHeight="1" thickBot="1" x14ac:dyDescent="0.3">
      <c r="A43" s="63" t="s">
        <v>80</v>
      </c>
      <c r="B43" s="64"/>
      <c r="C43" s="65">
        <f>SUM(C41:C42)</f>
        <v>2500000</v>
      </c>
      <c r="D43" s="57"/>
      <c r="E43" s="66">
        <f>E41+E42</f>
        <v>2496669.29</v>
      </c>
      <c r="F43" s="73"/>
    </row>
    <row r="49" ht="25.5" customHeight="1" x14ac:dyDescent="0.25"/>
  </sheetData>
  <mergeCells count="13">
    <mergeCell ref="A43:B43"/>
    <mergeCell ref="A31:B31"/>
    <mergeCell ref="B32:F32"/>
    <mergeCell ref="A36:B36"/>
    <mergeCell ref="A37:B37"/>
    <mergeCell ref="A41:B41"/>
    <mergeCell ref="A42:B42"/>
    <mergeCell ref="A8:F8"/>
    <mergeCell ref="B9:F9"/>
    <mergeCell ref="A15:B15"/>
    <mergeCell ref="B16:F16"/>
    <mergeCell ref="A24:B24"/>
    <mergeCell ref="B25:F25"/>
  </mergeCells>
  <pageMargins left="0.7" right="0.7" top="0.75" bottom="0.75" header="0.3" footer="0.3"/>
  <pageSetup scale="74" orientation="landscape"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0E72E-68C2-4DC3-A7C1-797C5004F79B}">
  <dimension ref="B1:E21"/>
  <sheetViews>
    <sheetView topLeftCell="A5" workbookViewId="0">
      <selection activeCell="G14" sqref="G14"/>
    </sheetView>
  </sheetViews>
  <sheetFormatPr defaultColWidth="8.85546875" defaultRowHeight="15" x14ac:dyDescent="0.25"/>
  <cols>
    <col min="2" max="2" width="32.28515625" customWidth="1"/>
    <col min="3" max="3" width="16" customWidth="1"/>
    <col min="4" max="4" width="17.28515625" customWidth="1"/>
  </cols>
  <sheetData>
    <row r="1" spans="2:4" ht="15.75" x14ac:dyDescent="0.25">
      <c r="B1" s="6" t="s">
        <v>81</v>
      </c>
    </row>
    <row r="2" spans="2:4" x14ac:dyDescent="0.25">
      <c r="B2" s="74"/>
    </row>
    <row r="3" spans="2:4" x14ac:dyDescent="0.25">
      <c r="B3" s="74" t="s">
        <v>1</v>
      </c>
    </row>
    <row r="4" spans="2:4" ht="15.75" thickBot="1" x14ac:dyDescent="0.3">
      <c r="B4" s="86"/>
    </row>
    <row r="5" spans="2:4" ht="56.1" customHeight="1" thickBot="1" x14ac:dyDescent="0.3">
      <c r="B5" s="75" t="s">
        <v>82</v>
      </c>
      <c r="C5" s="76" t="s">
        <v>83</v>
      </c>
      <c r="D5" s="77" t="s">
        <v>84</v>
      </c>
    </row>
    <row r="6" spans="2:4" ht="29.1" customHeight="1" thickBot="1" x14ac:dyDescent="0.3">
      <c r="B6" s="78"/>
      <c r="C6" s="79" t="s">
        <v>85</v>
      </c>
      <c r="D6" s="80"/>
    </row>
    <row r="7" spans="2:4" ht="15.75" thickBot="1" x14ac:dyDescent="0.3">
      <c r="B7" s="81" t="s">
        <v>86</v>
      </c>
      <c r="C7" s="82">
        <v>409600</v>
      </c>
      <c r="D7" s="82">
        <v>409600</v>
      </c>
    </row>
    <row r="8" spans="2:4" ht="21.95" customHeight="1" thickBot="1" x14ac:dyDescent="0.3">
      <c r="B8" s="81" t="s">
        <v>87</v>
      </c>
      <c r="C8" s="82">
        <v>120000</v>
      </c>
      <c r="D8" s="82">
        <v>120000</v>
      </c>
    </row>
    <row r="9" spans="2:4" ht="36.950000000000003" customHeight="1" thickBot="1" x14ac:dyDescent="0.3">
      <c r="B9" s="81" t="s">
        <v>88</v>
      </c>
      <c r="C9" s="82">
        <v>130000</v>
      </c>
      <c r="D9" s="82">
        <v>130000</v>
      </c>
    </row>
    <row r="10" spans="2:4" ht="15.75" thickBot="1" x14ac:dyDescent="0.3">
      <c r="B10" s="81" t="s">
        <v>89</v>
      </c>
      <c r="C10" s="82">
        <v>624889</v>
      </c>
      <c r="D10" s="82">
        <v>624889</v>
      </c>
    </row>
    <row r="11" spans="2:4" ht="29.1" customHeight="1" thickBot="1" x14ac:dyDescent="0.3">
      <c r="B11" s="81" t="s">
        <v>90</v>
      </c>
      <c r="C11" s="82">
        <v>250000</v>
      </c>
      <c r="D11" s="82">
        <v>250000</v>
      </c>
    </row>
    <row r="12" spans="2:4" ht="30.95" customHeight="1" thickBot="1" x14ac:dyDescent="0.3">
      <c r="B12" s="81" t="s">
        <v>91</v>
      </c>
      <c r="C12" s="82">
        <v>500000</v>
      </c>
      <c r="D12" s="82">
        <v>500000</v>
      </c>
    </row>
    <row r="13" spans="2:4" ht="26.25" thickBot="1" x14ac:dyDescent="0.3">
      <c r="B13" s="81" t="s">
        <v>92</v>
      </c>
      <c r="C13" s="82">
        <v>301960</v>
      </c>
      <c r="D13" s="82">
        <v>301960</v>
      </c>
    </row>
    <row r="14" spans="2:4" ht="15.75" thickBot="1" x14ac:dyDescent="0.3">
      <c r="B14" s="83" t="s">
        <v>93</v>
      </c>
      <c r="C14" s="84">
        <f t="shared" ref="C14:D14" si="0">SUM(C7:C13)</f>
        <v>2336449</v>
      </c>
      <c r="D14" s="84">
        <f t="shared" si="0"/>
        <v>2336449</v>
      </c>
    </row>
    <row r="15" spans="2:4" ht="15.75" thickBot="1" x14ac:dyDescent="0.3">
      <c r="B15" s="81" t="s">
        <v>94</v>
      </c>
      <c r="C15" s="82">
        <v>163551.43</v>
      </c>
      <c r="D15" s="82">
        <v>163552.43</v>
      </c>
    </row>
    <row r="16" spans="2:4" ht="15.75" thickBot="1" x14ac:dyDescent="0.3">
      <c r="B16" s="83" t="s">
        <v>95</v>
      </c>
      <c r="C16" s="84">
        <f>SUM(C14:C15)</f>
        <v>2500000.4300000002</v>
      </c>
      <c r="D16" s="84">
        <f>SUM(D14:D15)</f>
        <v>2500001.4300000002</v>
      </c>
    </row>
    <row r="21" spans="5:5" x14ac:dyDescent="0.25">
      <c r="E21" s="85"/>
    </row>
  </sheetData>
  <mergeCells count="2">
    <mergeCell ref="B5:B6"/>
    <mergeCell ref="D5:D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00099012 Financial Report</vt:lpstr>
      <vt:lpstr>00099012 Budget by 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Shaddie Tapo</dc:creator>
  <cp:lastModifiedBy>Shaddie Tapo</cp:lastModifiedBy>
  <dcterms:created xsi:type="dcterms:W3CDTF">2018-06-15T09:39:40Z</dcterms:created>
  <dcterms:modified xsi:type="dcterms:W3CDTF">2018-06-15T10:46:35Z</dcterms:modified>
</cp:coreProperties>
</file>