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Gryniuk\Desktop\PBSO Youth Empowerment Kyrgyzstan\FINAL REPORT 2019\"/>
    </mc:Choice>
  </mc:AlternateContent>
  <bookViews>
    <workbookView xWindow="0" yWindow="0" windowWidth="28800" windowHeight="11700"/>
  </bookViews>
  <sheets>
    <sheet name="Budget by Category" sheetId="1" r:id="rId1"/>
    <sheet name="Budget by Outcomes" sheetId="2" r:id="rId2"/>
  </sheets>
  <calcPr calcId="162913" concurrentCalc="0"/>
  <extLst>
    <ext uri="GoogleSheetsCustomDataVersion1">
      <go:sheetsCustomData xmlns:go="http://customooxmlschemas.google.com/" r:id="rId6" roundtripDataSignature="AMtx7mihsjyr2+XmMlJ9OH2pEHxAnmUtXA=="/>
    </ext>
  </extLst>
</workbook>
</file>

<file path=xl/calcChain.xml><?xml version="1.0" encoding="utf-8"?>
<calcChain xmlns="http://schemas.openxmlformats.org/spreadsheetml/2006/main">
  <c r="C22" i="2" l="1"/>
  <c r="C24" i="2"/>
  <c r="C26" i="2"/>
  <c r="C17" i="2"/>
  <c r="D28" i="1"/>
  <c r="C28" i="1"/>
  <c r="B28" i="1"/>
  <c r="D26" i="1"/>
  <c r="C26" i="1"/>
  <c r="B26" i="1"/>
  <c r="D25" i="1"/>
  <c r="C25" i="1"/>
  <c r="B25" i="1"/>
  <c r="D24" i="1"/>
  <c r="C24" i="1"/>
  <c r="B24" i="1"/>
  <c r="D23" i="1"/>
  <c r="C23" i="1"/>
  <c r="B23" i="1"/>
  <c r="D22" i="1"/>
  <c r="C22" i="1"/>
  <c r="B22" i="1"/>
  <c r="E16" i="1"/>
  <c r="B16" i="1"/>
  <c r="E15" i="1"/>
  <c r="D14" i="1"/>
  <c r="C14" i="1"/>
  <c r="B14" i="1"/>
  <c r="D13" i="1"/>
  <c r="C13" i="1"/>
  <c r="B13" i="1"/>
  <c r="D12" i="1"/>
  <c r="C12" i="1"/>
  <c r="B12" i="1"/>
  <c r="D11" i="1"/>
  <c r="C11" i="1"/>
  <c r="B11" i="1"/>
  <c r="D8" i="1"/>
  <c r="C8" i="1"/>
  <c r="B8" i="1"/>
  <c r="E17" i="1"/>
</calcChain>
</file>

<file path=xl/sharedStrings.xml><?xml version="1.0" encoding="utf-8"?>
<sst xmlns="http://schemas.openxmlformats.org/spreadsheetml/2006/main" count="81" uniqueCount="66">
  <si>
    <t>Annex D - PBF project budget</t>
  </si>
  <si>
    <t>Table 2 - PBF project budget by UN cost category</t>
  </si>
  <si>
    <t>Note: If this is a budget revision, insert extra columns to show budget changes.</t>
  </si>
  <si>
    <t>Table 1 - PBF project budget by Outcome, output and activity</t>
  </si>
  <si>
    <t>Outcome/ Output number</t>
  </si>
  <si>
    <t>PBF PROJECT GPPAC</t>
  </si>
  <si>
    <t>Outcome/ output/ activity formulation:</t>
  </si>
  <si>
    <t>Budget** by recipient organization in USD</t>
  </si>
  <si>
    <t>Percent of budget for each output reserved for direct action on gender eqaulity (if any):</t>
  </si>
  <si>
    <t>Level of expenditure*/ commitments in USD (to provide at time of project progress reporting)</t>
  </si>
  <si>
    <t>Any remarks (e.g. on types of inputs provided or budget justification, for example if high TA or travel costs)</t>
  </si>
  <si>
    <t xml:space="preserve">Outputs contributing to both outomes </t>
  </si>
  <si>
    <t>Conflict analysis document</t>
  </si>
  <si>
    <t>Amount Recipient Organization GPPAC</t>
  </si>
  <si>
    <t>PV methodology Training of trainers</t>
  </si>
  <si>
    <t>Tranche 1
 35 %</t>
  </si>
  <si>
    <t>Social media outreach campaigns</t>
  </si>
  <si>
    <t>Tranche 2
 35%</t>
  </si>
  <si>
    <t xml:space="preserve">OUTCOME 1: </t>
  </si>
  <si>
    <t>Tranche 3
 30%</t>
  </si>
  <si>
    <t>TOTAL Budget</t>
  </si>
  <si>
    <t>Level of expenditure*</t>
  </si>
  <si>
    <t>1. Staff and other personnel</t>
  </si>
  <si>
    <t>Output 1.1:</t>
  </si>
  <si>
    <t>Youth capacity building in peacebuilding, participatory video and social media advocacy</t>
  </si>
  <si>
    <t>Output 1.2:</t>
  </si>
  <si>
    <t>Activity 1.2.2:</t>
  </si>
  <si>
    <t>Feedback loops with national decision makers</t>
  </si>
  <si>
    <t>Activity 1.2.3:</t>
  </si>
  <si>
    <t>Feedback loops with international decision makers</t>
  </si>
  <si>
    <t>TOTAL BUDGET FOR OUTCOME 1:</t>
  </si>
  <si>
    <t>2. Supplies, Commodities, Materials</t>
  </si>
  <si>
    <t xml:space="preserve">OUTCOME 2: </t>
  </si>
  <si>
    <t>Output 2.1:</t>
  </si>
  <si>
    <t xml:space="preserve">3. Equipment, Vehicles, and Furniture </t>
  </si>
  <si>
    <t>Feedback sessions with peers within each oblast</t>
  </si>
  <si>
    <t>4. Contractual services</t>
  </si>
  <si>
    <t>Output 2.2:</t>
  </si>
  <si>
    <t xml:space="preserve">Feedback sessions with communities </t>
  </si>
  <si>
    <t>Output 2.3:</t>
  </si>
  <si>
    <t>Training of trainers for Teachers</t>
  </si>
  <si>
    <t>TOTAL BUDGET FOR OUTCOME 2:</t>
  </si>
  <si>
    <t>5.Travel</t>
  </si>
  <si>
    <t>Project M&amp;E budget</t>
  </si>
  <si>
    <t>6. Transfers and Grants to Counterparts</t>
  </si>
  <si>
    <t>The expenses for the financial audit and the last tranche for the final external evaluation are still to be made.</t>
  </si>
  <si>
    <t xml:space="preserve">SUB-TOTAL PROJECT BUDGET: </t>
  </si>
  <si>
    <t>7. General Operating and other Direct Costs</t>
  </si>
  <si>
    <t>Indirect support costs:</t>
  </si>
  <si>
    <t>Sub-Total Project Costs</t>
  </si>
  <si>
    <t>TOTAL PROJECT BUDGET:</t>
  </si>
  <si>
    <t>* the level of expenditure until the end of October; the percentages are indicative only;</t>
  </si>
  <si>
    <t>8. Indirect Support Costs</t>
  </si>
  <si>
    <t>TOTAL</t>
  </si>
  <si>
    <t>PBF PROJECT FTI (Implementing Counterpart)</t>
  </si>
  <si>
    <t>Level of expenditure***</t>
  </si>
  <si>
    <t>* the level of expenditure until the end of October; the percentages are indicative only</t>
  </si>
  <si>
    <t>UNPBSO tranferred USD 599,005.72 to GPPAC, which were received in EURO (EUR 502,255.64) as GPPAC does not have an USD-account. The actual average exchange rate EUR-USD for the project therefor amounts 1.1926311</t>
  </si>
  <si>
    <t>All costs made by GPPAC were made and booked in EUR and reported in USD using the actual average exchange rates of the UNPBSO transfers received by GPPAC being 1.1926311.</t>
  </si>
  <si>
    <t>FTI received three installments from GPPAC and converted them in Kyrgyzs Som with a total of KGS 24,302,256.23.</t>
  </si>
  <si>
    <t>The total amount transferred to FTI by GPPAC was based on the budget of USD 355,718.43. The total amount transferred to FTI by GPPAC based on the average exchange rate amounts USD 358,199.60</t>
  </si>
  <si>
    <t xml:space="preserve">GPPAC transferred the first instalment in EURO (based on the exchange rate of the first UNPBSO transfer to GPPAC), and the second and third instalments in USD. </t>
  </si>
  <si>
    <t>Based on the actual exchange rates, FTI received USD 353,310.03. This is USD 5,000 less than the USD 358,199.60 but is is purely an administrative booking difference. No gains have been made due to exchange rate differences.</t>
  </si>
  <si>
    <t>** The expenses for the financial audit and the last tranche for the final external evaluation are still to be made.</t>
  </si>
  <si>
    <t>*** The level of expenditure of FTI in KGS is 100%.</t>
  </si>
  <si>
    <t>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</si>
</sst>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5C]#,##0.00_ ;\-[$$-45C]#,##0.00\ "/>
    <numFmt numFmtId="165" formatCode="0.0"/>
    <numFmt numFmtId="166" formatCode="[$$]#,##0.00"/>
  </numFmts>
  <fonts count="18">
    <font>
      <sz val="11"/>
      <color rgb="FF000000"/>
      <name val="Calibri"/>
    </font>
    <font>
      <b/>
      <sz val="16"/>
      <color rgb="FF000000"/>
      <name val="Calibri"/>
    </font>
    <font>
      <b/>
      <sz val="12"/>
      <color rgb="FF000000"/>
      <name val="Calibri"/>
    </font>
    <font>
      <b/>
      <sz val="14"/>
      <color rgb="FF000000"/>
      <name val="Calibri"/>
    </font>
    <font>
      <b/>
      <sz val="11"/>
      <color rgb="FF000000"/>
      <name val="Calibri"/>
    </font>
    <font>
      <sz val="12"/>
      <color rgb="FF000000"/>
      <name val="Times New Roman"/>
    </font>
    <font>
      <b/>
      <sz val="10"/>
      <color theme="1"/>
      <name val="Arial"/>
    </font>
    <font>
      <sz val="11"/>
      <name val="Calibri"/>
    </font>
    <font>
      <b/>
      <sz val="11"/>
      <color theme="1"/>
      <name val="Arial"/>
    </font>
    <font>
      <b/>
      <sz val="11"/>
      <name val="Arial"/>
    </font>
    <font>
      <b/>
      <sz val="12"/>
      <color rgb="FF000000"/>
      <name val="Times New Roman"/>
    </font>
    <font>
      <sz val="11"/>
      <color theme="1"/>
      <name val="Arial"/>
    </font>
    <font>
      <sz val="11"/>
      <name val="Arial"/>
    </font>
    <font>
      <sz val="11"/>
      <color theme="1"/>
      <name val="Calibri"/>
    </font>
    <font>
      <sz val="11"/>
      <name val="Calibri"/>
    </font>
    <font>
      <sz val="11"/>
      <color theme="1"/>
      <name val="Calibri"/>
    </font>
    <font>
      <sz val="9"/>
      <color rgb="FF000000"/>
      <name val="Calibri"/>
    </font>
    <font>
      <sz val="11"/>
      <color rgb="FF000000"/>
      <name val="Calibri"/>
    </font>
  </fonts>
  <fills count="5">
    <fill>
      <patternFill patternType="none"/>
    </fill>
    <fill>
      <patternFill patternType="gray125"/>
    </fill>
    <fill>
      <patternFill patternType="solid">
        <fgColor rgb="FFD9D9D9"/>
        <bgColor rgb="FFD9D9D9"/>
      </patternFill>
    </fill>
    <fill>
      <patternFill patternType="solid">
        <fgColor rgb="FFFFFFFF"/>
        <bgColor rgb="FFFFFFFF"/>
      </patternFill>
    </fill>
    <fill>
      <patternFill patternType="solid">
        <fgColor rgb="FFB7B7B7"/>
        <bgColor rgb="FFB7B7B7"/>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diagonal/>
    </border>
    <border>
      <left/>
      <right/>
      <top/>
      <bottom style="thin">
        <color rgb="FF000000"/>
      </bottom>
      <diagonal/>
    </border>
  </borders>
  <cellStyleXfs count="2">
    <xf numFmtId="0" fontId="0" fillId="0" borderId="0"/>
    <xf numFmtId="0" fontId="17" fillId="0" borderId="13"/>
  </cellStyleXfs>
  <cellXfs count="74">
    <xf numFmtId="0" fontId="0" fillId="0" borderId="0" xfId="0" applyFont="1" applyAlignment="1"/>
    <xf numFmtId="0" fontId="1" fillId="0" borderId="0" xfId="0" applyFont="1"/>
    <xf numFmtId="0" fontId="2" fillId="0" borderId="0" xfId="0" applyFont="1"/>
    <xf numFmtId="0" fontId="3" fillId="0" borderId="0" xfId="0" applyFont="1"/>
    <xf numFmtId="0" fontId="4" fillId="0" borderId="0" xfId="0" applyFont="1"/>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8" fillId="2" borderId="5" xfId="0" applyFont="1" applyFill="1" applyBorder="1" applyAlignment="1">
      <alignment horizontal="center"/>
    </xf>
    <xf numFmtId="0" fontId="5" fillId="0" borderId="1" xfId="0" applyFont="1" applyBorder="1" applyAlignment="1">
      <alignment horizontal="center" vertical="center"/>
    </xf>
    <xf numFmtId="9" fontId="5" fillId="0" borderId="4" xfId="0" applyNumberFormat="1" applyFont="1" applyBorder="1" applyAlignment="1">
      <alignment horizontal="center" vertical="center" wrapText="1"/>
    </xf>
    <xf numFmtId="9" fontId="5" fillId="0" borderId="1" xfId="0" applyNumberFormat="1" applyFont="1" applyBorder="1" applyAlignment="1">
      <alignment horizontal="center" vertical="center" wrapText="1"/>
    </xf>
    <xf numFmtId="0" fontId="8" fillId="2" borderId="9" xfId="0" applyFont="1" applyFill="1" applyBorder="1" applyAlignment="1">
      <alignment horizontal="center" vertical="top"/>
    </xf>
    <xf numFmtId="0" fontId="8" fillId="2" borderId="9" xfId="0" applyFont="1" applyFill="1" applyBorder="1" applyAlignment="1">
      <alignment horizontal="center" vertical="top" wrapText="1"/>
    </xf>
    <xf numFmtId="0" fontId="9" fillId="2" borderId="9" xfId="0" applyFont="1" applyFill="1" applyBorder="1" applyAlignment="1">
      <alignment horizontal="center" vertical="top"/>
    </xf>
    <xf numFmtId="0" fontId="11" fillId="0" borderId="10" xfId="0" applyFont="1" applyBorder="1" applyAlignment="1">
      <alignment wrapText="1"/>
    </xf>
    <xf numFmtId="0" fontId="10" fillId="0" borderId="1" xfId="0" applyFont="1" applyBorder="1" applyAlignment="1">
      <alignment horizontal="center" vertical="center" wrapText="1"/>
    </xf>
    <xf numFmtId="9" fontId="5" fillId="0" borderId="1" xfId="0" applyNumberFormat="1" applyFont="1" applyBorder="1" applyAlignment="1">
      <alignment horizontal="center" vertical="center" wrapText="1"/>
    </xf>
    <xf numFmtId="164" fontId="11" fillId="0" borderId="1" xfId="0" applyNumberFormat="1" applyFont="1" applyBorder="1" applyAlignment="1">
      <alignment horizontal="right" vertical="top"/>
    </xf>
    <xf numFmtId="4" fontId="12" fillId="0" borderId="1" xfId="0" applyNumberFormat="1" applyFont="1" applyBorder="1" applyAlignment="1">
      <alignment horizontal="right" vertical="top"/>
    </xf>
    <xf numFmtId="9" fontId="11" fillId="0" borderId="11" xfId="0" applyNumberFormat="1" applyFont="1" applyBorder="1" applyAlignment="1">
      <alignment horizontal="center" vertical="center"/>
    </xf>
    <xf numFmtId="4" fontId="13" fillId="0" borderId="0" xfId="0" applyNumberFormat="1" applyFont="1" applyAlignment="1"/>
    <xf numFmtId="0" fontId="11" fillId="0" borderId="12" xfId="0" applyFont="1" applyBorder="1" applyAlignment="1">
      <alignment wrapText="1"/>
    </xf>
    <xf numFmtId="4" fontId="14" fillId="0" borderId="10" xfId="0" applyNumberFormat="1" applyFont="1" applyBorder="1" applyAlignment="1"/>
    <xf numFmtId="0" fontId="11" fillId="0" borderId="11" xfId="0" applyFont="1" applyBorder="1"/>
    <xf numFmtId="1" fontId="5" fillId="0" borderId="1" xfId="0" applyNumberFormat="1" applyFont="1" applyBorder="1" applyAlignment="1">
      <alignment horizontal="center" vertical="center"/>
    </xf>
    <xf numFmtId="4" fontId="12" fillId="0" borderId="10" xfId="0" applyNumberFormat="1" applyFont="1" applyBorder="1" applyAlignment="1">
      <alignment horizontal="right" vertical="top"/>
    </xf>
    <xf numFmtId="0" fontId="11" fillId="3" borderId="5" xfId="0" applyFont="1" applyFill="1" applyBorder="1" applyAlignment="1">
      <alignment wrapText="1"/>
    </xf>
    <xf numFmtId="0" fontId="5" fillId="0" borderId="1" xfId="0" applyFont="1" applyBorder="1" applyAlignment="1">
      <alignment horizontal="center" vertical="center" wrapText="1"/>
    </xf>
    <xf numFmtId="0" fontId="8" fillId="4" borderId="5" xfId="0" applyFont="1" applyFill="1" applyBorder="1" applyAlignment="1">
      <alignment wrapText="1"/>
    </xf>
    <xf numFmtId="164" fontId="8" fillId="4" borderId="9" xfId="0" applyNumberFormat="1" applyFont="1" applyFill="1" applyBorder="1" applyAlignment="1">
      <alignment horizontal="right" vertical="top"/>
    </xf>
    <xf numFmtId="4" fontId="8" fillId="4" borderId="10" xfId="0" applyNumberFormat="1" applyFont="1" applyFill="1" applyBorder="1" applyAlignment="1">
      <alignment horizontal="right" vertical="top"/>
    </xf>
    <xf numFmtId="9" fontId="15" fillId="0" borderId="0" xfId="0" applyNumberFormat="1" applyFont="1"/>
    <xf numFmtId="9" fontId="8" fillId="4" borderId="11" xfId="0" applyNumberFormat="1" applyFont="1" applyFill="1" applyBorder="1" applyAlignment="1">
      <alignment horizontal="center" vertical="center"/>
    </xf>
    <xf numFmtId="0" fontId="16" fillId="0" borderId="0" xfId="0" applyFont="1"/>
    <xf numFmtId="0" fontId="12" fillId="3" borderId="5" xfId="0" applyFont="1" applyFill="1" applyBorder="1" applyAlignment="1">
      <alignment wrapText="1"/>
    </xf>
    <xf numFmtId="164" fontId="11" fillId="3" borderId="9" xfId="0" applyNumberFormat="1" applyFont="1" applyFill="1" applyBorder="1" applyAlignment="1">
      <alignment horizontal="right" vertical="top"/>
    </xf>
    <xf numFmtId="4" fontId="11" fillId="3" borderId="10" xfId="0" applyNumberFormat="1" applyFont="1" applyFill="1" applyBorder="1" applyAlignment="1">
      <alignment horizontal="right" vertical="top"/>
    </xf>
    <xf numFmtId="0" fontId="8" fillId="4" borderId="5" xfId="0" applyFont="1" applyFill="1" applyBorder="1"/>
    <xf numFmtId="0" fontId="11" fillId="3" borderId="13" xfId="0" applyFont="1" applyFill="1" applyBorder="1"/>
    <xf numFmtId="0" fontId="12" fillId="3" borderId="13" xfId="0" applyFont="1" applyFill="1" applyBorder="1"/>
    <xf numFmtId="0" fontId="11" fillId="3" borderId="14" xfId="0" applyFont="1" applyFill="1" applyBorder="1"/>
    <xf numFmtId="0" fontId="9" fillId="2" borderId="5" xfId="0" applyFont="1" applyFill="1" applyBorder="1" applyAlignment="1">
      <alignment horizontal="center"/>
    </xf>
    <xf numFmtId="0" fontId="9" fillId="2" borderId="9" xfId="0" applyFont="1" applyFill="1" applyBorder="1" applyAlignment="1">
      <alignment horizontal="center" vertical="top" wrapText="1"/>
    </xf>
    <xf numFmtId="166" fontId="12" fillId="3" borderId="5" xfId="0" applyNumberFormat="1" applyFont="1" applyFill="1" applyBorder="1" applyAlignment="1">
      <alignment wrapText="1"/>
    </xf>
    <xf numFmtId="166" fontId="12" fillId="3" borderId="9" xfId="0" applyNumberFormat="1" applyFont="1" applyFill="1" applyBorder="1" applyAlignment="1">
      <alignment horizontal="right" vertical="top"/>
    </xf>
    <xf numFmtId="9" fontId="11" fillId="0" borderId="11" xfId="0" applyNumberFormat="1" applyFont="1" applyBorder="1" applyAlignment="1">
      <alignment horizontal="center" vertical="center"/>
    </xf>
    <xf numFmtId="4" fontId="7" fillId="0" borderId="0" xfId="0" applyNumberFormat="1" applyFont="1" applyAlignment="1"/>
    <xf numFmtId="164" fontId="12" fillId="0" borderId="1" xfId="0" applyNumberFormat="1" applyFont="1" applyBorder="1" applyAlignment="1">
      <alignment horizontal="right" vertical="top"/>
    </xf>
    <xf numFmtId="9" fontId="12" fillId="0" borderId="11" xfId="0" applyNumberFormat="1" applyFont="1" applyBorder="1" applyAlignment="1">
      <alignment horizontal="center" vertical="center"/>
    </xf>
    <xf numFmtId="166" fontId="9" fillId="4" borderId="5" xfId="0" applyNumberFormat="1" applyFont="1" applyFill="1" applyBorder="1" applyAlignment="1">
      <alignment wrapText="1"/>
    </xf>
    <xf numFmtId="166" fontId="9" fillId="4" borderId="9" xfId="0" applyNumberFormat="1" applyFont="1" applyFill="1" applyBorder="1" applyAlignment="1">
      <alignment horizontal="right" vertical="top"/>
    </xf>
    <xf numFmtId="166" fontId="9" fillId="4" borderId="9" xfId="0" applyNumberFormat="1" applyFont="1" applyFill="1" applyBorder="1" applyAlignment="1">
      <alignment horizontal="right" vertical="top"/>
    </xf>
    <xf numFmtId="9" fontId="8" fillId="4" borderId="9" xfId="0" applyNumberFormat="1" applyFont="1" applyFill="1" applyBorder="1" applyAlignment="1">
      <alignment horizontal="center" vertical="center"/>
    </xf>
    <xf numFmtId="166" fontId="12" fillId="3" borderId="5" xfId="0" applyNumberFormat="1" applyFont="1" applyFill="1" applyBorder="1" applyAlignment="1">
      <alignment wrapText="1"/>
    </xf>
    <xf numFmtId="166" fontId="12" fillId="3" borderId="9" xfId="0" applyNumberFormat="1" applyFont="1" applyFill="1" applyBorder="1" applyAlignment="1">
      <alignment horizontal="right" vertical="top"/>
    </xf>
    <xf numFmtId="166" fontId="8" fillId="4" borderId="5" xfId="0" applyNumberFormat="1" applyFont="1" applyFill="1" applyBorder="1"/>
    <xf numFmtId="166" fontId="8" fillId="4" borderId="9" xfId="0" applyNumberFormat="1" applyFont="1" applyFill="1" applyBorder="1" applyAlignment="1">
      <alignment horizontal="right" vertical="top"/>
    </xf>
    <xf numFmtId="0" fontId="0" fillId="0" borderId="0" xfId="0" applyFont="1"/>
    <xf numFmtId="0" fontId="13" fillId="0" borderId="0" xfId="0" applyFont="1" applyAlignment="1"/>
    <xf numFmtId="0" fontId="7" fillId="0" borderId="0" xfId="0" applyFont="1" applyAlignment="1"/>
    <xf numFmtId="0" fontId="6" fillId="2" borderId="2" xfId="0" applyFont="1" applyFill="1" applyBorder="1" applyAlignment="1">
      <alignment horizontal="center" vertical="top"/>
    </xf>
    <xf numFmtId="0" fontId="7" fillId="0" borderId="3" xfId="0" applyFont="1" applyBorder="1"/>
    <xf numFmtId="0" fontId="7" fillId="0" borderId="4" xfId="0" applyFont="1" applyBorder="1"/>
    <xf numFmtId="0" fontId="8" fillId="2" borderId="6" xfId="0" applyFont="1" applyFill="1" applyBorder="1" applyAlignment="1">
      <alignment horizontal="center" vertical="top" wrapText="1"/>
    </xf>
    <xf numFmtId="0" fontId="7" fillId="0" borderId="7" xfId="0" applyFont="1" applyBorder="1"/>
    <xf numFmtId="0" fontId="7" fillId="0" borderId="8" xfId="0" applyFont="1" applyBorder="1"/>
    <xf numFmtId="0" fontId="16" fillId="0" borderId="0" xfId="0" applyFont="1"/>
    <xf numFmtId="0" fontId="0" fillId="0" borderId="0" xfId="0" applyFont="1" applyAlignment="1"/>
    <xf numFmtId="165" fontId="10" fillId="0" borderId="2" xfId="0" applyNumberFormat="1" applyFont="1" applyBorder="1" applyAlignment="1">
      <alignment horizontal="center" vertical="center" wrapText="1"/>
    </xf>
    <xf numFmtId="0" fontId="10" fillId="0" borderId="2" xfId="0" applyFont="1" applyBorder="1" applyAlignment="1">
      <alignment horizontal="left" vertical="center" wrapText="1"/>
    </xf>
    <xf numFmtId="0" fontId="5" fillId="0" borderId="2" xfId="0" applyFont="1" applyBorder="1" applyAlignment="1">
      <alignment horizontal="center" vertical="center" wrapText="1"/>
    </xf>
    <xf numFmtId="0" fontId="10" fillId="0" borderId="2" xfId="0" applyFont="1" applyBorder="1" applyAlignment="1">
      <alignment horizontal="center" vertical="center" wrapText="1"/>
    </xf>
    <xf numFmtId="1" fontId="10" fillId="0" borderId="2" xfId="0" applyNumberFormat="1" applyFont="1" applyBorder="1" applyAlignment="1">
      <alignment horizontal="center" vertical="center" wrapText="1"/>
    </xf>
    <xf numFmtId="1" fontId="5" fillId="0" borderId="2" xfId="0" applyNumberFormat="1" applyFont="1" applyBorder="1" applyAlignment="1">
      <alignment horizontal="center" vertical="center"/>
    </xf>
  </cellXfs>
  <cellStyles count="2">
    <cellStyle name="Normal"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3"/>
  <sheetViews>
    <sheetView tabSelected="1" workbookViewId="0">
      <selection activeCell="A46" sqref="A46:XFD61"/>
    </sheetView>
  </sheetViews>
  <sheetFormatPr defaultColWidth="14.42578125" defaultRowHeight="15" customHeight="1"/>
  <cols>
    <col min="1" max="1" width="41.85546875" customWidth="1"/>
    <col min="2" max="2" width="18.42578125" customWidth="1"/>
    <col min="3" max="3" width="20.42578125" customWidth="1"/>
    <col min="4" max="4" width="18.42578125" customWidth="1"/>
    <col min="5" max="5" width="19.140625" customWidth="1"/>
    <col min="6" max="6" width="23.42578125" customWidth="1"/>
  </cols>
  <sheetData>
    <row r="1" spans="1:7" ht="15.75">
      <c r="A1" s="2" t="s">
        <v>1</v>
      </c>
      <c r="B1" s="2"/>
      <c r="C1" s="2"/>
      <c r="D1" s="2"/>
    </row>
    <row r="2" spans="1:7">
      <c r="A2" s="4"/>
      <c r="B2" s="4"/>
      <c r="C2" s="4"/>
      <c r="D2" s="4"/>
    </row>
    <row r="3" spans="1:7">
      <c r="A3" s="4" t="s">
        <v>2</v>
      </c>
      <c r="B3" s="4"/>
      <c r="C3" s="4"/>
      <c r="D3" s="4"/>
    </row>
    <row r="5" spans="1:7" ht="15.75" customHeight="1">
      <c r="A5" s="60" t="s">
        <v>5</v>
      </c>
      <c r="B5" s="61"/>
      <c r="C5" s="61"/>
      <c r="D5" s="61"/>
      <c r="E5" s="62"/>
    </row>
    <row r="6" spans="1:7" ht="15.75" customHeight="1">
      <c r="A6" s="7"/>
      <c r="B6" s="63" t="s">
        <v>13</v>
      </c>
      <c r="C6" s="64"/>
      <c r="D6" s="65"/>
      <c r="E6" s="11"/>
    </row>
    <row r="7" spans="1:7" ht="15.75" customHeight="1">
      <c r="A7" s="7"/>
      <c r="B7" s="12" t="s">
        <v>15</v>
      </c>
      <c r="C7" s="12" t="s">
        <v>17</v>
      </c>
      <c r="D7" s="12" t="s">
        <v>19</v>
      </c>
      <c r="E7" s="13" t="s">
        <v>20</v>
      </c>
      <c r="F7" s="11" t="s">
        <v>21</v>
      </c>
    </row>
    <row r="8" spans="1:7" ht="15.75" customHeight="1">
      <c r="A8" s="14" t="s">
        <v>22</v>
      </c>
      <c r="B8" s="17">
        <f>E8*0.35</f>
        <v>40845</v>
      </c>
      <c r="C8" s="17">
        <f>E8*0.35</f>
        <v>40845</v>
      </c>
      <c r="D8" s="17">
        <f>E8*0.3</f>
        <v>35010</v>
      </c>
      <c r="E8" s="18">
        <v>116700</v>
      </c>
      <c r="F8" s="19">
        <v>1.047880205655527</v>
      </c>
      <c r="G8" s="20"/>
    </row>
    <row r="9" spans="1:7" ht="15.75" customHeight="1">
      <c r="A9" s="21" t="s">
        <v>31</v>
      </c>
      <c r="B9" s="17"/>
      <c r="C9" s="17"/>
      <c r="D9" s="17"/>
      <c r="E9" s="22"/>
      <c r="F9" s="19"/>
    </row>
    <row r="10" spans="1:7" ht="15.75" customHeight="1">
      <c r="A10" s="14" t="s">
        <v>34</v>
      </c>
      <c r="B10" s="23"/>
      <c r="C10" s="23"/>
      <c r="D10" s="23"/>
      <c r="E10" s="22"/>
      <c r="F10" s="19"/>
    </row>
    <row r="11" spans="1:7" ht="15.75" customHeight="1">
      <c r="A11" s="14" t="s">
        <v>36</v>
      </c>
      <c r="B11" s="17">
        <f t="shared" ref="B11:B14" si="0">E11*0.35</f>
        <v>20510</v>
      </c>
      <c r="C11" s="17">
        <f t="shared" ref="C11:C14" si="1">E11*0.35</f>
        <v>20510</v>
      </c>
      <c r="D11" s="17">
        <f t="shared" ref="D11:D14" si="2">E11*0.3</f>
        <v>17580</v>
      </c>
      <c r="E11" s="25">
        <v>58600</v>
      </c>
      <c r="F11" s="19" t="s">
        <v>65</v>
      </c>
      <c r="G11" s="20"/>
    </row>
    <row r="12" spans="1:7" ht="15.75" customHeight="1">
      <c r="A12" s="14" t="s">
        <v>42</v>
      </c>
      <c r="B12" s="17">
        <f t="shared" si="0"/>
        <v>7209.9999999999991</v>
      </c>
      <c r="C12" s="17">
        <f t="shared" si="1"/>
        <v>7209.9999999999991</v>
      </c>
      <c r="D12" s="17">
        <f t="shared" si="2"/>
        <v>6180</v>
      </c>
      <c r="E12" s="25">
        <v>20600</v>
      </c>
      <c r="F12" s="19">
        <v>1.0676718446601943</v>
      </c>
      <c r="G12" s="20"/>
    </row>
    <row r="13" spans="1:7" ht="15.75" customHeight="1">
      <c r="A13" s="26" t="s">
        <v>44</v>
      </c>
      <c r="B13" s="17">
        <f t="shared" si="0"/>
        <v>124501.45049999999</v>
      </c>
      <c r="C13" s="17">
        <f t="shared" si="1"/>
        <v>124501.45049999999</v>
      </c>
      <c r="D13" s="17">
        <f t="shared" si="2"/>
        <v>106715.52899999999</v>
      </c>
      <c r="E13" s="25">
        <v>355718.43</v>
      </c>
      <c r="F13" s="19">
        <v>1.0069750954427601</v>
      </c>
      <c r="G13" s="20"/>
    </row>
    <row r="14" spans="1:7" ht="15.75" customHeight="1">
      <c r="A14" s="26" t="s">
        <v>47</v>
      </c>
      <c r="B14" s="17">
        <f t="shared" si="0"/>
        <v>2870</v>
      </c>
      <c r="C14" s="17">
        <f t="shared" si="1"/>
        <v>2870</v>
      </c>
      <c r="D14" s="17">
        <f t="shared" si="2"/>
        <v>2460</v>
      </c>
      <c r="E14" s="25">
        <v>8200</v>
      </c>
      <c r="F14" s="48">
        <v>0.95</v>
      </c>
      <c r="G14" s="20"/>
    </row>
    <row r="15" spans="1:7" ht="15.75" customHeight="1">
      <c r="A15" s="28" t="s">
        <v>49</v>
      </c>
      <c r="B15" s="29">
        <v>195936.45018499999</v>
      </c>
      <c r="C15" s="29">
        <v>195936.45018499999</v>
      </c>
      <c r="D15" s="29">
        <v>167945.52873000002</v>
      </c>
      <c r="E15" s="30">
        <f>SUM(E8:E14)</f>
        <v>559818.42999999993</v>
      </c>
      <c r="F15" s="32">
        <v>0.98322118476878306</v>
      </c>
      <c r="G15" s="20"/>
    </row>
    <row r="16" spans="1:7" ht="15.75" customHeight="1">
      <c r="A16" s="34" t="s">
        <v>52</v>
      </c>
      <c r="B16" s="17">
        <f>E16*0.35</f>
        <v>13715.551534999999</v>
      </c>
      <c r="C16" s="35">
        <v>13715.551512950002</v>
      </c>
      <c r="D16" s="35">
        <v>11756.187011100001</v>
      </c>
      <c r="E16" s="36">
        <f>E15*0.07</f>
        <v>39187.290099999998</v>
      </c>
      <c r="F16" s="19">
        <v>0.99999999744815227</v>
      </c>
      <c r="G16" s="20"/>
    </row>
    <row r="17" spans="1:8" ht="15.75" customHeight="1">
      <c r="A17" s="37" t="s">
        <v>53</v>
      </c>
      <c r="B17" s="29">
        <v>209652.00169795001</v>
      </c>
      <c r="C17" s="29">
        <v>209652.00169795001</v>
      </c>
      <c r="D17" s="29">
        <v>179701.71574110002</v>
      </c>
      <c r="E17" s="30">
        <f>E16+E15</f>
        <v>599005.72009999992</v>
      </c>
      <c r="F17" s="32">
        <v>0.98431886410294744</v>
      </c>
      <c r="G17" s="20"/>
    </row>
    <row r="18" spans="1:8" ht="15.75" customHeight="1">
      <c r="A18" s="38"/>
      <c r="B18" s="39"/>
      <c r="C18" s="39"/>
      <c r="D18" s="39"/>
      <c r="E18" s="39"/>
    </row>
    <row r="19" spans="1:8" ht="15.75" customHeight="1">
      <c r="A19" s="40"/>
      <c r="B19" s="40"/>
      <c r="C19" s="40"/>
      <c r="D19" s="40"/>
      <c r="E19" s="40"/>
    </row>
    <row r="20" spans="1:8" ht="15.75" customHeight="1">
      <c r="A20" s="60" t="s">
        <v>54</v>
      </c>
      <c r="B20" s="61"/>
      <c r="C20" s="61"/>
      <c r="D20" s="61"/>
      <c r="E20" s="62"/>
    </row>
    <row r="21" spans="1:8" ht="15.75" customHeight="1">
      <c r="A21" s="41"/>
      <c r="B21" s="42" t="s">
        <v>15</v>
      </c>
      <c r="C21" s="42" t="s">
        <v>17</v>
      </c>
      <c r="D21" s="42" t="s">
        <v>19</v>
      </c>
      <c r="E21" s="42" t="s">
        <v>20</v>
      </c>
      <c r="F21" s="13" t="s">
        <v>55</v>
      </c>
    </row>
    <row r="22" spans="1:8" ht="15.75" customHeight="1">
      <c r="A22" s="43" t="s">
        <v>22</v>
      </c>
      <c r="B22" s="17">
        <f t="shared" ref="B22:B26" si="3">E22*0.35</f>
        <v>53391.45</v>
      </c>
      <c r="C22" s="17">
        <f t="shared" ref="C22:C26" si="4">E22*0.35</f>
        <v>53391.45</v>
      </c>
      <c r="D22" s="17">
        <f t="shared" ref="D22:D26" si="5">E22*0.3</f>
        <v>45764.1</v>
      </c>
      <c r="E22" s="44">
        <v>152547</v>
      </c>
      <c r="F22" s="45">
        <v>1.02</v>
      </c>
      <c r="G22" s="46"/>
      <c r="H22" s="46"/>
    </row>
    <row r="23" spans="1:8" ht="15.75" customHeight="1">
      <c r="A23" s="43" t="s">
        <v>31</v>
      </c>
      <c r="B23" s="17">
        <f t="shared" si="3"/>
        <v>1819.9999999999998</v>
      </c>
      <c r="C23" s="17">
        <f t="shared" si="4"/>
        <v>1819.9999999999998</v>
      </c>
      <c r="D23" s="17">
        <f t="shared" si="5"/>
        <v>1560</v>
      </c>
      <c r="E23" s="44">
        <v>5200</v>
      </c>
      <c r="F23" s="45">
        <v>1</v>
      </c>
      <c r="G23" s="46"/>
      <c r="H23" s="46"/>
    </row>
    <row r="24" spans="1:8" ht="15.75" customHeight="1">
      <c r="A24" s="43" t="s">
        <v>34</v>
      </c>
      <c r="B24" s="17">
        <f t="shared" si="3"/>
        <v>18321.099999999999</v>
      </c>
      <c r="C24" s="17">
        <f t="shared" si="4"/>
        <v>18321.099999999999</v>
      </c>
      <c r="D24" s="17">
        <f t="shared" si="5"/>
        <v>15703.8</v>
      </c>
      <c r="E24" s="44">
        <v>52346</v>
      </c>
      <c r="F24" s="45">
        <v>1.0020668245902267</v>
      </c>
      <c r="G24" s="46"/>
      <c r="H24" s="46"/>
    </row>
    <row r="25" spans="1:8" ht="15.75" customHeight="1">
      <c r="A25" s="43" t="s">
        <v>36</v>
      </c>
      <c r="B25" s="17">
        <f t="shared" si="3"/>
        <v>5600</v>
      </c>
      <c r="C25" s="17">
        <f t="shared" si="4"/>
        <v>5600</v>
      </c>
      <c r="D25" s="17">
        <f t="shared" si="5"/>
        <v>4800</v>
      </c>
      <c r="E25" s="44">
        <v>16000</v>
      </c>
      <c r="F25" s="45">
        <v>0.87</v>
      </c>
      <c r="G25" s="46"/>
      <c r="H25" s="46"/>
    </row>
    <row r="26" spans="1:8" ht="15.75" customHeight="1">
      <c r="A26" s="43" t="s">
        <v>42</v>
      </c>
      <c r="B26" s="17">
        <f t="shared" si="3"/>
        <v>18524.449999999997</v>
      </c>
      <c r="C26" s="17">
        <f t="shared" si="4"/>
        <v>18524.449999999997</v>
      </c>
      <c r="D26" s="17">
        <f t="shared" si="5"/>
        <v>15878.099999999999</v>
      </c>
      <c r="E26" s="44">
        <v>52927</v>
      </c>
      <c r="F26" s="45">
        <v>1.090806393712094</v>
      </c>
      <c r="G26" s="46"/>
      <c r="H26" s="46"/>
    </row>
    <row r="27" spans="1:8" ht="15.75" customHeight="1">
      <c r="A27" s="43" t="s">
        <v>44</v>
      </c>
      <c r="B27" s="47"/>
      <c r="C27" s="47"/>
      <c r="D27" s="47"/>
      <c r="E27" s="44"/>
      <c r="F27" s="48"/>
      <c r="G27" s="20"/>
      <c r="H27" s="20"/>
    </row>
    <row r="28" spans="1:8" ht="15.75" customHeight="1">
      <c r="A28" s="43" t="s">
        <v>47</v>
      </c>
      <c r="B28" s="17">
        <f>E28*0.35</f>
        <v>18699.495499999997</v>
      </c>
      <c r="C28" s="17">
        <f>E28*0.35</f>
        <v>18699.495499999997</v>
      </c>
      <c r="D28" s="17">
        <f>E28*0.3</f>
        <v>16028.138999999999</v>
      </c>
      <c r="E28" s="44">
        <v>53427.13</v>
      </c>
      <c r="F28" s="45">
        <v>0.85</v>
      </c>
      <c r="G28" s="46"/>
      <c r="H28" s="46"/>
    </row>
    <row r="29" spans="1:8" ht="15.75" customHeight="1">
      <c r="A29" s="49" t="s">
        <v>49</v>
      </c>
      <c r="B29" s="50">
        <v>116356.49549999999</v>
      </c>
      <c r="C29" s="50">
        <v>116356.49549999999</v>
      </c>
      <c r="D29" s="50">
        <v>99734.138999999996</v>
      </c>
      <c r="E29" s="51">
        <v>332447.13</v>
      </c>
      <c r="F29" s="52">
        <v>0.99268527299363374</v>
      </c>
      <c r="G29" s="20"/>
      <c r="H29" s="46"/>
    </row>
    <row r="30" spans="1:8" ht="15.75" customHeight="1">
      <c r="A30" s="53" t="s">
        <v>52</v>
      </c>
      <c r="B30" s="44">
        <v>8144.9546850000006</v>
      </c>
      <c r="C30" s="44">
        <v>8144.9546850000006</v>
      </c>
      <c r="D30" s="44">
        <v>6981.3897300000008</v>
      </c>
      <c r="E30" s="54">
        <v>23271.3</v>
      </c>
      <c r="F30" s="45">
        <v>1.0001654398336148</v>
      </c>
      <c r="G30" s="46"/>
      <c r="H30" s="46"/>
    </row>
    <row r="31" spans="1:8" ht="15.75" customHeight="1">
      <c r="A31" s="55" t="s">
        <v>53</v>
      </c>
      <c r="B31" s="56">
        <v>124501.45018499999</v>
      </c>
      <c r="C31" s="56">
        <v>124501.45018499999</v>
      </c>
      <c r="D31" s="56">
        <v>106715.52872999999</v>
      </c>
      <c r="E31" s="51">
        <v>355718.43</v>
      </c>
      <c r="F31" s="52">
        <v>0.99317462972047887</v>
      </c>
      <c r="G31" s="20"/>
      <c r="H31" s="46"/>
    </row>
    <row r="32" spans="1:8" ht="15.75" customHeight="1"/>
    <row r="33" spans="1:1" ht="15.75" customHeight="1">
      <c r="A33" s="57" t="s">
        <v>56</v>
      </c>
    </row>
    <row r="34" spans="1:1" ht="15.75" customHeight="1">
      <c r="A34" s="58"/>
    </row>
    <row r="35" spans="1:1" ht="15.75" customHeight="1">
      <c r="A35" s="59" t="s">
        <v>57</v>
      </c>
    </row>
    <row r="36" spans="1:1" ht="15.75" customHeight="1">
      <c r="A36" s="59" t="s">
        <v>58</v>
      </c>
    </row>
    <row r="37" spans="1:1" ht="15.75" customHeight="1">
      <c r="A37" s="59" t="s">
        <v>59</v>
      </c>
    </row>
    <row r="38" spans="1:1" ht="15.75" customHeight="1">
      <c r="A38" s="59" t="s">
        <v>60</v>
      </c>
    </row>
    <row r="39" spans="1:1" ht="15.75" customHeight="1">
      <c r="A39" s="59" t="s">
        <v>61</v>
      </c>
    </row>
    <row r="40" spans="1:1" ht="15.75" customHeight="1">
      <c r="A40" s="59" t="s">
        <v>62</v>
      </c>
    </row>
    <row r="41" spans="1:1" ht="15.75" customHeight="1"/>
    <row r="42" spans="1:1" ht="15.75" customHeight="1">
      <c r="A42" s="58" t="s">
        <v>63</v>
      </c>
    </row>
    <row r="43" spans="1:1" ht="15.75" customHeight="1"/>
    <row r="44" spans="1:1" ht="15.75" customHeight="1">
      <c r="A44" s="58" t="s">
        <v>64</v>
      </c>
    </row>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sheetData>
  <mergeCells count="3">
    <mergeCell ref="A5:E5"/>
    <mergeCell ref="B6:D6"/>
    <mergeCell ref="A20:E20"/>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4" workbookViewId="0">
      <selection activeCell="I15" sqref="I15:I16"/>
    </sheetView>
  </sheetViews>
  <sheetFormatPr defaultColWidth="14.42578125" defaultRowHeight="15" customHeight="1"/>
  <cols>
    <col min="1" max="1" width="24" customWidth="1"/>
    <col min="2" max="2" width="41" customWidth="1"/>
    <col min="3" max="3" width="21.42578125" customWidth="1"/>
    <col min="4" max="4" width="23.42578125" customWidth="1"/>
    <col min="5" max="5" width="27.42578125" customWidth="1"/>
    <col min="6" max="6" width="37.140625" customWidth="1"/>
    <col min="7" max="8" width="8.7109375" customWidth="1"/>
  </cols>
  <sheetData>
    <row r="1" spans="1:6" ht="21">
      <c r="A1" s="1" t="s">
        <v>0</v>
      </c>
      <c r="B1" s="3"/>
    </row>
    <row r="2" spans="1:6" ht="15.75">
      <c r="A2" s="2"/>
      <c r="B2" s="2"/>
    </row>
    <row r="3" spans="1:6" ht="15.75">
      <c r="A3" s="2" t="s">
        <v>2</v>
      </c>
      <c r="B3" s="2"/>
    </row>
    <row r="5" spans="1:6" ht="15.75">
      <c r="A5" s="2" t="s">
        <v>3</v>
      </c>
    </row>
    <row r="7" spans="1:6" ht="63">
      <c r="A7" s="5" t="s">
        <v>4</v>
      </c>
      <c r="B7" s="5" t="s">
        <v>6</v>
      </c>
      <c r="C7" s="5" t="s">
        <v>7</v>
      </c>
      <c r="D7" s="5" t="s">
        <v>8</v>
      </c>
      <c r="E7" s="5" t="s">
        <v>9</v>
      </c>
      <c r="F7" s="5" t="s">
        <v>10</v>
      </c>
    </row>
    <row r="8" spans="1:6" ht="19.5" customHeight="1">
      <c r="A8" s="70" t="s">
        <v>11</v>
      </c>
      <c r="B8" s="61"/>
      <c r="C8" s="61"/>
      <c r="D8" s="61"/>
      <c r="E8" s="61"/>
      <c r="F8" s="62"/>
    </row>
    <row r="9" spans="1:6" ht="27.75" customHeight="1">
      <c r="A9" s="5">
        <v>0.1</v>
      </c>
      <c r="B9" s="6" t="s">
        <v>12</v>
      </c>
      <c r="C9" s="8">
        <v>35259</v>
      </c>
      <c r="D9" s="9">
        <v>1</v>
      </c>
      <c r="E9" s="10">
        <v>1</v>
      </c>
      <c r="F9" s="5"/>
    </row>
    <row r="10" spans="1:6" ht="28.5" customHeight="1">
      <c r="A10" s="5">
        <v>0.2</v>
      </c>
      <c r="B10" s="6" t="s">
        <v>14</v>
      </c>
      <c r="C10" s="8">
        <v>59338</v>
      </c>
      <c r="D10" s="9">
        <v>0.5</v>
      </c>
      <c r="E10" s="10">
        <v>1</v>
      </c>
      <c r="F10" s="5"/>
    </row>
    <row r="11" spans="1:6" ht="31.5" customHeight="1">
      <c r="A11" s="5">
        <v>0.3</v>
      </c>
      <c r="B11" s="6" t="s">
        <v>16</v>
      </c>
      <c r="C11" s="8">
        <v>61940</v>
      </c>
      <c r="D11" s="9">
        <v>0.5</v>
      </c>
      <c r="E11" s="10">
        <v>1</v>
      </c>
      <c r="F11" s="5"/>
    </row>
    <row r="12" spans="1:6">
      <c r="A12" s="69" t="s">
        <v>18</v>
      </c>
      <c r="B12" s="61"/>
      <c r="C12" s="61"/>
      <c r="D12" s="61"/>
      <c r="E12" s="61"/>
      <c r="F12" s="62"/>
    </row>
    <row r="13" spans="1:6" ht="47.25">
      <c r="A13" s="15" t="s">
        <v>23</v>
      </c>
      <c r="B13" s="5" t="s">
        <v>24</v>
      </c>
      <c r="C13" s="8">
        <v>138830</v>
      </c>
      <c r="D13" s="16">
        <v>0.75</v>
      </c>
      <c r="E13" s="10">
        <v>1</v>
      </c>
      <c r="F13" s="5"/>
    </row>
    <row r="14" spans="1:6" ht="15.75">
      <c r="A14" s="15" t="s">
        <v>25</v>
      </c>
      <c r="B14" s="5"/>
      <c r="C14" s="5"/>
      <c r="D14" s="5"/>
      <c r="E14" s="5"/>
      <c r="F14" s="5"/>
    </row>
    <row r="15" spans="1:6" ht="31.5">
      <c r="A15" s="5" t="s">
        <v>26</v>
      </c>
      <c r="B15" s="5" t="s">
        <v>27</v>
      </c>
      <c r="C15" s="8">
        <v>21740</v>
      </c>
      <c r="D15" s="16">
        <v>0.75</v>
      </c>
      <c r="E15" s="10">
        <v>0.95</v>
      </c>
      <c r="F15" s="5"/>
    </row>
    <row r="16" spans="1:6" ht="31.5">
      <c r="A16" s="5" t="s">
        <v>28</v>
      </c>
      <c r="B16" s="5" t="s">
        <v>29</v>
      </c>
      <c r="C16" s="8">
        <v>41500</v>
      </c>
      <c r="D16" s="16">
        <v>0.8</v>
      </c>
      <c r="E16" s="10">
        <v>1.02</v>
      </c>
      <c r="F16" s="5"/>
    </row>
    <row r="17" spans="1:26" ht="15.75" customHeight="1">
      <c r="A17" s="71" t="s">
        <v>30</v>
      </c>
      <c r="B17" s="61"/>
      <c r="C17" s="72">
        <f>C13+C15+C16+SUM(C9:C11)/2</f>
        <v>280338.5</v>
      </c>
      <c r="D17" s="61"/>
      <c r="E17" s="61"/>
      <c r="F17" s="62"/>
    </row>
    <row r="18" spans="1:26" ht="15.75" customHeight="1">
      <c r="A18" s="69" t="s">
        <v>32</v>
      </c>
      <c r="B18" s="61"/>
      <c r="C18" s="61"/>
      <c r="D18" s="61"/>
      <c r="E18" s="61"/>
      <c r="F18" s="62"/>
    </row>
    <row r="19" spans="1:26" ht="15.75" customHeight="1">
      <c r="A19" s="15" t="s">
        <v>33</v>
      </c>
      <c r="B19" s="5" t="s">
        <v>35</v>
      </c>
      <c r="C19" s="24">
        <v>32835.130000000005</v>
      </c>
      <c r="D19" s="16">
        <v>0.7</v>
      </c>
      <c r="E19" s="10">
        <v>1</v>
      </c>
      <c r="F19" s="5"/>
    </row>
    <row r="20" spans="1:26" ht="15.75" customHeight="1">
      <c r="A20" s="15" t="s">
        <v>37</v>
      </c>
      <c r="B20" s="5" t="s">
        <v>38</v>
      </c>
      <c r="C20" s="8">
        <v>21600</v>
      </c>
      <c r="D20" s="16">
        <v>0.6</v>
      </c>
      <c r="E20" s="10">
        <v>1</v>
      </c>
      <c r="F20" s="5"/>
    </row>
    <row r="21" spans="1:26" ht="15.75" customHeight="1">
      <c r="A21" s="15" t="s">
        <v>39</v>
      </c>
      <c r="B21" s="5" t="s">
        <v>40</v>
      </c>
      <c r="C21" s="8">
        <v>25380</v>
      </c>
      <c r="D21" s="16">
        <v>0.6</v>
      </c>
      <c r="E21" s="10">
        <v>1</v>
      </c>
      <c r="F21" s="5"/>
    </row>
    <row r="22" spans="1:26" ht="15.75" customHeight="1">
      <c r="A22" s="71" t="s">
        <v>41</v>
      </c>
      <c r="B22" s="61"/>
      <c r="C22" s="72">
        <f>SUM(C19:C21)+SUM(C9:C11)/2</f>
        <v>158083.63</v>
      </c>
      <c r="D22" s="61"/>
      <c r="E22" s="61"/>
      <c r="F22" s="62"/>
    </row>
    <row r="23" spans="1:26" ht="44.25" customHeight="1">
      <c r="A23" s="70" t="s">
        <v>43</v>
      </c>
      <c r="B23" s="62"/>
      <c r="C23" s="8">
        <v>98125</v>
      </c>
      <c r="D23" s="16">
        <v>1</v>
      </c>
      <c r="E23" s="10">
        <v>0.9</v>
      </c>
      <c r="F23" s="27" t="s">
        <v>45</v>
      </c>
    </row>
    <row r="24" spans="1:26" ht="15.75" customHeight="1">
      <c r="A24" s="71" t="s">
        <v>46</v>
      </c>
      <c r="B24" s="61"/>
      <c r="C24" s="72">
        <f>C22+C17+C23</f>
        <v>536547.13</v>
      </c>
      <c r="D24" s="61"/>
      <c r="E24" s="61"/>
      <c r="F24" s="62"/>
    </row>
    <row r="25" spans="1:26" ht="15.75" customHeight="1">
      <c r="A25" s="70" t="s">
        <v>48</v>
      </c>
      <c r="B25" s="61"/>
      <c r="C25" s="73">
        <v>62458.58913700001</v>
      </c>
      <c r="D25" s="62"/>
      <c r="E25" s="10">
        <v>1</v>
      </c>
      <c r="F25" s="8"/>
    </row>
    <row r="26" spans="1:26" ht="15.75" customHeight="1">
      <c r="A26" s="71" t="s">
        <v>50</v>
      </c>
      <c r="B26" s="61"/>
      <c r="C26" s="68">
        <f>C25+C24</f>
        <v>599005.71913700004</v>
      </c>
      <c r="D26" s="61"/>
      <c r="E26" s="61"/>
      <c r="F26" s="62"/>
    </row>
    <row r="27" spans="1:26" ht="15.75" customHeight="1">
      <c r="H27" s="31"/>
    </row>
    <row r="28" spans="1:26" ht="15.75" customHeight="1"/>
    <row r="29" spans="1:26" ht="15.75" customHeight="1">
      <c r="A29" s="33" t="s">
        <v>51</v>
      </c>
      <c r="B29" s="33"/>
      <c r="C29" s="33"/>
      <c r="D29" s="33"/>
      <c r="E29" s="33"/>
      <c r="F29" s="33"/>
      <c r="G29" s="33"/>
      <c r="H29" s="33"/>
      <c r="I29" s="33"/>
      <c r="J29" s="33"/>
      <c r="K29" s="33"/>
      <c r="L29" s="33"/>
      <c r="M29" s="33"/>
      <c r="N29" s="33"/>
      <c r="O29" s="33"/>
      <c r="P29" s="33"/>
      <c r="Q29" s="33"/>
      <c r="R29" s="33"/>
      <c r="S29" s="33"/>
      <c r="T29" s="33"/>
      <c r="U29" s="33"/>
      <c r="V29" s="33"/>
      <c r="W29" s="33"/>
      <c r="X29" s="33"/>
      <c r="Y29" s="33"/>
      <c r="Z29" s="33"/>
    </row>
    <row r="30" spans="1:26" ht="12" customHeight="1">
      <c r="A30" s="66"/>
      <c r="B30" s="67"/>
      <c r="C30" s="67"/>
      <c r="D30" s="67"/>
      <c r="E30" s="67"/>
      <c r="F30" s="67"/>
      <c r="G30" s="33"/>
      <c r="H30" s="33"/>
      <c r="I30" s="33"/>
      <c r="J30" s="33"/>
      <c r="K30" s="33"/>
      <c r="L30" s="33"/>
      <c r="M30" s="33"/>
      <c r="N30" s="33"/>
      <c r="O30" s="33"/>
      <c r="P30" s="33"/>
      <c r="Q30" s="33"/>
      <c r="R30" s="33"/>
      <c r="S30" s="33"/>
      <c r="T30" s="33"/>
      <c r="U30" s="33"/>
      <c r="V30" s="33"/>
      <c r="W30" s="33"/>
      <c r="X30" s="33"/>
      <c r="Y30" s="33"/>
      <c r="Z30" s="33"/>
    </row>
    <row r="31" spans="1:26" ht="15.75" customHeight="1"/>
    <row r="32" spans="1:26" ht="25.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
    <mergeCell ref="A30:F30"/>
    <mergeCell ref="C26:F26"/>
    <mergeCell ref="A18:F18"/>
    <mergeCell ref="A12:F12"/>
    <mergeCell ref="A8:F8"/>
    <mergeCell ref="A17:B17"/>
    <mergeCell ref="A26:B26"/>
    <mergeCell ref="A22:B22"/>
    <mergeCell ref="C22:F22"/>
    <mergeCell ref="C24:F24"/>
    <mergeCell ref="A24:B24"/>
    <mergeCell ref="A23:B23"/>
    <mergeCell ref="A25:B25"/>
    <mergeCell ref="C25:D25"/>
    <mergeCell ref="C17:F17"/>
  </mergeCells>
  <pageMargins left="0.7" right="0.7" top="0.75" bottom="0.75" header="0" footer="0"/>
  <pageSetup orientation="landscape"/>
  <rowBreaks count="1" manualBreakCount="1">
    <brk id="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by Category</vt:lpstr>
      <vt:lpstr>Budget by Outcomes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K.Gryniuk</dc:creator>
  <cp:lastModifiedBy>K.Gryniuk</cp:lastModifiedBy>
  <dcterms:created xsi:type="dcterms:W3CDTF">2018-06-14T17:02:46Z</dcterms:created>
  <dcterms:modified xsi:type="dcterms:W3CDTF">2019-11-14T16:52:56Z</dcterms:modified>
</cp:coreProperties>
</file>