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ra\Desktop\Project proposal\"/>
    </mc:Choice>
  </mc:AlternateContent>
  <xr:revisionPtr revIDLastSave="0" documentId="8_{2123A76D-CBBE-43EA-B0B2-929FD4563A15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7" i="1" l="1"/>
  <c r="C16" i="1"/>
  <c r="C31" i="1" l="1"/>
  <c r="C32" i="1" s="1"/>
  <c r="I16" i="1" l="1"/>
  <c r="G27" i="1" l="1"/>
  <c r="H27" i="1"/>
  <c r="E27" i="1" l="1"/>
  <c r="D27" i="1"/>
  <c r="E16" i="1"/>
  <c r="E31" i="1" s="1"/>
  <c r="E32" i="1" s="1"/>
  <c r="G16" i="1"/>
  <c r="G31" i="1" s="1"/>
  <c r="G32" i="1" s="1"/>
  <c r="I27" i="1" l="1"/>
  <c r="I31" i="1" s="1"/>
  <c r="D16" i="1" l="1"/>
  <c r="D31" i="1" s="1"/>
  <c r="H16" i="1"/>
  <c r="H31" i="1" s="1"/>
  <c r="I32" i="1" l="1"/>
  <c r="D32" i="1"/>
  <c r="C34" i="1" s="1"/>
  <c r="H32" i="1"/>
  <c r="I17" i="2"/>
  <c r="H17" i="2"/>
  <c r="I16" i="2"/>
  <c r="H16" i="2"/>
  <c r="I15" i="2"/>
  <c r="H15" i="2"/>
  <c r="J15" i="2" s="1"/>
  <c r="I14" i="2"/>
  <c r="H14" i="2"/>
  <c r="J14" i="2" s="1"/>
  <c r="I13" i="2"/>
  <c r="H13" i="2"/>
  <c r="I12" i="2"/>
  <c r="H12" i="2"/>
  <c r="I11" i="2"/>
  <c r="H11" i="2"/>
  <c r="I10" i="2"/>
  <c r="H10" i="2"/>
  <c r="J10" i="2" s="1"/>
  <c r="I9" i="2"/>
  <c r="H9" i="2"/>
  <c r="I8" i="2"/>
  <c r="H8" i="2"/>
  <c r="I7" i="2"/>
  <c r="H7" i="2"/>
  <c r="J11" i="2" l="1"/>
  <c r="J8" i="2"/>
  <c r="J13" i="2"/>
  <c r="J12" i="2"/>
  <c r="J17" i="2"/>
  <c r="J7" i="2"/>
  <c r="J9" i="2"/>
  <c r="J16" i="2"/>
  <c r="G34" i="1" l="1"/>
  <c r="G33" i="1" s="1"/>
</calcChain>
</file>

<file path=xl/sharedStrings.xml><?xml version="1.0" encoding="utf-8"?>
<sst xmlns="http://schemas.openxmlformats.org/spreadsheetml/2006/main" count="80" uniqueCount="71">
  <si>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</si>
  <si>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</si>
  <si>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</si>
  <si>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</si>
  <si>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</si>
  <si>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</si>
  <si>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Output 1.2:</t>
  </si>
  <si>
    <t>Activity 1.2.1:</t>
  </si>
  <si>
    <t>Activity 1.2.2:</t>
  </si>
  <si>
    <t>Output 2.1:</t>
  </si>
  <si>
    <t>Activity 2.1.1:</t>
  </si>
  <si>
    <t>Activity 2.1.2:</t>
  </si>
  <si>
    <t>Output 2.2:</t>
  </si>
  <si>
    <t>Activity 2.2.1:</t>
  </si>
  <si>
    <t>Activity 2.2.2:</t>
  </si>
  <si>
    <t>Activity 2.2.3:</t>
  </si>
  <si>
    <t>Percent of budget for each output reserved for direct action on gender eqaulity (if any):</t>
  </si>
  <si>
    <t>Any remarks (e.g. on types of inputs provided or budget justification, for example if high TA or travel costs)</t>
  </si>
  <si>
    <r>
      <t xml:space="preserve">Budget by recipient organization (not including staff, general operating costs and indirect fee) - </t>
    </r>
    <r>
      <rPr>
        <sz val="12"/>
        <color rgb="FFFF0000"/>
        <rFont val="Times New Roman"/>
        <family val="1"/>
      </rPr>
      <t>Please add a new column for each recipient organization</t>
    </r>
  </si>
  <si>
    <t>CATEGORIES</t>
  </si>
  <si>
    <t>TOTAL</t>
  </si>
  <si>
    <t>1. Staff and other personnel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</si>
  <si>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</si>
  <si>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</si>
  <si>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</si>
  <si>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</si>
  <si>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</si>
  <si>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</si>
  <si>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</si>
  <si>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</si>
  <si>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</si>
  <si>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</si>
  <si>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</si>
  <si>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1 - PBF project budget by Outcome, output and activity</t>
  </si>
  <si>
    <t>OUTCOME 1: WOMEN AND GIRLS ARE MORE EFFECTIVELY ENGAGED IN DECISION MAKING AND SERVE AS AGENTS OF CHANGE FOR LOCAL IMPROVEMENTS THAT GIVE CITIZENS A STAKE IN A POSITIVE FUTURE WITHIN THEIR COMMUNITIES.</t>
  </si>
  <si>
    <t>UNFPA</t>
  </si>
  <si>
    <t>Women and girls gain skills to build social partnership with local authorities to initiate community projects and engage in constructive advocacy with stakeholders</t>
  </si>
  <si>
    <t>Community groups representing and involving women and girls improve their management capacity to promote women empowerment and equal access to services</t>
  </si>
  <si>
    <t>OUTCOME 2: RELEVANT STATE BODIES/SERVICE PROVIDERS IDENTIFY THE MOST VULNERABLE GROUPS AND ENGAGE EXCLUDED WOMEN AND GIRLS IN INCLUSIVE DECISION-MAKING PLATFORMS TO INCREASE ACCESS TO GENDER-SENSITIVE SOCIAL SERVICES</t>
  </si>
  <si>
    <t>Innovative registration processes and tools are available in selected new settlements to identify the most vulnerable groups</t>
  </si>
  <si>
    <t>Education, health, social workers, law enforcement bodies and lawyers have better skills, tools and opportunities to provide integrated equitable conflict and gender-sensitive social services to women, children and adolescents in new settlements</t>
  </si>
  <si>
    <t>M &amp; E</t>
  </si>
  <si>
    <t>Amount Recipient  UNFPA</t>
  </si>
  <si>
    <t xml:space="preserve">TOTAL PROJECT BUDGET: </t>
  </si>
  <si>
    <t xml:space="preserve">TOTAL $ FOR OUTCOME 2: </t>
  </si>
  <si>
    <t>Implement a capacity building programme for Women’s Committees to represent the interest of women and girls, and to strengthen security and conflict resolution in the new settlements.</t>
  </si>
  <si>
    <t>Strengthen and build institutional capacity of the Public Health Committees  (PHC) in order to facilitate women’s access to health care in new settlements</t>
  </si>
  <si>
    <t xml:space="preserve">Conduct participatory, gender-responsive peace and conflict analysis </t>
  </si>
  <si>
    <t xml:space="preserve"> Enhance capacity of adult and young women to develop and implement community led initiatives and social media outreach</t>
  </si>
  <si>
    <t xml:space="preserve">TOTAL $ FOR OUTCOME 1: </t>
  </si>
  <si>
    <t xml:space="preserve">Support local authorities in gender and conflict sensitive analysis as well as developing innovative tools for identification of vulnerability and disparities in selected new settlements </t>
  </si>
  <si>
    <t>Provide innovative solutions for the new settlement population registry and develop a system for tracking the quality and efficiency of the identification, reference and case management for those in need of social support</t>
  </si>
  <si>
    <t>Ensure sustainable access to pre-school and school education for those who are out of school and at risk of dropout, particularly adolescent girls</t>
  </si>
  <si>
    <t xml:space="preserve">Implement after-school life skills and sports programs, which bring together family, school and community to increase well-being and build capacities to promote non-violent relationships of girls, boys and families, in order to address grievances   </t>
  </si>
  <si>
    <t xml:space="preserve">Strengthen the network of medical aid points in settlements and conduct outreach on available medical services and related procedures for emergency aid </t>
  </si>
  <si>
    <t xml:space="preserve">Develop capacity of local authorities and law enforcement bodies to deliver community-oriented policing services that are professional, conflict and gender-sensitive and inclusive </t>
  </si>
  <si>
    <t xml:space="preserve">Strengthen the provision of legal aid to women and other vulnerable groups </t>
  </si>
  <si>
    <t>Activity 2.2.5</t>
  </si>
  <si>
    <t>Activity 2.2.4</t>
  </si>
  <si>
    <t>Level of expenditure/ commitments in USD (to provide at time of project progress reporting):</t>
  </si>
  <si>
    <t>2. Supplies, Commodities, Materials</t>
  </si>
  <si>
    <t>3. Equipment, Vehicles, and Furniture (including Depreciation)</t>
  </si>
  <si>
    <t>4. Contractual services</t>
  </si>
  <si>
    <t>5.Travel</t>
  </si>
  <si>
    <t>UNICEF</t>
  </si>
  <si>
    <t>UNODC</t>
  </si>
  <si>
    <t xml:space="preserve">Tranche 1 (70%) </t>
  </si>
  <si>
    <t xml:space="preserve">Tranche 2 (30%) </t>
  </si>
  <si>
    <t xml:space="preserve">Precentage </t>
  </si>
  <si>
    <t>Indirect support costs (7%):</t>
  </si>
  <si>
    <t xml:space="preserve">SUB-TOTAL PROJECT BUDGET by Agencies: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</si>
</sst>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[$$-409]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/>
    <xf numFmtId="164" fontId="0" fillId="0" borderId="0" xfId="0" applyNumberFormat="1"/>
    <xf numFmtId="9" fontId="1" fillId="0" borderId="1" xfId="0" applyNumberFormat="1" applyFont="1" applyBorder="1" applyAlignment="1">
      <alignment vertic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4" fontId="10" fillId="5" borderId="10" xfId="0" applyNumberFormat="1" applyFont="1" applyFill="1" applyBorder="1" applyAlignment="1">
      <alignment horizontal="right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right" vertical="center"/>
    </xf>
    <xf numFmtId="4" fontId="11" fillId="4" borderId="10" xfId="0" applyNumberFormat="1" applyFont="1" applyFill="1" applyBorder="1" applyAlignment="1">
      <alignment horizontal="right"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4" fontId="10" fillId="5" borderId="4" xfId="0" applyNumberFormat="1" applyFont="1" applyFill="1" applyBorder="1" applyAlignment="1">
      <alignment horizontal="right" vertical="center"/>
    </xf>
    <xf numFmtId="3" fontId="13" fillId="5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4" fillId="0" borderId="19" xfId="0" applyNumberFormat="1" applyFont="1" applyFill="1" applyBorder="1" applyAlignment="1">
      <alignment vertical="center" wrapText="1"/>
    </xf>
    <xf numFmtId="164" fontId="14" fillId="0" borderId="21" xfId="0" applyNumberFormat="1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8" fontId="1" fillId="7" borderId="17" xfId="0" applyNumberFormat="1" applyFont="1" applyFill="1" applyBorder="1" applyAlignment="1">
      <alignment vertical="center" wrapText="1"/>
    </xf>
    <xf numFmtId="9" fontId="1" fillId="7" borderId="17" xfId="1" applyFont="1" applyFill="1" applyBorder="1" applyAlignment="1">
      <alignment vertical="center" wrapText="1"/>
    </xf>
    <xf numFmtId="6" fontId="1" fillId="7" borderId="17" xfId="0" applyNumberFormat="1" applyFont="1" applyFill="1" applyBorder="1" applyAlignment="1">
      <alignment vertical="center" wrapText="1"/>
    </xf>
    <xf numFmtId="8" fontId="0" fillId="7" borderId="17" xfId="0" applyNumberForma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7" borderId="17" xfId="0" applyNumberForma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9" fontId="1" fillId="0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Font="1" applyFill="1" applyBorder="1"/>
    <xf numFmtId="164" fontId="1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/>
    <xf numFmtId="9" fontId="1" fillId="0" borderId="1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1" xfId="0" applyFill="1" applyBorder="1"/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19" xfId="0" applyFill="1" applyBorder="1"/>
    <xf numFmtId="9" fontId="14" fillId="0" borderId="17" xfId="0" applyNumberFormat="1" applyFont="1" applyFill="1" applyBorder="1" applyAlignment="1">
      <alignment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21" xfId="0" applyFill="1" applyBorder="1"/>
    <xf numFmtId="164" fontId="14" fillId="0" borderId="21" xfId="0" applyNumberFormat="1" applyFont="1" applyFill="1" applyBorder="1" applyAlignment="1">
      <alignment horizontal="center" vertical="center" wrapText="1"/>
    </xf>
    <xf numFmtId="9" fontId="14" fillId="0" borderId="2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1" fillId="7" borderId="24" xfId="1" applyFont="1" applyFill="1" applyBorder="1" applyAlignment="1">
      <alignment horizontal="center" vertical="center" wrapText="1"/>
    </xf>
    <xf numFmtId="9" fontId="1" fillId="7" borderId="25" xfId="1" applyFont="1" applyFill="1" applyBorder="1" applyAlignment="1">
      <alignment horizontal="center" vertical="center" wrapText="1"/>
    </xf>
    <xf numFmtId="9" fontId="1" fillId="7" borderId="26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1" fillId="7" borderId="24" xfId="0" applyNumberFormat="1" applyFont="1" applyFill="1" applyBorder="1" applyAlignment="1">
      <alignment horizontal="center" vertical="center" wrapText="1"/>
    </xf>
    <xf numFmtId="8" fontId="1" fillId="7" borderId="25" xfId="0" applyNumberFormat="1" applyFont="1" applyFill="1" applyBorder="1" applyAlignment="1">
      <alignment horizontal="center" vertical="center" wrapText="1"/>
    </xf>
    <xf numFmtId="8" fontId="1" fillId="7" borderId="26" xfId="0" applyNumberFormat="1" applyFont="1" applyFill="1" applyBorder="1" applyAlignment="1">
      <alignment horizontal="center" vertical="center" wrapText="1"/>
    </xf>
    <xf numFmtId="8" fontId="2" fillId="0" borderId="24" xfId="0" applyNumberFormat="1" applyFont="1" applyFill="1" applyBorder="1" applyAlignment="1">
      <alignment horizontal="center" vertical="center" wrapText="1"/>
    </xf>
    <xf numFmtId="8" fontId="2" fillId="0" borderId="25" xfId="0" applyNumberFormat="1" applyFont="1" applyFill="1" applyBorder="1" applyAlignment="1">
      <alignment horizontal="center" vertical="center" wrapText="1"/>
    </xf>
    <xf numFmtId="8" fontId="2" fillId="0" borderId="2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view="pageBreakPreview" topLeftCell="A16" zoomScaleSheetLayoutView="100" workbookViewId="0">
      <selection activeCell="K19" sqref="K19"/>
    </sheetView>
  </sheetViews>
  <sheetFormatPr defaultRowHeight="15" x14ac:dyDescent="0.25"/>
  <cols>
    <col min="1" max="1" width="24" customWidth="1"/>
    <col min="2" max="4" width="24.7109375" customWidth="1"/>
    <col min="5" max="5" width="25.5703125" customWidth="1"/>
    <col min="6" max="6" width="8.85546875" customWidth="1"/>
    <col min="7" max="7" width="22.5703125" customWidth="1"/>
    <col min="8" max="8" width="29.7109375" customWidth="1"/>
    <col min="9" max="9" width="22.5703125" customWidth="1"/>
    <col min="10" max="10" width="20.85546875" customWidth="1"/>
    <col min="11" max="11" width="22.7109375" customWidth="1"/>
    <col min="12" max="14" width="28.7109375" customWidth="1"/>
    <col min="15" max="15" width="34.140625" customWidth="1"/>
  </cols>
  <sheetData>
    <row r="1" spans="1:10" ht="21" x14ac:dyDescent="0.35">
      <c r="A1" s="12" t="s">
        <v>0</v>
      </c>
      <c r="B1" s="9"/>
      <c r="C1" s="9"/>
      <c r="D1" s="9"/>
    </row>
    <row r="2" spans="1:10" ht="15.75" x14ac:dyDescent="0.25">
      <c r="A2" s="3"/>
      <c r="B2" s="3"/>
      <c r="C2" s="3"/>
      <c r="D2" s="3"/>
    </row>
    <row r="3" spans="1:10" ht="15.75" x14ac:dyDescent="0.25">
      <c r="A3" s="3" t="s">
        <v>29</v>
      </c>
      <c r="B3" s="3"/>
      <c r="C3" s="3"/>
      <c r="D3" s="3"/>
    </row>
    <row r="5" spans="1:10" ht="15.75" x14ac:dyDescent="0.25">
      <c r="A5" s="3" t="s">
        <v>33</v>
      </c>
    </row>
    <row r="6" spans="1:10" ht="15.75" thickBot="1" x14ac:dyDescent="0.3"/>
    <row r="7" spans="1:10" ht="123" customHeight="1" thickBot="1" x14ac:dyDescent="0.3">
      <c r="A7" s="1" t="s">
        <v>1</v>
      </c>
      <c r="B7" s="2" t="s">
        <v>2</v>
      </c>
      <c r="C7" s="74" t="s">
        <v>18</v>
      </c>
      <c r="D7" s="75"/>
      <c r="E7" s="76"/>
      <c r="F7" s="2" t="s">
        <v>16</v>
      </c>
      <c r="G7" s="74" t="s">
        <v>59</v>
      </c>
      <c r="H7" s="75"/>
      <c r="I7" s="76"/>
      <c r="J7" s="2" t="s">
        <v>17</v>
      </c>
    </row>
    <row r="8" spans="1:10" ht="57" customHeight="1" thickBot="1" x14ac:dyDescent="0.3">
      <c r="A8" s="77" t="s">
        <v>34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ht="17.25" customHeight="1" thickBot="1" x14ac:dyDescent="0.3">
      <c r="A9" s="1"/>
      <c r="B9" s="11"/>
      <c r="C9" s="10" t="s">
        <v>35</v>
      </c>
      <c r="D9" s="10" t="s">
        <v>64</v>
      </c>
      <c r="E9" s="10" t="s">
        <v>65</v>
      </c>
      <c r="F9" s="11"/>
      <c r="G9" s="10" t="s">
        <v>35</v>
      </c>
      <c r="H9" s="10" t="s">
        <v>64</v>
      </c>
      <c r="I9" s="10" t="s">
        <v>65</v>
      </c>
      <c r="J9" s="11"/>
    </row>
    <row r="10" spans="1:10" ht="141.75" customHeight="1" thickBot="1" x14ac:dyDescent="0.3">
      <c r="A10" s="43" t="s">
        <v>3</v>
      </c>
      <c r="B10" s="44" t="s">
        <v>36</v>
      </c>
      <c r="C10" s="29">
        <v>286294</v>
      </c>
      <c r="D10" s="29">
        <v>69750</v>
      </c>
      <c r="E10" s="29">
        <v>79500</v>
      </c>
      <c r="F10" s="45">
        <v>1</v>
      </c>
      <c r="G10" s="29">
        <v>312060</v>
      </c>
      <c r="H10" s="30">
        <v>85220</v>
      </c>
      <c r="I10" s="29">
        <v>143626.22</v>
      </c>
      <c r="J10" s="29"/>
    </row>
    <row r="11" spans="1:10" ht="48" thickBot="1" x14ac:dyDescent="0.3">
      <c r="A11" s="46" t="s">
        <v>4</v>
      </c>
      <c r="B11" s="44" t="s">
        <v>47</v>
      </c>
      <c r="C11" s="29"/>
      <c r="D11" s="29"/>
      <c r="E11" s="47"/>
      <c r="F11" s="45"/>
      <c r="G11" s="29"/>
      <c r="H11" s="30"/>
      <c r="I11" s="29"/>
      <c r="J11" s="48"/>
    </row>
    <row r="12" spans="1:10" ht="103.5" customHeight="1" thickBot="1" x14ac:dyDescent="0.3">
      <c r="A12" s="46" t="s">
        <v>5</v>
      </c>
      <c r="B12" s="44" t="s">
        <v>48</v>
      </c>
      <c r="C12" s="29"/>
      <c r="D12" s="29"/>
      <c r="E12" s="29"/>
      <c r="F12" s="45"/>
      <c r="G12" s="29"/>
      <c r="H12" s="30"/>
      <c r="I12" s="29"/>
      <c r="J12" s="29"/>
    </row>
    <row r="13" spans="1:10" ht="149.25" customHeight="1" thickBot="1" x14ac:dyDescent="0.3">
      <c r="A13" s="43" t="s">
        <v>6</v>
      </c>
      <c r="B13" s="44" t="s">
        <v>37</v>
      </c>
      <c r="C13" s="29">
        <v>66754</v>
      </c>
      <c r="D13" s="29">
        <v>106950</v>
      </c>
      <c r="E13" s="29">
        <v>88800</v>
      </c>
      <c r="F13" s="45">
        <v>1</v>
      </c>
      <c r="G13" s="29">
        <v>8377</v>
      </c>
      <c r="H13" s="30">
        <v>102667</v>
      </c>
      <c r="I13" s="29">
        <v>17492.38</v>
      </c>
      <c r="J13" s="29"/>
    </row>
    <row r="14" spans="1:10" ht="136.5" customHeight="1" thickBot="1" x14ac:dyDescent="0.3">
      <c r="A14" s="46" t="s">
        <v>7</v>
      </c>
      <c r="B14" s="44" t="s">
        <v>45</v>
      </c>
      <c r="C14" s="29"/>
      <c r="D14" s="29"/>
      <c r="E14" s="29"/>
      <c r="F14" s="45"/>
      <c r="G14" s="29"/>
      <c r="H14" s="30"/>
      <c r="I14" s="29"/>
      <c r="J14" s="29"/>
    </row>
    <row r="15" spans="1:10" ht="141.75" customHeight="1" thickBot="1" x14ac:dyDescent="0.3">
      <c r="A15" s="46" t="s">
        <v>8</v>
      </c>
      <c r="B15" s="49" t="s">
        <v>46</v>
      </c>
      <c r="C15" s="30"/>
      <c r="D15" s="50"/>
      <c r="E15" s="30"/>
      <c r="F15" s="51"/>
      <c r="G15" s="30"/>
      <c r="H15" s="30"/>
      <c r="I15" s="30"/>
      <c r="J15" s="30"/>
    </row>
    <row r="16" spans="1:10" ht="16.5" thickBot="1" x14ac:dyDescent="0.3">
      <c r="A16" s="84" t="s">
        <v>49</v>
      </c>
      <c r="B16" s="85"/>
      <c r="C16" s="33">
        <f>C10+C13</f>
        <v>353048</v>
      </c>
      <c r="D16" s="30">
        <f>D10+D13</f>
        <v>176700</v>
      </c>
      <c r="E16" s="52">
        <f>E10+E13</f>
        <v>168300</v>
      </c>
      <c r="F16" s="53"/>
      <c r="G16" s="33">
        <f>G10+G13</f>
        <v>320437</v>
      </c>
      <c r="H16" s="54">
        <f>H10+H13</f>
        <v>187887</v>
      </c>
      <c r="I16" s="52">
        <f>I10+I13</f>
        <v>161118.6</v>
      </c>
      <c r="J16" s="55"/>
    </row>
    <row r="17" spans="1:10" ht="39.75" customHeight="1" thickBot="1" x14ac:dyDescent="0.3">
      <c r="A17" s="80" t="s">
        <v>38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103.5" customHeight="1" thickBot="1" x14ac:dyDescent="0.3">
      <c r="A18" s="43" t="s">
        <v>9</v>
      </c>
      <c r="B18" s="44" t="s">
        <v>39</v>
      </c>
      <c r="C18" s="29">
        <v>76654</v>
      </c>
      <c r="D18" s="29">
        <v>69750</v>
      </c>
      <c r="E18" s="29">
        <v>0</v>
      </c>
      <c r="F18" s="45">
        <v>1</v>
      </c>
      <c r="G18" s="29">
        <v>119485</v>
      </c>
      <c r="H18" s="30">
        <v>77500</v>
      </c>
      <c r="I18" s="29"/>
      <c r="J18" s="29"/>
    </row>
    <row r="19" spans="1:10" ht="138" customHeight="1" thickBot="1" x14ac:dyDescent="0.3">
      <c r="A19" s="46" t="s">
        <v>10</v>
      </c>
      <c r="B19" s="44" t="s">
        <v>50</v>
      </c>
      <c r="C19" s="29"/>
      <c r="D19" s="29"/>
      <c r="E19" s="29"/>
      <c r="F19" s="45"/>
      <c r="G19" s="56"/>
      <c r="H19" s="30"/>
      <c r="I19" s="29"/>
      <c r="J19" s="29"/>
    </row>
    <row r="20" spans="1:10" ht="173.25" customHeight="1" thickBot="1" x14ac:dyDescent="0.3">
      <c r="A20" s="46" t="s">
        <v>11</v>
      </c>
      <c r="B20" s="44" t="s">
        <v>51</v>
      </c>
      <c r="C20" s="29"/>
      <c r="D20" s="29"/>
      <c r="E20" s="29"/>
      <c r="F20" s="45"/>
      <c r="G20" s="29"/>
      <c r="H20" s="30"/>
      <c r="I20" s="29"/>
      <c r="J20" s="57"/>
    </row>
    <row r="21" spans="1:10" ht="207" customHeight="1" thickBot="1" x14ac:dyDescent="0.3">
      <c r="A21" s="43" t="s">
        <v>12</v>
      </c>
      <c r="B21" s="44" t="s">
        <v>40</v>
      </c>
      <c r="C21" s="29">
        <v>239998</v>
      </c>
      <c r="D21" s="29">
        <v>358050</v>
      </c>
      <c r="E21" s="29">
        <v>420500</v>
      </c>
      <c r="F21" s="45">
        <v>1</v>
      </c>
      <c r="G21" s="29">
        <v>229778</v>
      </c>
      <c r="H21" s="30">
        <v>339113</v>
      </c>
      <c r="I21" s="29">
        <f>158593.86+50000+25614.11</f>
        <v>234207.96999999997</v>
      </c>
      <c r="J21" s="29"/>
    </row>
    <row r="22" spans="1:10" ht="95.25" thickBot="1" x14ac:dyDescent="0.3">
      <c r="A22" s="46" t="s">
        <v>13</v>
      </c>
      <c r="B22" s="44" t="s">
        <v>52</v>
      </c>
      <c r="C22" s="29"/>
      <c r="D22" s="30"/>
      <c r="E22" s="29"/>
      <c r="F22" s="45"/>
      <c r="G22" s="29"/>
      <c r="H22" s="30"/>
      <c r="I22" s="29"/>
      <c r="J22" s="29"/>
    </row>
    <row r="23" spans="1:10" ht="197.25" customHeight="1" thickBot="1" x14ac:dyDescent="0.3">
      <c r="A23" s="46" t="s">
        <v>14</v>
      </c>
      <c r="B23" s="44" t="s">
        <v>53</v>
      </c>
      <c r="C23" s="30"/>
      <c r="D23" s="29"/>
      <c r="E23" s="29"/>
      <c r="F23" s="45"/>
      <c r="G23" s="30"/>
      <c r="H23" s="47"/>
      <c r="I23" s="29"/>
      <c r="J23" s="29"/>
    </row>
    <row r="24" spans="1:10" ht="111" thickBot="1" x14ac:dyDescent="0.3">
      <c r="A24" s="49" t="s">
        <v>15</v>
      </c>
      <c r="B24" s="58" t="s">
        <v>54</v>
      </c>
      <c r="C24" s="30"/>
      <c r="D24" s="30"/>
      <c r="E24" s="30"/>
      <c r="F24" s="45"/>
      <c r="G24" s="30"/>
      <c r="H24" s="50"/>
      <c r="I24" s="30"/>
      <c r="J24" s="30"/>
    </row>
    <row r="25" spans="1:10" ht="164.25" customHeight="1" thickBot="1" x14ac:dyDescent="0.3">
      <c r="A25" s="49" t="s">
        <v>58</v>
      </c>
      <c r="B25" s="49" t="s">
        <v>55</v>
      </c>
      <c r="C25" s="30"/>
      <c r="D25" s="30"/>
      <c r="E25" s="30"/>
      <c r="F25" s="51"/>
      <c r="G25" s="30"/>
      <c r="H25" s="30"/>
      <c r="I25" s="30"/>
      <c r="J25" s="52"/>
    </row>
    <row r="26" spans="1:10" ht="62.25" customHeight="1" thickBot="1" x14ac:dyDescent="0.3">
      <c r="A26" s="49" t="s">
        <v>57</v>
      </c>
      <c r="B26" s="49" t="s">
        <v>56</v>
      </c>
      <c r="C26" s="30"/>
      <c r="D26" s="30"/>
      <c r="E26" s="30"/>
      <c r="F26" s="51"/>
      <c r="G26" s="30"/>
      <c r="H26" s="30"/>
      <c r="I26" s="30"/>
      <c r="J26" s="30"/>
    </row>
    <row r="27" spans="1:10" ht="16.5" thickBot="1" x14ac:dyDescent="0.3">
      <c r="A27" s="80" t="s">
        <v>44</v>
      </c>
      <c r="B27" s="83"/>
      <c r="C27" s="30">
        <f>C18+C21</f>
        <v>316652</v>
      </c>
      <c r="D27" s="30">
        <f>D18+D21</f>
        <v>427800</v>
      </c>
      <c r="E27" s="30">
        <f>E18+E21</f>
        <v>420500</v>
      </c>
      <c r="F27" s="51">
        <v>1</v>
      </c>
      <c r="G27" s="30">
        <f>G18+G21</f>
        <v>349263</v>
      </c>
      <c r="H27" s="30">
        <f>H18+H21</f>
        <v>416613</v>
      </c>
      <c r="I27" s="30">
        <f>I18+I21</f>
        <v>234207.96999999997</v>
      </c>
      <c r="J27" s="49"/>
    </row>
    <row r="28" spans="1:10" ht="51.75" customHeight="1" x14ac:dyDescent="0.25">
      <c r="A28" s="59" t="s">
        <v>30</v>
      </c>
      <c r="B28" s="60"/>
      <c r="C28" s="31"/>
      <c r="D28" s="31"/>
      <c r="E28" s="31"/>
      <c r="F28" s="61"/>
      <c r="G28" s="31"/>
      <c r="H28" s="31"/>
      <c r="I28" s="31">
        <v>193473.43</v>
      </c>
      <c r="J28" s="62"/>
    </row>
    <row r="29" spans="1:10" ht="50.25" customHeight="1" thickBot="1" x14ac:dyDescent="0.3">
      <c r="A29" s="63" t="s">
        <v>31</v>
      </c>
      <c r="B29" s="64"/>
      <c r="C29" s="32"/>
      <c r="D29" s="65"/>
      <c r="E29" s="32"/>
      <c r="F29" s="66"/>
      <c r="G29" s="32"/>
      <c r="H29" s="65"/>
      <c r="I29" s="32"/>
      <c r="J29" s="65"/>
    </row>
    <row r="30" spans="1:10" ht="16.5" thickBot="1" x14ac:dyDescent="0.3">
      <c r="A30" s="46" t="s">
        <v>32</v>
      </c>
      <c r="B30" s="56"/>
      <c r="C30" s="30"/>
      <c r="D30" s="30"/>
      <c r="E30" s="30"/>
      <c r="F30" s="51"/>
      <c r="G30" s="30"/>
      <c r="H30" s="67"/>
      <c r="I30" s="30"/>
      <c r="J30" s="68"/>
    </row>
    <row r="31" spans="1:10" ht="36" customHeight="1" thickBot="1" x14ac:dyDescent="0.3">
      <c r="A31" s="80" t="s">
        <v>70</v>
      </c>
      <c r="B31" s="83"/>
      <c r="C31" s="30">
        <f>C16+C27+C28+C29+C30</f>
        <v>669700</v>
      </c>
      <c r="D31" s="30">
        <f>D16+D27+D28+D29+D30</f>
        <v>604500</v>
      </c>
      <c r="E31" s="30">
        <f>E16+E27+E28+E29+E30</f>
        <v>588800</v>
      </c>
      <c r="F31" s="51"/>
      <c r="G31" s="30">
        <f>G16+G27+G28+G29+G30</f>
        <v>669700</v>
      </c>
      <c r="H31" s="30">
        <f>H16+H27+H28+H29+H30</f>
        <v>604500</v>
      </c>
      <c r="I31" s="30">
        <f>I16+I27+I28+I29+I30</f>
        <v>588800</v>
      </c>
      <c r="J31" s="49"/>
    </row>
    <row r="32" spans="1:10" ht="15.75" customHeight="1" thickBot="1" x14ac:dyDescent="0.3">
      <c r="A32" s="86" t="s">
        <v>69</v>
      </c>
      <c r="B32" s="87"/>
      <c r="C32" s="37">
        <f>C31*7%</f>
        <v>46879.000000000007</v>
      </c>
      <c r="D32" s="37">
        <f>D31*7%</f>
        <v>42315.000000000007</v>
      </c>
      <c r="E32" s="37">
        <f>E31*7%</f>
        <v>41216.000000000007</v>
      </c>
      <c r="F32" s="38"/>
      <c r="G32" s="42">
        <f>G31*7%</f>
        <v>46879.000000000007</v>
      </c>
      <c r="H32" s="42">
        <f>H31*7%</f>
        <v>42315.000000000007</v>
      </c>
      <c r="I32" s="42">
        <f>I31*7%</f>
        <v>41216.000000000007</v>
      </c>
      <c r="J32" s="37"/>
    </row>
    <row r="33" spans="1:10" ht="18.75" customHeight="1" thickBot="1" x14ac:dyDescent="0.3">
      <c r="A33" s="35" t="s">
        <v>68</v>
      </c>
      <c r="B33" s="35"/>
      <c r="C33" s="91">
        <v>1</v>
      </c>
      <c r="D33" s="92"/>
      <c r="E33" s="93"/>
      <c r="F33" s="36"/>
      <c r="G33" s="69">
        <f>G34/C34*100%</f>
        <v>1</v>
      </c>
      <c r="H33" s="70"/>
      <c r="I33" s="70"/>
      <c r="J33" s="71"/>
    </row>
    <row r="34" spans="1:10" ht="16.5" thickBot="1" x14ac:dyDescent="0.3">
      <c r="A34" s="72" t="s">
        <v>43</v>
      </c>
      <c r="B34" s="73"/>
      <c r="C34" s="88">
        <f>C31+D31+E31+C32+D32+E32</f>
        <v>1993410</v>
      </c>
      <c r="D34" s="89"/>
      <c r="E34" s="90"/>
      <c r="F34" s="14"/>
      <c r="G34" s="94">
        <f>G31+H31+I31+G32+H32+I32</f>
        <v>1993410</v>
      </c>
      <c r="H34" s="95"/>
      <c r="I34" s="95"/>
      <c r="J34" s="96"/>
    </row>
    <row r="35" spans="1:10" ht="15.75" x14ac:dyDescent="0.25">
      <c r="A35" s="39"/>
      <c r="B35" s="40"/>
      <c r="C35" s="41"/>
      <c r="D35" s="41"/>
      <c r="E35" s="41"/>
      <c r="F35" s="34"/>
      <c r="G35" s="41"/>
      <c r="H35" s="41"/>
      <c r="I35" s="41"/>
      <c r="J35" s="41"/>
    </row>
    <row r="41" spans="1:10" ht="25.5" customHeight="1" x14ac:dyDescent="0.25"/>
  </sheetData>
  <mergeCells count="13">
    <mergeCell ref="G33:J33"/>
    <mergeCell ref="A34:B34"/>
    <mergeCell ref="C7:E7"/>
    <mergeCell ref="A8:J8"/>
    <mergeCell ref="A17:J17"/>
    <mergeCell ref="A27:B27"/>
    <mergeCell ref="A16:B16"/>
    <mergeCell ref="A31:B31"/>
    <mergeCell ref="G7:I7"/>
    <mergeCell ref="A32:B32"/>
    <mergeCell ref="C34:E34"/>
    <mergeCell ref="C33:E33"/>
    <mergeCell ref="G34:J34"/>
  </mergeCells>
  <pageMargins left="0.7" right="0.7" top="0.75" bottom="0.75" header="0.3" footer="0.3"/>
  <pageSetup scale="53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opLeftCell="A4" workbookViewId="0">
      <selection activeCell="B17" sqref="B17"/>
    </sheetView>
  </sheetViews>
  <sheetFormatPr defaultRowHeight="15" x14ac:dyDescent="0.25"/>
  <cols>
    <col min="1" max="1" width="15.5703125" customWidth="1"/>
    <col min="2" max="2" width="10.85546875" bestFit="1" customWidth="1"/>
    <col min="3" max="3" width="9.85546875" bestFit="1" customWidth="1"/>
    <col min="4" max="4" width="12.42578125" customWidth="1"/>
    <col min="5" max="5" width="9.85546875" customWidth="1"/>
    <col min="6" max="6" width="10.5703125" customWidth="1"/>
    <col min="8" max="8" width="13" customWidth="1"/>
    <col min="9" max="9" width="14.5703125" customWidth="1"/>
    <col min="10" max="10" width="12.85546875" customWidth="1"/>
    <col min="12" max="12" width="14.140625" customWidth="1"/>
    <col min="14" max="14" width="10.140625" bestFit="1" customWidth="1"/>
  </cols>
  <sheetData>
    <row r="1" spans="1:14" ht="15.75" x14ac:dyDescent="0.25">
      <c r="A1" s="3"/>
      <c r="B1" s="3"/>
      <c r="C1" s="3"/>
      <c r="D1" s="3"/>
      <c r="E1" s="3"/>
    </row>
    <row r="2" spans="1:14" x14ac:dyDescent="0.25">
      <c r="A2" s="8"/>
      <c r="B2" s="8"/>
      <c r="C2" s="8"/>
      <c r="D2" s="8"/>
      <c r="E2" s="8"/>
    </row>
    <row r="3" spans="1:14" x14ac:dyDescent="0.25">
      <c r="A3" s="8"/>
      <c r="B3" s="8"/>
      <c r="C3" s="8"/>
      <c r="D3" s="8"/>
      <c r="E3" s="8"/>
    </row>
    <row r="4" spans="1:14" ht="15.75" thickBot="1" x14ac:dyDescent="0.3"/>
    <row r="5" spans="1:14" ht="26.25" customHeight="1" thickBot="1" x14ac:dyDescent="0.3">
      <c r="A5" s="99" t="s">
        <v>19</v>
      </c>
      <c r="B5" s="97" t="s">
        <v>42</v>
      </c>
      <c r="C5" s="98"/>
      <c r="D5" s="97" t="s">
        <v>64</v>
      </c>
      <c r="E5" s="98"/>
      <c r="F5" s="97" t="s">
        <v>65</v>
      </c>
      <c r="G5" s="98"/>
      <c r="H5" s="7" t="s">
        <v>26</v>
      </c>
      <c r="I5" s="7" t="s">
        <v>28</v>
      </c>
      <c r="J5" s="99" t="s">
        <v>27</v>
      </c>
    </row>
    <row r="6" spans="1:14" ht="26.25" thickBot="1" x14ac:dyDescent="0.3">
      <c r="A6" s="100"/>
      <c r="B6" s="4" t="s">
        <v>66</v>
      </c>
      <c r="C6" s="4" t="s">
        <v>67</v>
      </c>
      <c r="D6" s="4" t="s">
        <v>66</v>
      </c>
      <c r="E6" s="4" t="s">
        <v>67</v>
      </c>
      <c r="F6" s="4" t="s">
        <v>66</v>
      </c>
      <c r="G6" s="4" t="s">
        <v>67</v>
      </c>
      <c r="H6" s="4"/>
      <c r="I6" s="4"/>
      <c r="J6" s="100"/>
    </row>
    <row r="7" spans="1:14" ht="26.25" thickBot="1" x14ac:dyDescent="0.3">
      <c r="A7" s="5" t="s">
        <v>21</v>
      </c>
      <c r="B7" s="15">
        <v>46500</v>
      </c>
      <c r="C7" s="15">
        <v>19900</v>
      </c>
      <c r="D7" s="16">
        <v>60742.5</v>
      </c>
      <c r="E7" s="16">
        <v>26032.5</v>
      </c>
      <c r="F7" s="17">
        <v>138500</v>
      </c>
      <c r="G7" s="17">
        <v>59000</v>
      </c>
      <c r="H7" s="18">
        <f>B7+D7+F7</f>
        <v>245742.5</v>
      </c>
      <c r="I7" s="18">
        <f>C7+E7+G7</f>
        <v>104932.5</v>
      </c>
      <c r="J7" s="18">
        <f>H7+I7</f>
        <v>350675</v>
      </c>
    </row>
    <row r="8" spans="1:14" ht="39" thickBot="1" x14ac:dyDescent="0.3">
      <c r="A8" s="5" t="s">
        <v>60</v>
      </c>
      <c r="B8" s="19">
        <v>0</v>
      </c>
      <c r="C8" s="19">
        <v>0</v>
      </c>
      <c r="D8" s="16">
        <v>7000</v>
      </c>
      <c r="E8" s="16">
        <v>3000</v>
      </c>
      <c r="F8" s="17">
        <v>35000</v>
      </c>
      <c r="G8" s="17">
        <v>15000</v>
      </c>
      <c r="H8" s="18">
        <f t="shared" ref="H8:I17" si="0">B8+D8+F8</f>
        <v>42000</v>
      </c>
      <c r="I8" s="18">
        <f t="shared" si="0"/>
        <v>18000</v>
      </c>
      <c r="J8" s="18">
        <f t="shared" ref="J8:J17" si="1">H8+I8</f>
        <v>60000</v>
      </c>
    </row>
    <row r="9" spans="1:14" ht="64.5" thickBot="1" x14ac:dyDescent="0.3">
      <c r="A9" s="5" t="s">
        <v>61</v>
      </c>
      <c r="B9" s="15">
        <v>71000</v>
      </c>
      <c r="C9" s="15">
        <v>30400</v>
      </c>
      <c r="D9" s="16">
        <v>7000</v>
      </c>
      <c r="E9" s="16">
        <v>3000</v>
      </c>
      <c r="F9" s="17">
        <v>21000</v>
      </c>
      <c r="G9" s="17">
        <v>9000</v>
      </c>
      <c r="H9" s="18">
        <f t="shared" si="0"/>
        <v>99000</v>
      </c>
      <c r="I9" s="18">
        <f t="shared" si="0"/>
        <v>42400</v>
      </c>
      <c r="J9" s="18">
        <f t="shared" si="1"/>
        <v>141400</v>
      </c>
    </row>
    <row r="10" spans="1:14" ht="26.25" thickBot="1" x14ac:dyDescent="0.3">
      <c r="A10" s="5" t="s">
        <v>62</v>
      </c>
      <c r="B10" s="17">
        <v>14000</v>
      </c>
      <c r="C10" s="17">
        <v>6000</v>
      </c>
      <c r="D10" s="17">
        <v>77000</v>
      </c>
      <c r="E10" s="17">
        <v>33000</v>
      </c>
      <c r="F10" s="17">
        <v>155960</v>
      </c>
      <c r="G10" s="17">
        <v>66840</v>
      </c>
      <c r="H10" s="18">
        <f t="shared" si="0"/>
        <v>246960</v>
      </c>
      <c r="I10" s="18">
        <f>C10+E10+G10</f>
        <v>105840</v>
      </c>
      <c r="J10" s="18">
        <f t="shared" si="1"/>
        <v>352800</v>
      </c>
    </row>
    <row r="11" spans="1:14" ht="15.75" thickBot="1" x14ac:dyDescent="0.3">
      <c r="A11" s="5" t="s">
        <v>63</v>
      </c>
      <c r="B11" s="15">
        <v>3500</v>
      </c>
      <c r="C11" s="15">
        <v>1500</v>
      </c>
      <c r="D11" s="16">
        <v>10500</v>
      </c>
      <c r="E11" s="16">
        <v>4500</v>
      </c>
      <c r="F11" s="17">
        <v>3500</v>
      </c>
      <c r="G11" s="17">
        <v>2000</v>
      </c>
      <c r="H11" s="18">
        <f t="shared" si="0"/>
        <v>17500</v>
      </c>
      <c r="I11" s="18">
        <f t="shared" si="0"/>
        <v>8000</v>
      </c>
      <c r="J11" s="18">
        <f t="shared" si="1"/>
        <v>25500</v>
      </c>
    </row>
    <row r="12" spans="1:14" ht="39" thickBot="1" x14ac:dyDescent="0.3">
      <c r="A12" s="5" t="s">
        <v>22</v>
      </c>
      <c r="B12" s="17">
        <v>258500</v>
      </c>
      <c r="C12" s="17">
        <v>110800</v>
      </c>
      <c r="D12" s="17">
        <v>229250</v>
      </c>
      <c r="E12" s="17">
        <v>98250</v>
      </c>
      <c r="F12" s="17">
        <v>24500</v>
      </c>
      <c r="G12" s="17">
        <v>10500</v>
      </c>
      <c r="H12" s="18">
        <f t="shared" si="0"/>
        <v>512250</v>
      </c>
      <c r="I12" s="18">
        <f t="shared" si="0"/>
        <v>219550</v>
      </c>
      <c r="J12" s="18">
        <f t="shared" si="1"/>
        <v>731800</v>
      </c>
    </row>
    <row r="13" spans="1:14" ht="39" thickBot="1" x14ac:dyDescent="0.3">
      <c r="A13" s="5" t="s">
        <v>23</v>
      </c>
      <c r="B13" s="15">
        <v>3200</v>
      </c>
      <c r="C13" s="15">
        <v>1400</v>
      </c>
      <c r="D13" s="16">
        <v>21157.5</v>
      </c>
      <c r="E13" s="16">
        <v>9067.5</v>
      </c>
      <c r="F13" s="17">
        <v>33200</v>
      </c>
      <c r="G13" s="17">
        <v>14800</v>
      </c>
      <c r="H13" s="18">
        <f t="shared" si="0"/>
        <v>57557.5</v>
      </c>
      <c r="I13" s="18">
        <f t="shared" si="0"/>
        <v>25267.5</v>
      </c>
      <c r="J13" s="18">
        <f t="shared" si="1"/>
        <v>82825</v>
      </c>
    </row>
    <row r="14" spans="1:14" ht="15.75" thickBot="1" x14ac:dyDescent="0.3">
      <c r="A14" s="5" t="s">
        <v>41</v>
      </c>
      <c r="B14" s="15">
        <v>72100</v>
      </c>
      <c r="C14" s="15">
        <v>30900</v>
      </c>
      <c r="D14" s="16">
        <v>10500</v>
      </c>
      <c r="E14" s="16">
        <v>4500</v>
      </c>
      <c r="F14" s="20">
        <v>0</v>
      </c>
      <c r="G14" s="20">
        <v>0</v>
      </c>
      <c r="H14" s="18">
        <f t="shared" si="0"/>
        <v>82600</v>
      </c>
      <c r="I14" s="18">
        <f t="shared" si="0"/>
        <v>35400</v>
      </c>
      <c r="J14" s="18">
        <f t="shared" si="1"/>
        <v>118000</v>
      </c>
      <c r="N14" s="13"/>
    </row>
    <row r="15" spans="1:14" ht="26.25" thickBot="1" x14ac:dyDescent="0.3">
      <c r="A15" s="6" t="s">
        <v>24</v>
      </c>
      <c r="B15" s="21">
        <v>468800</v>
      </c>
      <c r="C15" s="21">
        <v>200900</v>
      </c>
      <c r="D15" s="22">
        <v>423150</v>
      </c>
      <c r="E15" s="22">
        <v>181350</v>
      </c>
      <c r="F15" s="23">
        <v>411660</v>
      </c>
      <c r="G15" s="24">
        <v>177140</v>
      </c>
      <c r="H15" s="25">
        <f t="shared" si="0"/>
        <v>1303610</v>
      </c>
      <c r="I15" s="25">
        <f t="shared" si="0"/>
        <v>559390</v>
      </c>
      <c r="J15" s="25">
        <f t="shared" si="1"/>
        <v>1863000</v>
      </c>
    </row>
    <row r="16" spans="1:14" ht="39" thickBot="1" x14ac:dyDescent="0.3">
      <c r="A16" s="5" t="s">
        <v>25</v>
      </c>
      <c r="B16" s="26">
        <v>32816</v>
      </c>
      <c r="C16" s="26">
        <v>14063</v>
      </c>
      <c r="D16" s="26">
        <v>29620.5</v>
      </c>
      <c r="E16" s="26">
        <v>12694.5</v>
      </c>
      <c r="F16" s="27">
        <v>28816</v>
      </c>
      <c r="G16" s="27">
        <v>12400</v>
      </c>
      <c r="H16" s="18">
        <f t="shared" si="0"/>
        <v>91252.5</v>
      </c>
      <c r="I16" s="18">
        <f t="shared" si="0"/>
        <v>39157.5</v>
      </c>
      <c r="J16" s="18">
        <f t="shared" si="1"/>
        <v>130410</v>
      </c>
    </row>
    <row r="17" spans="1:12" ht="15.75" thickBot="1" x14ac:dyDescent="0.3">
      <c r="A17" s="6" t="s">
        <v>20</v>
      </c>
      <c r="B17" s="21">
        <v>501616</v>
      </c>
      <c r="C17" s="21">
        <v>214963</v>
      </c>
      <c r="D17" s="21">
        <v>452770.5</v>
      </c>
      <c r="E17" s="21">
        <v>194044.5</v>
      </c>
      <c r="F17" s="28">
        <v>440476</v>
      </c>
      <c r="G17" s="28">
        <v>189540</v>
      </c>
      <c r="H17" s="25">
        <f t="shared" si="0"/>
        <v>1394862.5</v>
      </c>
      <c r="I17" s="25">
        <f t="shared" si="0"/>
        <v>598547.5</v>
      </c>
      <c r="J17" s="25">
        <f t="shared" si="1"/>
        <v>1993410</v>
      </c>
      <c r="L17" s="13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Anara</cp:lastModifiedBy>
  <cp:lastPrinted>2017-12-11T22:51:21Z</cp:lastPrinted>
  <dcterms:created xsi:type="dcterms:W3CDTF">2017-11-15T21:17:43Z</dcterms:created>
  <dcterms:modified xsi:type="dcterms:W3CDTF">2019-11-13T04:35:51Z</dcterms:modified>
</cp:coreProperties>
</file>