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archange/Desktop/"/>
    </mc:Choice>
  </mc:AlternateContent>
  <xr:revisionPtr revIDLastSave="0" documentId="8_{4F2B9C75-ACF6-5043-B28E-BC5ED905D98B}" xr6:coauthVersionLast="43" xr6:coauthVersionMax="43" xr10:uidLastSave="{00000000-0000-0000-0000-000000000000}"/>
  <bookViews>
    <workbookView xWindow="0" yWindow="0" windowWidth="28800" windowHeight="18000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F14" i="1"/>
  <c r="F17" i="1"/>
  <c r="F19" i="1"/>
  <c r="F21" i="1"/>
  <c r="F22" i="1"/>
  <c r="F23" i="1"/>
  <c r="F25" i="1"/>
  <c r="F26" i="1"/>
  <c r="E29" i="1"/>
  <c r="F29" i="1" s="1"/>
  <c r="E26" i="1"/>
  <c r="E24" i="1"/>
  <c r="F24" i="1" s="1"/>
  <c r="E20" i="1"/>
  <c r="F20" i="1" s="1"/>
  <c r="E18" i="1"/>
  <c r="F18" i="1" s="1"/>
  <c r="E16" i="1"/>
  <c r="F16" i="1" s="1"/>
  <c r="E15" i="1"/>
  <c r="F15" i="1" s="1"/>
  <c r="E13" i="1"/>
  <c r="F13" i="1" s="1"/>
  <c r="D17" i="2" l="1"/>
  <c r="I17" i="2" s="1"/>
  <c r="J17" i="2" s="1"/>
  <c r="D18" i="2"/>
  <c r="I18" i="2" s="1"/>
  <c r="J18" i="2" s="1"/>
  <c r="D20" i="2"/>
  <c r="I20" i="2" s="1"/>
  <c r="J20" i="2" s="1"/>
  <c r="D13" i="2"/>
  <c r="I13" i="2" s="1"/>
  <c r="J13" i="2" s="1"/>
  <c r="D14" i="2"/>
  <c r="I14" i="2" s="1"/>
  <c r="J14" i="2" s="1"/>
  <c r="D15" i="2"/>
  <c r="I15" i="2" s="1"/>
  <c r="J15" i="2" s="1"/>
  <c r="D16" i="2"/>
  <c r="I16" i="2" s="1"/>
  <c r="J16" i="2" s="1"/>
  <c r="D12" i="2"/>
  <c r="I12" i="2" s="1"/>
  <c r="J12" i="2" s="1"/>
  <c r="G19" i="2"/>
  <c r="G21" i="2" l="1"/>
  <c r="H20" i="2" l="1"/>
  <c r="H14" i="2"/>
  <c r="H15" i="2"/>
  <c r="H16" i="2"/>
  <c r="H17" i="2"/>
  <c r="H18" i="2"/>
  <c r="H13" i="2"/>
  <c r="H12" i="2"/>
  <c r="E21" i="2"/>
  <c r="C19" i="2"/>
  <c r="C21" i="2" s="1"/>
  <c r="E19" i="2"/>
  <c r="H19" i="2" l="1"/>
  <c r="B19" i="2"/>
  <c r="B21" i="2" l="1"/>
  <c r="D19" i="2"/>
  <c r="I19" i="2" s="1"/>
  <c r="J19" i="2" s="1"/>
  <c r="E28" i="1"/>
  <c r="E27" i="1" s="1"/>
  <c r="F27" i="1" s="1"/>
  <c r="H21" i="2" l="1"/>
  <c r="D21" i="2"/>
  <c r="I21" i="2" s="1"/>
  <c r="J21" i="2" s="1"/>
  <c r="C28" i="1"/>
  <c r="F28" i="1" s="1"/>
</calcChain>
</file>

<file path=xl/sharedStrings.xml><?xml version="1.0" encoding="utf-8"?>
<sst xmlns="http://schemas.openxmlformats.org/spreadsheetml/2006/main" count="70" uniqueCount="69">
  <si>
    <t>CATEGORIES</t>
  </si>
  <si>
    <t>TOTAL</t>
  </si>
  <si>
    <t>Nombre de resultat/ produit</t>
  </si>
  <si>
    <t>Formulation du resultat/ produit/ activite</t>
  </si>
  <si>
    <t xml:space="preserve">Pourcentage du budget pour chaque produit ou activite reserve pour action directe sur le genre (cas echeant) </t>
  </si>
  <si>
    <t>Notes quelconque le cas echeant (.e.g sur types des entrants ou justification du budget)</t>
  </si>
  <si>
    <t>Produit 1.1:</t>
  </si>
  <si>
    <t>Produit 1.2:</t>
  </si>
  <si>
    <t>Produit 1.3:</t>
  </si>
  <si>
    <t>Activite 1.1.1:</t>
  </si>
  <si>
    <t>Activite 1.1.2:</t>
  </si>
  <si>
    <t>Activite 1.1.3:</t>
  </si>
  <si>
    <t>Activite 1.2.1:</t>
  </si>
  <si>
    <t>Activite 1.2.2:</t>
  </si>
  <si>
    <t>Activite 1.2.3:</t>
  </si>
  <si>
    <t>Activite 1.3.1:</t>
  </si>
  <si>
    <t>Activite 1.3.2:</t>
  </si>
  <si>
    <t>Activite 1.3.3:</t>
  </si>
  <si>
    <t>Couts indirects (7%):</t>
  </si>
  <si>
    <t>BUDGET TOTAL DU PROJET:</t>
  </si>
  <si>
    <t xml:space="preserve">Agence Recipiendiaire 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</si>
  <si>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</si>
  <si>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</si>
  <si>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</si>
  <si>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</si>
  <si>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</si>
  <si>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</si>
  <si>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</si>
  <si>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</si>
  <si>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 xml:space="preserve">8. Coûts indirects*  </t>
  </si>
  <si>
    <t>TOTAL $ pour Resultat 1:</t>
  </si>
  <si>
    <t>SOUS TOTAL DU BUDGET DE PROJET:</t>
  </si>
  <si>
    <t>Budget par agence recipiendiaire en USD - Veuillez ajouter une nouvelle colonne par agence recipiendiaire</t>
  </si>
  <si>
    <t>Niveau de depense/ engagement actuel en USD (a remplir au moment des rapports de projet)</t>
  </si>
  <si>
    <t>Resultat 1: Les forces de défense et de sécurité du Burkina Faso sont efficaces, redevables et respectueuses des principes de gouvernance démocratiques et fournissent des services de qualité á la population.</t>
  </si>
  <si>
    <t xml:space="preserve">Les parties prenantes à la RSS reçoivent l’appui stratégique nécessaire permettant d’élaborer et mettre en œuvre une stratégie nationale de RSS. </t>
  </si>
  <si>
    <t>Activite 1.1.4:</t>
  </si>
  <si>
    <t>Activite 1.1.5:</t>
  </si>
  <si>
    <t>Activite 1.1.6:</t>
  </si>
  <si>
    <t xml:space="preserve">Les Partenaires Techniques et Financiers et les Nations Unies apportent leurs appuis dans un cadre cohérent et coordonné.  </t>
  </si>
  <si>
    <t>Des ressources adéquates sont mobilisées pour la mise en œuvre de la RSS</t>
  </si>
  <si>
    <t>Etat des lieux /évaluation continue du secteur de la sécurité</t>
  </si>
  <si>
    <t xml:space="preserve">Appuyer l'élaboration de la politique / stratégie nationale de la sécurité, des stratégies sectorielles et les feuilles de route
</t>
  </si>
  <si>
    <t>Sensibilisation des cadres des ministères de la défense, de la sécurité, de la justice, des droits de l'homme, de l"environnement et des finances sur la RSS</t>
  </si>
  <si>
    <t>Sensibilisation des organes de contrôle de l"Etat, de l'Assemblée Nationale et de la société civile avec pour cibles les femmes et les jeunes</t>
  </si>
  <si>
    <t>Cordination des partenaires techniques et financiers au processus RSS</t>
  </si>
  <si>
    <t xml:space="preserve">Appuyer l'élaboration de la stratégie de mobilisation de ressources                </t>
  </si>
  <si>
    <t>Evaluer les résultats du projet</t>
  </si>
  <si>
    <t xml:space="preserve">Appui conseil stratégique au Président
</t>
  </si>
  <si>
    <t xml:space="preserve">Opérationalisation des expertises et du personnel d'appui
</t>
  </si>
  <si>
    <t>Frais de dépréciation</t>
  </si>
  <si>
    <t>Tranche 1
Prodoc initial</t>
  </si>
  <si>
    <t>Total Budget projet</t>
  </si>
  <si>
    <t>%age  variation sur le budget/dépenses du projet</t>
  </si>
  <si>
    <t>Tranche 3 (30% montant a recevoir)</t>
  </si>
  <si>
    <t>Tranche 1&amp;2</t>
  </si>
  <si>
    <t>tx decaissement / budget total (2,000,000$)</t>
  </si>
  <si>
    <t>tx decaissement / tranche 1 et 2 (1,700,000$)</t>
  </si>
  <si>
    <t>Tranche 2 (70% suite extension)</t>
  </si>
  <si>
    <t>TAUX DELIVERY : 46.55%</t>
  </si>
  <si>
    <t>Rapport Financier pour la période de 01 janvier 2019 au 30 juin 2019</t>
  </si>
  <si>
    <t xml:space="preserve">Balance du budget </t>
  </si>
  <si>
    <t>Titre du Projet : Appui Conseil Stratégique a la Gouvernance du Secteur de la Sécurité</t>
  </si>
  <si>
    <t xml:space="preserve">Cumulative de Dépenses </t>
  </si>
  <si>
    <t xml:space="preserve">Rapport global financier </t>
  </si>
  <si>
    <t>Project ID: 00101944</t>
  </si>
  <si>
    <t>Output: 00104177</t>
  </si>
  <si>
    <t>Project ID : 00101944</t>
  </si>
  <si>
    <t>Output ID: 00104177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</si>
</sst>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8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/>
    <xf numFmtId="0" fontId="4" fillId="3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6" fillId="0" borderId="0" xfId="0" applyFont="1"/>
    <xf numFmtId="0" fontId="7" fillId="0" borderId="0" xfId="0" applyFont="1"/>
    <xf numFmtId="0" fontId="9" fillId="0" borderId="10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horizontal="justify" vertic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justify" vertical="center"/>
    </xf>
    <xf numFmtId="0" fontId="2" fillId="6" borderId="3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vertical="center" wrapText="1"/>
    </xf>
    <xf numFmtId="3" fontId="1" fillId="6" borderId="4" xfId="0" applyNumberFormat="1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0" borderId="16" xfId="0" applyFont="1" applyBorder="1" applyAlignment="1">
      <alignment vertical="top" wrapText="1"/>
    </xf>
    <xf numFmtId="0" fontId="2" fillId="8" borderId="11" xfId="0" applyFont="1" applyFill="1" applyBorder="1" applyAlignment="1">
      <alignment vertical="center" wrapText="1"/>
    </xf>
    <xf numFmtId="3" fontId="2" fillId="8" borderId="11" xfId="0" applyNumberFormat="1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justify" vertical="center"/>
    </xf>
    <xf numFmtId="0" fontId="0" fillId="5" borderId="0" xfId="0" applyFill="1"/>
    <xf numFmtId="0" fontId="1" fillId="8" borderId="17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3" fontId="2" fillId="8" borderId="1" xfId="0" applyNumberFormat="1" applyFont="1" applyFill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4" borderId="8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vertical="center"/>
    </xf>
    <xf numFmtId="4" fontId="12" fillId="0" borderId="8" xfId="0" applyNumberFormat="1" applyFont="1" applyBorder="1" applyAlignment="1">
      <alignment horizontal="right" vertical="center" wrapText="1"/>
    </xf>
    <xf numFmtId="9" fontId="1" fillId="0" borderId="4" xfId="1" applyFont="1" applyBorder="1" applyAlignment="1">
      <alignment vertical="center" wrapText="1"/>
    </xf>
    <xf numFmtId="4" fontId="0" fillId="0" borderId="0" xfId="0" applyNumberFormat="1"/>
    <xf numFmtId="43" fontId="13" fillId="0" borderId="8" xfId="2" applyFont="1" applyBorder="1" applyAlignment="1">
      <alignment horizontal="right" vertical="center" wrapText="1"/>
    </xf>
    <xf numFmtId="43" fontId="13" fillId="4" borderId="8" xfId="2" applyFont="1" applyFill="1" applyBorder="1" applyAlignment="1">
      <alignment horizontal="right" vertical="center" wrapText="1"/>
    </xf>
    <xf numFmtId="43" fontId="14" fillId="4" borderId="8" xfId="0" applyNumberFormat="1" applyFont="1" applyFill="1" applyBorder="1" applyAlignment="1">
      <alignment horizontal="right" vertical="center" wrapText="1"/>
    </xf>
    <xf numFmtId="0" fontId="4" fillId="9" borderId="8" xfId="0" applyFont="1" applyFill="1" applyBorder="1" applyAlignment="1">
      <alignment horizontal="center" vertical="center" wrapText="1"/>
    </xf>
    <xf numFmtId="3" fontId="5" fillId="9" borderId="8" xfId="0" applyNumberFormat="1" applyFont="1" applyFill="1" applyBorder="1" applyAlignment="1">
      <alignment horizontal="right" vertical="center" wrapText="1"/>
    </xf>
    <xf numFmtId="0" fontId="5" fillId="9" borderId="8" xfId="0" applyFont="1" applyFill="1" applyBorder="1" applyAlignment="1">
      <alignment horizontal="right" vertical="center" wrapText="1"/>
    </xf>
    <xf numFmtId="4" fontId="5" fillId="9" borderId="8" xfId="0" applyNumberFormat="1" applyFont="1" applyFill="1" applyBorder="1" applyAlignment="1">
      <alignment horizontal="right" vertical="center" wrapText="1"/>
    </xf>
    <xf numFmtId="0" fontId="15" fillId="0" borderId="0" xfId="0" applyFont="1"/>
    <xf numFmtId="10" fontId="5" fillId="0" borderId="8" xfId="0" applyNumberFormat="1" applyFont="1" applyBorder="1" applyAlignment="1">
      <alignment horizontal="right" vertical="center" wrapText="1"/>
    </xf>
    <xf numFmtId="10" fontId="5" fillId="4" borderId="8" xfId="0" applyNumberFormat="1" applyFont="1" applyFill="1" applyBorder="1" applyAlignment="1">
      <alignment horizontal="right" vertical="center" wrapText="1"/>
    </xf>
    <xf numFmtId="164" fontId="0" fillId="0" borderId="0" xfId="2" applyNumberFormat="1" applyFont="1"/>
    <xf numFmtId="164" fontId="15" fillId="0" borderId="10" xfId="2" applyNumberFormat="1" applyFont="1" applyBorder="1" applyAlignment="1">
      <alignment vertical="center"/>
    </xf>
    <xf numFmtId="165" fontId="5" fillId="0" borderId="8" xfId="0" applyNumberFormat="1" applyFont="1" applyBorder="1" applyAlignment="1">
      <alignment horizontal="right" vertical="center" wrapText="1"/>
    </xf>
    <xf numFmtId="0" fontId="4" fillId="2" borderId="18" xfId="0" applyFont="1" applyFill="1" applyBorder="1" applyAlignment="1">
      <alignment horizontal="center" vertical="center" wrapText="1"/>
    </xf>
    <xf numFmtId="43" fontId="1" fillId="0" borderId="4" xfId="2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3" fontId="1" fillId="0" borderId="4" xfId="2" applyNumberFormat="1" applyFont="1" applyBorder="1" applyAlignment="1">
      <alignment vertical="center" wrapText="1"/>
    </xf>
    <xf numFmtId="4" fontId="2" fillId="7" borderId="1" xfId="0" applyNumberFormat="1" applyFont="1" applyFill="1" applyBorder="1" applyAlignment="1">
      <alignment vertical="center" wrapText="1"/>
    </xf>
    <xf numFmtId="4" fontId="2" fillId="8" borderId="1" xfId="0" applyNumberFormat="1" applyFont="1" applyFill="1" applyBorder="1" applyAlignment="1">
      <alignment vertical="center" wrapText="1"/>
    </xf>
    <xf numFmtId="4" fontId="1" fillId="8" borderId="17" xfId="0" applyNumberFormat="1" applyFont="1" applyFill="1" applyBorder="1" applyAlignment="1">
      <alignment vertical="center" wrapText="1"/>
    </xf>
    <xf numFmtId="4" fontId="2" fillId="8" borderId="11" xfId="0" applyNumberFormat="1" applyFont="1" applyFill="1" applyBorder="1" applyAlignment="1">
      <alignment vertical="center" wrapText="1"/>
    </xf>
    <xf numFmtId="10" fontId="0" fillId="0" borderId="0" xfId="0" applyNumberFormat="1"/>
    <xf numFmtId="43" fontId="1" fillId="8" borderId="17" xfId="2" applyFont="1" applyFill="1" applyBorder="1" applyAlignment="1">
      <alignment horizontal="right" vertical="center" wrapText="1"/>
    </xf>
    <xf numFmtId="0" fontId="16" fillId="0" borderId="0" xfId="0" applyFont="1"/>
    <xf numFmtId="0" fontId="16" fillId="0" borderId="0" xfId="0" applyFont="1" applyAlignment="1"/>
    <xf numFmtId="0" fontId="0" fillId="0" borderId="0" xfId="0" applyAlignment="1"/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3" fontId="2" fillId="0" borderId="4" xfId="0" applyNumberFormat="1" applyFont="1" applyBorder="1" applyAlignment="1">
      <alignment vertical="center" wrapText="1"/>
    </xf>
    <xf numFmtId="0" fontId="18" fillId="5" borderId="0" xfId="0" applyFont="1" applyFill="1" applyAlignment="1">
      <alignment vertical="top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6"/>
  <sheetViews>
    <sheetView view="pageBreakPreview" zoomScaleNormal="100" zoomScaleSheetLayoutView="100" workbookViewId="0">
      <selection activeCell="B41" sqref="B41"/>
    </sheetView>
  </sheetViews>
  <sheetFormatPr baseColWidth="10" defaultColWidth="9.1640625" defaultRowHeight="15" x14ac:dyDescent="0.2"/>
  <cols>
    <col min="1" max="1" width="24" customWidth="1"/>
    <col min="2" max="2" width="34.1640625" bestFit="1" customWidth="1"/>
    <col min="3" max="3" width="25.5" customWidth="1"/>
    <col min="4" max="6" width="22.5" customWidth="1"/>
    <col min="7" max="7" width="20.83203125" customWidth="1"/>
    <col min="8" max="8" width="22.6640625" customWidth="1"/>
    <col min="9" max="11" width="28.6640625" customWidth="1"/>
    <col min="12" max="12" width="34.1640625" customWidth="1"/>
  </cols>
  <sheetData>
    <row r="2" spans="1:7" ht="21" x14ac:dyDescent="0.25">
      <c r="B2" s="70" t="s">
        <v>60</v>
      </c>
      <c r="C2" s="70"/>
      <c r="D2" s="70"/>
      <c r="E2" s="70"/>
      <c r="F2" s="70"/>
    </row>
    <row r="3" spans="1:7" ht="16" x14ac:dyDescent="0.2">
      <c r="A3" s="5"/>
      <c r="B3" s="5"/>
    </row>
    <row r="4" spans="1:7" ht="19" x14ac:dyDescent="0.25">
      <c r="A4" s="64"/>
      <c r="B4" s="71" t="s">
        <v>62</v>
      </c>
      <c r="C4" s="71"/>
      <c r="D4" s="71"/>
      <c r="E4" s="71"/>
      <c r="F4" s="71"/>
    </row>
    <row r="6" spans="1:7" ht="19" x14ac:dyDescent="0.25">
      <c r="B6" s="9" t="s">
        <v>67</v>
      </c>
    </row>
    <row r="7" spans="1:7" ht="19" x14ac:dyDescent="0.25">
      <c r="B7" s="9" t="s">
        <v>68</v>
      </c>
    </row>
    <row r="8" spans="1:7" ht="16" x14ac:dyDescent="0.2">
      <c r="A8" s="5"/>
    </row>
    <row r="9" spans="1:7" ht="16" thickBot="1" x14ac:dyDescent="0.25"/>
    <row r="10" spans="1:7" ht="86" thickBot="1" x14ac:dyDescent="0.25">
      <c r="A10" s="1" t="s">
        <v>2</v>
      </c>
      <c r="B10" s="2" t="s">
        <v>3</v>
      </c>
      <c r="C10" s="2" t="s">
        <v>32</v>
      </c>
      <c r="D10" s="2" t="s">
        <v>4</v>
      </c>
      <c r="E10" s="13" t="s">
        <v>33</v>
      </c>
      <c r="F10" s="13" t="s">
        <v>61</v>
      </c>
      <c r="G10" s="2" t="s">
        <v>5</v>
      </c>
    </row>
    <row r="11" spans="1:7" ht="46" customHeight="1" thickBot="1" x14ac:dyDescent="0.25">
      <c r="A11" s="67" t="s">
        <v>34</v>
      </c>
      <c r="B11" s="68"/>
      <c r="C11" s="68"/>
      <c r="D11" s="68"/>
      <c r="E11" s="68"/>
      <c r="F11" s="68"/>
      <c r="G11" s="69"/>
    </row>
    <row r="12" spans="1:7" ht="86" thickBot="1" x14ac:dyDescent="0.25">
      <c r="A12" s="20" t="s">
        <v>6</v>
      </c>
      <c r="B12" s="21" t="s">
        <v>35</v>
      </c>
      <c r="C12" s="22"/>
      <c r="D12" s="23"/>
      <c r="E12" s="23"/>
      <c r="F12" s="23"/>
      <c r="G12" s="23"/>
    </row>
    <row r="13" spans="1:7" ht="36" thickTop="1" thickBot="1" x14ac:dyDescent="0.25">
      <c r="A13" s="15" t="s">
        <v>9</v>
      </c>
      <c r="B13" s="24" t="s">
        <v>48</v>
      </c>
      <c r="C13" s="14">
        <v>582573</v>
      </c>
      <c r="D13" s="14"/>
      <c r="E13" s="14">
        <f>55499.95+294311.75-3703.61-19262.65</f>
        <v>326845.44</v>
      </c>
      <c r="F13" s="14">
        <f>+C13-E13</f>
        <v>255727.56</v>
      </c>
      <c r="G13" s="3"/>
    </row>
    <row r="14" spans="1:7" ht="53" thickTop="1" thickBot="1" x14ac:dyDescent="0.25">
      <c r="A14" s="4" t="s">
        <v>10</v>
      </c>
      <c r="B14" s="24" t="s">
        <v>49</v>
      </c>
      <c r="C14" s="14">
        <v>24580</v>
      </c>
      <c r="D14" s="3"/>
      <c r="E14" s="3">
        <v>0</v>
      </c>
      <c r="F14" s="14">
        <f t="shared" ref="F14:F30" si="0">+C14-E14</f>
        <v>24580</v>
      </c>
      <c r="G14" s="3"/>
    </row>
    <row r="15" spans="1:7" ht="35" thickBot="1" x14ac:dyDescent="0.25">
      <c r="A15" s="4" t="s">
        <v>11</v>
      </c>
      <c r="B15" s="16" t="s">
        <v>41</v>
      </c>
      <c r="C15" s="14">
        <v>20000</v>
      </c>
      <c r="D15" s="3"/>
      <c r="E15" s="56">
        <f>16798.26-1101.52</f>
        <v>15696.739999999998</v>
      </c>
      <c r="F15" s="14">
        <f t="shared" si="0"/>
        <v>4303.260000000002</v>
      </c>
      <c r="G15" s="3"/>
    </row>
    <row r="16" spans="1:7" ht="71" customHeight="1" thickTop="1" thickBot="1" x14ac:dyDescent="0.25">
      <c r="A16" s="4" t="s">
        <v>36</v>
      </c>
      <c r="B16" s="24" t="s">
        <v>42</v>
      </c>
      <c r="C16" s="14">
        <v>30000</v>
      </c>
      <c r="D16" s="3"/>
      <c r="E16" s="57">
        <f>233.97-15.24</f>
        <v>218.73</v>
      </c>
      <c r="F16" s="14">
        <f t="shared" si="0"/>
        <v>29781.27</v>
      </c>
      <c r="G16" s="3"/>
    </row>
    <row r="17" spans="1:8" ht="87" thickTop="1" thickBot="1" x14ac:dyDescent="0.25">
      <c r="A17" s="4" t="s">
        <v>37</v>
      </c>
      <c r="B17" s="24" t="s">
        <v>43</v>
      </c>
      <c r="C17" s="14">
        <v>20000</v>
      </c>
      <c r="D17" s="3"/>
      <c r="E17" s="14">
        <v>0</v>
      </c>
      <c r="F17" s="14">
        <f t="shared" si="0"/>
        <v>20000</v>
      </c>
      <c r="G17" s="3"/>
    </row>
    <row r="18" spans="1:8" ht="70" thickTop="1" thickBot="1" x14ac:dyDescent="0.25">
      <c r="A18" s="15" t="s">
        <v>38</v>
      </c>
      <c r="B18" s="24" t="s">
        <v>44</v>
      </c>
      <c r="C18" s="14">
        <v>70000</v>
      </c>
      <c r="D18" s="39">
        <v>0.28649999999999998</v>
      </c>
      <c r="E18" s="56">
        <f>48175.08-3147.86</f>
        <v>45027.22</v>
      </c>
      <c r="F18" s="14">
        <f t="shared" si="0"/>
        <v>24972.78</v>
      </c>
      <c r="G18" s="3"/>
    </row>
    <row r="19" spans="1:8" ht="69" thickBot="1" x14ac:dyDescent="0.25">
      <c r="A19" s="20" t="s">
        <v>7</v>
      </c>
      <c r="B19" s="21" t="s">
        <v>39</v>
      </c>
      <c r="C19" s="23"/>
      <c r="D19" s="23"/>
      <c r="E19" s="23"/>
      <c r="F19" s="14">
        <f t="shared" si="0"/>
        <v>0</v>
      </c>
      <c r="G19" s="23"/>
    </row>
    <row r="20" spans="1:8" ht="35" thickBot="1" x14ac:dyDescent="0.25">
      <c r="A20" s="15" t="s">
        <v>12</v>
      </c>
      <c r="B20" s="17" t="s">
        <v>45</v>
      </c>
      <c r="C20" s="14">
        <v>20000</v>
      </c>
      <c r="D20" s="3"/>
      <c r="E20" s="56">
        <f>4325.52-282.98</f>
        <v>4042.5400000000004</v>
      </c>
      <c r="F20" s="14">
        <f t="shared" si="0"/>
        <v>15957.46</v>
      </c>
      <c r="G20" s="3"/>
    </row>
    <row r="21" spans="1:8" ht="18" thickBot="1" x14ac:dyDescent="0.25">
      <c r="A21" s="4" t="s">
        <v>13</v>
      </c>
      <c r="B21" s="3"/>
      <c r="C21" s="3"/>
      <c r="D21" s="3"/>
      <c r="E21" s="3"/>
      <c r="F21" s="14">
        <f t="shared" si="0"/>
        <v>0</v>
      </c>
      <c r="G21" s="3"/>
    </row>
    <row r="22" spans="1:8" ht="18" thickBot="1" x14ac:dyDescent="0.25">
      <c r="A22" s="4" t="s">
        <v>14</v>
      </c>
      <c r="B22" s="16"/>
      <c r="C22" s="3"/>
      <c r="D22" s="3"/>
      <c r="E22" s="3"/>
      <c r="F22" s="14">
        <f t="shared" si="0"/>
        <v>0</v>
      </c>
      <c r="G22" s="3"/>
    </row>
    <row r="23" spans="1:8" ht="52" thickBot="1" x14ac:dyDescent="0.25">
      <c r="A23" s="27" t="s">
        <v>8</v>
      </c>
      <c r="B23" s="28" t="s">
        <v>40</v>
      </c>
      <c r="C23" s="23"/>
      <c r="D23" s="23"/>
      <c r="E23" s="23"/>
      <c r="F23" s="14">
        <f t="shared" si="0"/>
        <v>0</v>
      </c>
      <c r="G23" s="23"/>
    </row>
    <row r="24" spans="1:8" ht="61.5" customHeight="1" thickBot="1" x14ac:dyDescent="0.25">
      <c r="A24" s="15" t="s">
        <v>15</v>
      </c>
      <c r="B24" s="17" t="s">
        <v>46</v>
      </c>
      <c r="C24" s="14">
        <v>40000</v>
      </c>
      <c r="D24" s="3"/>
      <c r="E24" s="55">
        <f>1756.94-114.94</f>
        <v>1642</v>
      </c>
      <c r="F24" s="14">
        <f t="shared" si="0"/>
        <v>38358</v>
      </c>
      <c r="G24" s="3"/>
    </row>
    <row r="25" spans="1:8" ht="18" thickBot="1" x14ac:dyDescent="0.25">
      <c r="A25" s="15" t="s">
        <v>16</v>
      </c>
      <c r="B25" s="17" t="s">
        <v>47</v>
      </c>
      <c r="C25" s="14">
        <v>40000</v>
      </c>
      <c r="D25" s="3"/>
      <c r="E25" s="3">
        <v>0</v>
      </c>
      <c r="F25" s="14">
        <f t="shared" si="0"/>
        <v>40000</v>
      </c>
      <c r="G25" s="3"/>
    </row>
    <row r="26" spans="1:8" ht="18" thickBot="1" x14ac:dyDescent="0.25">
      <c r="A26" s="18" t="s">
        <v>17</v>
      </c>
      <c r="B26" s="19" t="s">
        <v>50</v>
      </c>
      <c r="C26" s="16">
        <v>0</v>
      </c>
      <c r="D26" s="16"/>
      <c r="E26" s="56">
        <f>2922.35-191.15</f>
        <v>2731.2</v>
      </c>
      <c r="F26" s="14">
        <f t="shared" si="0"/>
        <v>-2731.2</v>
      </c>
      <c r="G26" s="16"/>
    </row>
    <row r="27" spans="1:8" ht="27" customHeight="1" thickBot="1" x14ac:dyDescent="0.25">
      <c r="A27" s="31" t="s">
        <v>30</v>
      </c>
      <c r="B27" s="31"/>
      <c r="C27" s="32">
        <v>910918</v>
      </c>
      <c r="D27" s="31"/>
      <c r="E27" s="58">
        <f>+E28+E29</f>
        <v>424023.82</v>
      </c>
      <c r="F27" s="14">
        <f t="shared" si="0"/>
        <v>486894.18</v>
      </c>
      <c r="G27" s="31"/>
    </row>
    <row r="28" spans="1:8" ht="32.25" customHeight="1" thickBot="1" x14ac:dyDescent="0.25">
      <c r="A28" s="33" t="s">
        <v>31</v>
      </c>
      <c r="B28" s="33"/>
      <c r="C28" s="34">
        <f>SUM(C13:C25)</f>
        <v>847153</v>
      </c>
      <c r="D28" s="33"/>
      <c r="E28" s="59">
        <f>SUM(E13:E26)</f>
        <v>396203.87</v>
      </c>
      <c r="F28" s="74">
        <f t="shared" si="0"/>
        <v>450949.13</v>
      </c>
      <c r="G28" s="33"/>
    </row>
    <row r="29" spans="1:8" ht="24.75" customHeight="1" thickBot="1" x14ac:dyDescent="0.25">
      <c r="A29" s="30" t="s">
        <v>18</v>
      </c>
      <c r="B29" s="30"/>
      <c r="C29" s="63">
        <v>63765.26</v>
      </c>
      <c r="D29" s="30"/>
      <c r="E29" s="60">
        <f>191.15+3703.61+19262.65+1101.52+15.24+3147.86+282.98+114.94</f>
        <v>27819.950000000004</v>
      </c>
      <c r="F29" s="14">
        <f t="shared" si="0"/>
        <v>35945.31</v>
      </c>
      <c r="G29" s="30"/>
    </row>
    <row r="30" spans="1:8" ht="30" customHeight="1" thickBot="1" x14ac:dyDescent="0.25">
      <c r="A30" s="25" t="s">
        <v>19</v>
      </c>
      <c r="B30" s="25"/>
      <c r="C30" s="26">
        <v>910918</v>
      </c>
      <c r="D30" s="25"/>
      <c r="E30" s="61">
        <v>424023.82</v>
      </c>
      <c r="F30" s="74">
        <f t="shared" si="0"/>
        <v>486894.18</v>
      </c>
      <c r="G30" s="25"/>
      <c r="H30" s="62"/>
    </row>
    <row r="31" spans="1:8" ht="53.25" customHeight="1" x14ac:dyDescent="0.2">
      <c r="A31" s="75" t="s">
        <v>59</v>
      </c>
      <c r="B31" s="29"/>
      <c r="C31" s="29"/>
      <c r="D31" s="29"/>
      <c r="E31" s="29"/>
      <c r="F31" s="29"/>
      <c r="G31" s="29"/>
    </row>
    <row r="36" ht="25.5" customHeight="1" x14ac:dyDescent="0.2"/>
  </sheetData>
  <mergeCells count="3">
    <mergeCell ref="A11:G11"/>
    <mergeCell ref="B2:F2"/>
    <mergeCell ref="B4:F4"/>
  </mergeCells>
  <pageMargins left="0.7" right="0.7" top="0.75" bottom="0.75" header="0.3" footer="0.3"/>
  <pageSetup scale="67" fitToHeight="0" orientation="landscape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26"/>
  <sheetViews>
    <sheetView tabSelected="1" zoomScaleNormal="100" workbookViewId="0">
      <selection activeCell="K1" sqref="K1"/>
    </sheetView>
  </sheetViews>
  <sheetFormatPr baseColWidth="10" defaultColWidth="9.1640625" defaultRowHeight="15" x14ac:dyDescent="0.2"/>
  <cols>
    <col min="1" max="1" width="35" customWidth="1"/>
    <col min="2" max="2" width="11.83203125" bestFit="1" customWidth="1"/>
    <col min="3" max="3" width="11.5" bestFit="1" customWidth="1"/>
    <col min="4" max="4" width="11.5" customWidth="1"/>
    <col min="6" max="6" width="11.33203125" bestFit="1" customWidth="1"/>
    <col min="7" max="7" width="13" customWidth="1"/>
    <col min="8" max="9" width="10.83203125" customWidth="1"/>
    <col min="10" max="10" width="10" customWidth="1"/>
    <col min="12" max="12" width="18" customWidth="1"/>
  </cols>
  <sheetData>
    <row r="2" spans="1:12" ht="24" x14ac:dyDescent="0.3">
      <c r="A2" s="5"/>
      <c r="B2" s="73" t="s">
        <v>64</v>
      </c>
      <c r="C2" s="73"/>
      <c r="D2" s="73"/>
      <c r="E2" s="73"/>
      <c r="F2" s="73"/>
    </row>
    <row r="3" spans="1:12" x14ac:dyDescent="0.2">
      <c r="A3" s="8"/>
      <c r="B3" s="8"/>
      <c r="C3" s="8"/>
      <c r="D3" s="8"/>
      <c r="E3" s="8"/>
    </row>
    <row r="4" spans="1:12" ht="18.75" customHeight="1" x14ac:dyDescent="0.25">
      <c r="A4" s="8"/>
      <c r="B4" s="65" t="s">
        <v>62</v>
      </c>
      <c r="C4" s="65"/>
      <c r="D4" s="65"/>
      <c r="E4" s="65"/>
      <c r="F4" s="65"/>
      <c r="G4" s="66"/>
      <c r="H4" s="66"/>
    </row>
    <row r="5" spans="1:12" ht="18.75" customHeight="1" x14ac:dyDescent="0.25">
      <c r="A5" s="8"/>
      <c r="B5" s="65"/>
      <c r="C5" s="65"/>
      <c r="D5" s="65"/>
      <c r="E5" s="65"/>
      <c r="F5" s="65"/>
      <c r="G5" s="66"/>
      <c r="H5" s="66"/>
    </row>
    <row r="6" spans="1:12" ht="18.75" customHeight="1" x14ac:dyDescent="0.25">
      <c r="A6" s="8"/>
      <c r="B6" s="65" t="s">
        <v>65</v>
      </c>
      <c r="C6" s="65"/>
      <c r="D6" s="65"/>
      <c r="E6" s="65"/>
      <c r="F6" s="65"/>
      <c r="G6" s="66"/>
      <c r="H6" s="66"/>
    </row>
    <row r="7" spans="1:12" ht="18.75" customHeight="1" x14ac:dyDescent="0.25">
      <c r="A7" s="8"/>
      <c r="B7" s="65"/>
      <c r="C7" s="65"/>
      <c r="D7" s="65"/>
      <c r="E7" s="65"/>
      <c r="F7" s="65"/>
      <c r="G7" s="66"/>
      <c r="H7" s="66"/>
    </row>
    <row r="8" spans="1:12" ht="18.75" customHeight="1" x14ac:dyDescent="0.25">
      <c r="A8" s="8"/>
      <c r="B8" s="65" t="s">
        <v>66</v>
      </c>
      <c r="C8" s="65"/>
      <c r="D8" s="65"/>
      <c r="E8" s="65"/>
      <c r="F8" s="65"/>
      <c r="G8" s="66"/>
      <c r="H8" s="66"/>
    </row>
    <row r="9" spans="1:12" ht="16" thickBot="1" x14ac:dyDescent="0.25"/>
    <row r="10" spans="1:12" ht="26.25" customHeight="1" thickBot="1" x14ac:dyDescent="0.25">
      <c r="A10" s="76" t="s">
        <v>0</v>
      </c>
      <c r="B10" s="78" t="s">
        <v>20</v>
      </c>
      <c r="C10" s="79"/>
      <c r="D10" s="79"/>
      <c r="E10" s="79"/>
      <c r="F10" s="79"/>
      <c r="G10" s="79"/>
      <c r="H10" s="79"/>
      <c r="I10" s="80"/>
      <c r="J10" s="77" t="s">
        <v>53</v>
      </c>
    </row>
    <row r="11" spans="1:12" ht="76" thickBot="1" x14ac:dyDescent="0.25">
      <c r="A11" s="72"/>
      <c r="B11" s="6" t="s">
        <v>51</v>
      </c>
      <c r="C11" s="6" t="s">
        <v>58</v>
      </c>
      <c r="D11" s="6" t="s">
        <v>55</v>
      </c>
      <c r="E11" s="44" t="s">
        <v>54</v>
      </c>
      <c r="F11" s="54" t="s">
        <v>52</v>
      </c>
      <c r="G11" s="6" t="s">
        <v>63</v>
      </c>
      <c r="H11" s="6" t="s">
        <v>56</v>
      </c>
      <c r="I11" s="6" t="s">
        <v>57</v>
      </c>
      <c r="J11" s="72"/>
      <c r="L11" s="48"/>
    </row>
    <row r="12" spans="1:12" ht="30" customHeight="1" thickBot="1" x14ac:dyDescent="0.25">
      <c r="A12" s="10" t="s">
        <v>21</v>
      </c>
      <c r="B12" s="35">
        <v>578816</v>
      </c>
      <c r="C12" s="35">
        <v>423793</v>
      </c>
      <c r="D12" s="35">
        <f>+B12+C12</f>
        <v>1002609</v>
      </c>
      <c r="E12" s="45">
        <v>181626</v>
      </c>
      <c r="F12" s="52">
        <v>1184235</v>
      </c>
      <c r="G12" s="41">
        <v>779409.33</v>
      </c>
      <c r="H12" s="49">
        <f t="shared" ref="H12:H21" si="0">+G12/F12</f>
        <v>0.65815427681161254</v>
      </c>
      <c r="I12" s="49">
        <f>+G12/D12</f>
        <v>0.7773811425989593</v>
      </c>
      <c r="J12" s="53">
        <f>I12-100%</f>
        <v>-0.2226188574010407</v>
      </c>
      <c r="L12" s="51"/>
    </row>
    <row r="13" spans="1:12" ht="30" customHeight="1" thickBot="1" x14ac:dyDescent="0.25">
      <c r="A13" s="37" t="s">
        <v>22</v>
      </c>
      <c r="B13" s="35">
        <v>40000</v>
      </c>
      <c r="C13" s="35">
        <v>28000</v>
      </c>
      <c r="D13" s="35">
        <f t="shared" ref="D13:D21" si="1">+B13+C13</f>
        <v>68000</v>
      </c>
      <c r="E13" s="46">
        <v>12000</v>
      </c>
      <c r="F13" s="52">
        <v>80000</v>
      </c>
      <c r="G13" s="41">
        <v>11680</v>
      </c>
      <c r="H13" s="49">
        <f t="shared" si="0"/>
        <v>0.14599999999999999</v>
      </c>
      <c r="I13" s="49">
        <f t="shared" ref="I13:I21" si="2">+G13/D13</f>
        <v>0.17176470588235293</v>
      </c>
      <c r="J13" s="53">
        <f t="shared" ref="J13:J21" si="3">I13-100%</f>
        <v>-0.82823529411764707</v>
      </c>
      <c r="L13" s="51"/>
    </row>
    <row r="14" spans="1:12" ht="30" customHeight="1" thickBot="1" x14ac:dyDescent="0.25">
      <c r="A14" s="11" t="s">
        <v>23</v>
      </c>
      <c r="B14" s="7">
        <v>51600</v>
      </c>
      <c r="C14" s="35">
        <v>17500</v>
      </c>
      <c r="D14" s="35">
        <f t="shared" si="1"/>
        <v>69100</v>
      </c>
      <c r="E14" s="46">
        <v>7500</v>
      </c>
      <c r="F14" s="52">
        <v>76600</v>
      </c>
      <c r="G14" s="41">
        <v>47585.4</v>
      </c>
      <c r="H14" s="49">
        <f t="shared" si="0"/>
        <v>0.62121932114882505</v>
      </c>
      <c r="I14" s="49">
        <f t="shared" si="2"/>
        <v>0.68864544138929096</v>
      </c>
      <c r="J14" s="53">
        <f t="shared" si="3"/>
        <v>-0.31135455861070904</v>
      </c>
      <c r="L14" s="51"/>
    </row>
    <row r="15" spans="1:12" ht="30" customHeight="1" thickBot="1" x14ac:dyDescent="0.25">
      <c r="A15" s="11" t="s">
        <v>24</v>
      </c>
      <c r="B15" s="35">
        <v>110000</v>
      </c>
      <c r="C15" s="35">
        <v>77000</v>
      </c>
      <c r="D15" s="35">
        <f t="shared" si="1"/>
        <v>187000</v>
      </c>
      <c r="E15" s="46">
        <v>33000</v>
      </c>
      <c r="F15" s="52">
        <v>220000</v>
      </c>
      <c r="G15" s="41">
        <v>129940.7</v>
      </c>
      <c r="H15" s="49">
        <f t="shared" si="0"/>
        <v>0.59063954545454544</v>
      </c>
      <c r="I15" s="49">
        <f t="shared" si="2"/>
        <v>0.69487005347593578</v>
      </c>
      <c r="J15" s="53">
        <f t="shared" si="3"/>
        <v>-0.30512994652406422</v>
      </c>
      <c r="L15" s="51"/>
    </row>
    <row r="16" spans="1:12" ht="30" customHeight="1" thickBot="1" x14ac:dyDescent="0.25">
      <c r="A16" s="11" t="s">
        <v>25</v>
      </c>
      <c r="B16" s="35">
        <v>49944</v>
      </c>
      <c r="C16" s="35">
        <v>34958</v>
      </c>
      <c r="D16" s="35">
        <f t="shared" si="1"/>
        <v>84902</v>
      </c>
      <c r="E16" s="46">
        <v>14982</v>
      </c>
      <c r="F16" s="52">
        <v>99884</v>
      </c>
      <c r="G16" s="41">
        <v>116917.98</v>
      </c>
      <c r="H16" s="49">
        <f t="shared" si="0"/>
        <v>1.1705376236434264</v>
      </c>
      <c r="I16" s="49">
        <f t="shared" si="2"/>
        <v>1.3770933546912911</v>
      </c>
      <c r="J16" s="53">
        <f t="shared" si="3"/>
        <v>0.37709335469129113</v>
      </c>
      <c r="L16" s="51"/>
    </row>
    <row r="17" spans="1:12" ht="30" customHeight="1" thickBot="1" x14ac:dyDescent="0.25">
      <c r="A17" s="11" t="s">
        <v>26</v>
      </c>
      <c r="B17" s="35">
        <v>100000</v>
      </c>
      <c r="C17" s="35">
        <v>70000</v>
      </c>
      <c r="D17" s="35">
        <f t="shared" si="1"/>
        <v>170000</v>
      </c>
      <c r="E17" s="46">
        <v>30000</v>
      </c>
      <c r="F17" s="52">
        <v>200000</v>
      </c>
      <c r="G17" s="41">
        <v>918.94</v>
      </c>
      <c r="H17" s="49">
        <f t="shared" si="0"/>
        <v>4.5947000000000002E-3</v>
      </c>
      <c r="I17" s="49">
        <f t="shared" si="2"/>
        <v>5.4055294117647066E-3</v>
      </c>
      <c r="J17" s="53">
        <f t="shared" si="3"/>
        <v>-0.99459447058823525</v>
      </c>
      <c r="L17" s="51"/>
    </row>
    <row r="18" spans="1:12" ht="30" customHeight="1" thickBot="1" x14ac:dyDescent="0.25">
      <c r="A18" s="11" t="s">
        <v>27</v>
      </c>
      <c r="B18" s="35">
        <v>4220</v>
      </c>
      <c r="C18" s="35">
        <v>2954</v>
      </c>
      <c r="D18" s="35">
        <f t="shared" si="1"/>
        <v>7174</v>
      </c>
      <c r="E18" s="46">
        <v>1266</v>
      </c>
      <c r="F18" s="52">
        <v>8440</v>
      </c>
      <c r="G18" s="41">
        <v>251031.81</v>
      </c>
      <c r="H18" s="49">
        <f t="shared" si="0"/>
        <v>29.743105450236968</v>
      </c>
      <c r="I18" s="49">
        <f t="shared" si="2"/>
        <v>34.991888764984665</v>
      </c>
      <c r="J18" s="53">
        <f t="shared" si="3"/>
        <v>33.991888764984665</v>
      </c>
      <c r="L18" s="51"/>
    </row>
    <row r="19" spans="1:12" ht="30" customHeight="1" thickBot="1" x14ac:dyDescent="0.25">
      <c r="A19" s="12" t="s">
        <v>28</v>
      </c>
      <c r="B19" s="36">
        <f>SUM(B12:B18)</f>
        <v>934580</v>
      </c>
      <c r="C19" s="36">
        <f>SUM(C12:C18)</f>
        <v>654205</v>
      </c>
      <c r="D19" s="35">
        <f t="shared" si="1"/>
        <v>1588785</v>
      </c>
      <c r="E19" s="45">
        <f>SUM(E12:E18)</f>
        <v>280374</v>
      </c>
      <c r="F19" s="52">
        <v>1869159</v>
      </c>
      <c r="G19" s="42">
        <f>SUM(G12:G18)</f>
        <v>1337484.1599999999</v>
      </c>
      <c r="H19" s="50">
        <f t="shared" si="0"/>
        <v>0.71555397908899132</v>
      </c>
      <c r="I19" s="49">
        <f t="shared" si="2"/>
        <v>0.84182829017142025</v>
      </c>
      <c r="J19" s="53">
        <f t="shared" si="3"/>
        <v>-0.15817170982857975</v>
      </c>
      <c r="L19" s="51"/>
    </row>
    <row r="20" spans="1:12" ht="30" customHeight="1" thickBot="1" x14ac:dyDescent="0.25">
      <c r="A20" s="11" t="s">
        <v>29</v>
      </c>
      <c r="B20" s="35">
        <v>65420</v>
      </c>
      <c r="C20" s="38">
        <v>45795</v>
      </c>
      <c r="D20" s="35">
        <f t="shared" si="1"/>
        <v>111215</v>
      </c>
      <c r="E20" s="47">
        <v>19626</v>
      </c>
      <c r="F20" s="52">
        <v>130841</v>
      </c>
      <c r="G20" s="41">
        <v>89385.58</v>
      </c>
      <c r="H20" s="49">
        <f t="shared" si="0"/>
        <v>0.68316185293600629</v>
      </c>
      <c r="I20" s="49">
        <f t="shared" si="2"/>
        <v>0.80371874297531809</v>
      </c>
      <c r="J20" s="53">
        <f t="shared" si="3"/>
        <v>-0.19628125702468191</v>
      </c>
      <c r="L20" s="51"/>
    </row>
    <row r="21" spans="1:12" ht="30" customHeight="1" thickBot="1" x14ac:dyDescent="0.25">
      <c r="A21" s="12" t="s">
        <v>1</v>
      </c>
      <c r="B21" s="36">
        <f>SUM(B19:B20)</f>
        <v>1000000</v>
      </c>
      <c r="C21" s="36">
        <f>SUM(C19:C20)</f>
        <v>700000</v>
      </c>
      <c r="D21" s="35">
        <f t="shared" si="1"/>
        <v>1700000</v>
      </c>
      <c r="E21" s="45">
        <f>SUM(E19:E20)</f>
        <v>300000</v>
      </c>
      <c r="F21" s="52">
        <v>2000000</v>
      </c>
      <c r="G21" s="43">
        <f>SUM(G19:G20)</f>
        <v>1426869.74</v>
      </c>
      <c r="H21" s="50">
        <f t="shared" si="0"/>
        <v>0.71343486999999994</v>
      </c>
      <c r="I21" s="49">
        <f t="shared" si="2"/>
        <v>0.83933514117647057</v>
      </c>
      <c r="J21" s="53">
        <f t="shared" si="3"/>
        <v>-0.16066485882352943</v>
      </c>
      <c r="L21" s="51"/>
    </row>
    <row r="25" spans="1:12" x14ac:dyDescent="0.2">
      <c r="B25" s="40"/>
    </row>
    <row r="26" spans="1:12" x14ac:dyDescent="0.2">
      <c r="B26" s="40"/>
    </row>
  </sheetData>
  <mergeCells count="4">
    <mergeCell ref="J10:J11"/>
    <mergeCell ref="A10:A11"/>
    <mergeCell ref="B10:I10"/>
    <mergeCell ref="B2:F2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Microsoft Office User</cp:lastModifiedBy>
  <cp:lastPrinted>2019-07-18T12:45:16Z</cp:lastPrinted>
  <dcterms:created xsi:type="dcterms:W3CDTF">2017-11-15T21:17:43Z</dcterms:created>
  <dcterms:modified xsi:type="dcterms:W3CDTF">2019-07-18T16:34:57Z</dcterms:modified>
</cp:coreProperties>
</file>