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undp-my.sharepoint.com/personal/natalie_groom_undp_org/Documents/UNDP/DDS/UNDF/Peace Building Fund/Reports/annual/"/>
    </mc:Choice>
  </mc:AlternateContent>
  <xr:revisionPtr revIDLastSave="0" documentId="8_{63780D1F-CB17-4F88-9643-A253AFBB8374}" xr6:coauthVersionLast="41" xr6:coauthVersionMax="41" xr10:uidLastSave="{00000000-0000-0000-0000-000000000000}"/>
  <bookViews>
    <workbookView xWindow="-20268" yWindow="-108" windowWidth="20376" windowHeight="12816"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9" i="1" l="1"/>
  <c r="G43" i="1" l="1"/>
  <c r="G86" i="1"/>
  <c r="G90" i="1" l="1"/>
  <c r="G92" i="1" s="1"/>
  <c r="C86" i="1"/>
  <c r="D81" i="1"/>
  <c r="D86" i="1" s="1"/>
  <c r="F57" i="1"/>
  <c r="F86" i="1" s="1"/>
  <c r="C43" i="1"/>
  <c r="D37" i="1"/>
  <c r="D43" i="1" s="1"/>
  <c r="F29" i="1"/>
  <c r="D90" i="1" l="1"/>
  <c r="C90" i="1"/>
  <c r="C91" i="1"/>
  <c r="C92" i="1" s="1"/>
  <c r="D91" i="1"/>
  <c r="D92" i="1" s="1"/>
  <c r="F43" i="1" l="1"/>
  <c r="F90" i="1" l="1"/>
  <c r="F92" i="1" s="1"/>
</calcChain>
</file>

<file path=xl/sharedStrings.xml><?xml version="1.0" encoding="utf-8"?>
<sst xmlns="http://schemas.openxmlformats.org/spreadsheetml/2006/main" count="213" uniqueCount="190">
  <si>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</si>
  <si>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</si>
  <si>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</si>
  <si>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</si>
  <si>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</si>
  <si>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</si>
  <si>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</si>
  <si>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</si>
  <si>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</si>
  <si>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</si>
  <si>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</si>
  <si>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</si>
  <si>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</si>
  <si>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</si>
  <si>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Activity 1.3.3:</t>
  </si>
  <si>
    <t>TOTAL $ FOR OUTCOME 1:</t>
  </si>
  <si>
    <t>Output 2.1:</t>
  </si>
  <si>
    <t>Activity 2.1.1:</t>
  </si>
  <si>
    <t>Activity 2.1.2:</t>
  </si>
  <si>
    <t>Activity 2.1.3:</t>
  </si>
  <si>
    <t>Output 2.2:</t>
  </si>
  <si>
    <t>Activity 2.2.1:</t>
  </si>
  <si>
    <t>Activity 2.2.2:</t>
  </si>
  <si>
    <t>Activity 2.2.3:</t>
  </si>
  <si>
    <t>Output 2.3:</t>
  </si>
  <si>
    <t>Activity 2.3.1:</t>
  </si>
  <si>
    <t>Activity 2.3.2:</t>
  </si>
  <si>
    <t>Activity 2.3.3:</t>
  </si>
  <si>
    <t>TOTAL $ FOR OUTCOME 2:</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</si>
  <si>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</si>
  <si>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</si>
  <si>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</si>
  <si>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</si>
  <si>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</si>
  <si>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</si>
  <si>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Amount Recipient  Agency XX</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</si>
  <si>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</si>
  <si>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</si>
  <si>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</si>
  <si>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</si>
  <si>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</si>
  <si>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</si>
  <si>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</si>
  <si>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</si>
  <si>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</si>
  <si>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</si>
  <si>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</si>
  <si>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</si>
  <si>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</si>
  <si>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</si>
  <si>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</si>
  <si>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</si>
  <si>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</si>
  <si>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</si>
  <si>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</si>
  <si>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</si>
  <si>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</si>
  <si>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r>
      <t xml:space="preserve">Budget by recipient organization in USD - </t>
    </r>
    <r>
      <rPr>
        <sz val="12"/>
        <color rgb="FFFF0000"/>
        <rFont val="Times New Roman"/>
        <family val="1"/>
      </rPr>
      <t>UNDP</t>
    </r>
  </si>
  <si>
    <r>
      <t xml:space="preserve">Budget by recipient organization in USD - </t>
    </r>
    <r>
      <rPr>
        <sz val="12"/>
        <color rgb="FFFF0000"/>
        <rFont val="Times New Roman"/>
        <family val="1"/>
      </rPr>
      <t>UNICEF</t>
    </r>
  </si>
  <si>
    <t>OUTCOME 1: RULE OF LAW ESTABLISHED AND ENHANCED THROUGH CAPACITY BUILDING OF STATE AND NON-STATE ACTORS</t>
  </si>
  <si>
    <t>OUTCOME 2: DURABLE SOLUTIONS AND LOCAL ECONOMIC RECOVERY FOR RETURNEES, IDPS AND HOST COMMUNITIES IMPROVED</t>
  </si>
  <si>
    <t xml:space="preserve">Peace, Justice and Reconciliation Centres (PJRC) based in Locality centre established and fully functional </t>
  </si>
  <si>
    <t>Community based mediation and reconciliation capacity increased.</t>
  </si>
  <si>
    <t xml:space="preserve">Legal empowerment of local communities, including women and girls, through awareness raising enhanced. </t>
  </si>
  <si>
    <t>Activity 1.1.4:</t>
  </si>
  <si>
    <t>Activity 1.2.4:</t>
  </si>
  <si>
    <t>Activity 1.2.5:</t>
  </si>
  <si>
    <t>Peace, Justice and Reconciliation Centre established in Golo locality centre/town.</t>
  </si>
  <si>
    <t xml:space="preserve">Solar electrification, hygienic latrines and water systems installed in the PJRC centre. </t>
  </si>
  <si>
    <t xml:space="preserve">30 Para-legal trained on issues ranging from family cases to property cases, with a focus on problems faced by communities.  </t>
  </si>
  <si>
    <t xml:space="preserve">Record of the cases (nature and processes) be kept by Paralegals for monitoring, follow up and analysis purposes. </t>
  </si>
  <si>
    <t>Establish new community based conflict resolution mechanisms (CBRMs) in villages and Reactivate existing CBRM at Golo including support to meaningful participation of youth, women and minorities;</t>
  </si>
  <si>
    <t>Conduct Training for new and old CBRMs in the areas of collaborative leadership, peacebuilding for youth, mediation and conflict resolution, natural resource management (NRM), conflict analysis, and gender and peacebuilding</t>
  </si>
  <si>
    <t>Update/conduct comprehensive conflict analysis for Golo locality</t>
  </si>
  <si>
    <t>Support CBRMs to organise inter-communal and community peace forums</t>
  </si>
  <si>
    <t>Support CBRMs to monitor tensions, mediate and reconcile on disputes on land tenure, crop destruction, land use, natural resources management and other conflicts;</t>
  </si>
  <si>
    <t>Consultations and profiling of human rights issues in conjunction with Jebel Maraa Taskforce to design training and awareness raising campaigns</t>
  </si>
  <si>
    <t>Organise awareness creation events on human rights and access to justice and legal aid support for community leaders, community members and vulnerable populations such as IDPs, returnees, unemployed and single parents.</t>
  </si>
  <si>
    <t xml:space="preserve">Sensitisation of community leaders on specific gender and human rights issues; </t>
  </si>
  <si>
    <t>Activity 1.3.4:</t>
  </si>
  <si>
    <t>Provide para-legal support and referral to formal justice system in line with Activity 1.1.4 above.</t>
  </si>
  <si>
    <t>Capacity of Community-policing and rural courts to provide protection services to the most vulnerable strengthened.</t>
  </si>
  <si>
    <t>Activity 1.4:</t>
  </si>
  <si>
    <t xml:space="preserve">Activity 1.4.1 </t>
  </si>
  <si>
    <t xml:space="preserve">Stock taking of success stories of community policing in Darfur. </t>
  </si>
  <si>
    <t xml:space="preserve">Activity 1.4.2 </t>
  </si>
  <si>
    <t>In consultation with village masters (representing returnees), and nomadic communities, identify and form joint community policing committees</t>
  </si>
  <si>
    <t>Activity 1.4.3</t>
  </si>
  <si>
    <t>Establishment of effective community police communication systems (mobile phones with enhanced networks)</t>
  </si>
  <si>
    <t>Activity 1.4.4</t>
  </si>
  <si>
    <t xml:space="preserve">Identify community policing good practices in post-conflict, multi-tribal situations, and invite exchange training to Golo. </t>
  </si>
  <si>
    <t xml:space="preserve">Activity 1.4.5 </t>
  </si>
  <si>
    <t xml:space="preserve">Proper SOP and reference systems in place including peacebuilding advisory services </t>
  </si>
  <si>
    <t xml:space="preserve">Activity 1.4.6 </t>
  </si>
  <si>
    <t>Training of female community policy officers as well as training on Sexual and Gender Based Violence.</t>
  </si>
  <si>
    <t xml:space="preserve">Activity 1.4.7 </t>
  </si>
  <si>
    <t xml:space="preserve">In consultation with Judiciary authority Identify and construct Rural courts in Golo Locality </t>
  </si>
  <si>
    <t>Capacity of locality level child protection institutions and service providers strengthened to prevent and respond to child rights violations including sexual and gender based violence and separation of children</t>
  </si>
  <si>
    <t>Output 1.6:</t>
  </si>
  <si>
    <t>Activity 1.6.1</t>
  </si>
  <si>
    <t>Activity 1.6.2</t>
  </si>
  <si>
    <t xml:space="preserve">Provide a package of training to 60 members of the community-based child protection networks on protection topics including psychosocial support, GBV, Mine Risk, referral and reporting. </t>
  </si>
  <si>
    <t>Activity 1.6.3</t>
  </si>
  <si>
    <t>Establish child and adolescent friendly spaces (3)</t>
  </si>
  <si>
    <t>Activity 1.6.4</t>
  </si>
  <si>
    <t xml:space="preserve">Provide operational costs for running of the child and adolescent friendly spaces, including supplies and incentives for the staff </t>
  </si>
  <si>
    <t>Activity 1.6.5</t>
  </si>
  <si>
    <t>Develop local mechanism to respond to family separation, strengthen case management, family tracing and unification and reintegration of UASC and establish community based alternative system including foster families</t>
  </si>
  <si>
    <t>Activity 1.6.6</t>
  </si>
  <si>
    <t xml:space="preserve">Support child protection response activities to affected individauls and cases (e.g. GBV, MRM, UXO Victims) </t>
  </si>
  <si>
    <t xml:space="preserve">Output 1.5: </t>
  </si>
  <si>
    <t>Activity 1.5.1</t>
  </si>
  <si>
    <t>Establish/strengthen a Family and Child Protection desk in Golo town to provide protection services for affected children and families, including developing and strengthening referral systems and pathways for child protection cases and to other basic services</t>
  </si>
  <si>
    <t>Activity 1.5.2</t>
  </si>
  <si>
    <t xml:space="preserve">Provide technical support and training to protection service providers (justice, social welfare and health) to prevent and effectively response to child rights violations </t>
  </si>
  <si>
    <t>Establish a peacebuilding Youth volunteer system through capacity building trainings (peaceful coexistence, peacebuilding), youth volunteer deployment and dissemination of peace related messages in target villages and project briefings on the activities.</t>
  </si>
  <si>
    <t>Rehabilitate and equip (furniture, workshops equipment and solar PV system) existing Youth Centre (The Youth Centre will be managed under the Ministry of Youth and provide security to assets) and establish MOU on the use of the Centre among Ministry of Youth, Youth Union, community leaders, Locality Commissioner and UNDP</t>
  </si>
  <si>
    <t xml:space="preserve">Train Youth from sedentary and nomadic communities on diversified vocational skills which include masonry, welding, carpentry, food processing and midwife (midwife training takes a year) at the rehabilitated Youth and Vocational Skills development Centre and supply them with start-up kits. </t>
  </si>
  <si>
    <t>Activity 2.1.4:</t>
  </si>
  <si>
    <t>Support Youth Volunteers to organise community Peacebuilding activities (Peace clubs, sports and community peace forums) in conjunction with CBRMs.</t>
  </si>
  <si>
    <t xml:space="preserve">Youth volunteers from Golo Locality empowered to play an active role in peacebuilding and recovery processes. </t>
  </si>
  <si>
    <t xml:space="preserve">Conduct Community-based Environmental Action Planning (CEAP) sessions to identify and review community needs, opportunities and priorities </t>
  </si>
  <si>
    <t xml:space="preserve">Rehabilitate the JMRDP nursery at Kiling village in collaboration with Ministry of Agriculture to produce improved seeds/seedlings for oranges, tomatoes  potatoes and hashab and distribute to different villages on a cost recovery model, </t>
  </si>
  <si>
    <t>Establish and train farmer production groups/cooperatives per village led by  one lead farmer and reactivate  and train Golo Fruits and Vegetables Union/Association with a clear constitution, defined roles and responsibilities and marketing strategy endorsed by the Local Commissioner, and the State Ministry of Agriculture. Training will include  Management, bookkeeping, accounting and microfinance.</t>
  </si>
  <si>
    <t>Activity 2.2.4</t>
  </si>
  <si>
    <t>Lead farmers establish  farmer field schools (FFS) where farmers engage in practical trainings on how to handle seedlings, improved cultivation techniques for oranges (budding and grafting), apples, potatoes and tomatoes and introduce innovative intermediary technologies to boost agricultural productivity, storage and value addition</t>
  </si>
  <si>
    <t>Activity 2.2.5</t>
  </si>
  <si>
    <t>Promote value chains of the following products: oranges, potatoes and Gum-Arabic in terms of increasing production, better harvesting and storage techniques, and aggressive marketing</t>
  </si>
  <si>
    <t>Activity 2.2.6</t>
  </si>
  <si>
    <t>Train traditional beekeepers on improved beekeepings techniques with emphasis on environment protection and provision of improved production</t>
  </si>
  <si>
    <t>Activity 2.2.7</t>
  </si>
  <si>
    <t>Construct Check dams across water streams, creating ponds which will be used for irrigation purposes, install high capacity irrigation pumps in targeted villages and train farmers on regular maintenance for irrigation pumps and establishment of a maintenance fund.</t>
  </si>
  <si>
    <t xml:space="preserve">Agricultural Productivity improved through adoption of improved techniques. </t>
  </si>
  <si>
    <t>Rural/Farm roads and periphery roads rehabilitated, and agricultural irrigation paths constructed/Rehabilitated through “cash-for-work” (CFW)</t>
  </si>
  <si>
    <t>Mapping of the needs of farm roads and periphery roads rehabilitation as well as irrigation in consultation with the Local Commissioner, JMRDP, Farmers Associations and community leaders.</t>
  </si>
  <si>
    <t xml:space="preserve">Beneficiary identification &amp; selection from different villages and tribes working together, supervised by a project implementation team (PIT) of community volunteers. </t>
  </si>
  <si>
    <t xml:space="preserve">Participants are provided with necessary tools, materials and basic training conducted by an engineer who will develop work norms, determining the labour required for each road rehabilitation. </t>
  </si>
  <si>
    <t>Output 2.4:</t>
  </si>
  <si>
    <t xml:space="preserve">Storage, packaging and transportation techniques of agricultural products improved. </t>
  </si>
  <si>
    <t>Activity 2.4.1:</t>
  </si>
  <si>
    <t xml:space="preserve">Conduct assessment for strategic locations for collective storages for agricultural products in the Golo market. </t>
  </si>
  <si>
    <t>Activity 2.4.2:</t>
  </si>
  <si>
    <t>Design, procure and install solar powered cooling systems, to be run by a committee on cost recovery basis, develop  MoU on ownership and management of the facility and train  Farmers Associations on management, operation and maintenance of the facility</t>
  </si>
  <si>
    <t>Activity 2.4.3:</t>
  </si>
  <si>
    <t>In consultation with National Forests Corporation, promote Youth Centre carpentry graduates to manufacture packaging containers and boxes for oranges, potatoes, apples and onions using local wood materials and tools and equipment provided under this project including  equipment for washing, sterilization and waxing of oranges.</t>
  </si>
  <si>
    <t>Output 2.5:</t>
  </si>
  <si>
    <t xml:space="preserve">Livelihood of nomadic communities invigorated </t>
  </si>
  <si>
    <t>Activity 2.5.1</t>
  </si>
  <si>
    <t>Rehabilitate haffirs (water harvesting ponds/dams) in Golo locality along the migratory routes for livestock in collaboration with Locality office, Ministry of Animal Resources and UNAMID for earth moving equipment.</t>
  </si>
  <si>
    <t>Activity 2.5.2</t>
  </si>
  <si>
    <t>Establishment of veterinary service extension centres in consultation with the Nomads leaders, Locality Commissioner, and State Ministry of Animal Resources</t>
  </si>
  <si>
    <t>Activity 2.5.3</t>
  </si>
  <si>
    <t>Animal vaccination and treatment services provided in collaboration with FAO and Ministry of Animal Resources</t>
  </si>
  <si>
    <t>Activity 2.5.4</t>
  </si>
  <si>
    <t>Training of community animal health workers (CAHWs - Paravets) and provision of working tool kits (box).</t>
  </si>
  <si>
    <t>Output 2.6</t>
  </si>
  <si>
    <t xml:space="preserve">Increased access, equitable distribution and improved quality of education to children of IDPs, returnees and local communities in Golo.   </t>
  </si>
  <si>
    <t>Activity 2.6.1</t>
  </si>
  <si>
    <t> Rehabilitate/construct sanitation facilities for 3 schools in Golo locality</t>
  </si>
  <si>
    <t>Activity 2.6.2</t>
  </si>
  <si>
    <t xml:space="preserve">Conduct 2 enrollment campaigns with a focus on enrolling children of returnees and nomadic populations in formal and non-formal education. </t>
  </si>
  <si>
    <t>Activity 2.6.3</t>
  </si>
  <si>
    <t>Procure and distribute adequate teaching /learning materials to 15,000 students 50% girls 20% nomads (supplies include 150 pupil kits, 100 ECE kits,300 SIB, 100 teacher kits, 150 recreation materials, 100 set of ALP textbooks, 200 blackboards, 200 dignity kits, and 3000 school uniforms)</t>
  </si>
  <si>
    <t>Output 2.7</t>
  </si>
  <si>
    <t>Increased institutional capacity of the locality education department to mainstream improved knowledge and skills to contribute to quality learning in inclusive safe and protective school environments and peacebuilding into education services .</t>
  </si>
  <si>
    <t>Activity 2.7.1</t>
  </si>
  <si>
    <t xml:space="preserve">Provide technical support to locality department of education to elaborate activities for strengthening conflict sensitivity and peacebuilding contribution of education services  </t>
  </si>
  <si>
    <t>Activity 2.7.2</t>
  </si>
  <si>
    <t xml:space="preserve">Develop training modules on conflict sensitivity and peacebuilding for 100 teachers to be integrated as part of child friendly schools approach in consultation with State MoE and Locality department of education </t>
  </si>
  <si>
    <t>Activity 2.7.3</t>
  </si>
  <si>
    <t>Promote child and adolescent participation and access to extra-curricular and life skills activities, through the formation of 15 child/girls clubs, training of 90 child club patrons and the provision of direct support to club activities at school and community level with the participation of 500 adolescents (50% girls).</t>
  </si>
  <si>
    <t>Activity 2.7.4</t>
  </si>
  <si>
    <t>Strengthen the capacity of 100 PTA members (40% female) through training on school management and supervision, mobilization, school improvement planning and peacebuilding competencies.</t>
  </si>
  <si>
    <t xml:space="preserve"> Output 2.8</t>
  </si>
  <si>
    <t xml:space="preserve"> Increased access to equitable and sustainable access to improved drinking water facilities and basic sanitation facilities and basic sanitation facilities and adopt adequate hygiene practices for IDPs, returnees and local communities in target areas</t>
  </si>
  <si>
    <t>Activity 2.8.1</t>
  </si>
  <si>
    <t>Construct/rehabilitate new gender and disabled sensitive improved water facilities for 10,000 people in target areas and extend to select health facilities/schools</t>
  </si>
  <si>
    <t>Activity 2.8.2</t>
  </si>
  <si>
    <t xml:space="preserve">Establish and train 10 water management committees and train 150 community members (targeting 50% female participation) on management of water facilities </t>
  </si>
  <si>
    <t>Activity 2.8.3</t>
  </si>
  <si>
    <t>Implement Community Led Total Sanitation processes in the selected 3 target communities.</t>
  </si>
  <si>
    <t>Activity 2.8.4</t>
  </si>
  <si>
    <t xml:space="preserve">Extend WASH services to selected health facilities.   </t>
  </si>
  <si>
    <t>Activity 2.8.5</t>
  </si>
  <si>
    <t xml:space="preserve">Strengthen presence of Government WASH staff at locality level  </t>
  </si>
  <si>
    <t xml:space="preserve">Create and support community-based child protection structures/networks to raise awareness on birth registration, prevent and report child rights violation (e.g. GBV and MRM), and support a protective environment for children </t>
  </si>
  <si>
    <t>Include Commitments</t>
  </si>
  <si>
    <r>
      <t xml:space="preserve">Level of expenditure/ commitments in USD (to provide at time of project progress reporting): - </t>
    </r>
    <r>
      <rPr>
        <sz val="12"/>
        <color rgb="FFFF0000"/>
        <rFont val="Times New Roman"/>
        <family val="1"/>
      </rPr>
      <t>UNDP</t>
    </r>
  </si>
  <si>
    <r>
      <t xml:space="preserve">Level of expenditure/ commitments in USD (to provide at time of project progress reporting): - </t>
    </r>
    <r>
      <rPr>
        <sz val="12"/>
        <color rgb="FFFF0000"/>
        <rFont val="Times New Roman"/>
        <family val="1"/>
      </rPr>
      <t>UNICEF</t>
    </r>
  </si>
  <si>
    <t>Annual Financial report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</si>
</sst>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quot;$&quot;#,##0.00"/>
  </numFmts>
  <fonts count="14"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2"/>
      <name val="Times New Roman"/>
      <family val="1"/>
    </font>
    <font>
      <b/>
      <sz val="12"/>
      <name val="Times New Roman"/>
      <family val="1"/>
    </font>
    <font>
      <sz val="12"/>
      <color rgb="FF000000"/>
      <name val="Times New Roman"/>
      <family val="1"/>
    </font>
  </fonts>
  <fills count="7">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0" tint="-0.249977111117893"/>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74">
    <xf numFmtId="0" fontId="0" fillId="0" borderId="0" xfId="0"/>
    <xf numFmtId="0" fontId="1" fillId="0" borderId="1" xfId="0" applyFont="1" applyBorder="1" applyAlignment="1">
      <alignment vertical="center" wrapText="1"/>
    </xf>
    <xf numFmtId="0" fontId="4" fillId="0" borderId="0" xfId="0" applyFont="1"/>
    <xf numFmtId="0" fontId="5" fillId="3" borderId="5" xfId="0" applyFont="1" applyFill="1" applyBorder="1" applyAlignment="1">
      <alignment horizontal="center" vertical="center" wrapText="1"/>
    </xf>
    <xf numFmtId="0" fontId="6" fillId="0" borderId="3" xfId="0" applyFont="1" applyBorder="1" applyAlignment="1">
      <alignment vertical="center" wrapText="1"/>
    </xf>
    <xf numFmtId="0" fontId="6" fillId="0" borderId="5" xfId="0" applyFont="1" applyBorder="1" applyAlignment="1">
      <alignment horizontal="right" vertical="center" wrapText="1"/>
    </xf>
    <xf numFmtId="0" fontId="6" fillId="0" borderId="5" xfId="0" applyFont="1" applyBorder="1" applyAlignment="1">
      <alignment horizontal="center" vertical="center" wrapText="1"/>
    </xf>
    <xf numFmtId="0" fontId="5" fillId="4" borderId="3" xfId="0" applyFont="1" applyFill="1" applyBorder="1" applyAlignment="1">
      <alignment vertical="center" wrapText="1"/>
    </xf>
    <xf numFmtId="0" fontId="6" fillId="4" borderId="5" xfId="0" applyFont="1" applyFill="1" applyBorder="1" applyAlignment="1">
      <alignment horizontal="right" vertical="center" wrapText="1"/>
    </xf>
    <xf numFmtId="0" fontId="5" fillId="2" borderId="7" xfId="0" applyFont="1" applyFill="1" applyBorder="1" applyAlignment="1">
      <alignment horizontal="center" vertical="center" wrapText="1"/>
    </xf>
    <xf numFmtId="0" fontId="7" fillId="0" borderId="0" xfId="0" applyFont="1"/>
    <xf numFmtId="0" fontId="8" fillId="0" borderId="0" xfId="0" applyFont="1"/>
    <xf numFmtId="0" fontId="9" fillId="0" borderId="0" xfId="0" applyFont="1"/>
    <xf numFmtId="0" fontId="2" fillId="5" borderId="1" xfId="0" applyFont="1" applyFill="1" applyBorder="1" applyAlignment="1">
      <alignment vertical="center" wrapText="1"/>
    </xf>
    <xf numFmtId="164" fontId="0" fillId="0" borderId="0" xfId="0" applyNumberFormat="1"/>
    <xf numFmtId="0" fontId="11" fillId="0" borderId="1" xfId="0" applyFont="1" applyBorder="1" applyAlignment="1">
      <alignment horizontal="justify" vertical="center" wrapText="1"/>
    </xf>
    <xf numFmtId="164" fontId="11" fillId="0" borderId="1" xfId="0" applyNumberFormat="1" applyFont="1" applyBorder="1" applyAlignment="1">
      <alignment wrapText="1"/>
    </xf>
    <xf numFmtId="9" fontId="1" fillId="0" borderId="1" xfId="0" applyNumberFormat="1" applyFont="1" applyBorder="1" applyAlignment="1">
      <alignment horizontal="center" vertical="center" wrapText="1"/>
    </xf>
    <xf numFmtId="0" fontId="11" fillId="0" borderId="1" xfId="0" applyFont="1" applyBorder="1" applyAlignment="1">
      <alignment vertical="center" wrapText="1"/>
    </xf>
    <xf numFmtId="3" fontId="1" fillId="0" borderId="1" xfId="0" applyNumberFormat="1"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wrapText="1"/>
    </xf>
    <xf numFmtId="165" fontId="1" fillId="0" borderId="1" xfId="2" applyNumberFormat="1" applyFont="1" applyBorder="1" applyAlignment="1">
      <alignment vertical="center" wrapText="1"/>
    </xf>
    <xf numFmtId="0" fontId="1" fillId="0" borderId="1" xfId="0" applyFont="1" applyBorder="1" applyAlignment="1">
      <alignment horizontal="justify" vertical="center" wrapText="1"/>
    </xf>
    <xf numFmtId="165" fontId="1" fillId="0" borderId="1" xfId="2" applyNumberFormat="1" applyFont="1" applyBorder="1" applyAlignment="1">
      <alignment horizontal="right" wrapText="1"/>
    </xf>
    <xf numFmtId="0" fontId="1" fillId="5" borderId="1" xfId="0" applyFont="1" applyFill="1" applyBorder="1" applyAlignment="1">
      <alignment vertical="center" wrapText="1"/>
    </xf>
    <xf numFmtId="0" fontId="1" fillId="5" borderId="1" xfId="0" applyFont="1" applyFill="1" applyBorder="1" applyAlignment="1">
      <alignment horizontal="justify" vertical="center" wrapText="1"/>
    </xf>
    <xf numFmtId="164" fontId="11" fillId="5" borderId="1" xfId="0" applyNumberFormat="1" applyFont="1" applyFill="1" applyBorder="1" applyAlignment="1">
      <alignment wrapText="1"/>
    </xf>
    <xf numFmtId="165" fontId="11" fillId="5" borderId="1" xfId="0" applyNumberFormat="1" applyFont="1" applyFill="1" applyBorder="1" applyAlignment="1">
      <alignment horizontal="right" wrapText="1"/>
    </xf>
    <xf numFmtId="9" fontId="1" fillId="5" borderId="1" xfId="0" applyNumberFormat="1" applyFont="1" applyFill="1" applyBorder="1" applyAlignment="1">
      <alignment horizontal="center" vertical="center" wrapText="1"/>
    </xf>
    <xf numFmtId="164" fontId="2" fillId="0" borderId="1" xfId="0" applyNumberFormat="1" applyFont="1" applyBorder="1" applyAlignment="1">
      <alignment vertical="center" wrapText="1"/>
    </xf>
    <xf numFmtId="165" fontId="2" fillId="0" borderId="1" xfId="0" applyNumberFormat="1" applyFont="1" applyBorder="1" applyAlignment="1">
      <alignment vertical="center" wrapText="1"/>
    </xf>
    <xf numFmtId="0" fontId="1" fillId="0" borderId="1" xfId="0" applyFont="1" applyBorder="1" applyAlignment="1">
      <alignment horizontal="justify" vertical="top" wrapText="1"/>
    </xf>
    <xf numFmtId="164" fontId="1" fillId="0" borderId="1" xfId="0" applyNumberFormat="1" applyFont="1" applyBorder="1" applyAlignment="1">
      <alignment vertical="center" wrapText="1"/>
    </xf>
    <xf numFmtId="0" fontId="1" fillId="0" borderId="1" xfId="0" applyFont="1" applyBorder="1" applyAlignment="1">
      <alignment vertical="top" wrapText="1"/>
    </xf>
    <xf numFmtId="0" fontId="1" fillId="0" borderId="1" xfId="0" applyFont="1" applyBorder="1" applyAlignment="1">
      <alignment wrapText="1"/>
    </xf>
    <xf numFmtId="0" fontId="1" fillId="0" borderId="1" xfId="0" applyFont="1" applyBorder="1" applyAlignment="1">
      <alignment horizontal="justify" vertical="center"/>
    </xf>
    <xf numFmtId="0" fontId="1" fillId="5" borderId="1" xfId="0" applyFont="1" applyFill="1" applyBorder="1" applyAlignment="1">
      <alignment horizontal="justify" vertical="center"/>
    </xf>
    <xf numFmtId="164" fontId="1" fillId="5" borderId="1" xfId="0" applyNumberFormat="1" applyFont="1" applyFill="1" applyBorder="1" applyAlignment="1">
      <alignment vertical="center" wrapText="1"/>
    </xf>
    <xf numFmtId="166" fontId="1" fillId="5" borderId="1" xfId="1" applyNumberFormat="1" applyFont="1" applyFill="1" applyBorder="1" applyAlignment="1">
      <alignment vertical="center" wrapText="1"/>
    </xf>
    <xf numFmtId="0" fontId="1" fillId="5" borderId="1" xfId="0" applyFont="1" applyFill="1" applyBorder="1" applyAlignment="1">
      <alignment wrapText="1"/>
    </xf>
    <xf numFmtId="0" fontId="13" fillId="5" borderId="1" xfId="0" applyFont="1" applyFill="1" applyBorder="1" applyAlignment="1">
      <alignment wrapText="1"/>
    </xf>
    <xf numFmtId="164" fontId="1" fillId="5" borderId="1" xfId="0" applyNumberFormat="1" applyFont="1" applyFill="1" applyBorder="1" applyAlignment="1">
      <alignment wrapText="1"/>
    </xf>
    <xf numFmtId="9" fontId="1" fillId="5" borderId="1" xfId="0" applyNumberFormat="1" applyFont="1" applyFill="1" applyBorder="1" applyAlignment="1">
      <alignment horizontal="center" wrapText="1"/>
    </xf>
    <xf numFmtId="164" fontId="1" fillId="0" borderId="1" xfId="0" applyNumberFormat="1" applyFont="1" applyBorder="1" applyAlignment="1">
      <alignment wrapText="1"/>
    </xf>
    <xf numFmtId="9" fontId="1" fillId="0" borderId="1" xfId="0" applyNumberFormat="1" applyFont="1" applyBorder="1" applyAlignment="1">
      <alignment horizontal="center" wrapText="1"/>
    </xf>
    <xf numFmtId="164" fontId="2" fillId="5" borderId="1" xfId="0" applyNumberFormat="1" applyFont="1" applyFill="1" applyBorder="1" applyAlignment="1">
      <alignment vertical="center" wrapText="1"/>
    </xf>
    <xf numFmtId="9" fontId="2" fillId="5" borderId="1" xfId="0" applyNumberFormat="1" applyFont="1" applyFill="1" applyBorder="1" applyAlignment="1">
      <alignment horizontal="center" vertical="center" wrapText="1"/>
    </xf>
    <xf numFmtId="167" fontId="1" fillId="5" borderId="1" xfId="0" applyNumberFormat="1" applyFont="1" applyFill="1" applyBorder="1" applyAlignment="1">
      <alignment vertical="center" wrapText="1"/>
    </xf>
    <xf numFmtId="167" fontId="1" fillId="5" borderId="1" xfId="1" applyNumberFormat="1" applyFont="1" applyFill="1" applyBorder="1" applyAlignment="1">
      <alignment vertical="center" wrapText="1"/>
    </xf>
    <xf numFmtId="0" fontId="1" fillId="5" borderId="1" xfId="0" applyFont="1" applyFill="1" applyBorder="1" applyAlignment="1">
      <alignment horizontal="left" vertical="center" wrapText="1"/>
    </xf>
    <xf numFmtId="0" fontId="2" fillId="0" borderId="1" xfId="0" applyFont="1" applyBorder="1" applyAlignment="1">
      <alignment vertical="center" wrapText="1"/>
    </xf>
    <xf numFmtId="167" fontId="1" fillId="0" borderId="1" xfId="0" applyNumberFormat="1" applyFont="1" applyBorder="1" applyAlignment="1">
      <alignment vertical="center" wrapText="1"/>
    </xf>
    <xf numFmtId="0" fontId="1" fillId="0" borderId="1" xfId="0" applyFont="1" applyBorder="1"/>
    <xf numFmtId="167" fontId="11" fillId="0" borderId="1" xfId="0" applyNumberFormat="1" applyFont="1" applyBorder="1" applyAlignment="1">
      <alignment wrapText="1"/>
    </xf>
    <xf numFmtId="167" fontId="2" fillId="0" borderId="1" xfId="0" applyNumberFormat="1" applyFont="1" applyBorder="1" applyAlignment="1">
      <alignment vertical="center" wrapText="1"/>
    </xf>
    <xf numFmtId="167" fontId="2" fillId="5" borderId="1" xfId="0" applyNumberFormat="1" applyFont="1" applyFill="1" applyBorder="1" applyAlignment="1">
      <alignment vertical="center" wrapText="1"/>
    </xf>
    <xf numFmtId="167" fontId="0" fillId="0" borderId="0" xfId="0" applyNumberFormat="1"/>
    <xf numFmtId="0" fontId="1" fillId="0" borderId="0" xfId="0" applyFont="1"/>
    <xf numFmtId="0" fontId="2" fillId="0" borderId="0" xfId="0" applyFont="1"/>
    <xf numFmtId="167" fontId="1" fillId="0" borderId="0" xfId="0" applyNumberFormat="1" applyFont="1"/>
    <xf numFmtId="0" fontId="2" fillId="5"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5" borderId="1" xfId="0" applyFont="1" applyFill="1" applyBorder="1" applyAlignment="1">
      <alignment horizontal="left" vertical="center"/>
    </xf>
    <xf numFmtId="0" fontId="9" fillId="6" borderId="0" xfId="0" applyFont="1" applyFill="1" applyAlignment="1">
      <alignment horizontal="center"/>
    </xf>
    <xf numFmtId="0" fontId="1" fillId="5"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wrapText="1"/>
    </xf>
    <xf numFmtId="0" fontId="12" fillId="0" borderId="1" xfId="0" applyFont="1" applyBorder="1" applyAlignment="1">
      <alignment horizontal="left"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8"/>
  <sheetViews>
    <sheetView tabSelected="1" zoomScaleNormal="100" workbookViewId="0">
      <selection activeCell="B5" sqref="B5"/>
    </sheetView>
  </sheetViews>
  <sheetFormatPr defaultRowHeight="14.4" x14ac:dyDescent="0.3"/>
  <cols>
    <col min="1" max="1" width="14.44140625" customWidth="1"/>
    <col min="2" max="2" width="57.33203125" customWidth="1"/>
    <col min="3" max="3" width="14.6640625" customWidth="1"/>
    <col min="4" max="4" width="15.109375" customWidth="1"/>
    <col min="5" max="5" width="20" customWidth="1"/>
    <col min="6" max="6" width="21.5546875" customWidth="1"/>
    <col min="7" max="7" width="21.5546875" style="57" customWidth="1"/>
    <col min="8" max="8" width="20.88671875" customWidth="1"/>
    <col min="9" max="9" width="22.6640625" customWidth="1"/>
    <col min="10" max="12" width="28.6640625" customWidth="1"/>
    <col min="13" max="13" width="34.109375" customWidth="1"/>
  </cols>
  <sheetData>
    <row r="1" spans="1:8" ht="21" x14ac:dyDescent="0.4">
      <c r="A1" s="12" t="s">
        <v>0</v>
      </c>
      <c r="B1" s="11"/>
      <c r="C1" s="65" t="s">
        <v>189</v>
      </c>
      <c r="D1" s="65"/>
      <c r="E1" s="65"/>
      <c r="F1" s="65"/>
      <c r="G1" s="65"/>
      <c r="H1" s="65"/>
    </row>
    <row r="2" spans="1:8" ht="15.6" x14ac:dyDescent="0.3">
      <c r="A2" s="2"/>
      <c r="B2" s="2"/>
    </row>
    <row r="3" spans="1:8" ht="15.6" x14ac:dyDescent="0.3">
      <c r="A3" s="2" t="s">
        <v>51</v>
      </c>
      <c r="B3" s="2"/>
    </row>
    <row r="5" spans="1:8" ht="15.6" x14ac:dyDescent="0.3">
      <c r="A5" s="2" t="s">
        <v>56</v>
      </c>
    </row>
    <row r="6" spans="1:8" ht="15" thickBot="1" x14ac:dyDescent="0.35"/>
    <row r="7" spans="1:8" s="58" customFormat="1" ht="108" customHeight="1" thickBot="1" x14ac:dyDescent="0.35">
      <c r="A7" s="1" t="s">
        <v>1</v>
      </c>
      <c r="B7" s="1" t="s">
        <v>2</v>
      </c>
      <c r="C7" s="1" t="s">
        <v>57</v>
      </c>
      <c r="D7" s="1" t="s">
        <v>58</v>
      </c>
      <c r="E7" s="1" t="s">
        <v>32</v>
      </c>
      <c r="F7" s="52" t="s">
        <v>187</v>
      </c>
      <c r="G7" s="52" t="s">
        <v>188</v>
      </c>
      <c r="H7" s="1" t="s">
        <v>33</v>
      </c>
    </row>
    <row r="8" spans="1:8" s="58" customFormat="1" ht="16.2" customHeight="1" thickBot="1" x14ac:dyDescent="0.35">
      <c r="A8" s="67" t="s">
        <v>59</v>
      </c>
      <c r="B8" s="67"/>
      <c r="C8" s="67"/>
      <c r="D8" s="67"/>
      <c r="E8" s="67"/>
      <c r="F8" s="67"/>
      <c r="G8" s="67"/>
      <c r="H8" s="67"/>
    </row>
    <row r="9" spans="1:8" s="59" customFormat="1" ht="42" customHeight="1" thickBot="1" x14ac:dyDescent="0.35">
      <c r="A9" s="51" t="s">
        <v>3</v>
      </c>
      <c r="B9" s="62" t="s">
        <v>61</v>
      </c>
      <c r="C9" s="62"/>
      <c r="D9" s="62"/>
      <c r="E9" s="62"/>
      <c r="F9" s="62"/>
      <c r="G9" s="62"/>
      <c r="H9" s="62"/>
    </row>
    <row r="10" spans="1:8" s="58" customFormat="1" ht="28.8" customHeight="1" thickBot="1" x14ac:dyDescent="0.35">
      <c r="A10" s="1" t="s">
        <v>4</v>
      </c>
      <c r="B10" s="15" t="s">
        <v>67</v>
      </c>
      <c r="C10" s="16">
        <v>33000</v>
      </c>
      <c r="D10" s="1"/>
      <c r="E10" s="17">
        <v>0.5</v>
      </c>
      <c r="F10" s="16">
        <v>33000</v>
      </c>
      <c r="G10" s="54"/>
      <c r="H10" s="1" t="s">
        <v>186</v>
      </c>
    </row>
    <row r="11" spans="1:8" s="58" customFormat="1" ht="30" customHeight="1" thickBot="1" x14ac:dyDescent="0.35">
      <c r="A11" s="1" t="s">
        <v>5</v>
      </c>
      <c r="B11" s="15" t="s">
        <v>68</v>
      </c>
      <c r="C11" s="16">
        <v>50000</v>
      </c>
      <c r="D11" s="1"/>
      <c r="E11" s="17">
        <v>0.4</v>
      </c>
      <c r="F11" s="16"/>
      <c r="G11" s="54"/>
      <c r="H11" s="1"/>
    </row>
    <row r="12" spans="1:8" s="58" customFormat="1" ht="31.8" customHeight="1" thickBot="1" x14ac:dyDescent="0.35">
      <c r="A12" s="1" t="s">
        <v>6</v>
      </c>
      <c r="B12" s="15" t="s">
        <v>69</v>
      </c>
      <c r="C12" s="16">
        <v>12000</v>
      </c>
      <c r="D12" s="1"/>
      <c r="E12" s="17">
        <v>0.5</v>
      </c>
      <c r="F12" s="16"/>
      <c r="G12" s="54"/>
      <c r="H12" s="1"/>
    </row>
    <row r="13" spans="1:8" s="58" customFormat="1" ht="37.799999999999997" customHeight="1" thickBot="1" x14ac:dyDescent="0.35">
      <c r="A13" s="1" t="s">
        <v>64</v>
      </c>
      <c r="B13" s="15" t="s">
        <v>70</v>
      </c>
      <c r="C13" s="16">
        <v>2000</v>
      </c>
      <c r="D13" s="1"/>
      <c r="E13" s="17">
        <v>0.4</v>
      </c>
      <c r="F13" s="16">
        <v>2000</v>
      </c>
      <c r="G13" s="54"/>
      <c r="H13" s="1"/>
    </row>
    <row r="14" spans="1:8" s="59" customFormat="1" ht="30" customHeight="1" thickBot="1" x14ac:dyDescent="0.35">
      <c r="A14" s="51" t="s">
        <v>7</v>
      </c>
      <c r="B14" s="62" t="s">
        <v>62</v>
      </c>
      <c r="C14" s="62"/>
      <c r="D14" s="62"/>
      <c r="E14" s="62"/>
      <c r="F14" s="62"/>
      <c r="G14" s="62"/>
      <c r="H14" s="62"/>
    </row>
    <row r="15" spans="1:8" s="58" customFormat="1" ht="64.05" customHeight="1" thickBot="1" x14ac:dyDescent="0.35">
      <c r="A15" s="1" t="s">
        <v>8</v>
      </c>
      <c r="B15" s="18" t="s">
        <v>71</v>
      </c>
      <c r="C15" s="16">
        <v>4000</v>
      </c>
      <c r="D15" s="1"/>
      <c r="E15" s="17">
        <v>0.4</v>
      </c>
      <c r="F15" s="52">
        <v>4000</v>
      </c>
      <c r="G15" s="52"/>
      <c r="H15" s="1" t="s">
        <v>186</v>
      </c>
    </row>
    <row r="16" spans="1:8" s="58" customFormat="1" ht="66.599999999999994" customHeight="1" thickBot="1" x14ac:dyDescent="0.35">
      <c r="A16" s="1" t="s">
        <v>9</v>
      </c>
      <c r="B16" s="18" t="s">
        <v>72</v>
      </c>
      <c r="C16" s="16">
        <v>10000</v>
      </c>
      <c r="D16" s="19">
        <v>15000</v>
      </c>
      <c r="E16" s="17">
        <v>0.4</v>
      </c>
      <c r="F16" s="52">
        <v>6397.89</v>
      </c>
      <c r="G16" s="52">
        <v>9731</v>
      </c>
      <c r="H16" s="53"/>
    </row>
    <row r="17" spans="1:8" s="58" customFormat="1" ht="28.5" customHeight="1" thickBot="1" x14ac:dyDescent="0.35">
      <c r="A17" s="1" t="s">
        <v>10</v>
      </c>
      <c r="B17" s="18" t="s">
        <v>73</v>
      </c>
      <c r="C17" s="16">
        <v>45000</v>
      </c>
      <c r="D17" s="1"/>
      <c r="E17" s="17">
        <v>0.5</v>
      </c>
      <c r="F17" s="52"/>
      <c r="G17" s="52"/>
      <c r="H17" s="53"/>
    </row>
    <row r="18" spans="1:8" s="58" customFormat="1" ht="31.5" customHeight="1" thickBot="1" x14ac:dyDescent="0.35">
      <c r="A18" s="1" t="s">
        <v>65</v>
      </c>
      <c r="B18" s="18" t="s">
        <v>74</v>
      </c>
      <c r="C18" s="16">
        <v>15000</v>
      </c>
      <c r="D18" s="1"/>
      <c r="E18" s="17">
        <v>0.6</v>
      </c>
      <c r="F18" s="52">
        <v>15000</v>
      </c>
      <c r="G18" s="52"/>
      <c r="H18" s="53"/>
    </row>
    <row r="19" spans="1:8" s="58" customFormat="1" ht="46.2" customHeight="1" thickBot="1" x14ac:dyDescent="0.35">
      <c r="A19" s="1" t="s">
        <v>66</v>
      </c>
      <c r="B19" s="15" t="s">
        <v>75</v>
      </c>
      <c r="C19" s="16">
        <v>10000</v>
      </c>
      <c r="D19" s="1"/>
      <c r="E19" s="17">
        <v>0.4</v>
      </c>
      <c r="F19" s="52">
        <v>10000</v>
      </c>
      <c r="G19" s="52"/>
      <c r="H19" s="53"/>
    </row>
    <row r="20" spans="1:8" s="59" customFormat="1" ht="23.4" customHeight="1" thickBot="1" x14ac:dyDescent="0.35">
      <c r="A20" s="51" t="s">
        <v>11</v>
      </c>
      <c r="B20" s="68" t="s">
        <v>63</v>
      </c>
      <c r="C20" s="68"/>
      <c r="D20" s="68"/>
      <c r="E20" s="68"/>
      <c r="F20" s="68"/>
      <c r="G20" s="68"/>
      <c r="H20" s="68"/>
    </row>
    <row r="21" spans="1:8" s="58" customFormat="1" ht="48" customHeight="1" thickBot="1" x14ac:dyDescent="0.35">
      <c r="A21" s="1" t="s">
        <v>12</v>
      </c>
      <c r="B21" s="15" t="s">
        <v>76</v>
      </c>
      <c r="C21" s="16">
        <v>5000</v>
      </c>
      <c r="D21" s="1"/>
      <c r="E21" s="17">
        <v>0.55000000000000004</v>
      </c>
      <c r="F21" s="54">
        <v>5000</v>
      </c>
      <c r="G21" s="54"/>
      <c r="H21" s="1"/>
    </row>
    <row r="22" spans="1:8" s="58" customFormat="1" ht="63" customHeight="1" thickBot="1" x14ac:dyDescent="0.35">
      <c r="A22" s="1" t="s">
        <v>13</v>
      </c>
      <c r="B22" s="15" t="s">
        <v>77</v>
      </c>
      <c r="C22" s="16">
        <v>5000</v>
      </c>
      <c r="D22" s="1"/>
      <c r="E22" s="1"/>
      <c r="F22" s="54">
        <v>5000</v>
      </c>
      <c r="G22" s="54"/>
      <c r="H22" s="1"/>
    </row>
    <row r="23" spans="1:8" s="58" customFormat="1" ht="42" customHeight="1" thickBot="1" x14ac:dyDescent="0.35">
      <c r="A23" s="1" t="s">
        <v>14</v>
      </c>
      <c r="B23" s="15" t="s">
        <v>78</v>
      </c>
      <c r="C23" s="16">
        <v>5000</v>
      </c>
      <c r="D23" s="1"/>
      <c r="E23" s="1"/>
      <c r="F23" s="54">
        <v>5000</v>
      </c>
      <c r="G23" s="54"/>
      <c r="H23" s="1"/>
    </row>
    <row r="24" spans="1:8" s="58" customFormat="1" ht="31.8" thickBot="1" x14ac:dyDescent="0.35">
      <c r="A24" s="1" t="s">
        <v>79</v>
      </c>
      <c r="B24" s="15" t="s">
        <v>80</v>
      </c>
      <c r="C24" s="16">
        <v>5000</v>
      </c>
      <c r="D24" s="1"/>
      <c r="E24" s="1"/>
      <c r="F24" s="54">
        <v>5000</v>
      </c>
      <c r="G24" s="54"/>
      <c r="H24" s="1"/>
    </row>
    <row r="25" spans="1:8" s="59" customFormat="1" ht="33" customHeight="1" thickBot="1" x14ac:dyDescent="0.35">
      <c r="A25" s="51" t="s">
        <v>82</v>
      </c>
      <c r="B25" s="62" t="s">
        <v>81</v>
      </c>
      <c r="C25" s="62"/>
      <c r="D25" s="62"/>
      <c r="E25" s="62"/>
      <c r="F25" s="62"/>
      <c r="G25" s="62"/>
      <c r="H25" s="62"/>
    </row>
    <row r="26" spans="1:8" s="58" customFormat="1" ht="31.8" thickBot="1" x14ac:dyDescent="0.35">
      <c r="A26" s="1" t="s">
        <v>83</v>
      </c>
      <c r="B26" s="20" t="s">
        <v>84</v>
      </c>
      <c r="C26" s="16">
        <v>10000</v>
      </c>
      <c r="D26" s="1"/>
      <c r="E26" s="17">
        <v>0.45</v>
      </c>
      <c r="F26" s="52">
        <v>10000</v>
      </c>
      <c r="G26" s="52"/>
      <c r="H26" s="1" t="s">
        <v>186</v>
      </c>
    </row>
    <row r="27" spans="1:8" s="58" customFormat="1" ht="45.45" customHeight="1" thickBot="1" x14ac:dyDescent="0.35">
      <c r="A27" s="1" t="s">
        <v>85</v>
      </c>
      <c r="B27" s="20" t="s">
        <v>86</v>
      </c>
      <c r="C27" s="16">
        <v>12000</v>
      </c>
      <c r="D27" s="1"/>
      <c r="E27" s="17">
        <v>0.4</v>
      </c>
      <c r="F27" s="52">
        <v>12000</v>
      </c>
      <c r="G27" s="52"/>
      <c r="H27" s="1" t="s">
        <v>186</v>
      </c>
    </row>
    <row r="28" spans="1:8" s="58" customFormat="1" ht="31.8" thickBot="1" x14ac:dyDescent="0.35">
      <c r="A28" s="1" t="s">
        <v>87</v>
      </c>
      <c r="B28" s="20" t="s">
        <v>88</v>
      </c>
      <c r="C28" s="16">
        <v>20000</v>
      </c>
      <c r="D28" s="1"/>
      <c r="E28" s="17">
        <v>0.4</v>
      </c>
      <c r="F28" s="52">
        <v>10000</v>
      </c>
      <c r="G28" s="52"/>
      <c r="H28" s="1" t="s">
        <v>186</v>
      </c>
    </row>
    <row r="29" spans="1:8" s="58" customFormat="1" ht="31.8" thickBot="1" x14ac:dyDescent="0.35">
      <c r="A29" s="1" t="s">
        <v>89</v>
      </c>
      <c r="B29" s="20" t="s">
        <v>90</v>
      </c>
      <c r="C29" s="16">
        <v>5000</v>
      </c>
      <c r="D29" s="1"/>
      <c r="E29" s="17">
        <v>0.45</v>
      </c>
      <c r="F29" s="52">
        <f>5000-346</f>
        <v>4654</v>
      </c>
      <c r="G29" s="52"/>
      <c r="H29" s="1"/>
    </row>
    <row r="30" spans="1:8" s="58" customFormat="1" ht="31.8" thickBot="1" x14ac:dyDescent="0.35">
      <c r="A30" s="1" t="s">
        <v>91</v>
      </c>
      <c r="B30" s="20" t="s">
        <v>92</v>
      </c>
      <c r="C30" s="16">
        <v>64000</v>
      </c>
      <c r="D30" s="1"/>
      <c r="E30" s="17">
        <v>0.4</v>
      </c>
      <c r="F30" s="52">
        <v>21579.16</v>
      </c>
      <c r="G30" s="52"/>
      <c r="H30" s="1"/>
    </row>
    <row r="31" spans="1:8" s="58" customFormat="1" ht="31.8" thickBot="1" x14ac:dyDescent="0.35">
      <c r="A31" s="1" t="s">
        <v>93</v>
      </c>
      <c r="B31" s="20" t="s">
        <v>94</v>
      </c>
      <c r="C31" s="16">
        <v>10000</v>
      </c>
      <c r="D31" s="1"/>
      <c r="E31" s="17">
        <v>1</v>
      </c>
      <c r="F31" s="52">
        <v>246.38</v>
      </c>
      <c r="G31" s="52"/>
      <c r="H31" s="1"/>
    </row>
    <row r="32" spans="1:8" s="58" customFormat="1" ht="31.8" thickBot="1" x14ac:dyDescent="0.35">
      <c r="A32" s="1" t="s">
        <v>95</v>
      </c>
      <c r="B32" s="21" t="s">
        <v>96</v>
      </c>
      <c r="C32" s="16">
        <v>50000</v>
      </c>
      <c r="D32" s="1"/>
      <c r="E32" s="17">
        <v>0.4</v>
      </c>
      <c r="F32" s="52">
        <v>31134.38</v>
      </c>
      <c r="G32" s="52"/>
      <c r="H32" s="1"/>
    </row>
    <row r="33" spans="1:9" s="59" customFormat="1" ht="40.5" customHeight="1" thickBot="1" x14ac:dyDescent="0.35">
      <c r="A33" s="51" t="s">
        <v>110</v>
      </c>
      <c r="B33" s="69" t="s">
        <v>97</v>
      </c>
      <c r="C33" s="69"/>
      <c r="D33" s="69"/>
      <c r="E33" s="69"/>
      <c r="F33" s="69"/>
      <c r="G33" s="69"/>
      <c r="H33" s="69"/>
    </row>
    <row r="34" spans="1:9" s="58" customFormat="1" ht="78.599999999999994" thickBot="1" x14ac:dyDescent="0.35">
      <c r="A34" s="1" t="s">
        <v>111</v>
      </c>
      <c r="B34" s="21" t="s">
        <v>112</v>
      </c>
      <c r="C34" s="16"/>
      <c r="D34" s="22">
        <v>60000</v>
      </c>
      <c r="E34" s="17">
        <v>0.4</v>
      </c>
      <c r="F34" s="52"/>
      <c r="G34" s="48">
        <v>38926</v>
      </c>
      <c r="H34" s="1"/>
    </row>
    <row r="35" spans="1:9" s="58" customFormat="1" ht="47.4" thickBot="1" x14ac:dyDescent="0.35">
      <c r="A35" s="1" t="s">
        <v>113</v>
      </c>
      <c r="B35" s="21" t="s">
        <v>114</v>
      </c>
      <c r="C35" s="16"/>
      <c r="D35" s="22">
        <v>30000</v>
      </c>
      <c r="E35" s="17">
        <v>0.4</v>
      </c>
      <c r="F35" s="52"/>
      <c r="G35" s="48">
        <v>19463</v>
      </c>
      <c r="H35" s="1"/>
    </row>
    <row r="36" spans="1:9" s="59" customFormat="1" ht="35.4" customHeight="1" thickBot="1" x14ac:dyDescent="0.35">
      <c r="A36" s="51" t="s">
        <v>98</v>
      </c>
      <c r="B36" s="62" t="s">
        <v>97</v>
      </c>
      <c r="C36" s="62"/>
      <c r="D36" s="62"/>
      <c r="E36" s="62"/>
      <c r="F36" s="62"/>
      <c r="G36" s="62"/>
      <c r="H36" s="62"/>
    </row>
    <row r="37" spans="1:9" s="58" customFormat="1" ht="73.05" customHeight="1" thickBot="1" x14ac:dyDescent="0.35">
      <c r="A37" s="1" t="s">
        <v>99</v>
      </c>
      <c r="B37" s="23" t="s">
        <v>185</v>
      </c>
      <c r="C37" s="16"/>
      <c r="D37" s="24">
        <f>25000</f>
        <v>25000</v>
      </c>
      <c r="E37" s="17">
        <v>0.4</v>
      </c>
      <c r="F37" s="52"/>
      <c r="G37" s="48">
        <v>16219</v>
      </c>
      <c r="H37" s="1"/>
    </row>
    <row r="38" spans="1:9" s="58" customFormat="1" ht="47.4" thickBot="1" x14ac:dyDescent="0.35">
      <c r="A38" s="1" t="s">
        <v>100</v>
      </c>
      <c r="B38" s="23" t="s">
        <v>101</v>
      </c>
      <c r="C38" s="16"/>
      <c r="D38" s="24">
        <v>15000</v>
      </c>
      <c r="E38" s="17">
        <v>0.4</v>
      </c>
      <c r="F38" s="52"/>
      <c r="G38" s="48">
        <v>9731</v>
      </c>
      <c r="H38" s="1"/>
    </row>
    <row r="39" spans="1:9" s="58" customFormat="1" ht="16.2" thickBot="1" x14ac:dyDescent="0.35">
      <c r="A39" s="25" t="s">
        <v>102</v>
      </c>
      <c r="B39" s="26" t="s">
        <v>103</v>
      </c>
      <c r="C39" s="27"/>
      <c r="D39" s="28">
        <v>18000</v>
      </c>
      <c r="E39" s="29">
        <v>0.4</v>
      </c>
      <c r="F39" s="52"/>
      <c r="G39" s="48">
        <v>11678</v>
      </c>
      <c r="H39" s="1"/>
    </row>
    <row r="40" spans="1:9" s="58" customFormat="1" ht="47.4" thickBot="1" x14ac:dyDescent="0.35">
      <c r="A40" s="25" t="s">
        <v>104</v>
      </c>
      <c r="B40" s="26" t="s">
        <v>105</v>
      </c>
      <c r="C40" s="27"/>
      <c r="D40" s="28">
        <v>18000</v>
      </c>
      <c r="E40" s="29">
        <v>0.2</v>
      </c>
      <c r="F40" s="52"/>
      <c r="G40" s="48">
        <v>11678</v>
      </c>
      <c r="H40" s="1"/>
    </row>
    <row r="41" spans="1:9" s="58" customFormat="1" ht="63" thickBot="1" x14ac:dyDescent="0.35">
      <c r="A41" s="1" t="s">
        <v>106</v>
      </c>
      <c r="B41" s="21" t="s">
        <v>107</v>
      </c>
      <c r="C41" s="16"/>
      <c r="D41" s="24">
        <v>60000</v>
      </c>
      <c r="E41" s="17">
        <v>0.2</v>
      </c>
      <c r="F41" s="52"/>
      <c r="G41" s="48">
        <v>38926</v>
      </c>
      <c r="H41" s="1"/>
    </row>
    <row r="42" spans="1:9" s="58" customFormat="1" ht="31.8" thickBot="1" x14ac:dyDescent="0.35">
      <c r="A42" s="1" t="s">
        <v>108</v>
      </c>
      <c r="B42" s="23" t="s">
        <v>109</v>
      </c>
      <c r="C42" s="16"/>
      <c r="D42" s="24">
        <v>20934</v>
      </c>
      <c r="E42" s="17">
        <v>0.4</v>
      </c>
      <c r="F42" s="52"/>
      <c r="G42" s="48">
        <v>12975</v>
      </c>
      <c r="H42" s="1"/>
      <c r="I42" s="60"/>
    </row>
    <row r="43" spans="1:9" s="58" customFormat="1" ht="16.2" customHeight="1" thickBot="1" x14ac:dyDescent="0.35">
      <c r="A43" s="62" t="s">
        <v>15</v>
      </c>
      <c r="B43" s="62"/>
      <c r="C43" s="30">
        <f>SUM(C10:C13,C15:C19,C21:C24,C26:C32)</f>
        <v>372000</v>
      </c>
      <c r="D43" s="31">
        <f>SUM(D34:D35,D37:D42)+D16</f>
        <v>261934</v>
      </c>
      <c r="E43" s="51"/>
      <c r="F43" s="55">
        <f>SUM(F10:F42)</f>
        <v>180011.81</v>
      </c>
      <c r="G43" s="55">
        <f>SUM(G10:G42)</f>
        <v>169327</v>
      </c>
      <c r="H43" s="51"/>
    </row>
    <row r="44" spans="1:9" s="58" customFormat="1" ht="16.2" customHeight="1" thickBot="1" x14ac:dyDescent="0.35">
      <c r="A44" s="67" t="s">
        <v>60</v>
      </c>
      <c r="B44" s="67"/>
      <c r="C44" s="67"/>
      <c r="D44" s="67"/>
      <c r="E44" s="67"/>
      <c r="F44" s="67"/>
      <c r="G44" s="67"/>
      <c r="H44" s="67"/>
    </row>
    <row r="45" spans="1:9" s="59" customFormat="1" ht="31.8" customHeight="1" thickBot="1" x14ac:dyDescent="0.35">
      <c r="A45" s="51" t="s">
        <v>16</v>
      </c>
      <c r="B45" s="62" t="s">
        <v>120</v>
      </c>
      <c r="C45" s="62"/>
      <c r="D45" s="62"/>
      <c r="E45" s="62"/>
      <c r="F45" s="62"/>
      <c r="G45" s="62"/>
      <c r="H45" s="62"/>
    </row>
    <row r="46" spans="1:9" s="58" customFormat="1" ht="76.95" customHeight="1" thickBot="1" x14ac:dyDescent="0.35">
      <c r="A46" s="1" t="s">
        <v>17</v>
      </c>
      <c r="B46" s="32" t="s">
        <v>115</v>
      </c>
      <c r="C46" s="33">
        <v>0</v>
      </c>
      <c r="D46" s="1"/>
      <c r="E46" s="17">
        <v>0.5</v>
      </c>
      <c r="F46" s="52"/>
      <c r="G46" s="52"/>
      <c r="H46" s="1"/>
    </row>
    <row r="47" spans="1:9" s="58" customFormat="1" ht="93" customHeight="1" thickBot="1" x14ac:dyDescent="0.35">
      <c r="A47" s="1" t="s">
        <v>18</v>
      </c>
      <c r="B47" s="32" t="s">
        <v>116</v>
      </c>
      <c r="C47" s="33">
        <v>45000</v>
      </c>
      <c r="D47" s="1"/>
      <c r="E47" s="17">
        <v>0.5</v>
      </c>
      <c r="F47" s="52">
        <v>37849.83</v>
      </c>
      <c r="G47" s="52"/>
      <c r="H47" s="1"/>
    </row>
    <row r="48" spans="1:9" s="58" customFormat="1" ht="78.599999999999994" thickBot="1" x14ac:dyDescent="0.35">
      <c r="A48" s="1" t="s">
        <v>19</v>
      </c>
      <c r="B48" s="32" t="s">
        <v>117</v>
      </c>
      <c r="C48" s="33">
        <v>15000</v>
      </c>
      <c r="D48" s="1"/>
      <c r="E48" s="17">
        <v>0.4</v>
      </c>
      <c r="F48" s="52"/>
      <c r="G48" s="52"/>
      <c r="H48" s="1"/>
    </row>
    <row r="49" spans="1:8" s="58" customFormat="1" ht="47.4" thickBot="1" x14ac:dyDescent="0.35">
      <c r="A49" s="1" t="s">
        <v>118</v>
      </c>
      <c r="B49" s="34" t="s">
        <v>119</v>
      </c>
      <c r="C49" s="33">
        <v>0</v>
      </c>
      <c r="D49" s="1"/>
      <c r="E49" s="17">
        <v>0.5</v>
      </c>
      <c r="F49" s="52"/>
      <c r="G49" s="52"/>
      <c r="H49" s="1"/>
    </row>
    <row r="50" spans="1:8" s="58" customFormat="1" ht="16.2" thickBot="1" x14ac:dyDescent="0.35">
      <c r="A50" s="51" t="s">
        <v>20</v>
      </c>
      <c r="B50" s="62" t="s">
        <v>132</v>
      </c>
      <c r="C50" s="62"/>
      <c r="D50" s="62"/>
      <c r="E50" s="62"/>
      <c r="F50" s="62"/>
      <c r="G50" s="62"/>
      <c r="H50" s="62"/>
    </row>
    <row r="51" spans="1:8" s="58" customFormat="1" ht="61.5" customHeight="1" thickBot="1" x14ac:dyDescent="0.35">
      <c r="A51" s="1" t="s">
        <v>21</v>
      </c>
      <c r="B51" s="23" t="s">
        <v>121</v>
      </c>
      <c r="C51" s="33">
        <v>5000</v>
      </c>
      <c r="D51" s="1"/>
      <c r="E51" s="17">
        <v>0.45</v>
      </c>
      <c r="F51" s="52">
        <v>4432</v>
      </c>
      <c r="G51" s="52"/>
      <c r="H51" s="1"/>
    </row>
    <row r="52" spans="1:8" s="58" customFormat="1" ht="69" customHeight="1" thickBot="1" x14ac:dyDescent="0.35">
      <c r="A52" s="1" t="s">
        <v>22</v>
      </c>
      <c r="B52" s="23" t="s">
        <v>122</v>
      </c>
      <c r="C52" s="33">
        <v>26000</v>
      </c>
      <c r="D52" s="1"/>
      <c r="E52" s="17">
        <v>0.4</v>
      </c>
      <c r="F52" s="52">
        <v>26000</v>
      </c>
      <c r="G52" s="52"/>
      <c r="H52" s="1" t="s">
        <v>186</v>
      </c>
    </row>
    <row r="53" spans="1:8" s="58" customFormat="1" ht="106.95" customHeight="1" thickBot="1" x14ac:dyDescent="0.35">
      <c r="A53" s="1" t="s">
        <v>23</v>
      </c>
      <c r="B53" s="23" t="s">
        <v>123</v>
      </c>
      <c r="C53" s="33">
        <v>11000</v>
      </c>
      <c r="D53" s="1"/>
      <c r="E53" s="17">
        <v>0.6</v>
      </c>
      <c r="F53" s="52">
        <v>11500</v>
      </c>
      <c r="G53" s="52"/>
      <c r="H53" s="1" t="s">
        <v>186</v>
      </c>
    </row>
    <row r="54" spans="1:8" s="58" customFormat="1" ht="96.45" customHeight="1" thickBot="1" x14ac:dyDescent="0.35">
      <c r="A54" s="1" t="s">
        <v>124</v>
      </c>
      <c r="B54" s="23" t="s">
        <v>125</v>
      </c>
      <c r="C54" s="33">
        <v>37000</v>
      </c>
      <c r="D54" s="1"/>
      <c r="E54" s="17">
        <v>0.5</v>
      </c>
      <c r="F54" s="52">
        <v>37000</v>
      </c>
      <c r="G54" s="52"/>
      <c r="H54" s="1" t="s">
        <v>186</v>
      </c>
    </row>
    <row r="55" spans="1:8" s="58" customFormat="1" ht="63" thickBot="1" x14ac:dyDescent="0.35">
      <c r="A55" s="1" t="s">
        <v>126</v>
      </c>
      <c r="B55" s="23" t="s">
        <v>127</v>
      </c>
      <c r="C55" s="33">
        <v>42000</v>
      </c>
      <c r="D55" s="1"/>
      <c r="E55" s="17">
        <v>0.45</v>
      </c>
      <c r="F55" s="52">
        <v>40000</v>
      </c>
      <c r="G55" s="52"/>
      <c r="H55" s="1" t="s">
        <v>186</v>
      </c>
    </row>
    <row r="56" spans="1:8" s="58" customFormat="1" ht="47.4" thickBot="1" x14ac:dyDescent="0.35">
      <c r="A56" s="1" t="s">
        <v>128</v>
      </c>
      <c r="B56" s="35" t="s">
        <v>129</v>
      </c>
      <c r="C56" s="33">
        <v>10000</v>
      </c>
      <c r="D56" s="1"/>
      <c r="E56" s="17">
        <v>0.4</v>
      </c>
      <c r="F56" s="52">
        <v>10000</v>
      </c>
      <c r="G56" s="52"/>
      <c r="H56" s="1" t="s">
        <v>186</v>
      </c>
    </row>
    <row r="57" spans="1:8" s="58" customFormat="1" ht="78.599999999999994" thickBot="1" x14ac:dyDescent="0.35">
      <c r="A57" s="1" t="s">
        <v>130</v>
      </c>
      <c r="B57" s="35" t="s">
        <v>131</v>
      </c>
      <c r="C57" s="33">
        <v>243000</v>
      </c>
      <c r="D57" s="33"/>
      <c r="E57" s="17">
        <v>0.45</v>
      </c>
      <c r="F57" s="52">
        <f>87900.03+34999.98</f>
        <v>122900.01000000001</v>
      </c>
      <c r="G57" s="52"/>
      <c r="H57" s="1"/>
    </row>
    <row r="58" spans="1:8" s="58" customFormat="1" ht="31.2" customHeight="1" thickBot="1" x14ac:dyDescent="0.35">
      <c r="A58" s="51" t="s">
        <v>24</v>
      </c>
      <c r="B58" s="62" t="s">
        <v>133</v>
      </c>
      <c r="C58" s="62"/>
      <c r="D58" s="62"/>
      <c r="E58" s="62"/>
      <c r="F58" s="62"/>
      <c r="G58" s="62"/>
      <c r="H58" s="62"/>
    </row>
    <row r="59" spans="1:8" s="58" customFormat="1" ht="61.95" customHeight="1" thickBot="1" x14ac:dyDescent="0.35">
      <c r="A59" s="1" t="s">
        <v>25</v>
      </c>
      <c r="B59" s="23" t="s">
        <v>134</v>
      </c>
      <c r="C59" s="33">
        <v>3000</v>
      </c>
      <c r="D59" s="1"/>
      <c r="E59" s="17">
        <v>0.55000000000000004</v>
      </c>
      <c r="F59" s="52">
        <v>3000</v>
      </c>
      <c r="G59" s="52"/>
      <c r="H59" s="1"/>
    </row>
    <row r="60" spans="1:8" s="58" customFormat="1" ht="48.45" customHeight="1" thickBot="1" x14ac:dyDescent="0.35">
      <c r="A60" s="1" t="s">
        <v>26</v>
      </c>
      <c r="B60" s="23" t="s">
        <v>135</v>
      </c>
      <c r="C60" s="33">
        <v>3000</v>
      </c>
      <c r="D60" s="1"/>
      <c r="E60" s="17">
        <v>0.55000000000000004</v>
      </c>
      <c r="F60" s="52">
        <v>2500</v>
      </c>
      <c r="G60" s="52"/>
      <c r="H60" s="1"/>
    </row>
    <row r="61" spans="1:8" s="58" customFormat="1" ht="63" thickBot="1" x14ac:dyDescent="0.35">
      <c r="A61" s="1" t="s">
        <v>27</v>
      </c>
      <c r="B61" s="34" t="s">
        <v>136</v>
      </c>
      <c r="C61" s="33">
        <v>285000</v>
      </c>
      <c r="D61" s="1"/>
      <c r="E61" s="17">
        <v>0.55000000000000004</v>
      </c>
      <c r="F61" s="52">
        <v>205000</v>
      </c>
      <c r="G61" s="52"/>
      <c r="H61" s="1"/>
    </row>
    <row r="62" spans="1:8" s="58" customFormat="1" ht="16.2" thickBot="1" x14ac:dyDescent="0.35">
      <c r="A62" s="51" t="s">
        <v>137</v>
      </c>
      <c r="B62" s="62" t="s">
        <v>138</v>
      </c>
      <c r="C62" s="62"/>
      <c r="D62" s="62"/>
      <c r="E62" s="62"/>
      <c r="F62" s="62"/>
      <c r="G62" s="62"/>
      <c r="H62" s="62"/>
    </row>
    <row r="63" spans="1:8" s="58" customFormat="1" ht="31.8" thickBot="1" x14ac:dyDescent="0.35">
      <c r="A63" s="1" t="s">
        <v>139</v>
      </c>
      <c r="B63" s="23" t="s">
        <v>140</v>
      </c>
      <c r="C63" s="33">
        <v>3000</v>
      </c>
      <c r="D63" s="1"/>
      <c r="E63" s="17">
        <v>0.4</v>
      </c>
      <c r="F63" s="52">
        <v>3000</v>
      </c>
      <c r="G63" s="52"/>
      <c r="H63" s="1" t="s">
        <v>186</v>
      </c>
    </row>
    <row r="64" spans="1:8" s="58" customFormat="1" ht="78.599999999999994" thickBot="1" x14ac:dyDescent="0.35">
      <c r="A64" s="1" t="s">
        <v>141</v>
      </c>
      <c r="B64" s="23" t="s">
        <v>142</v>
      </c>
      <c r="C64" s="33">
        <v>52000</v>
      </c>
      <c r="D64" s="1"/>
      <c r="E64" s="17">
        <v>0.4</v>
      </c>
      <c r="F64" s="52">
        <v>52000</v>
      </c>
      <c r="G64" s="52"/>
      <c r="H64" s="1" t="s">
        <v>186</v>
      </c>
    </row>
    <row r="65" spans="1:8" s="58" customFormat="1" ht="103.05" customHeight="1" thickBot="1" x14ac:dyDescent="0.35">
      <c r="A65" s="1" t="s">
        <v>143</v>
      </c>
      <c r="B65" s="36" t="s">
        <v>144</v>
      </c>
      <c r="C65" s="33">
        <v>33000</v>
      </c>
      <c r="D65" s="1"/>
      <c r="E65" s="17">
        <v>0.4</v>
      </c>
      <c r="F65" s="52">
        <v>33000</v>
      </c>
      <c r="G65" s="52"/>
      <c r="H65" s="1" t="s">
        <v>186</v>
      </c>
    </row>
    <row r="66" spans="1:8" s="58" customFormat="1" ht="16.2" thickBot="1" x14ac:dyDescent="0.35">
      <c r="A66" s="51" t="s">
        <v>145</v>
      </c>
      <c r="B66" s="63" t="s">
        <v>146</v>
      </c>
      <c r="C66" s="63"/>
      <c r="D66" s="63"/>
      <c r="E66" s="63"/>
      <c r="F66" s="63"/>
      <c r="G66" s="63"/>
      <c r="H66" s="63"/>
    </row>
    <row r="67" spans="1:8" s="58" customFormat="1" ht="65.55" customHeight="1" thickBot="1" x14ac:dyDescent="0.35">
      <c r="A67" s="1" t="s">
        <v>147</v>
      </c>
      <c r="B67" s="36" t="s">
        <v>148</v>
      </c>
      <c r="C67" s="33">
        <v>16000</v>
      </c>
      <c r="D67" s="1"/>
      <c r="E67" s="17">
        <v>0.5</v>
      </c>
      <c r="F67" s="52">
        <v>16000</v>
      </c>
      <c r="G67" s="52"/>
      <c r="H67" s="1" t="s">
        <v>186</v>
      </c>
    </row>
    <row r="68" spans="1:8" s="58" customFormat="1" ht="47.4" thickBot="1" x14ac:dyDescent="0.35">
      <c r="A68" s="1" t="s">
        <v>149</v>
      </c>
      <c r="B68" s="36" t="s">
        <v>150</v>
      </c>
      <c r="C68" s="33">
        <v>30000</v>
      </c>
      <c r="D68" s="1"/>
      <c r="E68" s="17">
        <v>0.4</v>
      </c>
      <c r="F68" s="52">
        <v>28000</v>
      </c>
      <c r="G68" s="52"/>
      <c r="H68" s="1" t="s">
        <v>186</v>
      </c>
    </row>
    <row r="69" spans="1:8" s="58" customFormat="1" ht="31.8" thickBot="1" x14ac:dyDescent="0.35">
      <c r="A69" s="1" t="s">
        <v>151</v>
      </c>
      <c r="B69" s="36" t="s">
        <v>152</v>
      </c>
      <c r="C69" s="33">
        <v>10000</v>
      </c>
      <c r="D69" s="1"/>
      <c r="E69" s="17">
        <v>0.4</v>
      </c>
      <c r="F69" s="52">
        <v>10000</v>
      </c>
      <c r="G69" s="52"/>
      <c r="H69" s="1" t="s">
        <v>186</v>
      </c>
    </row>
    <row r="70" spans="1:8" s="58" customFormat="1" ht="31.8" thickBot="1" x14ac:dyDescent="0.35">
      <c r="A70" s="25" t="s">
        <v>153</v>
      </c>
      <c r="B70" s="37" t="s">
        <v>154</v>
      </c>
      <c r="C70" s="38">
        <v>7000</v>
      </c>
      <c r="D70" s="25"/>
      <c r="E70" s="29">
        <v>0.4</v>
      </c>
      <c r="F70" s="48">
        <v>2975.96</v>
      </c>
      <c r="G70" s="48"/>
      <c r="H70" s="1"/>
    </row>
    <row r="71" spans="1:8" s="58" customFormat="1" ht="16.2" thickBot="1" x14ac:dyDescent="0.35">
      <c r="A71" s="13" t="s">
        <v>155</v>
      </c>
      <c r="B71" s="64" t="s">
        <v>156</v>
      </c>
      <c r="C71" s="64"/>
      <c r="D71" s="64"/>
      <c r="E71" s="64"/>
      <c r="F71" s="64"/>
      <c r="G71" s="64"/>
      <c r="H71" s="64"/>
    </row>
    <row r="72" spans="1:8" s="58" customFormat="1" ht="33" customHeight="1" thickBot="1" x14ac:dyDescent="0.35">
      <c r="A72" s="25" t="s">
        <v>157</v>
      </c>
      <c r="B72" s="50" t="s">
        <v>158</v>
      </c>
      <c r="C72" s="38"/>
      <c r="D72" s="39">
        <v>36000</v>
      </c>
      <c r="E72" s="29">
        <v>0.45</v>
      </c>
      <c r="F72" s="48"/>
      <c r="G72" s="48">
        <v>23355</v>
      </c>
      <c r="H72" s="1"/>
    </row>
    <row r="73" spans="1:8" s="58" customFormat="1" ht="58.5" customHeight="1" thickBot="1" x14ac:dyDescent="0.35">
      <c r="A73" s="25" t="s">
        <v>159</v>
      </c>
      <c r="B73" s="26" t="s">
        <v>160</v>
      </c>
      <c r="C73" s="38"/>
      <c r="D73" s="39">
        <v>2000</v>
      </c>
      <c r="E73" s="29">
        <v>0.45</v>
      </c>
      <c r="F73" s="48"/>
      <c r="G73" s="48">
        <v>1296</v>
      </c>
      <c r="H73" s="25"/>
    </row>
    <row r="74" spans="1:8" s="58" customFormat="1" ht="78.599999999999994" thickBot="1" x14ac:dyDescent="0.35">
      <c r="A74" s="25" t="s">
        <v>161</v>
      </c>
      <c r="B74" s="40" t="s">
        <v>162</v>
      </c>
      <c r="C74" s="38"/>
      <c r="D74" s="39">
        <v>90000</v>
      </c>
      <c r="E74" s="29">
        <v>0.5</v>
      </c>
      <c r="F74" s="48"/>
      <c r="G74" s="48">
        <v>58388</v>
      </c>
      <c r="H74" s="25"/>
    </row>
    <row r="75" spans="1:8" s="58" customFormat="1" ht="46.8" customHeight="1" thickBot="1" x14ac:dyDescent="0.35">
      <c r="A75" s="13" t="s">
        <v>163</v>
      </c>
      <c r="B75" s="61" t="s">
        <v>164</v>
      </c>
      <c r="C75" s="61"/>
      <c r="D75" s="61"/>
      <c r="E75" s="61"/>
      <c r="F75" s="61"/>
      <c r="G75" s="61"/>
      <c r="H75" s="61"/>
    </row>
    <row r="76" spans="1:8" s="58" customFormat="1" ht="54" customHeight="1" thickBot="1" x14ac:dyDescent="0.35">
      <c r="A76" s="25" t="s">
        <v>165</v>
      </c>
      <c r="B76" s="26" t="s">
        <v>166</v>
      </c>
      <c r="C76" s="38"/>
      <c r="D76" s="39">
        <v>5000</v>
      </c>
      <c r="E76" s="29">
        <v>0.2</v>
      </c>
      <c r="F76" s="48"/>
      <c r="G76" s="48">
        <v>3244</v>
      </c>
      <c r="H76" s="25"/>
    </row>
    <row r="77" spans="1:8" s="58" customFormat="1" ht="64.95" customHeight="1" thickBot="1" x14ac:dyDescent="0.35">
      <c r="A77" s="25" t="s">
        <v>167</v>
      </c>
      <c r="B77" s="26" t="s">
        <v>168</v>
      </c>
      <c r="C77" s="38"/>
      <c r="D77" s="39">
        <v>10000</v>
      </c>
      <c r="E77" s="29">
        <v>0.2</v>
      </c>
      <c r="F77" s="48"/>
      <c r="G77" s="48">
        <v>6488</v>
      </c>
      <c r="H77" s="25"/>
    </row>
    <row r="78" spans="1:8" s="58" customFormat="1" ht="94.5" customHeight="1" thickBot="1" x14ac:dyDescent="0.35">
      <c r="A78" s="25" t="s">
        <v>169</v>
      </c>
      <c r="B78" s="41" t="s">
        <v>170</v>
      </c>
      <c r="C78" s="38"/>
      <c r="D78" s="39">
        <v>15000</v>
      </c>
      <c r="E78" s="29">
        <v>0.5</v>
      </c>
      <c r="F78" s="48"/>
      <c r="G78" s="48">
        <v>9731</v>
      </c>
      <c r="H78" s="25"/>
    </row>
    <row r="79" spans="1:8" s="58" customFormat="1" ht="66" customHeight="1" thickBot="1" x14ac:dyDescent="0.35">
      <c r="A79" s="25" t="s">
        <v>171</v>
      </c>
      <c r="B79" s="26" t="s">
        <v>172</v>
      </c>
      <c r="C79" s="38"/>
      <c r="D79" s="39">
        <v>10000</v>
      </c>
      <c r="E79" s="29">
        <v>0.4</v>
      </c>
      <c r="F79" s="48"/>
      <c r="G79" s="48">
        <v>6488</v>
      </c>
      <c r="H79" s="25"/>
    </row>
    <row r="80" spans="1:8" s="58" customFormat="1" ht="28.2" customHeight="1" thickBot="1" x14ac:dyDescent="0.35">
      <c r="A80" s="13" t="s">
        <v>173</v>
      </c>
      <c r="B80" s="61" t="s">
        <v>174</v>
      </c>
      <c r="C80" s="61"/>
      <c r="D80" s="61"/>
      <c r="E80" s="61"/>
      <c r="F80" s="61"/>
      <c r="G80" s="61"/>
      <c r="H80" s="61"/>
    </row>
    <row r="81" spans="1:8" s="58" customFormat="1" ht="44.55" customHeight="1" thickBot="1" x14ac:dyDescent="0.35">
      <c r="A81" s="25" t="s">
        <v>175</v>
      </c>
      <c r="B81" s="25" t="s">
        <v>176</v>
      </c>
      <c r="C81" s="40"/>
      <c r="D81" s="42">
        <f>91000+85000.44-10999</f>
        <v>165001.44</v>
      </c>
      <c r="E81" s="43">
        <v>0.5</v>
      </c>
      <c r="F81" s="52"/>
      <c r="G81" s="48">
        <v>106132</v>
      </c>
      <c r="H81" s="1"/>
    </row>
    <row r="82" spans="1:8" s="58" customFormat="1" ht="52.5" customHeight="1" thickBot="1" x14ac:dyDescent="0.35">
      <c r="A82" s="25" t="s">
        <v>177</v>
      </c>
      <c r="B82" s="25" t="s">
        <v>178</v>
      </c>
      <c r="C82" s="40"/>
      <c r="D82" s="42">
        <v>30000</v>
      </c>
      <c r="E82" s="43">
        <v>0.5</v>
      </c>
      <c r="F82" s="52"/>
      <c r="G82" s="48">
        <v>19463</v>
      </c>
      <c r="H82" s="1"/>
    </row>
    <row r="83" spans="1:8" s="58" customFormat="1" ht="31.8" thickBot="1" x14ac:dyDescent="0.35">
      <c r="A83" s="1" t="s">
        <v>179</v>
      </c>
      <c r="B83" s="1" t="s">
        <v>180</v>
      </c>
      <c r="C83" s="35"/>
      <c r="D83" s="44">
        <v>24000</v>
      </c>
      <c r="E83" s="45">
        <v>0.4</v>
      </c>
      <c r="F83" s="52"/>
      <c r="G83" s="48">
        <v>15570</v>
      </c>
      <c r="H83" s="1"/>
    </row>
    <row r="84" spans="1:8" s="58" customFormat="1" ht="16.2" thickBot="1" x14ac:dyDescent="0.35">
      <c r="A84" s="25" t="s">
        <v>181</v>
      </c>
      <c r="B84" s="25" t="s">
        <v>182</v>
      </c>
      <c r="C84" s="40"/>
      <c r="D84" s="42">
        <v>24000</v>
      </c>
      <c r="E84" s="43">
        <v>0.4</v>
      </c>
      <c r="F84" s="52"/>
      <c r="G84" s="48">
        <v>15570</v>
      </c>
      <c r="H84" s="1"/>
    </row>
    <row r="85" spans="1:8" s="58" customFormat="1" ht="31.8" thickBot="1" x14ac:dyDescent="0.35">
      <c r="A85" s="25" t="s">
        <v>183</v>
      </c>
      <c r="B85" s="42" t="s">
        <v>184</v>
      </c>
      <c r="C85" s="40"/>
      <c r="D85" s="42">
        <v>8000</v>
      </c>
      <c r="E85" s="43">
        <v>0.2</v>
      </c>
      <c r="F85" s="52"/>
      <c r="G85" s="48">
        <v>5190</v>
      </c>
      <c r="H85" s="1"/>
    </row>
    <row r="86" spans="1:8" s="59" customFormat="1" ht="16.2" customHeight="1" thickBot="1" x14ac:dyDescent="0.35">
      <c r="A86" s="61" t="s">
        <v>28</v>
      </c>
      <c r="B86" s="61"/>
      <c r="C86" s="46">
        <f>SUM(C46:C70)</f>
        <v>876000</v>
      </c>
      <c r="D86" s="46">
        <f>SUM(D72:D74,D76:D79,D81:D85)</f>
        <v>419001.44</v>
      </c>
      <c r="E86" s="47"/>
      <c r="F86" s="55">
        <f>SUM(F46:F85)</f>
        <v>645157.80000000005</v>
      </c>
      <c r="G86" s="55">
        <f>SUM(G46:G85)</f>
        <v>270915</v>
      </c>
      <c r="H86" s="51"/>
    </row>
    <row r="87" spans="1:8" s="58" customFormat="1" ht="28.2" customHeight="1" thickBot="1" x14ac:dyDescent="0.35">
      <c r="A87" s="66" t="s">
        <v>52</v>
      </c>
      <c r="B87" s="66"/>
      <c r="C87" s="38">
        <v>537301</v>
      </c>
      <c r="D87" s="38">
        <v>186915.88800000001</v>
      </c>
      <c r="E87" s="25"/>
      <c r="F87" s="52">
        <v>290831.39</v>
      </c>
      <c r="G87" s="48">
        <v>126303</v>
      </c>
      <c r="H87" s="1"/>
    </row>
    <row r="88" spans="1:8" s="58" customFormat="1" ht="21.6" customHeight="1" thickBot="1" x14ac:dyDescent="0.35">
      <c r="A88" s="66" t="s">
        <v>53</v>
      </c>
      <c r="B88" s="66"/>
      <c r="C88" s="38">
        <v>48858</v>
      </c>
      <c r="D88" s="38">
        <v>41728.972000000002</v>
      </c>
      <c r="E88" s="25"/>
      <c r="F88" s="52">
        <v>39370.5</v>
      </c>
      <c r="G88" s="48">
        <v>32112</v>
      </c>
      <c r="H88" s="1"/>
    </row>
    <row r="89" spans="1:8" s="58" customFormat="1" ht="16.8" customHeight="1" thickBot="1" x14ac:dyDescent="0.35">
      <c r="A89" s="66" t="s">
        <v>54</v>
      </c>
      <c r="B89" s="66"/>
      <c r="C89" s="38">
        <v>35000</v>
      </c>
      <c r="D89" s="38">
        <v>25000</v>
      </c>
      <c r="E89" s="25"/>
      <c r="F89" s="48">
        <f>8592.3+8518.7+4895</f>
        <v>22006</v>
      </c>
      <c r="G89" s="48">
        <v>7662</v>
      </c>
      <c r="H89" s="1"/>
    </row>
    <row r="90" spans="1:8" s="58" customFormat="1" ht="16.2" customHeight="1" thickBot="1" x14ac:dyDescent="0.35">
      <c r="A90" s="61" t="s">
        <v>29</v>
      </c>
      <c r="B90" s="61"/>
      <c r="C90" s="46">
        <f>C89+C88+C87+C86+C43</f>
        <v>1869159</v>
      </c>
      <c r="D90" s="46">
        <f>D89+D88+D87+D86+D43</f>
        <v>934580.3</v>
      </c>
      <c r="E90" s="13"/>
      <c r="F90" s="56">
        <f>F89+F88+F87+F86+F43</f>
        <v>1177377.5</v>
      </c>
      <c r="G90" s="56">
        <f>G89+G88+G87+G86+G43</f>
        <v>606319</v>
      </c>
      <c r="H90" s="51"/>
    </row>
    <row r="91" spans="1:8" s="58" customFormat="1" ht="16.2" customHeight="1" thickBot="1" x14ac:dyDescent="0.35">
      <c r="A91" s="66" t="s">
        <v>30</v>
      </c>
      <c r="B91" s="66"/>
      <c r="C91" s="48">
        <f>C90*7%</f>
        <v>130841.13000000002</v>
      </c>
      <c r="D91" s="49">
        <f>D90*7%</f>
        <v>65420.621000000006</v>
      </c>
      <c r="E91" s="25"/>
      <c r="F91" s="52">
        <v>36732.22</v>
      </c>
      <c r="G91" s="48">
        <v>42442</v>
      </c>
      <c r="H91" s="1"/>
    </row>
    <row r="92" spans="1:8" s="58" customFormat="1" ht="16.2" customHeight="1" thickBot="1" x14ac:dyDescent="0.35">
      <c r="A92" s="61" t="s">
        <v>31</v>
      </c>
      <c r="B92" s="61"/>
      <c r="C92" s="46">
        <f>C90+C91</f>
        <v>2000000.1300000001</v>
      </c>
      <c r="D92" s="46">
        <f>D90+D91</f>
        <v>1000000.9210000001</v>
      </c>
      <c r="E92" s="13"/>
      <c r="F92" s="56">
        <f>F90+F91</f>
        <v>1214109.72</v>
      </c>
      <c r="G92" s="55">
        <f>SUM(G90:G91)</f>
        <v>648761</v>
      </c>
      <c r="H92" s="51"/>
    </row>
    <row r="94" spans="1:8" x14ac:dyDescent="0.3">
      <c r="C94" s="14"/>
      <c r="F94" s="57"/>
    </row>
    <row r="95" spans="1:8" x14ac:dyDescent="0.3">
      <c r="F95" s="57"/>
    </row>
    <row r="98" ht="25.5" customHeight="1" x14ac:dyDescent="0.3"/>
  </sheetData>
  <mergeCells count="25">
    <mergeCell ref="C1:H1"/>
    <mergeCell ref="A91:B91"/>
    <mergeCell ref="A92:B92"/>
    <mergeCell ref="A8:H8"/>
    <mergeCell ref="A44:H44"/>
    <mergeCell ref="B20:H20"/>
    <mergeCell ref="B14:H14"/>
    <mergeCell ref="B25:H25"/>
    <mergeCell ref="B9:H9"/>
    <mergeCell ref="B36:H36"/>
    <mergeCell ref="B33:H33"/>
    <mergeCell ref="B45:H45"/>
    <mergeCell ref="A43:B43"/>
    <mergeCell ref="A87:B87"/>
    <mergeCell ref="A88:B88"/>
    <mergeCell ref="A89:B89"/>
    <mergeCell ref="A90:B90"/>
    <mergeCell ref="A86:B86"/>
    <mergeCell ref="B50:H50"/>
    <mergeCell ref="B58:H58"/>
    <mergeCell ref="B62:H62"/>
    <mergeCell ref="B66:H66"/>
    <mergeCell ref="B71:H71"/>
    <mergeCell ref="B75:H75"/>
    <mergeCell ref="B80:H80"/>
  </mergeCells>
  <pageMargins left="0.7" right="0.7" top="0.75" bottom="0.75" header="0.3" footer="0.3"/>
  <pageSetup scale="73" orientation="landscape" r:id="rId1"/>
  <rowBreaks count="1" manualBreakCount="1">
    <brk id="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workbookViewId="0"/>
  </sheetViews>
  <sheetFormatPr defaultRowHeight="14.4" x14ac:dyDescent="0.3"/>
  <cols>
    <col min="1" max="1" width="15.5546875" customWidth="1"/>
  </cols>
  <sheetData>
    <row r="1" spans="1:10" ht="15.6" x14ac:dyDescent="0.3">
      <c r="A1" s="2" t="s">
        <v>55</v>
      </c>
      <c r="B1" s="2"/>
      <c r="C1" s="2"/>
      <c r="D1" s="2"/>
    </row>
    <row r="2" spans="1:10" x14ac:dyDescent="0.3">
      <c r="A2" s="10"/>
      <c r="B2" s="10"/>
      <c r="C2" s="10"/>
      <c r="D2" s="10"/>
    </row>
    <row r="3" spans="1:10" x14ac:dyDescent="0.3">
      <c r="A3" s="10" t="s">
        <v>51</v>
      </c>
      <c r="B3" s="10"/>
      <c r="C3" s="10"/>
      <c r="D3" s="10"/>
    </row>
    <row r="4" spans="1:10" ht="15" thickBot="1" x14ac:dyDescent="0.35"/>
    <row r="5" spans="1:10" ht="28.2" thickBot="1" x14ac:dyDescent="0.35">
      <c r="A5" s="72" t="s">
        <v>34</v>
      </c>
      <c r="B5" s="70" t="s">
        <v>35</v>
      </c>
      <c r="C5" s="71"/>
      <c r="D5" s="70" t="s">
        <v>35</v>
      </c>
      <c r="E5" s="71"/>
      <c r="F5" s="70" t="s">
        <v>35</v>
      </c>
      <c r="G5" s="71"/>
      <c r="H5" s="9" t="s">
        <v>48</v>
      </c>
      <c r="I5" s="9" t="s">
        <v>50</v>
      </c>
      <c r="J5" s="72" t="s">
        <v>49</v>
      </c>
    </row>
    <row r="6" spans="1:10" ht="28.2" thickBot="1" x14ac:dyDescent="0.35">
      <c r="A6" s="73"/>
      <c r="B6" s="3" t="s">
        <v>37</v>
      </c>
      <c r="C6" s="3" t="s">
        <v>38</v>
      </c>
      <c r="D6" s="3" t="s">
        <v>37</v>
      </c>
      <c r="E6" s="3" t="s">
        <v>38</v>
      </c>
      <c r="F6" s="3" t="s">
        <v>37</v>
      </c>
      <c r="G6" s="3" t="s">
        <v>38</v>
      </c>
      <c r="H6" s="3"/>
      <c r="I6" s="3"/>
      <c r="J6" s="73"/>
    </row>
    <row r="7" spans="1:10" ht="28.2" thickBot="1" x14ac:dyDescent="0.35">
      <c r="A7" s="4" t="s">
        <v>39</v>
      </c>
      <c r="B7" s="5"/>
      <c r="C7" s="5"/>
      <c r="D7" s="5"/>
      <c r="E7" s="5"/>
      <c r="F7" s="5"/>
      <c r="G7" s="5"/>
      <c r="H7" s="5"/>
      <c r="I7" s="5"/>
      <c r="J7" s="5"/>
    </row>
    <row r="8" spans="1:10" ht="42" thickBot="1" x14ac:dyDescent="0.35">
      <c r="A8" s="4" t="s">
        <v>40</v>
      </c>
      <c r="B8" s="5"/>
      <c r="C8" s="5"/>
      <c r="D8" s="6"/>
      <c r="E8" s="5"/>
      <c r="F8" s="5"/>
      <c r="G8" s="5"/>
      <c r="H8" s="5"/>
      <c r="I8" s="5"/>
      <c r="J8" s="5"/>
    </row>
    <row r="9" spans="1:10" ht="69.599999999999994" thickBot="1" x14ac:dyDescent="0.35">
      <c r="A9" s="4" t="s">
        <v>41</v>
      </c>
      <c r="B9" s="5"/>
      <c r="C9" s="5"/>
      <c r="D9" s="5"/>
      <c r="E9" s="5"/>
      <c r="F9" s="5"/>
      <c r="G9" s="5"/>
      <c r="H9" s="5"/>
      <c r="I9" s="5"/>
      <c r="J9" s="5"/>
    </row>
    <row r="10" spans="1:10" ht="28.2" thickBot="1" x14ac:dyDescent="0.35">
      <c r="A10" s="4" t="s">
        <v>42</v>
      </c>
      <c r="B10" s="5"/>
      <c r="C10" s="5"/>
      <c r="D10" s="5"/>
      <c r="E10" s="5"/>
      <c r="F10" s="5"/>
      <c r="G10" s="5"/>
      <c r="H10" s="5"/>
      <c r="I10" s="5"/>
      <c r="J10" s="5"/>
    </row>
    <row r="11" spans="1:10" ht="15" thickBot="1" x14ac:dyDescent="0.35">
      <c r="A11" s="4" t="s">
        <v>43</v>
      </c>
      <c r="B11" s="5"/>
      <c r="C11" s="5"/>
      <c r="D11" s="5"/>
      <c r="E11" s="5"/>
      <c r="F11" s="5"/>
      <c r="G11" s="5"/>
      <c r="H11" s="5"/>
      <c r="I11" s="5"/>
      <c r="J11" s="5"/>
    </row>
    <row r="12" spans="1:10" ht="42" thickBot="1" x14ac:dyDescent="0.35">
      <c r="A12" s="4" t="s">
        <v>44</v>
      </c>
      <c r="B12" s="5"/>
      <c r="C12" s="5"/>
      <c r="D12" s="5"/>
      <c r="E12" s="5"/>
      <c r="F12" s="5"/>
      <c r="G12" s="5"/>
      <c r="H12" s="5"/>
      <c r="I12" s="5"/>
      <c r="J12" s="5"/>
    </row>
    <row r="13" spans="1:10" ht="42" thickBot="1" x14ac:dyDescent="0.35">
      <c r="A13" s="4" t="s">
        <v>45</v>
      </c>
      <c r="B13" s="5"/>
      <c r="C13" s="5"/>
      <c r="D13" s="5"/>
      <c r="E13" s="5"/>
      <c r="F13" s="5"/>
      <c r="G13" s="5"/>
      <c r="H13" s="5"/>
      <c r="I13" s="5"/>
      <c r="J13" s="5"/>
    </row>
    <row r="14" spans="1:10" ht="28.2" thickBot="1" x14ac:dyDescent="0.35">
      <c r="A14" s="7" t="s">
        <v>46</v>
      </c>
      <c r="B14" s="8"/>
      <c r="C14" s="8"/>
      <c r="D14" s="8"/>
      <c r="E14" s="8"/>
      <c r="F14" s="8"/>
      <c r="G14" s="8"/>
      <c r="H14" s="8"/>
      <c r="I14" s="8"/>
      <c r="J14" s="8"/>
    </row>
    <row r="15" spans="1:10" ht="42" thickBot="1" x14ac:dyDescent="0.35">
      <c r="A15" s="4" t="s">
        <v>47</v>
      </c>
      <c r="B15" s="5"/>
      <c r="C15" s="5"/>
      <c r="D15" s="5"/>
      <c r="E15" s="5"/>
      <c r="F15" s="5"/>
      <c r="G15" s="5"/>
      <c r="H15" s="5"/>
      <c r="I15" s="5"/>
      <c r="J15" s="5"/>
    </row>
    <row r="16" spans="1:10" ht="15" thickBot="1" x14ac:dyDescent="0.35">
      <c r="A16" s="7" t="s">
        <v>36</v>
      </c>
      <c r="B16" s="8"/>
      <c r="C16" s="8"/>
      <c r="D16" s="8"/>
      <c r="E16" s="8"/>
      <c r="F16" s="8"/>
      <c r="G16" s="8"/>
      <c r="H16" s="8"/>
      <c r="I16" s="8"/>
      <c r="J16" s="8"/>
    </row>
  </sheetData>
  <mergeCells count="5">
    <mergeCell ref="F5:G5"/>
    <mergeCell ref="J5:J6"/>
    <mergeCell ref="A5:A6"/>
    <mergeCell ref="B5:C5"/>
    <mergeCell ref="D5:E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F730DCE577B9498E69B8DE2E45FD0E" ma:contentTypeVersion="11" ma:contentTypeDescription="Create a new document." ma:contentTypeScope="" ma:versionID="bba1bd1b2f7c9c0ee4882a9a07e95493">
  <xsd:schema xmlns:xsd="http://www.w3.org/2001/XMLSchema" xmlns:xs="http://www.w3.org/2001/XMLSchema" xmlns:p="http://schemas.microsoft.com/office/2006/metadata/properties" xmlns:ns3="70753812-8340-4aad-9419-75bc86b83a02" xmlns:ns4="de117abb-b73b-468c-bf9d-b5332c0a251a" targetNamespace="http://schemas.microsoft.com/office/2006/metadata/properties" ma:root="true" ma:fieldsID="4d8fdcf1c9b2df5adfb5a24a918303c8" ns3:_="" ns4:_="">
    <xsd:import namespace="70753812-8340-4aad-9419-75bc86b83a02"/>
    <xsd:import namespace="de117abb-b73b-468c-bf9d-b5332c0a251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753812-8340-4aad-9419-75bc86b83a0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117abb-b73b-468c-bf9d-b5332c0a251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BBF4F-58ED-4F27-A0B6-19DDD56E86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753812-8340-4aad-9419-75bc86b83a02"/>
    <ds:schemaRef ds:uri="de117abb-b73b-468c-bf9d-b5332c0a2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3E5742-A236-4D1B-971E-BCA4860F266D}">
  <ds:schemaRefs>
    <ds:schemaRef ds:uri="http://schemas.microsoft.com/sharepoint/v3/contenttype/forms"/>
  </ds:schemaRefs>
</ds:datastoreItem>
</file>

<file path=customXml/itemProps3.xml><?xml version="1.0" encoding="utf-8"?>
<ds:datastoreItem xmlns:ds="http://schemas.openxmlformats.org/officeDocument/2006/customXml" ds:itemID="{0D71963E-9AE7-42EF-9619-5235EB23874C}">
  <ds:schemaRefs>
    <ds:schemaRef ds:uri="http://schemas.microsoft.com/office/2006/documentManagement/types"/>
    <ds:schemaRef ds:uri="70753812-8340-4aad-9419-75bc86b83a02"/>
    <ds:schemaRef ds:uri="de117abb-b73b-468c-bf9d-b5332c0a251a"/>
    <ds:schemaRef ds:uri="http://www.w3.org/XML/1998/namespace"/>
    <ds:schemaRef ds:uri="http://purl.org/dc/elements/1.1/"/>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Natalie Groom</cp:lastModifiedBy>
  <cp:lastPrinted>2017-12-11T22:51:21Z</cp:lastPrinted>
  <dcterms:created xsi:type="dcterms:W3CDTF">2017-11-15T21:17:43Z</dcterms:created>
  <dcterms:modified xsi:type="dcterms:W3CDTF">2019-11-14T12:18:21Z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0x01010054F730DCE577B9498E69B8DE2E45FD0E</vt:lpwstr>
  </property>
</Properties>
</file>