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OM\CS.0930 - PBF\M&amp;E report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7" i="1"/>
  <c r="C25" i="1"/>
  <c r="C24" i="1"/>
  <c r="C19" i="1"/>
  <c r="G9" i="1"/>
  <c r="C12" i="1"/>
  <c r="C9" i="1"/>
  <c r="F15" i="2" l="1"/>
  <c r="D14" i="2"/>
  <c r="F14" i="2" s="1"/>
  <c r="B14" i="2"/>
  <c r="B16" i="2" s="1"/>
  <c r="D16" i="2" l="1"/>
  <c r="F16" i="2" s="1"/>
</calcChain>
</file>

<file path=xl/sharedStrings.xml><?xml version="1.0" encoding="utf-8"?>
<sst xmlns="http://schemas.openxmlformats.org/spreadsheetml/2006/main" count="56" uniqueCount="55">
  <si>
    <t>CATEGORIES</t>
  </si>
  <si>
    <t>TOTAL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</si>
  <si>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</si>
  <si>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</si>
  <si>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</si>
  <si>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</si>
  <si>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</si>
  <si>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</si>
  <si>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TOTAL $ FOR Resultat 1:</t>
  </si>
  <si>
    <t>TOTAL $ FOR Resultat 2:</t>
  </si>
  <si>
    <t>Cout de personnel du projet si pas inclus dans les activites si-dessus</t>
  </si>
  <si>
    <t>Couts operationnels si pas inclus dans les activites si-dessus</t>
  </si>
  <si>
    <t>Budget S&amp;E du projet</t>
  </si>
  <si>
    <t>SOUS TOTAL DU BUDGET DE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</si>
  <si>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</si>
  <si>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</si>
  <si>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</si>
  <si>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</si>
  <si>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</si>
  <si>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</si>
  <si>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</si>
  <si>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</si>
  <si>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</si>
  <si>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</si>
  <si>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</si>
  <si>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</si>
  <si>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</si>
  <si>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</si>
  <si>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Annexe - Budget du projet PBF</t>
  </si>
  <si>
    <t xml:space="preserve">Resultat 1: Les forces de l’ordre, et notamment la Gendarmerie et ses Unités Spéciales Anti-Dahalo (USAD), disposent des moyens et des capacités en vue de la sécurisation dans la zone d’intervention, tout en respectant les droits humains </t>
  </si>
  <si>
    <t xml:space="preserve">Produit 1.1:Des postes avancés de Gendarmerie dans des endroits stratégiques sont opérationnels </t>
  </si>
  <si>
    <t xml:space="preserve">Produit 1.2: les capacités des gendarmes et des membres des USAD sont renforcées </t>
  </si>
  <si>
    <t xml:space="preserve">Produit 1.3: Des initiatives visant à renforcer la confiance entre la population et les forces de l’ordre sont mises en oeuvre </t>
  </si>
  <si>
    <t xml:space="preserve">Resultat 2: Des dispositifs de proximité sont mis en oeuvre dans la zone d’intervention pour rapprocher la population des services publics administratifs et juridiques </t>
  </si>
  <si>
    <t xml:space="preserve">Produit 2.1: La justice de proximité est renforcée dans les zones d’intervention </t>
  </si>
  <si>
    <t xml:space="preserve">Produit 2.2: Des Structures Locales de Concertation (SLC) sont mises en place et sont opérationnelles dans des communes pilotes identifiées </t>
  </si>
  <si>
    <t xml:space="preserve">Produit 2.3: Les services de l’Etat Civil sont renforcés </t>
  </si>
  <si>
    <t>Activite 1.1.1: Implanter ou réhabiliter des postes avancés de gendarmerie</t>
  </si>
  <si>
    <t>Activite 1.1.2: Doter les postes avancés des moyens matériels et logistiques nécessaires à leur opérationnalité</t>
  </si>
  <si>
    <t>Activite 1.2.1: Renforcer les capacités opérationnelles et d’intervention des gendarmes, des membres des USAD et au besoin des éléments des Bataillons Interarmes</t>
  </si>
  <si>
    <t>Activite 1.2.2: Renforcer les capacités des gendarmes et des membres des USAD en matière de renseignement, collecte et analyse des informations</t>
  </si>
  <si>
    <t>Activite 1.3.1: Mettre en oeuvre des initiatives locales visant à renforcer la confiance entre la population et les forces de l’ordre</t>
  </si>
  <si>
    <t>Activite 2.1.1: Réhabiliter le tribunal de Première instance de Betroka</t>
  </si>
  <si>
    <t>Activite 2.1.2: Tenir des audiences foraines des cours criminelles pour les juridictions de Betroka et d’Ihosy</t>
  </si>
  <si>
    <t>Activite 2.1.3: Implanter et opérationnaliser les cliniques juridiques à Betroka et Ihosy</t>
  </si>
  <si>
    <t>Activite 2.2.1: Mettre en place et accompagner les SLC</t>
  </si>
  <si>
    <t>Activite 2.3.1: Opérationnaliser la délivrance des cartes nationales d’identités (CNI) dans les régions Anosy et Ihorombe</t>
  </si>
  <si>
    <t>Activite 2.3.2: Mettre en place et opérationnaliser des guichets uniques de l’Etat civil dans des communes pilotes</t>
  </si>
  <si>
    <t>Budget par agence recipiendiaire - PNUD</t>
  </si>
  <si>
    <t>Budget par agence recipiendiaire - OIM</t>
  </si>
  <si>
    <t>Niveau de depenses/ engagements du budget jusqu'a present en % - PNUD</t>
  </si>
  <si>
    <t>Niveau de depenses/ engagements du budget jusqu'a present en % OIM</t>
  </si>
  <si>
    <t>Tranche 1 (100%)</t>
  </si>
  <si>
    <t>PNUD</t>
  </si>
  <si>
    <t>OIM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</si>
</sst>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5" fillId="0" borderId="9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2" fillId="0" borderId="3" xfId="0" applyFont="1" applyBorder="1" applyAlignment="1">
      <alignment vertical="center" wrapText="1"/>
    </xf>
    <xf numFmtId="0" fontId="8" fillId="0" borderId="0" xfId="0" applyFont="1"/>
    <xf numFmtId="0" fontId="9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0" fillId="0" borderId="0" xfId="0" applyNumberFormat="1"/>
    <xf numFmtId="2" fontId="1" fillId="0" borderId="2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9" fontId="1" fillId="0" borderId="3" xfId="0" applyNumberFormat="1" applyFont="1" applyBorder="1" applyAlignment="1">
      <alignment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4" fontId="1" fillId="0" borderId="3" xfId="2" applyFont="1" applyBorder="1" applyAlignment="1">
      <alignment vertical="center" wrapText="1"/>
    </xf>
    <xf numFmtId="164" fontId="2" fillId="0" borderId="11" xfId="2" applyFont="1" applyBorder="1" applyAlignment="1">
      <alignment vertical="center" wrapText="1"/>
    </xf>
    <xf numFmtId="164" fontId="2" fillId="0" borderId="3" xfId="2" applyFont="1" applyBorder="1" applyAlignment="1">
      <alignment vertical="center" wrapText="1"/>
    </xf>
    <xf numFmtId="164" fontId="1" fillId="6" borderId="3" xfId="2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164" fontId="1" fillId="8" borderId="3" xfId="2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166" fontId="1" fillId="0" borderId="3" xfId="1" applyNumberFormat="1" applyFont="1" applyBorder="1" applyAlignment="1">
      <alignment vertical="center" wrapText="1"/>
    </xf>
    <xf numFmtId="164" fontId="2" fillId="6" borderId="3" xfId="2" applyFont="1" applyFill="1" applyBorder="1" applyAlignment="1">
      <alignment vertical="center" wrapText="1"/>
    </xf>
    <xf numFmtId="10" fontId="1" fillId="0" borderId="3" xfId="2" applyNumberFormat="1" applyFont="1" applyBorder="1" applyAlignment="1">
      <alignment vertical="center" wrapText="1"/>
    </xf>
    <xf numFmtId="9" fontId="1" fillId="0" borderId="3" xfId="2" applyNumberFormat="1" applyFont="1" applyBorder="1" applyAlignment="1">
      <alignment vertical="center" wrapText="1"/>
    </xf>
    <xf numFmtId="10" fontId="2" fillId="6" borderId="3" xfId="2" applyNumberFormat="1" applyFont="1" applyFill="1" applyBorder="1" applyAlignment="1">
      <alignment vertical="center" wrapText="1"/>
    </xf>
    <xf numFmtId="164" fontId="2" fillId="8" borderId="3" xfId="2" applyFont="1" applyFill="1" applyBorder="1" applyAlignment="1">
      <alignment vertical="center" wrapText="1"/>
    </xf>
    <xf numFmtId="10" fontId="2" fillId="8" borderId="3" xfId="2" applyNumberFormat="1" applyFont="1" applyFill="1" applyBorder="1" applyAlignment="1">
      <alignment vertical="center" wrapText="1"/>
    </xf>
    <xf numFmtId="166" fontId="1" fillId="0" borderId="11" xfId="1" applyNumberFormat="1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 wrapText="1"/>
    </xf>
    <xf numFmtId="166" fontId="1" fillId="0" borderId="4" xfId="1" applyNumberFormat="1" applyFont="1" applyBorder="1" applyAlignment="1">
      <alignment vertical="center" wrapText="1"/>
    </xf>
    <xf numFmtId="10" fontId="2" fillId="0" borderId="3" xfId="2" applyNumberFormat="1" applyFont="1" applyBorder="1" applyAlignment="1">
      <alignment vertical="center" wrapText="1"/>
    </xf>
    <xf numFmtId="10" fontId="1" fillId="0" borderId="5" xfId="0" applyNumberFormat="1" applyFont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164" fontId="2" fillId="5" borderId="5" xfId="0" applyNumberFormat="1" applyFont="1" applyFill="1" applyBorder="1" applyAlignment="1">
      <alignment vertical="center" wrapText="1"/>
    </xf>
    <xf numFmtId="10" fontId="2" fillId="5" borderId="5" xfId="0" applyNumberFormat="1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164" fontId="2" fillId="7" borderId="5" xfId="0" applyNumberFormat="1" applyFont="1" applyFill="1" applyBorder="1" applyAlignment="1">
      <alignment vertical="center" wrapText="1"/>
    </xf>
    <xf numFmtId="10" fontId="2" fillId="7" borderId="5" xfId="0" applyNumberFormat="1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0" fontId="2" fillId="0" borderId="5" xfId="0" applyNumberFormat="1" applyFont="1" applyBorder="1" applyAlignment="1">
      <alignment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3">
    <cellStyle name="Milliers" xfId="1" builtinId="3"/>
    <cellStyle name="Millier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27" zoomScale="77" zoomScaleNormal="100" zoomScaleSheetLayoutView="100" workbookViewId="0">
      <selection activeCell="J35" sqref="J35"/>
    </sheetView>
  </sheetViews>
  <sheetFormatPr baseColWidth="10" defaultColWidth="9.140625" defaultRowHeight="15" x14ac:dyDescent="0.25"/>
  <cols>
    <col min="1" max="1" width="24" customWidth="1"/>
    <col min="2" max="2" width="24.7109375" customWidth="1"/>
    <col min="3" max="4" width="25.5703125" style="20" customWidth="1"/>
    <col min="5" max="6" width="22.5703125" customWidth="1"/>
    <col min="7" max="8" width="20.85546875" customWidth="1"/>
    <col min="9" max="9" width="22.7109375" customWidth="1"/>
    <col min="10" max="12" width="28.7109375" customWidth="1"/>
    <col min="13" max="13" width="34.140625" customWidth="1"/>
  </cols>
  <sheetData>
    <row r="1" spans="1:8" ht="21" x14ac:dyDescent="0.35">
      <c r="A1" s="9" t="s">
        <v>28</v>
      </c>
      <c r="B1" s="7"/>
    </row>
    <row r="2" spans="1:8" ht="15.75" x14ac:dyDescent="0.25">
      <c r="A2" s="4"/>
      <c r="B2" s="4"/>
    </row>
    <row r="3" spans="1:8" ht="15.75" x14ac:dyDescent="0.25">
      <c r="A3" s="4" t="s">
        <v>2</v>
      </c>
      <c r="B3" s="4"/>
    </row>
    <row r="5" spans="1:8" ht="15.75" x14ac:dyDescent="0.25">
      <c r="A5" s="4" t="s">
        <v>3</v>
      </c>
    </row>
    <row r="6" spans="1:8" ht="15.75" thickBot="1" x14ac:dyDescent="0.3"/>
    <row r="7" spans="1:8" ht="138.75" customHeight="1" thickBot="1" x14ac:dyDescent="0.3">
      <c r="A7" s="1" t="s">
        <v>4</v>
      </c>
      <c r="B7" s="2" t="s">
        <v>5</v>
      </c>
      <c r="C7" s="21" t="s">
        <v>48</v>
      </c>
      <c r="D7" s="21" t="s">
        <v>49</v>
      </c>
      <c r="E7" s="2" t="s">
        <v>6</v>
      </c>
      <c r="F7" s="2" t="s">
        <v>7</v>
      </c>
      <c r="G7" s="13" t="s">
        <v>50</v>
      </c>
      <c r="H7" s="13" t="s">
        <v>51</v>
      </c>
    </row>
    <row r="8" spans="1:8" ht="16.5" thickBot="1" x14ac:dyDescent="0.3">
      <c r="A8" s="63" t="s">
        <v>29</v>
      </c>
      <c r="B8" s="64"/>
      <c r="C8" s="64"/>
      <c r="D8" s="64"/>
      <c r="E8" s="64"/>
      <c r="F8" s="64"/>
      <c r="G8" s="64"/>
      <c r="H8" s="65"/>
    </row>
    <row r="9" spans="1:8" ht="46.5" customHeight="1" thickBot="1" x14ac:dyDescent="0.3">
      <c r="A9" s="57" t="s">
        <v>30</v>
      </c>
      <c r="B9" s="58"/>
      <c r="C9" s="34">
        <f>+C11+C10</f>
        <v>416130</v>
      </c>
      <c r="D9" s="29"/>
      <c r="E9" s="29"/>
      <c r="F9" s="29"/>
      <c r="G9" s="37">
        <f>+G11</f>
        <v>0.92710000000000004</v>
      </c>
      <c r="H9" s="30"/>
    </row>
    <row r="10" spans="1:8" ht="47.1" customHeight="1" thickBot="1" x14ac:dyDescent="0.3">
      <c r="A10" s="59" t="s">
        <v>37</v>
      </c>
      <c r="B10" s="60"/>
      <c r="C10" s="33"/>
      <c r="D10" s="26">
        <v>657410</v>
      </c>
      <c r="E10" s="26"/>
      <c r="F10" s="26"/>
      <c r="G10" s="26"/>
      <c r="H10" s="22">
        <v>0.80400000000000005</v>
      </c>
    </row>
    <row r="11" spans="1:8" ht="48.95" customHeight="1" thickBot="1" x14ac:dyDescent="0.3">
      <c r="A11" s="59" t="s">
        <v>38</v>
      </c>
      <c r="B11" s="60"/>
      <c r="C11" s="33">
        <v>416130</v>
      </c>
      <c r="D11" s="26"/>
      <c r="E11" s="26"/>
      <c r="F11" s="26"/>
      <c r="G11" s="35">
        <v>0.92710000000000004</v>
      </c>
      <c r="H11" s="3"/>
    </row>
    <row r="12" spans="1:8" ht="50.45" customHeight="1" thickBot="1" x14ac:dyDescent="0.3">
      <c r="A12" s="57" t="s">
        <v>31</v>
      </c>
      <c r="B12" s="58"/>
      <c r="C12" s="34">
        <f>+C13+C14</f>
        <v>75830</v>
      </c>
      <c r="D12" s="29"/>
      <c r="E12" s="29"/>
      <c r="F12" s="29"/>
      <c r="G12" s="37">
        <v>0.93759999999999999</v>
      </c>
      <c r="H12" s="30"/>
    </row>
    <row r="13" spans="1:8" ht="69" customHeight="1" thickBot="1" x14ac:dyDescent="0.3">
      <c r="A13" s="59" t="s">
        <v>39</v>
      </c>
      <c r="B13" s="60"/>
      <c r="C13" s="33">
        <v>20000</v>
      </c>
      <c r="D13" s="26"/>
      <c r="E13" s="26"/>
      <c r="F13" s="26"/>
      <c r="G13" s="36">
        <v>1</v>
      </c>
      <c r="H13" s="3"/>
    </row>
    <row r="14" spans="1:8" ht="66" customHeight="1" thickBot="1" x14ac:dyDescent="0.3">
      <c r="A14" s="59" t="s">
        <v>40</v>
      </c>
      <c r="B14" s="60"/>
      <c r="C14" s="33">
        <v>55830</v>
      </c>
      <c r="D14" s="26"/>
      <c r="E14" s="26"/>
      <c r="F14" s="26"/>
      <c r="G14" s="35">
        <v>0.91520000000000001</v>
      </c>
      <c r="H14" s="3"/>
    </row>
    <row r="15" spans="1:8" ht="57.6" customHeight="1" thickBot="1" x14ac:dyDescent="0.3">
      <c r="A15" s="57" t="s">
        <v>32</v>
      </c>
      <c r="B15" s="58"/>
      <c r="C15" s="34"/>
      <c r="D15" s="29"/>
      <c r="E15" s="29"/>
      <c r="F15" s="29"/>
      <c r="G15" s="29"/>
      <c r="H15" s="30"/>
    </row>
    <row r="16" spans="1:8" ht="64.5" customHeight="1" thickBot="1" x14ac:dyDescent="0.3">
      <c r="A16" s="59" t="s">
        <v>41</v>
      </c>
      <c r="B16" s="60"/>
      <c r="C16" s="33"/>
      <c r="D16" s="26">
        <v>31500</v>
      </c>
      <c r="E16" s="26"/>
      <c r="F16" s="26"/>
      <c r="G16" s="26"/>
      <c r="H16" s="23">
        <v>0</v>
      </c>
    </row>
    <row r="17" spans="1:8" ht="15.6" customHeight="1" thickBot="1" x14ac:dyDescent="0.3">
      <c r="A17" s="45" t="s">
        <v>8</v>
      </c>
      <c r="B17" s="46"/>
      <c r="C17" s="48">
        <f>+C9+C12+C15</f>
        <v>491960</v>
      </c>
      <c r="D17" s="46"/>
      <c r="E17" s="46"/>
      <c r="F17" s="46"/>
      <c r="G17" s="49">
        <v>0.92869999999999997</v>
      </c>
      <c r="H17" s="47"/>
    </row>
    <row r="18" spans="1:8" ht="16.5" thickBot="1" x14ac:dyDescent="0.3">
      <c r="A18" s="66" t="s">
        <v>33</v>
      </c>
      <c r="B18" s="67"/>
      <c r="C18" s="67"/>
      <c r="D18" s="67"/>
      <c r="E18" s="67"/>
      <c r="F18" s="67"/>
      <c r="G18" s="67"/>
      <c r="H18" s="68"/>
    </row>
    <row r="19" spans="1:8" ht="53.1" customHeight="1" thickBot="1" x14ac:dyDescent="0.3">
      <c r="A19" s="61" t="s">
        <v>34</v>
      </c>
      <c r="B19" s="62"/>
      <c r="C19" s="38">
        <f>+C20+C21+C22</f>
        <v>166345</v>
      </c>
      <c r="D19" s="31"/>
      <c r="E19" s="31"/>
      <c r="F19" s="31"/>
      <c r="G19" s="39">
        <v>0.32490000000000002</v>
      </c>
      <c r="H19" s="32"/>
    </row>
    <row r="20" spans="1:8" ht="47.1" customHeight="1" thickBot="1" x14ac:dyDescent="0.3">
      <c r="A20" s="59" t="s">
        <v>42</v>
      </c>
      <c r="B20" s="60"/>
      <c r="C20" s="33">
        <v>55000</v>
      </c>
      <c r="D20" s="26"/>
      <c r="E20" s="26"/>
      <c r="F20" s="26"/>
      <c r="G20" s="36">
        <v>0</v>
      </c>
      <c r="H20" s="3"/>
    </row>
    <row r="21" spans="1:8" ht="45" customHeight="1" thickBot="1" x14ac:dyDescent="0.3">
      <c r="A21" s="59" t="s">
        <v>43</v>
      </c>
      <c r="B21" s="60"/>
      <c r="C21" s="33">
        <v>45000</v>
      </c>
      <c r="D21" s="26"/>
      <c r="E21" s="26"/>
      <c r="F21" s="26"/>
      <c r="G21" s="35">
        <v>0.27979999999999999</v>
      </c>
      <c r="H21" s="3"/>
    </row>
    <row r="22" spans="1:8" ht="46.5" customHeight="1" thickBot="1" x14ac:dyDescent="0.3">
      <c r="A22" s="59" t="s">
        <v>44</v>
      </c>
      <c r="B22" s="60"/>
      <c r="C22" s="33">
        <v>66345</v>
      </c>
      <c r="D22" s="26"/>
      <c r="E22" s="26"/>
      <c r="F22" s="26"/>
      <c r="G22" s="35">
        <v>0.62480000000000002</v>
      </c>
      <c r="H22" s="3"/>
    </row>
    <row r="23" spans="1:8" ht="69.95" customHeight="1" thickBot="1" x14ac:dyDescent="0.3">
      <c r="A23" s="61" t="s">
        <v>35</v>
      </c>
      <c r="B23" s="62"/>
      <c r="C23" s="38">
        <v>4800</v>
      </c>
      <c r="D23" s="31"/>
      <c r="E23" s="31"/>
      <c r="F23" s="31"/>
      <c r="G23" s="39">
        <v>6.0000000000000001E-3</v>
      </c>
      <c r="H23" s="32"/>
    </row>
    <row r="24" spans="1:8" ht="27" customHeight="1" thickBot="1" x14ac:dyDescent="0.3">
      <c r="A24" s="59" t="s">
        <v>45</v>
      </c>
      <c r="B24" s="60"/>
      <c r="C24" s="33">
        <f>+C23</f>
        <v>4800</v>
      </c>
      <c r="D24" s="26"/>
      <c r="E24" s="26"/>
      <c r="F24" s="26"/>
      <c r="G24" s="35">
        <v>6.0000000000000001E-3</v>
      </c>
      <c r="H24" s="3"/>
    </row>
    <row r="25" spans="1:8" ht="45.6" customHeight="1" thickBot="1" x14ac:dyDescent="0.3">
      <c r="A25" s="61" t="s">
        <v>36</v>
      </c>
      <c r="B25" s="62"/>
      <c r="C25" s="38">
        <f>+C26+C27</f>
        <v>82220</v>
      </c>
      <c r="D25" s="31"/>
      <c r="E25" s="31"/>
      <c r="F25" s="31"/>
      <c r="G25" s="39">
        <v>0.40189999999999998</v>
      </c>
      <c r="H25" s="32"/>
    </row>
    <row r="26" spans="1:8" ht="51.95" customHeight="1" thickBot="1" x14ac:dyDescent="0.3">
      <c r="A26" s="59" t="s">
        <v>46</v>
      </c>
      <c r="B26" s="60"/>
      <c r="C26" s="33">
        <v>51980</v>
      </c>
      <c r="D26" s="26"/>
      <c r="E26" s="26"/>
      <c r="F26" s="26"/>
      <c r="G26" s="35">
        <v>0.31790000000000002</v>
      </c>
      <c r="H26" s="3"/>
    </row>
    <row r="27" spans="1:8" ht="48" customHeight="1" thickBot="1" x14ac:dyDescent="0.3">
      <c r="A27" s="59" t="s">
        <v>47</v>
      </c>
      <c r="B27" s="60"/>
      <c r="C27" s="33">
        <v>30240</v>
      </c>
      <c r="D27" s="26"/>
      <c r="E27" s="26"/>
      <c r="F27" s="26"/>
      <c r="G27" s="35">
        <v>0.5464</v>
      </c>
      <c r="H27" s="3"/>
    </row>
    <row r="28" spans="1:8" ht="15.6" customHeight="1" thickBot="1" x14ac:dyDescent="0.3">
      <c r="A28" s="50" t="s">
        <v>9</v>
      </c>
      <c r="B28" s="51"/>
      <c r="C28" s="53">
        <f>+C19+C23+C25</f>
        <v>253365</v>
      </c>
      <c r="D28" s="51"/>
      <c r="E28" s="51"/>
      <c r="F28" s="51"/>
      <c r="G28" s="54">
        <v>0.34379999999999999</v>
      </c>
      <c r="H28" s="52"/>
    </row>
    <row r="29" spans="1:8" ht="70.5" customHeight="1" thickBot="1" x14ac:dyDescent="0.3">
      <c r="A29" s="72" t="s">
        <v>10</v>
      </c>
      <c r="B29" s="73"/>
      <c r="C29" s="41">
        <v>139100</v>
      </c>
      <c r="D29" s="27">
        <v>113160</v>
      </c>
      <c r="E29" s="27"/>
      <c r="F29" s="27"/>
      <c r="G29" s="28"/>
      <c r="H29" s="8">
        <v>66031.990000000005</v>
      </c>
    </row>
    <row r="30" spans="1:8" ht="50.25" customHeight="1" thickBot="1" x14ac:dyDescent="0.3">
      <c r="A30" s="72" t="s">
        <v>11</v>
      </c>
      <c r="B30" s="73"/>
      <c r="C30" s="42">
        <v>126330</v>
      </c>
      <c r="D30" s="27"/>
      <c r="E30" s="27"/>
      <c r="F30" s="27"/>
      <c r="G30" s="43">
        <v>0.80259999999999998</v>
      </c>
      <c r="H30" s="8"/>
    </row>
    <row r="31" spans="1:8" ht="36" customHeight="1" thickBot="1" x14ac:dyDescent="0.3">
      <c r="A31" s="72" t="s">
        <v>12</v>
      </c>
      <c r="B31" s="74"/>
      <c r="C31" s="40">
        <v>36000</v>
      </c>
      <c r="D31" s="26">
        <v>20340</v>
      </c>
      <c r="E31" s="26"/>
      <c r="F31" s="26"/>
      <c r="G31" s="35">
        <v>0.59060000000000001</v>
      </c>
      <c r="H31" s="3"/>
    </row>
    <row r="32" spans="1:8" ht="16.5" thickBot="1" x14ac:dyDescent="0.3">
      <c r="A32" s="69" t="s">
        <v>13</v>
      </c>
      <c r="B32" s="70"/>
      <c r="C32" s="70"/>
      <c r="D32" s="70"/>
      <c r="E32" s="70"/>
      <c r="F32" s="70"/>
      <c r="G32" s="70"/>
      <c r="H32" s="71"/>
    </row>
    <row r="33" spans="1:8" ht="16.5" thickBot="1" x14ac:dyDescent="0.3">
      <c r="A33" s="17" t="s">
        <v>14</v>
      </c>
      <c r="B33" s="18"/>
      <c r="C33" s="40">
        <v>73270</v>
      </c>
      <c r="D33" s="18"/>
      <c r="E33" s="18"/>
      <c r="F33" s="18"/>
      <c r="G33" s="44">
        <v>3.9899999999999998E-2</v>
      </c>
      <c r="H33" s="19"/>
    </row>
    <row r="34" spans="1:8" ht="15.6" customHeight="1" thickBot="1" x14ac:dyDescent="0.3">
      <c r="A34" s="14" t="s">
        <v>15</v>
      </c>
      <c r="B34" s="15"/>
      <c r="C34" s="55">
        <v>1120000</v>
      </c>
      <c r="D34" s="15"/>
      <c r="E34" s="15"/>
      <c r="F34" s="15"/>
      <c r="G34" s="56">
        <v>0.59799999999999998</v>
      </c>
      <c r="H34" s="16"/>
    </row>
    <row r="40" spans="1:8" ht="25.5" customHeight="1" x14ac:dyDescent="0.25"/>
  </sheetData>
  <mergeCells count="23">
    <mergeCell ref="A32:H32"/>
    <mergeCell ref="A25:B25"/>
    <mergeCell ref="A26:B26"/>
    <mergeCell ref="A27:B27"/>
    <mergeCell ref="A29:B29"/>
    <mergeCell ref="A30:B30"/>
    <mergeCell ref="A31:B31"/>
    <mergeCell ref="A21:B21"/>
    <mergeCell ref="A22:B22"/>
    <mergeCell ref="A23:B23"/>
    <mergeCell ref="A24:B24"/>
    <mergeCell ref="A8:H8"/>
    <mergeCell ref="A18:H18"/>
    <mergeCell ref="A14:B14"/>
    <mergeCell ref="A15:B15"/>
    <mergeCell ref="A16:B16"/>
    <mergeCell ref="A19:B19"/>
    <mergeCell ref="A20:B20"/>
    <mergeCell ref="A9:B9"/>
    <mergeCell ref="A10:B10"/>
    <mergeCell ref="A11:B11"/>
    <mergeCell ref="A12:B12"/>
    <mergeCell ref="A13:B13"/>
  </mergeCells>
  <pageMargins left="0.7" right="0.7" top="0.75" bottom="0.75" header="0.3" footer="0.3"/>
  <pageSetup scale="7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2" workbookViewId="0">
      <selection activeCell="H14" sqref="H14"/>
    </sheetView>
  </sheetViews>
  <sheetFormatPr baseColWidth="10" defaultColWidth="9.140625" defaultRowHeight="15" x14ac:dyDescent="0.25"/>
  <cols>
    <col min="1" max="1" width="15.5703125" customWidth="1"/>
    <col min="6" max="6" width="9.42578125" bestFit="1" customWidth="1"/>
  </cols>
  <sheetData>
    <row r="1" spans="1:6" ht="15.75" x14ac:dyDescent="0.25">
      <c r="A1" s="4" t="s">
        <v>16</v>
      </c>
      <c r="B1" s="4"/>
      <c r="C1" s="4"/>
      <c r="D1" s="4"/>
    </row>
    <row r="2" spans="1:6" x14ac:dyDescent="0.25">
      <c r="A2" s="6"/>
      <c r="B2" s="6"/>
      <c r="C2" s="6"/>
      <c r="D2" s="6"/>
    </row>
    <row r="3" spans="1:6" x14ac:dyDescent="0.25">
      <c r="A3" s="6" t="s">
        <v>17</v>
      </c>
      <c r="B3" s="6"/>
      <c r="C3" s="6"/>
      <c r="D3" s="6"/>
    </row>
    <row r="4" spans="1:6" ht="15.75" thickBot="1" x14ac:dyDescent="0.3"/>
    <row r="5" spans="1:6" ht="26.25" customHeight="1" thickBot="1" x14ac:dyDescent="0.3">
      <c r="A5" s="75" t="s">
        <v>0</v>
      </c>
      <c r="B5" s="77" t="s">
        <v>53</v>
      </c>
      <c r="C5" s="78"/>
      <c r="D5" s="77" t="s">
        <v>54</v>
      </c>
      <c r="E5" s="78"/>
      <c r="F5" s="75" t="s">
        <v>18</v>
      </c>
    </row>
    <row r="6" spans="1:6" ht="15.75" thickBot="1" x14ac:dyDescent="0.3">
      <c r="A6" s="76"/>
      <c r="B6" s="79" t="s">
        <v>52</v>
      </c>
      <c r="C6" s="80"/>
      <c r="D6" s="79" t="s">
        <v>52</v>
      </c>
      <c r="E6" s="80"/>
      <c r="F6" s="76"/>
    </row>
    <row r="7" spans="1:6" ht="39" customHeight="1" thickBot="1" x14ac:dyDescent="0.3">
      <c r="A7" s="10" t="s">
        <v>19</v>
      </c>
      <c r="B7" s="81">
        <v>139100</v>
      </c>
      <c r="C7" s="82"/>
      <c r="D7" s="81">
        <v>93720</v>
      </c>
      <c r="E7" s="82"/>
      <c r="F7" s="5"/>
    </row>
    <row r="8" spans="1:6" ht="64.5" customHeight="1" thickBot="1" x14ac:dyDescent="0.3">
      <c r="A8" s="11" t="s">
        <v>20</v>
      </c>
      <c r="B8" s="81">
        <v>6450</v>
      </c>
      <c r="C8" s="82"/>
      <c r="D8" s="81">
        <v>1780</v>
      </c>
      <c r="E8" s="82"/>
      <c r="F8" s="5"/>
    </row>
    <row r="9" spans="1:6" ht="115.5" customHeight="1" thickBot="1" x14ac:dyDescent="0.3">
      <c r="A9" s="11" t="s">
        <v>21</v>
      </c>
      <c r="B9" s="81">
        <v>627945</v>
      </c>
      <c r="C9" s="82"/>
      <c r="D9" s="81">
        <v>537500</v>
      </c>
      <c r="E9" s="82"/>
      <c r="F9" s="5"/>
    </row>
    <row r="10" spans="1:6" ht="51.75" customHeight="1" thickBot="1" x14ac:dyDescent="0.3">
      <c r="A10" s="11" t="s">
        <v>22</v>
      </c>
      <c r="B10" s="81">
        <v>70000</v>
      </c>
      <c r="C10" s="82"/>
      <c r="D10" s="81">
        <v>124750</v>
      </c>
      <c r="E10" s="82"/>
      <c r="F10" s="5"/>
    </row>
    <row r="11" spans="1:6" ht="26.25" thickBot="1" x14ac:dyDescent="0.3">
      <c r="A11" s="11" t="s">
        <v>23</v>
      </c>
      <c r="B11" s="81">
        <v>61800</v>
      </c>
      <c r="C11" s="82"/>
      <c r="D11" s="81">
        <v>15840</v>
      </c>
      <c r="E11" s="82"/>
      <c r="F11" s="5"/>
    </row>
    <row r="12" spans="1:6" ht="77.25" customHeight="1" thickBot="1" x14ac:dyDescent="0.3">
      <c r="A12" s="11" t="s">
        <v>24</v>
      </c>
      <c r="B12" s="81">
        <v>45000</v>
      </c>
      <c r="C12" s="82"/>
      <c r="D12" s="81">
        <v>0</v>
      </c>
      <c r="E12" s="82"/>
      <c r="F12" s="5"/>
    </row>
    <row r="13" spans="1:6" ht="64.5" customHeight="1" thickBot="1" x14ac:dyDescent="0.3">
      <c r="A13" s="11" t="s">
        <v>25</v>
      </c>
      <c r="B13" s="81">
        <v>96433.97</v>
      </c>
      <c r="C13" s="82"/>
      <c r="D13" s="81">
        <v>48840</v>
      </c>
      <c r="E13" s="82"/>
      <c r="F13" s="5"/>
    </row>
    <row r="14" spans="1:6" ht="39" customHeight="1" thickBot="1" x14ac:dyDescent="0.3">
      <c r="A14" s="12" t="s">
        <v>26</v>
      </c>
      <c r="B14" s="83">
        <f>SUM(B7:C13)</f>
        <v>1046728.97</v>
      </c>
      <c r="C14" s="84"/>
      <c r="D14" s="83">
        <f>SUM(D7:E13)</f>
        <v>822430</v>
      </c>
      <c r="E14" s="84"/>
      <c r="F14" s="24">
        <f>SUM(D14)</f>
        <v>822430</v>
      </c>
    </row>
    <row r="15" spans="1:6" ht="15.75" thickBot="1" x14ac:dyDescent="0.3">
      <c r="A15" s="11" t="s">
        <v>27</v>
      </c>
      <c r="B15" s="81">
        <v>73271.03</v>
      </c>
      <c r="C15" s="82"/>
      <c r="D15" s="81">
        <v>57570</v>
      </c>
      <c r="E15" s="82"/>
      <c r="F15" s="25">
        <f>SUM(B15:E15)</f>
        <v>130841.03</v>
      </c>
    </row>
    <row r="16" spans="1:6" ht="15.75" thickBot="1" x14ac:dyDescent="0.3">
      <c r="A16" s="12" t="s">
        <v>1</v>
      </c>
      <c r="B16" s="85">
        <f>SUM(B14:C15)</f>
        <v>1120000</v>
      </c>
      <c r="C16" s="86"/>
      <c r="D16" s="85">
        <f>SUM(D14:E15)</f>
        <v>880000</v>
      </c>
      <c r="E16" s="86"/>
      <c r="F16" s="24">
        <f>SUM(D16+B16)</f>
        <v>2000000</v>
      </c>
    </row>
  </sheetData>
  <mergeCells count="26">
    <mergeCell ref="D11:E11"/>
    <mergeCell ref="D10:E10"/>
    <mergeCell ref="D9:E9"/>
    <mergeCell ref="D8:E8"/>
    <mergeCell ref="D7:E7"/>
    <mergeCell ref="D16:E16"/>
    <mergeCell ref="D15:E15"/>
    <mergeCell ref="D14:E14"/>
    <mergeCell ref="D13:E13"/>
    <mergeCell ref="D12:E12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F5:F6"/>
    <mergeCell ref="A5:A6"/>
    <mergeCell ref="B5:C5"/>
    <mergeCell ref="D5:E5"/>
    <mergeCell ref="B6:C6"/>
    <mergeCell ref="D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IOM Madagascar - Giacomo</cp:lastModifiedBy>
  <cp:lastPrinted>2017-12-11T22:51:21Z</cp:lastPrinted>
  <dcterms:created xsi:type="dcterms:W3CDTF">2017-11-15T21:17:43Z</dcterms:created>
  <dcterms:modified xsi:type="dcterms:W3CDTF">2018-11-12T19:06:21Z</dcterms:modified>
</cp:coreProperties>
</file>