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032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N83" i="1"/>
  <c r="N82" i="1"/>
  <c r="N49" i="1"/>
  <c r="N45" i="1"/>
  <c r="N41" i="1"/>
  <c r="N34" i="1"/>
  <c r="N28" i="1"/>
  <c r="N22" i="1"/>
  <c r="N15" i="1"/>
  <c r="N11" i="1"/>
  <c r="M87" i="1"/>
  <c r="M84" i="1"/>
  <c r="M83" i="1"/>
  <c r="M82" i="1"/>
  <c r="M49" i="1"/>
  <c r="M45" i="1"/>
  <c r="M41" i="1"/>
  <c r="M34" i="1"/>
  <c r="M28" i="1"/>
  <c r="M22" i="1"/>
  <c r="M15" i="1"/>
  <c r="M11" i="1"/>
  <c r="L87" i="1"/>
  <c r="K87" i="1"/>
  <c r="K83" i="1"/>
  <c r="L83" i="1"/>
  <c r="K84" i="1"/>
  <c r="L84" i="1"/>
  <c r="L82" i="1"/>
  <c r="K82" i="1"/>
  <c r="L69" i="1"/>
  <c r="K69" i="1"/>
  <c r="K56" i="1" l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L55" i="1"/>
  <c r="K55" i="1"/>
  <c r="K29" i="1"/>
  <c r="L29" i="1"/>
  <c r="K30" i="1"/>
  <c r="L30" i="1"/>
  <c r="K31" i="1"/>
  <c r="L31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L28" i="1"/>
  <c r="K28" i="1"/>
  <c r="K25" i="1"/>
  <c r="L25" i="1"/>
  <c r="K24" i="1"/>
  <c r="L24" i="1"/>
  <c r="K21" i="1"/>
  <c r="L21" i="1"/>
  <c r="K22" i="1"/>
  <c r="L22" i="1"/>
  <c r="K23" i="1"/>
  <c r="L23" i="1"/>
  <c r="K19" i="1"/>
  <c r="L19" i="1"/>
  <c r="K20" i="1"/>
  <c r="L20" i="1"/>
  <c r="K16" i="1"/>
  <c r="L16" i="1"/>
  <c r="K17" i="1"/>
  <c r="L17" i="1"/>
  <c r="K18" i="1"/>
  <c r="L18" i="1"/>
  <c r="K12" i="1"/>
  <c r="L12" i="1"/>
  <c r="K13" i="1"/>
  <c r="L13" i="1"/>
  <c r="K14" i="1"/>
  <c r="L14" i="1"/>
  <c r="K15" i="1"/>
  <c r="L15" i="1"/>
  <c r="L11" i="1"/>
  <c r="K11" i="1"/>
  <c r="H39" i="1"/>
  <c r="H23" i="1"/>
  <c r="H21" i="1"/>
  <c r="H19" i="1"/>
  <c r="C83" i="1" l="1"/>
</calcChain>
</file>

<file path=xl/sharedStrings.xml><?xml version="1.0" encoding="utf-8"?>
<sst xmlns="http://schemas.openxmlformats.org/spreadsheetml/2006/main" count="149" uniqueCount="131">
  <si>
    <t xml:space="preserve"> </t>
  </si>
  <si>
    <t>CATEGORIES</t>
  </si>
  <si>
    <t>TOTAL</t>
  </si>
  <si>
    <t>Tranche 1 (70%)</t>
  </si>
  <si>
    <t>Tranche 2 (30%)</t>
  </si>
  <si>
    <t>Total tranche 1</t>
  </si>
  <si>
    <t>Total tranche 2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</si>
  <si>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</si>
  <si>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</si>
  <si>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</si>
  <si>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</si>
  <si>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</si>
  <si>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</si>
  <si>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Resultat 3:</t>
  </si>
  <si>
    <t>Resultat 4:</t>
  </si>
  <si>
    <t>Produit 3.1:</t>
  </si>
  <si>
    <t>Produit 3.2:</t>
  </si>
  <si>
    <t>Produit 3.3:</t>
  </si>
  <si>
    <t>Produit 4.1:</t>
  </si>
  <si>
    <t>Produit 4.2:</t>
  </si>
  <si>
    <t>Produit 4.3:</t>
  </si>
  <si>
    <t>Activite 1.1.1:</t>
  </si>
  <si>
    <t>Activite 1.1.2:</t>
  </si>
  <si>
    <t>Activite 1.1.3:</t>
  </si>
  <si>
    <t>Activite 1.2.1:</t>
  </si>
  <si>
    <t>Activite 1.2.2:</t>
  </si>
  <si>
    <t>Activite 1.2.3:</t>
  </si>
  <si>
    <t>Activite 1.3.1:</t>
  </si>
  <si>
    <t>Activite 1.3.2:</t>
  </si>
  <si>
    <t>Activite 1.3.3:</t>
  </si>
  <si>
    <t>Activite 2.1.1:</t>
  </si>
  <si>
    <t>Activite 2.1.2:</t>
  </si>
  <si>
    <t>Activite 2.1.3:</t>
  </si>
  <si>
    <t>Activite 2.2.1:</t>
  </si>
  <si>
    <t>Activite 2.2.2:</t>
  </si>
  <si>
    <t>Activite 2.2.3:</t>
  </si>
  <si>
    <t>Activite 2.3.1:</t>
  </si>
  <si>
    <t>Activite 2.3.2:</t>
  </si>
  <si>
    <t>Activite 2.3.3:</t>
  </si>
  <si>
    <t>Activite 3.1.1:</t>
  </si>
  <si>
    <t>Activite 3.1.2:</t>
  </si>
  <si>
    <t>Activite 3.1.3:</t>
  </si>
  <si>
    <t>Activite 3.2.1:</t>
  </si>
  <si>
    <t>Activite 3.2.2:</t>
  </si>
  <si>
    <t>Activite 3.2.3:</t>
  </si>
  <si>
    <t>Activite 3.3.1:</t>
  </si>
  <si>
    <t>Activite 3.3.2:</t>
  </si>
  <si>
    <t>Activite 3.3.3:</t>
  </si>
  <si>
    <t>Activite 4.1.1:</t>
  </si>
  <si>
    <t>Activite 4.1.2:</t>
  </si>
  <si>
    <t>Activite 4.1.3:</t>
  </si>
  <si>
    <t>Activite 4.2.1:</t>
  </si>
  <si>
    <t>Activite 4.2.2:</t>
  </si>
  <si>
    <t>Activite 4.2.3:</t>
  </si>
  <si>
    <t>Activite 4.3.1:</t>
  </si>
  <si>
    <t>Activite 4.3.2:</t>
  </si>
  <si>
    <t>Activite 4.3.3:</t>
  </si>
  <si>
    <t>Budget S&amp;E du projet</t>
  </si>
  <si>
    <t>Couts indirects (7%):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</si>
  <si>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</si>
  <si>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</si>
  <si>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</si>
  <si>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Agence Recipiendiaire </t>
  </si>
  <si>
    <t>Agence Recipiendiaire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</si>
  <si>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</si>
  <si>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</si>
  <si>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</si>
  <si>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</si>
  <si>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</si>
  <si>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</si>
  <si>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</si>
  <si>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</si>
  <si>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</si>
  <si>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</si>
  <si>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</si>
  <si>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</si>
  <si>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TOTAL $ pour Resultat 3:</t>
  </si>
  <si>
    <t>TOTAL $ pour Resultat 4:</t>
  </si>
  <si>
    <t>SOUS TOTAL DU BUDGET DE PROJET:</t>
  </si>
  <si>
    <t>Niveau de depense/ engagement actuel en USD (a remplir au moment des rapports de projet)</t>
  </si>
  <si>
    <t>Resultat 1: La cohésion sociale et l’adhésion à la paix de la population sont renforcées à travers la promotion de mécanismes endogènes de dialogue communautaire</t>
  </si>
  <si>
    <t>Produit 1.1: Les plateformes communautaires et inclusives de concertation et de sensibilisation sur les enjeux socio-économique et culturel de la paix sont fonctionnelles et  permettent de renforcer les mécanismes endogènes de dialogue communautaire et de renforcer la cohésion sociale</t>
  </si>
  <si>
    <t>AGENCE RECIPIENDIAIRE</t>
  </si>
  <si>
    <t>UNFPA</t>
  </si>
  <si>
    <t>FAO</t>
  </si>
  <si>
    <t>UNESCO</t>
  </si>
  <si>
    <t>UNCDF</t>
  </si>
  <si>
    <t>Formulation du resultat/ produit/ activité</t>
  </si>
  <si>
    <t>Cout de personnel du projet si pas inclus dans les activites csi-dessus</t>
  </si>
  <si>
    <t>Couts operationnels si pas inclus dans les activites ci-dessus</t>
  </si>
  <si>
    <t xml:space="preserve">Produit 1.2: Des messagers de la paix sont opérationnels au niveau de la communauté, des établissements scolaires et des médias </t>
  </si>
  <si>
    <t>Produit 1.3: Les jeunes (dont les jeunes filles) et groupes d’autodéfense des zones d’intervention sont alphabétisés sur la thématique de la paix et intégrés/représentés à la plateforme</t>
  </si>
  <si>
    <t>Resultat 2: Les communautés, les femmes et les jeunes marginalisés sont intégrés dans la dynamique socio-économique et renforcent leur participation dans la prévention des conflits et la consolidation de la paix</t>
  </si>
  <si>
    <t xml:space="preserve">Produit 2.1: La stabilité sociale sera améliorée à travers la relance des activités Agro pastorales </t>
  </si>
  <si>
    <t xml:space="preserve">Produit 2.2: Les bénéficiaires ont acquis des compétences techniques et professionnelles permettant une diversification des revenus </t>
  </si>
  <si>
    <t>Produit 2.3: Les communautés sont dotées d’espace consensuel de production agricole et disposent des mécanismes financiers adaptés et innovants</t>
  </si>
  <si>
    <r>
      <t xml:space="preserve">Budget </t>
    </r>
    <r>
      <rPr>
        <b/>
        <sz val="12"/>
        <color theme="1"/>
        <rFont val="Times New Roman"/>
        <family val="1"/>
      </rPr>
      <t xml:space="preserve"> par agence recipiendiaire en USD - Veuillez ajouter une nouvelle colonne par agence recipiendiaire</t>
    </r>
  </si>
  <si>
    <t>ALLOUE</t>
  </si>
  <si>
    <t>DEPENSE</t>
  </si>
  <si>
    <t>BUDGET ALLOUE/DEPENSE</t>
  </si>
  <si>
    <t>Former des pairs educateurs sur les thématiques de la paix en milieu scolaire et extrascolaire et réalisation plan d'action</t>
  </si>
  <si>
    <t>Activite 1.2.4:</t>
  </si>
  <si>
    <t>Activite 1.2.5:</t>
  </si>
  <si>
    <t>Activite 1.2.6:</t>
  </si>
  <si>
    <t xml:space="preserve">Formation des medias communautaires </t>
  </si>
  <si>
    <t>Appui des 4 stations radios communautaires</t>
  </si>
  <si>
    <t>Conception et diffusion d'émission radiophoniques et distribution post radio</t>
  </si>
  <si>
    <t>Formation du personnel d'encadrement d'alpha</t>
  </si>
  <si>
    <t xml:space="preserve">Réalisation de la campagne d'alpha et outils pédagogiques alpha </t>
  </si>
  <si>
    <t>Activite 2.2.4:</t>
  </si>
  <si>
    <t>Activite 2.2.5:</t>
  </si>
  <si>
    <t>Activite 2.2.6:</t>
  </si>
  <si>
    <t xml:space="preserve"> Appui à la formation professionnelle, ingenierie equipement, accompagnement </t>
  </si>
  <si>
    <t>Appui à l'opérationnalisation des CAR post alpha, Equipement, éléctrification des CAR</t>
  </si>
  <si>
    <t>Produit 2.4: Les capacités nationales sont renforcées en matière de dialogue communautaire, d'éducation non formelle et financière, de développement des métiers ruraux consolidant la paix sociale</t>
  </si>
  <si>
    <t>Activite 2.4.1:</t>
  </si>
  <si>
    <t>Activite 2.4.2:</t>
  </si>
  <si>
    <t>Activite 2.4.3:</t>
  </si>
  <si>
    <t xml:space="preserve"> Identification des filières porteuses </t>
  </si>
  <si>
    <t>Fourniture d'intrants agricoles, petits équipements et irrigation, semences, bétails, alimentations, vaccin/déparasitage et des outils de stockage et de transformation</t>
  </si>
  <si>
    <t>Ciblage et structuration les groupements potentiels au marché</t>
  </si>
  <si>
    <t> Mise en relation des produits des groupes cibles avec le marché</t>
  </si>
  <si>
    <t>Activité 2.1.4</t>
  </si>
  <si>
    <t xml:space="preserve">Formation des jeunes sur les métiers découlant des filières porteuses identifiées </t>
  </si>
  <si>
    <t>Activité 2.1.5 </t>
  </si>
  <si>
    <t>Renforcer les capacités de production des groupes cibles par la formation et l'adoption de techniques agro-pastorales résilientes aux changements climatiques par l'approche Champ Ecole des producteurs CEP</t>
  </si>
  <si>
    <t xml:space="preserve">Renforcer les capacités de gestion </t>
  </si>
  <si>
    <t>Structurer les bénéficiaires</t>
  </si>
  <si>
    <t>Former les groupes cibles à la technologie post-récolte y compris le stockage et transformation</t>
  </si>
  <si>
    <t>Préparation et organisation des évènements culturels</t>
  </si>
  <si>
    <t xml:space="preserve">Renforcement des capacités des animateurs culturelles: assoc, MDJ,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</si>
</sst>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4" fillId="3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43" fontId="0" fillId="0" borderId="0" xfId="1" applyFont="1"/>
    <xf numFmtId="43" fontId="2" fillId="0" borderId="8" xfId="1" applyFont="1" applyBorder="1" applyAlignment="1">
      <alignment horizontal="center" vertical="center" wrapText="1"/>
    </xf>
    <xf numFmtId="43" fontId="1" fillId="0" borderId="8" xfId="1" applyFont="1" applyBorder="1" applyAlignment="1">
      <alignment vertical="center" wrapText="1"/>
    </xf>
    <xf numFmtId="43" fontId="2" fillId="0" borderId="8" xfId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3" fontId="1" fillId="0" borderId="8" xfId="1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3" fontId="2" fillId="0" borderId="8" xfId="0" applyNumberFormat="1" applyFont="1" applyBorder="1" applyAlignment="1">
      <alignment vertical="center" wrapText="1"/>
    </xf>
    <xf numFmtId="9" fontId="2" fillId="0" borderId="8" xfId="2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3" fontId="2" fillId="0" borderId="8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2" fillId="0" borderId="16" xfId="1" applyFont="1" applyBorder="1" applyAlignment="1">
      <alignment horizontal="center" vertical="center" wrapText="1"/>
    </xf>
    <xf numFmtId="43" fontId="2" fillId="0" borderId="17" xfId="1" applyFont="1" applyBorder="1" applyAlignment="1">
      <alignment horizontal="center" vertical="center" wrapText="1"/>
    </xf>
    <xf numFmtId="43" fontId="2" fillId="0" borderId="18" xfId="1" applyFont="1" applyBorder="1" applyAlignment="1">
      <alignment horizontal="center" vertical="center" wrapText="1"/>
    </xf>
    <xf numFmtId="43" fontId="2" fillId="0" borderId="19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view="pageBreakPreview" topLeftCell="A3" zoomScale="70" zoomScaleNormal="100" zoomScaleSheetLayoutView="70" workbookViewId="0">
      <pane ySplit="6" topLeftCell="A46" activePane="bottomLeft" state="frozen"/>
      <selection activeCell="A3" sqref="A3"/>
      <selection pane="bottomLeft" activeCell="N84" sqref="N84"/>
    </sheetView>
  </sheetViews>
  <sheetFormatPr baseColWidth="10" defaultColWidth="9.140625" defaultRowHeight="15" x14ac:dyDescent="0.25"/>
  <cols>
    <col min="1" max="1" width="24" customWidth="1"/>
    <col min="2" max="2" width="24.7109375" customWidth="1"/>
    <col min="3" max="3" width="17.85546875" style="19" customWidth="1"/>
    <col min="4" max="4" width="17" style="19" customWidth="1"/>
    <col min="5" max="5" width="16.42578125" style="19" customWidth="1"/>
    <col min="6" max="6" width="18.28515625" style="19" customWidth="1"/>
    <col min="7" max="7" width="15.42578125" style="19" customWidth="1"/>
    <col min="8" max="8" width="14.85546875" style="19" customWidth="1"/>
    <col min="9" max="12" width="16" style="19" customWidth="1"/>
    <col min="13" max="14" width="22.5703125" customWidth="1"/>
    <col min="15" max="15" width="20.85546875" customWidth="1"/>
    <col min="16" max="16" width="22.7109375" customWidth="1"/>
    <col min="17" max="19" width="28.7109375" customWidth="1"/>
    <col min="20" max="20" width="34.140625" customWidth="1"/>
  </cols>
  <sheetData>
    <row r="1" spans="1:15" ht="21" x14ac:dyDescent="0.35">
      <c r="A1" s="9" t="s">
        <v>7</v>
      </c>
      <c r="B1" s="8"/>
    </row>
    <row r="2" spans="1:15" ht="15.75" x14ac:dyDescent="0.25">
      <c r="A2" s="1"/>
      <c r="B2" s="1"/>
    </row>
    <row r="3" spans="1:15" ht="15.75" x14ac:dyDescent="0.25">
      <c r="A3" s="1" t="s">
        <v>8</v>
      </c>
      <c r="B3" s="1"/>
    </row>
    <row r="5" spans="1:15" ht="15.75" x14ac:dyDescent="0.25">
      <c r="A5" s="1" t="s">
        <v>9</v>
      </c>
    </row>
    <row r="7" spans="1:15" s="17" customFormat="1" ht="58.5" customHeight="1" x14ac:dyDescent="0.25">
      <c r="A7" s="16" t="s">
        <v>10</v>
      </c>
      <c r="B7" s="39" t="s">
        <v>87</v>
      </c>
      <c r="C7" s="35" t="s">
        <v>96</v>
      </c>
      <c r="D7" s="35"/>
      <c r="E7" s="35"/>
      <c r="F7" s="35"/>
      <c r="G7" s="35"/>
      <c r="H7" s="35"/>
      <c r="I7" s="35"/>
      <c r="J7" s="20"/>
      <c r="K7" s="42" t="s">
        <v>2</v>
      </c>
      <c r="L7" s="43"/>
      <c r="M7" s="39" t="s">
        <v>11</v>
      </c>
      <c r="N7" s="39" t="s">
        <v>79</v>
      </c>
      <c r="O7" s="39" t="s">
        <v>12</v>
      </c>
    </row>
    <row r="8" spans="1:15" s="17" customFormat="1" ht="50.25" customHeight="1" x14ac:dyDescent="0.25">
      <c r="A8" s="18" t="s">
        <v>82</v>
      </c>
      <c r="B8" s="40"/>
      <c r="C8" s="35" t="s">
        <v>83</v>
      </c>
      <c r="D8" s="35"/>
      <c r="E8" s="35" t="s">
        <v>84</v>
      </c>
      <c r="F8" s="35"/>
      <c r="G8" s="35" t="s">
        <v>85</v>
      </c>
      <c r="H8" s="35"/>
      <c r="I8" s="35" t="s">
        <v>86</v>
      </c>
      <c r="J8" s="35"/>
      <c r="K8" s="44"/>
      <c r="L8" s="45"/>
      <c r="M8" s="40"/>
      <c r="N8" s="40"/>
      <c r="O8" s="40"/>
    </row>
    <row r="9" spans="1:15" s="17" customFormat="1" ht="50.25" customHeight="1" x14ac:dyDescent="0.25">
      <c r="A9" s="18" t="s">
        <v>99</v>
      </c>
      <c r="B9" s="41"/>
      <c r="C9" s="20" t="s">
        <v>97</v>
      </c>
      <c r="D9" s="20" t="s">
        <v>98</v>
      </c>
      <c r="E9" s="20" t="s">
        <v>97</v>
      </c>
      <c r="F9" s="20" t="s">
        <v>98</v>
      </c>
      <c r="G9" s="20" t="s">
        <v>97</v>
      </c>
      <c r="H9" s="20" t="s">
        <v>98</v>
      </c>
      <c r="I9" s="20" t="s">
        <v>97</v>
      </c>
      <c r="J9" s="20" t="s">
        <v>98</v>
      </c>
      <c r="K9" s="20" t="s">
        <v>97</v>
      </c>
      <c r="L9" s="20" t="s">
        <v>98</v>
      </c>
      <c r="M9" s="41"/>
      <c r="N9" s="41"/>
      <c r="O9" s="41"/>
    </row>
    <row r="10" spans="1:15" ht="15.75" customHeight="1" x14ac:dyDescent="0.25">
      <c r="A10" s="47" t="s">
        <v>80</v>
      </c>
      <c r="B10" s="48"/>
      <c r="C10" s="48"/>
      <c r="D10" s="48"/>
      <c r="E10" s="48"/>
      <c r="F10" s="48"/>
      <c r="G10" s="48"/>
      <c r="H10" s="48"/>
      <c r="I10" s="48"/>
      <c r="J10" s="49"/>
      <c r="K10" s="26"/>
      <c r="L10" s="26"/>
      <c r="M10" s="26"/>
      <c r="N10" s="26"/>
      <c r="O10" s="26"/>
    </row>
    <row r="11" spans="1:15" ht="78" customHeight="1" x14ac:dyDescent="0.25">
      <c r="A11" s="37" t="s">
        <v>81</v>
      </c>
      <c r="B11" s="38"/>
      <c r="C11" s="21">
        <v>188200</v>
      </c>
      <c r="D11" s="21">
        <v>169500</v>
      </c>
      <c r="E11" s="22"/>
      <c r="F11" s="22"/>
      <c r="G11" s="22"/>
      <c r="H11" s="22"/>
      <c r="I11" s="22"/>
      <c r="J11" s="22"/>
      <c r="K11" s="22">
        <f>C11+E11+G11+I11</f>
        <v>188200</v>
      </c>
      <c r="L11" s="22">
        <f>D11+F11+H11+J11</f>
        <v>169500</v>
      </c>
      <c r="M11" s="32">
        <f>+K11/$K$87</f>
        <v>5.2477556921558324E-2</v>
      </c>
      <c r="N11" s="32">
        <f>L11/K11</f>
        <v>0.90063761955366628</v>
      </c>
      <c r="O11" s="14"/>
    </row>
    <row r="12" spans="1:15" ht="15.75" x14ac:dyDescent="0.25">
      <c r="A12" s="13" t="s">
        <v>21</v>
      </c>
      <c r="B12" s="13"/>
      <c r="C12" s="21"/>
      <c r="D12" s="21"/>
      <c r="E12" s="21"/>
      <c r="F12" s="21"/>
      <c r="G12" s="21"/>
      <c r="H12" s="21"/>
      <c r="I12" s="21"/>
      <c r="J12" s="21"/>
      <c r="K12" s="22">
        <f t="shared" ref="K12:K15" si="0">C12+E12+G12+I12</f>
        <v>0</v>
      </c>
      <c r="L12" s="22">
        <f t="shared" ref="L12:L15" si="1">D12+F12+H12+J12</f>
        <v>0</v>
      </c>
      <c r="M12" s="13"/>
      <c r="N12" s="13"/>
      <c r="O12" s="13"/>
    </row>
    <row r="13" spans="1:15" ht="15.75" x14ac:dyDescent="0.25">
      <c r="A13" s="13" t="s">
        <v>22</v>
      </c>
      <c r="B13" s="13"/>
      <c r="C13" s="21"/>
      <c r="D13" s="21"/>
      <c r="E13" s="21"/>
      <c r="F13" s="21"/>
      <c r="G13" s="21"/>
      <c r="H13" s="21"/>
      <c r="I13" s="21"/>
      <c r="J13" s="21"/>
      <c r="K13" s="22">
        <f t="shared" si="0"/>
        <v>0</v>
      </c>
      <c r="L13" s="22">
        <f t="shared" si="1"/>
        <v>0</v>
      </c>
      <c r="M13" s="13"/>
      <c r="N13" s="13"/>
      <c r="O13" s="13"/>
    </row>
    <row r="14" spans="1:15" ht="15.75" x14ac:dyDescent="0.25">
      <c r="A14" s="13" t="s">
        <v>23</v>
      </c>
      <c r="B14" s="13"/>
      <c r="C14" s="21"/>
      <c r="D14" s="21"/>
      <c r="E14" s="21"/>
      <c r="F14" s="21"/>
      <c r="G14" s="21"/>
      <c r="H14" s="21"/>
      <c r="I14" s="21"/>
      <c r="J14" s="21"/>
      <c r="K14" s="22">
        <f t="shared" si="0"/>
        <v>0</v>
      </c>
      <c r="L14" s="22">
        <f t="shared" si="1"/>
        <v>0</v>
      </c>
      <c r="M14" s="13"/>
      <c r="N14" s="13"/>
      <c r="O14" s="13"/>
    </row>
    <row r="15" spans="1:15" ht="51" customHeight="1" x14ac:dyDescent="0.25">
      <c r="A15" s="36" t="s">
        <v>90</v>
      </c>
      <c r="B15" s="36"/>
      <c r="C15" s="21">
        <v>104000</v>
      </c>
      <c r="D15" s="21"/>
      <c r="E15" s="21"/>
      <c r="F15" s="21"/>
      <c r="G15" s="21">
        <v>131005</v>
      </c>
      <c r="H15" s="21"/>
      <c r="I15" s="21"/>
      <c r="J15" s="14"/>
      <c r="K15" s="22">
        <f t="shared" si="0"/>
        <v>235005</v>
      </c>
      <c r="L15" s="22">
        <f t="shared" si="1"/>
        <v>0</v>
      </c>
      <c r="M15" s="32">
        <f>+K15/$K$87</f>
        <v>6.5528630522586687E-2</v>
      </c>
      <c r="N15" s="32">
        <f>L15/K15</f>
        <v>0</v>
      </c>
      <c r="O15" s="25"/>
    </row>
    <row r="16" spans="1:15" ht="15.75" x14ac:dyDescent="0.25">
      <c r="A16" s="13" t="s">
        <v>24</v>
      </c>
      <c r="B16" s="13"/>
      <c r="C16" s="21"/>
      <c r="D16" s="21"/>
      <c r="E16" s="21"/>
      <c r="F16" s="21"/>
      <c r="G16" s="21"/>
      <c r="H16" s="21"/>
      <c r="I16" s="21"/>
      <c r="J16" s="21"/>
      <c r="K16" s="22">
        <f t="shared" ref="K16:K18" si="2">C16+E16+G16+I16</f>
        <v>0</v>
      </c>
      <c r="L16" s="22">
        <f t="shared" ref="L16:L18" si="3">D16+F16+H16+J16</f>
        <v>0</v>
      </c>
      <c r="M16" s="13"/>
      <c r="N16" s="13"/>
      <c r="O16" s="13"/>
    </row>
    <row r="17" spans="1:15" ht="15.75" x14ac:dyDescent="0.25">
      <c r="A17" s="13" t="s">
        <v>25</v>
      </c>
      <c r="B17" s="13"/>
      <c r="C17" s="21"/>
      <c r="D17" s="21"/>
      <c r="E17" s="21"/>
      <c r="F17" s="21"/>
      <c r="G17" s="21"/>
      <c r="H17" s="21"/>
      <c r="I17" s="21"/>
      <c r="J17" s="21"/>
      <c r="K17" s="22">
        <f t="shared" si="2"/>
        <v>0</v>
      </c>
      <c r="L17" s="22">
        <f t="shared" si="3"/>
        <v>0</v>
      </c>
      <c r="M17" s="13"/>
      <c r="N17" s="13"/>
      <c r="O17" s="13"/>
    </row>
    <row r="18" spans="1:15" ht="94.5" x14ac:dyDescent="0.25">
      <c r="A18" s="15" t="s">
        <v>26</v>
      </c>
      <c r="B18" s="15" t="s">
        <v>100</v>
      </c>
      <c r="C18" s="21"/>
      <c r="D18" s="21"/>
      <c r="E18" s="21"/>
      <c r="F18" s="21"/>
      <c r="G18" s="21">
        <v>41000</v>
      </c>
      <c r="H18" s="21">
        <v>17377</v>
      </c>
      <c r="I18" s="21"/>
      <c r="J18" s="21"/>
      <c r="K18" s="22">
        <f t="shared" si="2"/>
        <v>41000</v>
      </c>
      <c r="L18" s="22">
        <f t="shared" si="3"/>
        <v>17377</v>
      </c>
      <c r="M18" s="13"/>
      <c r="N18" s="13"/>
      <c r="O18" s="13"/>
    </row>
    <row r="19" spans="1:15" ht="32.25" thickBot="1" x14ac:dyDescent="0.3">
      <c r="A19" s="15" t="s">
        <v>101</v>
      </c>
      <c r="B19" s="29" t="s">
        <v>104</v>
      </c>
      <c r="C19" s="21"/>
      <c r="D19" s="21"/>
      <c r="E19" s="21"/>
      <c r="F19" s="21"/>
      <c r="G19" s="21">
        <v>28927</v>
      </c>
      <c r="H19" s="21">
        <f>+G19*30%</f>
        <v>8678.1</v>
      </c>
      <c r="I19" s="21"/>
      <c r="J19" s="21"/>
      <c r="K19" s="22">
        <f t="shared" ref="K19:K20" si="4">C19+E19+G19+I19</f>
        <v>28927</v>
      </c>
      <c r="L19" s="22">
        <f t="shared" ref="L19:L20" si="5">D19+F19+H19+J19</f>
        <v>8678.1</v>
      </c>
      <c r="M19" s="15"/>
      <c r="N19" s="15"/>
      <c r="O19" s="15"/>
    </row>
    <row r="20" spans="1:15" ht="32.25" thickBot="1" x14ac:dyDescent="0.3">
      <c r="A20" s="15" t="s">
        <v>102</v>
      </c>
      <c r="B20" s="29" t="s">
        <v>105</v>
      </c>
      <c r="C20" s="21"/>
      <c r="D20" s="21"/>
      <c r="E20" s="21"/>
      <c r="F20" s="21"/>
      <c r="G20" s="21">
        <v>32000</v>
      </c>
      <c r="H20" s="21">
        <v>0</v>
      </c>
      <c r="I20" s="21"/>
      <c r="J20" s="21"/>
      <c r="K20" s="22">
        <f t="shared" si="4"/>
        <v>32000</v>
      </c>
      <c r="L20" s="22">
        <f t="shared" si="5"/>
        <v>0</v>
      </c>
      <c r="M20" s="15"/>
      <c r="N20" s="15"/>
      <c r="O20" s="15"/>
    </row>
    <row r="21" spans="1:15" ht="48" thickBot="1" x14ac:dyDescent="0.3">
      <c r="A21" s="15" t="s">
        <v>103</v>
      </c>
      <c r="B21" s="29" t="s">
        <v>106</v>
      </c>
      <c r="C21" s="21"/>
      <c r="D21" s="21"/>
      <c r="E21" s="21"/>
      <c r="F21" s="21"/>
      <c r="G21" s="21">
        <v>13000</v>
      </c>
      <c r="H21" s="21">
        <f>G21*35%</f>
        <v>4550</v>
      </c>
      <c r="I21" s="21"/>
      <c r="J21" s="21"/>
      <c r="K21" s="22">
        <f t="shared" ref="K21:K23" si="6">C21+E21+G21+I21</f>
        <v>13000</v>
      </c>
      <c r="L21" s="22">
        <f t="shared" ref="L21:L23" si="7">D21+F21+H21+J21</f>
        <v>4550</v>
      </c>
      <c r="M21" s="15"/>
      <c r="N21" s="15"/>
      <c r="O21" s="15"/>
    </row>
    <row r="22" spans="1:15" ht="66" customHeight="1" x14ac:dyDescent="0.25">
      <c r="A22" s="53" t="s">
        <v>91</v>
      </c>
      <c r="B22" s="55"/>
      <c r="C22" s="21"/>
      <c r="D22" s="21"/>
      <c r="E22" s="21"/>
      <c r="F22" s="21"/>
      <c r="G22" s="27">
        <v>247319</v>
      </c>
      <c r="H22" s="27"/>
      <c r="I22" s="21"/>
      <c r="J22" s="21"/>
      <c r="K22" s="22">
        <f t="shared" si="6"/>
        <v>247319</v>
      </c>
      <c r="L22" s="22">
        <f t="shared" si="7"/>
        <v>0</v>
      </c>
      <c r="M22" s="32">
        <f>+K22/$K$87</f>
        <v>6.8962257706072699E-2</v>
      </c>
      <c r="N22" s="32">
        <f>L22/K22</f>
        <v>0</v>
      </c>
      <c r="O22" s="13"/>
    </row>
    <row r="23" spans="1:15" ht="32.25" thickBot="1" x14ac:dyDescent="0.3">
      <c r="A23" s="13" t="s">
        <v>27</v>
      </c>
      <c r="B23" s="29" t="s">
        <v>107</v>
      </c>
      <c r="C23" s="21"/>
      <c r="D23" s="21"/>
      <c r="E23" s="21"/>
      <c r="F23" s="21"/>
      <c r="G23" s="21">
        <v>49410</v>
      </c>
      <c r="H23" s="21">
        <f>G23*36%</f>
        <v>17787.599999999999</v>
      </c>
      <c r="I23" s="21"/>
      <c r="J23" s="21"/>
      <c r="K23" s="22">
        <f t="shared" si="6"/>
        <v>49410</v>
      </c>
      <c r="L23" s="22">
        <f t="shared" si="7"/>
        <v>17787.599999999999</v>
      </c>
      <c r="M23" s="13"/>
      <c r="N23" s="13"/>
      <c r="O23" s="13"/>
    </row>
    <row r="24" spans="1:15" ht="48" thickBot="1" x14ac:dyDescent="0.3">
      <c r="A24" s="13" t="s">
        <v>28</v>
      </c>
      <c r="B24" s="29" t="s">
        <v>108</v>
      </c>
      <c r="C24" s="21"/>
      <c r="D24" s="21"/>
      <c r="E24" s="21"/>
      <c r="F24" s="21"/>
      <c r="G24" s="21">
        <v>167556</v>
      </c>
      <c r="H24" s="21">
        <v>0</v>
      </c>
      <c r="I24" s="21"/>
      <c r="J24" s="21"/>
      <c r="K24" s="22">
        <f t="shared" ref="K24:K25" si="8">C24+E24+G24+I24</f>
        <v>167556</v>
      </c>
      <c r="L24" s="22">
        <f t="shared" ref="L24:L25" si="9">D24+F24+H24+J24</f>
        <v>0</v>
      </c>
      <c r="M24" s="13"/>
      <c r="N24" s="13"/>
      <c r="O24" s="13"/>
    </row>
    <row r="25" spans="1:15" ht="15.75" x14ac:dyDescent="0.25">
      <c r="A25" s="13" t="s">
        <v>29</v>
      </c>
      <c r="B25" s="13"/>
      <c r="C25" s="21"/>
      <c r="D25" s="21"/>
      <c r="E25" s="21"/>
      <c r="F25" s="21"/>
      <c r="G25" s="21"/>
      <c r="H25" s="21"/>
      <c r="I25" s="21"/>
      <c r="J25" s="21"/>
      <c r="K25" s="22">
        <f t="shared" si="8"/>
        <v>0</v>
      </c>
      <c r="L25" s="22">
        <f t="shared" si="9"/>
        <v>0</v>
      </c>
      <c r="M25" s="13"/>
      <c r="N25" s="13"/>
      <c r="O25" s="13"/>
    </row>
    <row r="26" spans="1:15" ht="15.75" customHeight="1" x14ac:dyDescent="0.25">
      <c r="A26" s="53" t="s">
        <v>74</v>
      </c>
      <c r="B26" s="54"/>
      <c r="C26" s="54"/>
      <c r="D26" s="54"/>
      <c r="E26" s="54"/>
      <c r="F26" s="54"/>
      <c r="G26" s="54"/>
      <c r="H26" s="54"/>
      <c r="I26" s="54"/>
      <c r="J26" s="55"/>
      <c r="K26" s="14"/>
      <c r="L26" s="14"/>
      <c r="M26" s="14"/>
      <c r="N26" s="14"/>
      <c r="O26" s="14"/>
    </row>
    <row r="27" spans="1:15" ht="15.75" customHeight="1" x14ac:dyDescent="0.25">
      <c r="A27" s="50" t="s">
        <v>92</v>
      </c>
      <c r="B27" s="51"/>
      <c r="C27" s="51"/>
      <c r="D27" s="51"/>
      <c r="E27" s="51"/>
      <c r="F27" s="51"/>
      <c r="G27" s="51"/>
      <c r="H27" s="51"/>
      <c r="I27" s="51"/>
      <c r="J27" s="52"/>
      <c r="K27" s="26"/>
      <c r="L27" s="26"/>
      <c r="M27" s="26"/>
      <c r="N27" s="26"/>
      <c r="O27" s="26"/>
    </row>
    <row r="28" spans="1:15" ht="36.75" customHeight="1" x14ac:dyDescent="0.25">
      <c r="A28" s="53" t="s">
        <v>93</v>
      </c>
      <c r="B28" s="55"/>
      <c r="C28" s="21"/>
      <c r="D28" s="21"/>
      <c r="E28" s="27">
        <v>212934</v>
      </c>
      <c r="F28" s="27">
        <v>245751</v>
      </c>
      <c r="G28" s="21"/>
      <c r="H28" s="21"/>
      <c r="I28" s="21"/>
      <c r="J28" s="21"/>
      <c r="K28" s="22">
        <f t="shared" ref="K28" si="10">C28+E28+G28+I28</f>
        <v>212934</v>
      </c>
      <c r="L28" s="22">
        <f t="shared" ref="L28" si="11">D28+F28+H28+J28</f>
        <v>245751</v>
      </c>
      <c r="M28" s="32">
        <f>+K28/$K$87</f>
        <v>5.9374368254702971E-2</v>
      </c>
      <c r="N28" s="32">
        <f>L28/K28</f>
        <v>1.1541181774634395</v>
      </c>
      <c r="O28" s="13"/>
    </row>
    <row r="29" spans="1:15" ht="31.5" x14ac:dyDescent="0.25">
      <c r="A29" s="13" t="s">
        <v>30</v>
      </c>
      <c r="B29" s="15" t="s">
        <v>118</v>
      </c>
      <c r="C29" s="21"/>
      <c r="D29" s="21"/>
      <c r="E29" s="21"/>
      <c r="F29" s="21"/>
      <c r="G29" s="21"/>
      <c r="H29" s="21"/>
      <c r="I29" s="21"/>
      <c r="J29" s="21"/>
      <c r="K29" s="22">
        <f t="shared" ref="K29:K52" si="12">C29+E29+G29+I29</f>
        <v>0</v>
      </c>
      <c r="L29" s="22">
        <f t="shared" ref="L29:L52" si="13">D29+F29+H29+J29</f>
        <v>0</v>
      </c>
      <c r="M29" s="13"/>
      <c r="N29" s="13"/>
      <c r="O29" s="13"/>
    </row>
    <row r="30" spans="1:15" ht="126" x14ac:dyDescent="0.25">
      <c r="A30" s="13" t="s">
        <v>31</v>
      </c>
      <c r="B30" s="15" t="s">
        <v>119</v>
      </c>
      <c r="C30" s="21"/>
      <c r="D30" s="21"/>
      <c r="E30" s="21"/>
      <c r="F30" s="21"/>
      <c r="G30" s="21"/>
      <c r="H30" s="21"/>
      <c r="I30" s="21"/>
      <c r="J30" s="21"/>
      <c r="K30" s="22">
        <f t="shared" si="12"/>
        <v>0</v>
      </c>
      <c r="L30" s="22">
        <f t="shared" si="13"/>
        <v>0</v>
      </c>
      <c r="M30" s="13"/>
      <c r="N30" s="13"/>
      <c r="O30" s="13"/>
    </row>
    <row r="31" spans="1:15" ht="47.25" x14ac:dyDescent="0.25">
      <c r="A31" s="13" t="s">
        <v>32</v>
      </c>
      <c r="B31" s="15" t="s">
        <v>120</v>
      </c>
      <c r="C31" s="21"/>
      <c r="D31" s="21"/>
      <c r="E31" s="21"/>
      <c r="F31" s="21"/>
      <c r="G31" s="21"/>
      <c r="H31" s="21"/>
      <c r="I31" s="21"/>
      <c r="J31" s="21"/>
      <c r="K31" s="22">
        <f t="shared" si="12"/>
        <v>0</v>
      </c>
      <c r="L31" s="22">
        <f t="shared" si="13"/>
        <v>0</v>
      </c>
      <c r="M31" s="13"/>
      <c r="N31" s="13"/>
      <c r="O31" s="13"/>
    </row>
    <row r="32" spans="1:15" ht="47.25" x14ac:dyDescent="0.25">
      <c r="A32" s="28" t="s">
        <v>122</v>
      </c>
      <c r="B32" s="15" t="s">
        <v>121</v>
      </c>
      <c r="C32" s="21"/>
      <c r="D32" s="21"/>
      <c r="E32" s="21"/>
      <c r="F32" s="21"/>
      <c r="G32" s="21"/>
      <c r="H32" s="21"/>
      <c r="I32" s="21"/>
      <c r="J32" s="21"/>
      <c r="K32" s="22"/>
      <c r="L32" s="22"/>
      <c r="M32" s="15"/>
      <c r="N32" s="15"/>
      <c r="O32" s="15"/>
    </row>
    <row r="33" spans="1:15" ht="47.25" x14ac:dyDescent="0.25">
      <c r="A33" s="28" t="s">
        <v>124</v>
      </c>
      <c r="B33" s="15" t="s">
        <v>123</v>
      </c>
      <c r="C33" s="21"/>
      <c r="D33" s="21"/>
      <c r="E33" s="21"/>
      <c r="F33" s="21"/>
      <c r="G33" s="21"/>
      <c r="H33" s="21"/>
      <c r="I33" s="21"/>
      <c r="J33" s="21"/>
      <c r="K33" s="22"/>
      <c r="L33" s="22"/>
      <c r="M33" s="15"/>
      <c r="N33" s="15"/>
      <c r="O33" s="15"/>
    </row>
    <row r="34" spans="1:15" ht="52.5" customHeight="1" x14ac:dyDescent="0.25">
      <c r="A34" s="53" t="s">
        <v>94</v>
      </c>
      <c r="B34" s="55"/>
      <c r="C34" s="21"/>
      <c r="D34" s="21"/>
      <c r="E34" s="27">
        <v>154038</v>
      </c>
      <c r="F34" s="27">
        <v>36689</v>
      </c>
      <c r="G34" s="21">
        <v>182220</v>
      </c>
      <c r="H34" s="21"/>
      <c r="I34" s="21">
        <v>348764</v>
      </c>
      <c r="J34" s="21"/>
      <c r="K34" s="22">
        <f t="shared" si="12"/>
        <v>685022</v>
      </c>
      <c r="L34" s="22">
        <f t="shared" si="13"/>
        <v>36689</v>
      </c>
      <c r="M34" s="32">
        <f>+K34/$K$87</f>
        <v>0.19101105737258089</v>
      </c>
      <c r="N34" s="32">
        <f>L34/K34</f>
        <v>5.3558863802914358E-2</v>
      </c>
      <c r="O34" s="13"/>
    </row>
    <row r="35" spans="1:15" ht="16.5" thickBot="1" x14ac:dyDescent="0.3">
      <c r="A35" s="13" t="s">
        <v>33</v>
      </c>
      <c r="B35" s="29" t="s">
        <v>127</v>
      </c>
      <c r="C35" s="21"/>
      <c r="D35" s="21"/>
      <c r="E35" s="21"/>
      <c r="F35" s="21"/>
      <c r="G35" s="21"/>
      <c r="H35" s="21"/>
      <c r="I35" s="21"/>
      <c r="J35" s="21"/>
      <c r="K35" s="22">
        <f t="shared" si="12"/>
        <v>0</v>
      </c>
      <c r="L35" s="22">
        <f t="shared" si="13"/>
        <v>0</v>
      </c>
      <c r="M35" s="13"/>
      <c r="N35" s="13"/>
      <c r="O35" s="13"/>
    </row>
    <row r="36" spans="1:15" ht="142.5" thickBot="1" x14ac:dyDescent="0.3">
      <c r="A36" s="13" t="s">
        <v>34</v>
      </c>
      <c r="B36" s="29" t="s">
        <v>125</v>
      </c>
      <c r="C36" s="21"/>
      <c r="D36" s="21"/>
      <c r="E36" s="21"/>
      <c r="F36" s="21"/>
      <c r="G36" s="21"/>
      <c r="H36" s="21"/>
      <c r="I36" s="21"/>
      <c r="J36" s="21"/>
      <c r="K36" s="22">
        <f t="shared" si="12"/>
        <v>0</v>
      </c>
      <c r="L36" s="22">
        <f t="shared" si="13"/>
        <v>0</v>
      </c>
      <c r="M36" s="13"/>
      <c r="N36" s="13"/>
      <c r="O36" s="13"/>
    </row>
    <row r="37" spans="1:15" ht="63.75" thickBot="1" x14ac:dyDescent="0.3">
      <c r="A37" s="13" t="s">
        <v>35</v>
      </c>
      <c r="B37" s="29" t="s">
        <v>128</v>
      </c>
      <c r="C37" s="21"/>
      <c r="D37" s="21"/>
      <c r="E37" s="21"/>
      <c r="F37" s="21"/>
      <c r="G37" s="21"/>
      <c r="H37" s="21"/>
      <c r="I37" s="21"/>
      <c r="J37" s="21"/>
      <c r="K37" s="22">
        <f t="shared" si="12"/>
        <v>0</v>
      </c>
      <c r="L37" s="22">
        <f t="shared" si="13"/>
        <v>0</v>
      </c>
      <c r="M37" s="13"/>
      <c r="N37" s="13"/>
      <c r="O37" s="13"/>
    </row>
    <row r="38" spans="1:15" ht="32.25" thickBot="1" x14ac:dyDescent="0.3">
      <c r="A38" s="15" t="s">
        <v>109</v>
      </c>
      <c r="B38" s="29" t="s">
        <v>126</v>
      </c>
      <c r="C38" s="21"/>
      <c r="D38" s="21"/>
      <c r="E38" s="21"/>
      <c r="F38" s="21"/>
      <c r="G38" s="21"/>
      <c r="H38" s="21"/>
      <c r="I38" s="21"/>
      <c r="J38" s="21"/>
      <c r="K38" s="22">
        <f t="shared" si="12"/>
        <v>0</v>
      </c>
      <c r="L38" s="22">
        <f t="shared" si="13"/>
        <v>0</v>
      </c>
      <c r="M38" s="15"/>
      <c r="N38" s="15"/>
      <c r="O38" s="15"/>
    </row>
    <row r="39" spans="1:15" ht="63.75" thickBot="1" x14ac:dyDescent="0.3">
      <c r="A39" s="15" t="s">
        <v>110</v>
      </c>
      <c r="B39" s="29" t="s">
        <v>112</v>
      </c>
      <c r="C39" s="21"/>
      <c r="D39" s="21"/>
      <c r="E39" s="21"/>
      <c r="F39" s="21"/>
      <c r="G39" s="21">
        <v>125000</v>
      </c>
      <c r="H39" s="21">
        <f>+G39*2%</f>
        <v>2500</v>
      </c>
      <c r="I39" s="21"/>
      <c r="J39" s="21"/>
      <c r="K39" s="22">
        <f t="shared" si="12"/>
        <v>125000</v>
      </c>
      <c r="L39" s="22">
        <f t="shared" si="13"/>
        <v>2500</v>
      </c>
      <c r="M39" s="15"/>
      <c r="N39" s="15"/>
      <c r="O39" s="15"/>
    </row>
    <row r="40" spans="1:15" ht="79.5" thickBot="1" x14ac:dyDescent="0.3">
      <c r="A40" s="15" t="s">
        <v>111</v>
      </c>
      <c r="B40" s="29" t="s">
        <v>113</v>
      </c>
      <c r="C40" s="21"/>
      <c r="D40" s="21"/>
      <c r="E40" s="21"/>
      <c r="F40" s="21"/>
      <c r="G40" s="21">
        <v>39242</v>
      </c>
      <c r="H40" s="21">
        <v>0</v>
      </c>
      <c r="I40" s="21"/>
      <c r="J40" s="21"/>
      <c r="K40" s="22">
        <f t="shared" si="12"/>
        <v>39242</v>
      </c>
      <c r="L40" s="22">
        <f t="shared" si="13"/>
        <v>0</v>
      </c>
      <c r="M40" s="15"/>
      <c r="N40" s="15"/>
      <c r="O40" s="15"/>
    </row>
    <row r="41" spans="1:15" ht="68.25" customHeight="1" x14ac:dyDescent="0.25">
      <c r="A41" s="37" t="s">
        <v>95</v>
      </c>
      <c r="B41" s="38"/>
      <c r="C41" s="21"/>
      <c r="D41" s="21"/>
      <c r="E41" s="27">
        <v>496264</v>
      </c>
      <c r="F41" s="27">
        <v>33956</v>
      </c>
      <c r="G41" s="21"/>
      <c r="H41" s="21"/>
      <c r="I41" s="21">
        <v>4500</v>
      </c>
      <c r="J41" s="21"/>
      <c r="K41" s="22">
        <f t="shared" si="12"/>
        <v>500764</v>
      </c>
      <c r="L41" s="22">
        <f t="shared" si="13"/>
        <v>33956</v>
      </c>
      <c r="M41" s="32">
        <f>+K41/$K$87</f>
        <v>0.13963268498547945</v>
      </c>
      <c r="N41" s="32">
        <f>L41/K41</f>
        <v>6.780838878194119E-2</v>
      </c>
      <c r="O41" s="13"/>
    </row>
    <row r="42" spans="1:15" ht="15.75" x14ac:dyDescent="0.25">
      <c r="A42" s="13" t="s">
        <v>36</v>
      </c>
      <c r="B42" s="13"/>
      <c r="C42" s="21"/>
      <c r="D42" s="21"/>
      <c r="E42" s="21"/>
      <c r="F42" s="21"/>
      <c r="G42" s="21"/>
      <c r="H42" s="21"/>
      <c r="I42" s="21"/>
      <c r="J42" s="21"/>
      <c r="K42" s="22">
        <f t="shared" si="12"/>
        <v>0</v>
      </c>
      <c r="L42" s="22">
        <f t="shared" si="13"/>
        <v>0</v>
      </c>
      <c r="M42" s="13"/>
      <c r="N42" s="13"/>
      <c r="O42" s="13"/>
    </row>
    <row r="43" spans="1:15" ht="48" customHeight="1" x14ac:dyDescent="0.25">
      <c r="A43" s="13" t="s">
        <v>37</v>
      </c>
      <c r="B43" s="13"/>
      <c r="C43" s="21"/>
      <c r="D43" s="21"/>
      <c r="E43" s="21"/>
      <c r="F43" s="21"/>
      <c r="G43" s="21"/>
      <c r="H43" s="21"/>
      <c r="I43" s="21"/>
      <c r="J43" s="21"/>
      <c r="K43" s="22">
        <f t="shared" si="12"/>
        <v>0</v>
      </c>
      <c r="L43" s="22">
        <f t="shared" si="13"/>
        <v>0</v>
      </c>
      <c r="M43" s="13"/>
      <c r="N43" s="13"/>
      <c r="O43" s="13"/>
    </row>
    <row r="44" spans="1:15" ht="15.75" x14ac:dyDescent="0.25">
      <c r="A44" s="13" t="s">
        <v>38</v>
      </c>
      <c r="B44" s="13"/>
      <c r="C44" s="21"/>
      <c r="D44" s="21"/>
      <c r="E44" s="21"/>
      <c r="F44" s="21"/>
      <c r="G44" s="21"/>
      <c r="H44" s="21"/>
      <c r="I44" s="21"/>
      <c r="J44" s="21"/>
      <c r="K44" s="22">
        <f t="shared" si="12"/>
        <v>0</v>
      </c>
      <c r="L44" s="22">
        <f t="shared" si="13"/>
        <v>0</v>
      </c>
      <c r="M44" s="13"/>
      <c r="N44" s="13"/>
      <c r="O44" s="13"/>
    </row>
    <row r="45" spans="1:15" ht="68.25" customHeight="1" x14ac:dyDescent="0.25">
      <c r="A45" s="37" t="s">
        <v>95</v>
      </c>
      <c r="B45" s="38"/>
      <c r="C45" s="21"/>
      <c r="D45" s="21"/>
      <c r="E45" s="21"/>
      <c r="F45" s="21"/>
      <c r="G45" s="21"/>
      <c r="H45" s="21"/>
      <c r="I45" s="21">
        <v>100000</v>
      </c>
      <c r="J45" s="21">
        <v>74812</v>
      </c>
      <c r="K45" s="22">
        <f t="shared" si="12"/>
        <v>100000</v>
      </c>
      <c r="L45" s="22">
        <f t="shared" si="13"/>
        <v>74812</v>
      </c>
      <c r="M45" s="32">
        <f>+K45/$K$87</f>
        <v>2.7883930351518767E-2</v>
      </c>
      <c r="N45" s="32">
        <f>L45/K45</f>
        <v>0.74812000000000001</v>
      </c>
      <c r="O45" s="13"/>
    </row>
    <row r="46" spans="1:15" ht="15.75" x14ac:dyDescent="0.25">
      <c r="A46" s="13" t="s">
        <v>36</v>
      </c>
      <c r="B46" s="13"/>
      <c r="C46" s="21"/>
      <c r="D46" s="21"/>
      <c r="E46" s="21"/>
      <c r="F46" s="21"/>
      <c r="G46" s="21"/>
      <c r="H46" s="21"/>
      <c r="I46" s="21"/>
      <c r="J46" s="21"/>
      <c r="K46" s="22">
        <f t="shared" si="12"/>
        <v>0</v>
      </c>
      <c r="L46" s="22">
        <f t="shared" si="13"/>
        <v>0</v>
      </c>
      <c r="M46" s="13"/>
      <c r="N46" s="13"/>
      <c r="O46" s="13"/>
    </row>
    <row r="47" spans="1:15" ht="48" customHeight="1" x14ac:dyDescent="0.25">
      <c r="A47" s="13" t="s">
        <v>37</v>
      </c>
      <c r="B47" s="13"/>
      <c r="C47" s="21"/>
      <c r="D47" s="21"/>
      <c r="E47" s="21"/>
      <c r="F47" s="21"/>
      <c r="G47" s="21"/>
      <c r="H47" s="21"/>
      <c r="I47" s="21"/>
      <c r="J47" s="21"/>
      <c r="K47" s="22">
        <f t="shared" si="12"/>
        <v>0</v>
      </c>
      <c r="L47" s="22">
        <f t="shared" si="13"/>
        <v>0</v>
      </c>
      <c r="M47" s="13"/>
      <c r="N47" s="13"/>
      <c r="O47" s="13"/>
    </row>
    <row r="48" spans="1:15" ht="15.75" x14ac:dyDescent="0.25">
      <c r="A48" s="13" t="s">
        <v>38</v>
      </c>
      <c r="B48" s="13"/>
      <c r="C48" s="21"/>
      <c r="D48" s="21"/>
      <c r="E48" s="21"/>
      <c r="F48" s="21"/>
      <c r="G48" s="21"/>
      <c r="H48" s="21"/>
      <c r="I48" s="21"/>
      <c r="J48" s="21"/>
      <c r="K48" s="22">
        <f t="shared" si="12"/>
        <v>0</v>
      </c>
      <c r="L48" s="22">
        <f t="shared" si="13"/>
        <v>0</v>
      </c>
      <c r="M48" s="13"/>
      <c r="N48" s="13"/>
      <c r="O48" s="13"/>
    </row>
    <row r="49" spans="1:15" ht="79.5" customHeight="1" x14ac:dyDescent="0.25">
      <c r="A49" s="37" t="s">
        <v>114</v>
      </c>
      <c r="B49" s="38"/>
      <c r="C49" s="21"/>
      <c r="D49" s="21"/>
      <c r="E49" s="21"/>
      <c r="F49" s="21">
        <v>31222</v>
      </c>
      <c r="G49" s="21">
        <v>56436</v>
      </c>
      <c r="H49" s="21"/>
      <c r="I49" s="21">
        <v>100000</v>
      </c>
      <c r="J49" s="21">
        <v>74812</v>
      </c>
      <c r="K49" s="22">
        <f t="shared" si="12"/>
        <v>156436</v>
      </c>
      <c r="L49" s="22">
        <f t="shared" si="13"/>
        <v>106034</v>
      </c>
      <c r="M49" s="32">
        <f>+K49/$K$87</f>
        <v>4.3620505284701898E-2</v>
      </c>
      <c r="N49" s="32">
        <f>L49/K49</f>
        <v>0.67781073410212478</v>
      </c>
      <c r="O49" s="15"/>
    </row>
    <row r="50" spans="1:15" ht="32.25" thickBot="1" x14ac:dyDescent="0.3">
      <c r="A50" s="15" t="s">
        <v>115</v>
      </c>
      <c r="B50" s="30" t="s">
        <v>129</v>
      </c>
      <c r="C50" s="21"/>
      <c r="D50" s="21"/>
      <c r="E50" s="21"/>
      <c r="F50" s="21"/>
      <c r="G50" s="21">
        <v>23167</v>
      </c>
      <c r="H50" s="21"/>
      <c r="I50" s="21"/>
      <c r="J50" s="21"/>
      <c r="K50" s="22">
        <f t="shared" si="12"/>
        <v>23167</v>
      </c>
      <c r="L50" s="22">
        <f t="shared" si="13"/>
        <v>0</v>
      </c>
      <c r="M50" s="15"/>
      <c r="N50" s="15"/>
      <c r="O50" s="15"/>
    </row>
    <row r="51" spans="1:15" ht="48" customHeight="1" thickBot="1" x14ac:dyDescent="0.3">
      <c r="A51" s="15" t="s">
        <v>116</v>
      </c>
      <c r="B51" s="30" t="s">
        <v>130</v>
      </c>
      <c r="C51" s="21"/>
      <c r="D51" s="21"/>
      <c r="E51" s="21"/>
      <c r="F51" s="21"/>
      <c r="G51" s="21">
        <v>26343</v>
      </c>
      <c r="H51" s="21"/>
      <c r="I51" s="21"/>
      <c r="J51" s="21"/>
      <c r="K51" s="22">
        <f t="shared" si="12"/>
        <v>26343</v>
      </c>
      <c r="L51" s="22">
        <f t="shared" si="13"/>
        <v>0</v>
      </c>
      <c r="M51" s="15"/>
      <c r="N51" s="15"/>
      <c r="O51" s="15"/>
    </row>
    <row r="52" spans="1:15" ht="15.75" x14ac:dyDescent="0.25">
      <c r="A52" s="15" t="s">
        <v>117</v>
      </c>
      <c r="B52" s="15"/>
      <c r="C52" s="21"/>
      <c r="D52" s="21"/>
      <c r="E52" s="21"/>
      <c r="F52" s="21"/>
      <c r="G52" s="21"/>
      <c r="H52" s="21"/>
      <c r="I52" s="21"/>
      <c r="J52" s="21"/>
      <c r="K52" s="22">
        <f t="shared" si="12"/>
        <v>0</v>
      </c>
      <c r="L52" s="22">
        <f t="shared" si="13"/>
        <v>0</v>
      </c>
      <c r="M52" s="15"/>
      <c r="N52" s="15"/>
      <c r="O52" s="15"/>
    </row>
    <row r="53" spans="1:15" ht="15.75" customHeight="1" x14ac:dyDescent="0.25">
      <c r="A53" s="53" t="s">
        <v>75</v>
      </c>
      <c r="B53" s="54"/>
      <c r="C53" s="54"/>
      <c r="D53" s="54"/>
      <c r="E53" s="54"/>
      <c r="F53" s="54"/>
      <c r="G53" s="54"/>
      <c r="H53" s="54"/>
      <c r="I53" s="54"/>
      <c r="J53" s="55"/>
      <c r="K53" s="14"/>
      <c r="L53" s="14"/>
      <c r="M53" s="14"/>
      <c r="N53" s="14"/>
      <c r="O53" s="14"/>
    </row>
    <row r="54" spans="1:15" ht="15.75" x14ac:dyDescent="0.25">
      <c r="A54" s="23" t="s">
        <v>13</v>
      </c>
      <c r="B54" s="24"/>
      <c r="C54" s="24"/>
      <c r="D54" s="24"/>
      <c r="E54" s="24"/>
      <c r="F54" s="24"/>
      <c r="G54" s="24"/>
      <c r="H54" s="24"/>
      <c r="I54" s="24"/>
      <c r="J54" s="25"/>
      <c r="K54" s="14"/>
      <c r="L54" s="14"/>
      <c r="M54" s="14"/>
      <c r="N54" s="14"/>
      <c r="O54" s="15"/>
    </row>
    <row r="55" spans="1:15" ht="15.75" x14ac:dyDescent="0.25">
      <c r="A55" s="14" t="s">
        <v>15</v>
      </c>
      <c r="B55" s="13"/>
      <c r="C55" s="21"/>
      <c r="D55" s="21"/>
      <c r="E55" s="21"/>
      <c r="F55" s="21"/>
      <c r="G55" s="21"/>
      <c r="H55" s="21"/>
      <c r="I55" s="21"/>
      <c r="J55" s="21"/>
      <c r="K55" s="21">
        <f t="shared" ref="K55" si="14">C55+E55+G55+I55</f>
        <v>0</v>
      </c>
      <c r="L55" s="21">
        <f t="shared" ref="L55" si="15">D55+F55+H55+J55</f>
        <v>0</v>
      </c>
      <c r="M55" s="13"/>
      <c r="N55" s="13"/>
      <c r="O55" s="13"/>
    </row>
    <row r="56" spans="1:15" ht="15.75" x14ac:dyDescent="0.25">
      <c r="A56" s="13" t="s">
        <v>39</v>
      </c>
      <c r="B56" s="13"/>
      <c r="C56" s="21"/>
      <c r="D56" s="21"/>
      <c r="E56" s="21"/>
      <c r="F56" s="21"/>
      <c r="G56" s="21"/>
      <c r="H56" s="21"/>
      <c r="I56" s="21"/>
      <c r="J56" s="21"/>
      <c r="K56" s="21">
        <f t="shared" ref="K56:K66" si="16">C56+E56+G56+I56</f>
        <v>0</v>
      </c>
      <c r="L56" s="21">
        <f t="shared" ref="L56:L66" si="17">D56+F56+H56+J56</f>
        <v>0</v>
      </c>
      <c r="M56" s="13"/>
      <c r="N56" s="13"/>
      <c r="O56" s="13"/>
    </row>
    <row r="57" spans="1:15" ht="15.75" x14ac:dyDescent="0.25">
      <c r="A57" s="13" t="s">
        <v>40</v>
      </c>
      <c r="B57" s="13"/>
      <c r="C57" s="21"/>
      <c r="D57" s="21"/>
      <c r="E57" s="21"/>
      <c r="F57" s="21"/>
      <c r="G57" s="21"/>
      <c r="H57" s="21"/>
      <c r="I57" s="21"/>
      <c r="J57" s="21"/>
      <c r="K57" s="21">
        <f t="shared" si="16"/>
        <v>0</v>
      </c>
      <c r="L57" s="21">
        <f t="shared" si="17"/>
        <v>0</v>
      </c>
      <c r="M57" s="13"/>
      <c r="N57" s="13"/>
      <c r="O57" s="13"/>
    </row>
    <row r="58" spans="1:15" ht="15.75" x14ac:dyDescent="0.25">
      <c r="A58" s="13" t="s">
        <v>41</v>
      </c>
      <c r="B58" s="13"/>
      <c r="C58" s="21"/>
      <c r="D58" s="21"/>
      <c r="E58" s="21"/>
      <c r="F58" s="21"/>
      <c r="G58" s="21"/>
      <c r="H58" s="21"/>
      <c r="I58" s="21"/>
      <c r="J58" s="21"/>
      <c r="K58" s="21">
        <f t="shared" si="16"/>
        <v>0</v>
      </c>
      <c r="L58" s="21">
        <f t="shared" si="17"/>
        <v>0</v>
      </c>
      <c r="M58" s="13"/>
      <c r="N58" s="13"/>
      <c r="O58" s="13"/>
    </row>
    <row r="59" spans="1:15" ht="15.75" x14ac:dyDescent="0.25">
      <c r="A59" s="14" t="s">
        <v>16</v>
      </c>
      <c r="B59" s="13"/>
      <c r="C59" s="21"/>
      <c r="D59" s="21"/>
      <c r="E59" s="21"/>
      <c r="F59" s="21"/>
      <c r="G59" s="21"/>
      <c r="H59" s="21"/>
      <c r="I59" s="21"/>
      <c r="J59" s="21"/>
      <c r="K59" s="21">
        <f t="shared" si="16"/>
        <v>0</v>
      </c>
      <c r="L59" s="21">
        <f t="shared" si="17"/>
        <v>0</v>
      </c>
      <c r="M59" s="13"/>
      <c r="N59" s="13"/>
      <c r="O59" s="13"/>
    </row>
    <row r="60" spans="1:15" ht="15.75" x14ac:dyDescent="0.25">
      <c r="A60" s="13" t="s">
        <v>42</v>
      </c>
      <c r="B60" s="13"/>
      <c r="C60" s="21"/>
      <c r="D60" s="21"/>
      <c r="E60" s="21"/>
      <c r="F60" s="21"/>
      <c r="G60" s="21"/>
      <c r="H60" s="21"/>
      <c r="I60" s="21"/>
      <c r="J60" s="21"/>
      <c r="K60" s="21">
        <f t="shared" si="16"/>
        <v>0</v>
      </c>
      <c r="L60" s="21">
        <f t="shared" si="17"/>
        <v>0</v>
      </c>
      <c r="M60" s="13"/>
      <c r="N60" s="13"/>
      <c r="O60" s="13"/>
    </row>
    <row r="61" spans="1:15" ht="15.75" x14ac:dyDescent="0.25">
      <c r="A61" s="13" t="s">
        <v>43</v>
      </c>
      <c r="B61" s="13"/>
      <c r="C61" s="21"/>
      <c r="D61" s="21"/>
      <c r="E61" s="21"/>
      <c r="F61" s="21"/>
      <c r="G61" s="21"/>
      <c r="H61" s="21"/>
      <c r="I61" s="21"/>
      <c r="J61" s="21"/>
      <c r="K61" s="21">
        <f t="shared" si="16"/>
        <v>0</v>
      </c>
      <c r="L61" s="21">
        <f t="shared" si="17"/>
        <v>0</v>
      </c>
      <c r="M61" s="13"/>
      <c r="N61" s="13"/>
      <c r="O61" s="13"/>
    </row>
    <row r="62" spans="1:15" ht="15.75" x14ac:dyDescent="0.25">
      <c r="A62" s="13" t="s">
        <v>44</v>
      </c>
      <c r="B62" s="13"/>
      <c r="C62" s="21"/>
      <c r="D62" s="21"/>
      <c r="E62" s="21"/>
      <c r="F62" s="21"/>
      <c r="G62" s="21"/>
      <c r="H62" s="21"/>
      <c r="I62" s="21"/>
      <c r="J62" s="21"/>
      <c r="K62" s="21">
        <f t="shared" si="16"/>
        <v>0</v>
      </c>
      <c r="L62" s="21">
        <f t="shared" si="17"/>
        <v>0</v>
      </c>
      <c r="M62" s="13"/>
      <c r="N62" s="13"/>
      <c r="O62" s="13"/>
    </row>
    <row r="63" spans="1:15" ht="15.75" x14ac:dyDescent="0.25">
      <c r="A63" s="14" t="s">
        <v>17</v>
      </c>
      <c r="B63" s="13"/>
      <c r="C63" s="21"/>
      <c r="D63" s="21"/>
      <c r="E63" s="21"/>
      <c r="F63" s="21"/>
      <c r="G63" s="21"/>
      <c r="H63" s="21"/>
      <c r="I63" s="21"/>
      <c r="J63" s="21"/>
      <c r="K63" s="21">
        <f t="shared" si="16"/>
        <v>0</v>
      </c>
      <c r="L63" s="21">
        <f t="shared" si="17"/>
        <v>0</v>
      </c>
      <c r="M63" s="13"/>
      <c r="N63" s="13"/>
      <c r="O63" s="13"/>
    </row>
    <row r="64" spans="1:15" ht="15.75" x14ac:dyDescent="0.25">
      <c r="A64" s="13" t="s">
        <v>45</v>
      </c>
      <c r="B64" s="13"/>
      <c r="C64" s="21"/>
      <c r="D64" s="21"/>
      <c r="E64" s="21"/>
      <c r="F64" s="21"/>
      <c r="G64" s="21"/>
      <c r="H64" s="21"/>
      <c r="I64" s="21"/>
      <c r="J64" s="21"/>
      <c r="K64" s="21">
        <f t="shared" si="16"/>
        <v>0</v>
      </c>
      <c r="L64" s="21">
        <f t="shared" si="17"/>
        <v>0</v>
      </c>
      <c r="M64" s="13"/>
      <c r="N64" s="13"/>
      <c r="O64" s="13"/>
    </row>
    <row r="65" spans="1:15" ht="15.75" x14ac:dyDescent="0.25">
      <c r="A65" s="13" t="s">
        <v>46</v>
      </c>
      <c r="B65" s="13"/>
      <c r="C65" s="21"/>
      <c r="D65" s="21"/>
      <c r="E65" s="21"/>
      <c r="F65" s="21"/>
      <c r="G65" s="21"/>
      <c r="H65" s="21"/>
      <c r="I65" s="21"/>
      <c r="J65" s="21"/>
      <c r="K65" s="21">
        <f t="shared" si="16"/>
        <v>0</v>
      </c>
      <c r="L65" s="21">
        <f t="shared" si="17"/>
        <v>0</v>
      </c>
      <c r="M65" s="13"/>
      <c r="N65" s="13"/>
      <c r="O65" s="13"/>
    </row>
    <row r="66" spans="1:15" ht="15.75" x14ac:dyDescent="0.25">
      <c r="A66" s="13" t="s">
        <v>47</v>
      </c>
      <c r="B66" s="13"/>
      <c r="C66" s="21"/>
      <c r="D66" s="21"/>
      <c r="E66" s="21"/>
      <c r="F66" s="21"/>
      <c r="G66" s="21"/>
      <c r="H66" s="21"/>
      <c r="I66" s="21"/>
      <c r="J66" s="21"/>
      <c r="K66" s="21">
        <f t="shared" si="16"/>
        <v>0</v>
      </c>
      <c r="L66" s="21">
        <f t="shared" si="17"/>
        <v>0</v>
      </c>
      <c r="M66" s="13"/>
      <c r="N66" s="13"/>
      <c r="O66" s="13"/>
    </row>
    <row r="67" spans="1:15" ht="15.75" customHeight="1" x14ac:dyDescent="0.25">
      <c r="A67" s="53" t="s">
        <v>76</v>
      </c>
      <c r="B67" s="54"/>
      <c r="C67" s="54"/>
      <c r="D67" s="54"/>
      <c r="E67" s="54"/>
      <c r="F67" s="54"/>
      <c r="G67" s="54"/>
      <c r="H67" s="54"/>
      <c r="I67" s="54"/>
      <c r="J67" s="55"/>
      <c r="K67" s="14"/>
      <c r="L67" s="14"/>
      <c r="M67" s="14"/>
      <c r="N67" s="14"/>
      <c r="O67" s="14"/>
    </row>
    <row r="68" spans="1:15" ht="15.75" x14ac:dyDescent="0.25">
      <c r="A68" s="53" t="s">
        <v>14</v>
      </c>
      <c r="B68" s="54"/>
      <c r="C68" s="54"/>
      <c r="D68" s="54"/>
      <c r="E68" s="54"/>
      <c r="F68" s="54"/>
      <c r="G68" s="54"/>
      <c r="H68" s="54"/>
      <c r="I68" s="54"/>
      <c r="J68" s="55"/>
      <c r="K68" s="14"/>
      <c r="L68" s="14"/>
      <c r="M68" s="14"/>
      <c r="N68" s="14"/>
      <c r="O68" s="14"/>
    </row>
    <row r="69" spans="1:15" ht="15.75" x14ac:dyDescent="0.25">
      <c r="A69" s="14" t="s">
        <v>18</v>
      </c>
      <c r="B69" s="13"/>
      <c r="C69" s="21"/>
      <c r="D69" s="21"/>
      <c r="E69" s="21"/>
      <c r="F69" s="21"/>
      <c r="G69" s="21"/>
      <c r="H69" s="21"/>
      <c r="I69" s="21"/>
      <c r="J69" s="21"/>
      <c r="K69" s="21">
        <f t="shared" ref="K69" si="18">C69+E69+G69+I69</f>
        <v>0</v>
      </c>
      <c r="L69" s="21">
        <f t="shared" ref="L69" si="19">D69+F69+H69+J69</f>
        <v>0</v>
      </c>
      <c r="M69" s="13"/>
      <c r="N69" s="13"/>
      <c r="O69" s="13"/>
    </row>
    <row r="70" spans="1:15" ht="15.75" x14ac:dyDescent="0.25">
      <c r="A70" s="13" t="s">
        <v>48</v>
      </c>
      <c r="B70" s="1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13"/>
      <c r="N70" s="13"/>
      <c r="O70" s="13"/>
    </row>
    <row r="71" spans="1:15" ht="15.75" x14ac:dyDescent="0.25">
      <c r="A71" s="13" t="s">
        <v>49</v>
      </c>
      <c r="B71" s="1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13"/>
      <c r="N71" s="13"/>
      <c r="O71" s="13"/>
    </row>
    <row r="72" spans="1:15" ht="15.75" x14ac:dyDescent="0.25">
      <c r="A72" s="13" t="s">
        <v>50</v>
      </c>
      <c r="B72" s="13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13"/>
      <c r="N72" s="13"/>
      <c r="O72" s="13"/>
    </row>
    <row r="73" spans="1:15" ht="15.75" x14ac:dyDescent="0.25">
      <c r="A73" s="14" t="s">
        <v>19</v>
      </c>
      <c r="B73" s="1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13"/>
      <c r="N73" s="13"/>
      <c r="O73" s="13"/>
    </row>
    <row r="74" spans="1:15" ht="15.75" x14ac:dyDescent="0.25">
      <c r="A74" s="13" t="s">
        <v>51</v>
      </c>
      <c r="B74" s="13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13"/>
      <c r="N74" s="13"/>
      <c r="O74" s="13"/>
    </row>
    <row r="75" spans="1:15" ht="15.75" x14ac:dyDescent="0.25">
      <c r="A75" s="13" t="s">
        <v>52</v>
      </c>
      <c r="B75" s="1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13"/>
      <c r="N75" s="13"/>
      <c r="O75" s="13"/>
    </row>
    <row r="76" spans="1:15" ht="15.75" x14ac:dyDescent="0.25">
      <c r="A76" s="13" t="s">
        <v>53</v>
      </c>
      <c r="B76" s="1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13"/>
      <c r="N76" s="13"/>
      <c r="O76" s="13"/>
    </row>
    <row r="77" spans="1:15" ht="15.75" x14ac:dyDescent="0.25">
      <c r="A77" s="14" t="s">
        <v>20</v>
      </c>
      <c r="B77" s="1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13"/>
      <c r="N77" s="13"/>
      <c r="O77" s="13"/>
    </row>
    <row r="78" spans="1:15" ht="15.75" x14ac:dyDescent="0.25">
      <c r="A78" s="13" t="s">
        <v>54</v>
      </c>
      <c r="B78" s="1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13"/>
      <c r="N78" s="13"/>
      <c r="O78" s="13"/>
    </row>
    <row r="79" spans="1:15" ht="15.75" x14ac:dyDescent="0.25">
      <c r="A79" s="13" t="s">
        <v>55</v>
      </c>
      <c r="B79" s="1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3"/>
      <c r="N79" s="13"/>
      <c r="O79" s="13"/>
    </row>
    <row r="80" spans="1:15" ht="15.75" x14ac:dyDescent="0.25">
      <c r="A80" s="13" t="s">
        <v>56</v>
      </c>
      <c r="B80" s="13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3"/>
      <c r="N80" s="13"/>
      <c r="O80" s="13"/>
    </row>
    <row r="81" spans="1:15" ht="15.75" customHeight="1" x14ac:dyDescent="0.25">
      <c r="A81" s="53" t="s">
        <v>77</v>
      </c>
      <c r="B81" s="54"/>
      <c r="C81" s="54"/>
      <c r="D81" s="54"/>
      <c r="E81" s="54"/>
      <c r="F81" s="54"/>
      <c r="G81" s="54"/>
      <c r="H81" s="54"/>
      <c r="I81" s="54"/>
      <c r="J81" s="55"/>
      <c r="K81" s="14"/>
      <c r="L81" s="14"/>
      <c r="M81" s="14"/>
      <c r="N81" s="14"/>
      <c r="O81" s="14"/>
    </row>
    <row r="82" spans="1:15" ht="45.75" customHeight="1" x14ac:dyDescent="0.25">
      <c r="A82" s="13" t="s">
        <v>88</v>
      </c>
      <c r="B82" s="14"/>
      <c r="C82" s="21">
        <v>75800</v>
      </c>
      <c r="D82" s="21">
        <v>16070</v>
      </c>
      <c r="E82" s="27">
        <v>202400</v>
      </c>
      <c r="F82" s="27">
        <v>82992</v>
      </c>
      <c r="G82" s="21">
        <v>217891</v>
      </c>
      <c r="H82" s="21"/>
      <c r="I82" s="21">
        <v>85400</v>
      </c>
      <c r="J82" s="21">
        <v>4667</v>
      </c>
      <c r="K82" s="21">
        <f t="shared" ref="K82" si="20">C82+E82+G82+I82</f>
        <v>581491</v>
      </c>
      <c r="L82" s="21">
        <f t="shared" ref="L82" si="21">D82+F82+H82+J82</f>
        <v>103729</v>
      </c>
      <c r="M82" s="32">
        <f>+K82/$K$87</f>
        <v>0.16214254544035001</v>
      </c>
      <c r="N82" s="32">
        <f>L82/K82</f>
        <v>0.17838453217676628</v>
      </c>
      <c r="O82" s="14"/>
    </row>
    <row r="83" spans="1:15" ht="50.25" customHeight="1" x14ac:dyDescent="0.25">
      <c r="A83" s="13" t="s">
        <v>89</v>
      </c>
      <c r="B83" s="14"/>
      <c r="C83" s="21">
        <f>3657+7255+3915+9109</f>
        <v>23936</v>
      </c>
      <c r="D83" s="21"/>
      <c r="E83" s="27"/>
      <c r="F83" s="27">
        <v>15037</v>
      </c>
      <c r="G83" s="21">
        <v>545645</v>
      </c>
      <c r="H83" s="21"/>
      <c r="I83" s="21">
        <v>57448</v>
      </c>
      <c r="J83" s="21">
        <v>7832</v>
      </c>
      <c r="K83" s="21">
        <f t="shared" ref="K83:K84" si="22">C83+E83+G83+I83</f>
        <v>627029</v>
      </c>
      <c r="L83" s="21">
        <f t="shared" ref="L83:L84" si="23">D83+F83+H83+J83</f>
        <v>22869</v>
      </c>
      <c r="M83" s="32">
        <f>+K83/$K$87</f>
        <v>0.17484032964382462</v>
      </c>
      <c r="N83" s="32">
        <f>L83/K83</f>
        <v>3.6471997307939506E-2</v>
      </c>
      <c r="O83" s="14"/>
    </row>
    <row r="84" spans="1:15" ht="36" customHeight="1" x14ac:dyDescent="0.25">
      <c r="A84" s="13" t="s">
        <v>57</v>
      </c>
      <c r="B84" s="13" t="s">
        <v>0</v>
      </c>
      <c r="C84" s="21">
        <v>34000</v>
      </c>
      <c r="D84" s="21"/>
      <c r="E84" s="21">
        <v>53740</v>
      </c>
      <c r="F84" s="21">
        <v>10439</v>
      </c>
      <c r="G84" s="21">
        <v>34355</v>
      </c>
      <c r="H84" s="21"/>
      <c r="I84" s="21">
        <v>30000</v>
      </c>
      <c r="J84" s="21"/>
      <c r="K84" s="21">
        <f t="shared" si="22"/>
        <v>152095</v>
      </c>
      <c r="L84" s="21">
        <f t="shared" si="23"/>
        <v>10439</v>
      </c>
      <c r="M84" s="32">
        <f>+K84/$K$87</f>
        <v>4.2410063868142472E-2</v>
      </c>
      <c r="N84" s="32">
        <f>L84/K84</f>
        <v>6.8634734869653838E-2</v>
      </c>
      <c r="O84" s="13"/>
    </row>
    <row r="85" spans="1:15" ht="15.75" x14ac:dyDescent="0.25">
      <c r="A85" s="33" t="s">
        <v>78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5" ht="15.75" x14ac:dyDescent="0.25">
      <c r="A86" s="34" t="s">
        <v>58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ht="15.75" customHeight="1" x14ac:dyDescent="0.25">
      <c r="A87" s="37" t="s">
        <v>59</v>
      </c>
      <c r="B87" s="46"/>
      <c r="C87" s="46"/>
      <c r="D87" s="46"/>
      <c r="E87" s="46"/>
      <c r="F87" s="46"/>
      <c r="G87" s="46"/>
      <c r="H87" s="46"/>
      <c r="I87" s="46"/>
      <c r="J87" s="38"/>
      <c r="K87" s="31">
        <f>K11+K15+K22+K28+K34+K41+K49+K55+K59+K63+K82+K83+K84</f>
        <v>3586295</v>
      </c>
      <c r="L87" s="31">
        <f>L11+L15+L22+L28+L34+L41+L49+L55+L59+L63+L82+L83+L84</f>
        <v>728967</v>
      </c>
      <c r="M87" s="32">
        <f>+K87/$K$87</f>
        <v>1</v>
      </c>
      <c r="N87" s="14"/>
      <c r="O87" s="14"/>
    </row>
    <row r="93" spans="1:15" ht="25.5" customHeight="1" x14ac:dyDescent="0.25"/>
  </sheetData>
  <mergeCells count="28">
    <mergeCell ref="A87:J87"/>
    <mergeCell ref="A10:J10"/>
    <mergeCell ref="A27:J27"/>
    <mergeCell ref="A68:J68"/>
    <mergeCell ref="A81:J81"/>
    <mergeCell ref="A67:J67"/>
    <mergeCell ref="A53:J53"/>
    <mergeCell ref="A26:J26"/>
    <mergeCell ref="A22:B22"/>
    <mergeCell ref="A28:B28"/>
    <mergeCell ref="A34:B34"/>
    <mergeCell ref="A41:B41"/>
    <mergeCell ref="A45:B45"/>
    <mergeCell ref="A49:B49"/>
    <mergeCell ref="A85:O85"/>
    <mergeCell ref="A86:O86"/>
    <mergeCell ref="C7:I7"/>
    <mergeCell ref="A15:B15"/>
    <mergeCell ref="A11:B11"/>
    <mergeCell ref="C8:D8"/>
    <mergeCell ref="E8:F8"/>
    <mergeCell ref="G8:H8"/>
    <mergeCell ref="I8:J8"/>
    <mergeCell ref="B7:B9"/>
    <mergeCell ref="K7:L8"/>
    <mergeCell ref="M7:M9"/>
    <mergeCell ref="N7:N9"/>
    <mergeCell ref="O7:O9"/>
  </mergeCells>
  <pageMargins left="0.7" right="0.7" top="0.75" bottom="0.75" header="0.3" footer="0.3"/>
  <pageSetup scale="74" orientation="landscape" r:id="rId1"/>
  <rowBreaks count="2" manualBreakCount="2">
    <brk id="53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N12" sqref="N12"/>
    </sheetView>
  </sheetViews>
  <sheetFormatPr baseColWidth="10" defaultColWidth="9.140625" defaultRowHeight="15" x14ac:dyDescent="0.25"/>
  <cols>
    <col min="1" max="1" width="15.5703125" customWidth="1"/>
  </cols>
  <sheetData>
    <row r="1" spans="1:10" ht="15.75" x14ac:dyDescent="0.25">
      <c r="A1" s="1" t="s">
        <v>60</v>
      </c>
      <c r="B1" s="1"/>
      <c r="C1" s="1"/>
      <c r="D1" s="1"/>
    </row>
    <row r="2" spans="1:10" x14ac:dyDescent="0.25">
      <c r="A2" s="7"/>
      <c r="B2" s="7"/>
      <c r="C2" s="7"/>
      <c r="D2" s="7"/>
    </row>
    <row r="3" spans="1:10" x14ac:dyDescent="0.25">
      <c r="A3" s="7" t="s">
        <v>61</v>
      </c>
      <c r="B3" s="7"/>
      <c r="C3" s="7"/>
      <c r="D3" s="7"/>
    </row>
    <row r="4" spans="1:10" ht="15.75" thickBot="1" x14ac:dyDescent="0.3"/>
    <row r="5" spans="1:10" ht="26.25" thickBot="1" x14ac:dyDescent="0.3">
      <c r="A5" s="58" t="s">
        <v>1</v>
      </c>
      <c r="B5" s="56" t="s">
        <v>62</v>
      </c>
      <c r="C5" s="57"/>
      <c r="D5" s="56" t="s">
        <v>63</v>
      </c>
      <c r="E5" s="57"/>
      <c r="F5" s="56" t="s">
        <v>63</v>
      </c>
      <c r="G5" s="57"/>
      <c r="H5" s="6" t="s">
        <v>5</v>
      </c>
      <c r="I5" s="6" t="s">
        <v>6</v>
      </c>
      <c r="J5" s="58" t="s">
        <v>64</v>
      </c>
    </row>
    <row r="6" spans="1:10" ht="26.25" thickBot="1" x14ac:dyDescent="0.3">
      <c r="A6" s="59"/>
      <c r="B6" s="2" t="s">
        <v>3</v>
      </c>
      <c r="C6" s="2" t="s">
        <v>4</v>
      </c>
      <c r="D6" s="2" t="s">
        <v>3</v>
      </c>
      <c r="E6" s="2" t="s">
        <v>4</v>
      </c>
      <c r="F6" s="2" t="s">
        <v>3</v>
      </c>
      <c r="G6" s="2" t="s">
        <v>4</v>
      </c>
      <c r="H6" s="2"/>
      <c r="I6" s="2"/>
      <c r="J6" s="59"/>
    </row>
    <row r="7" spans="1:10" ht="39" customHeight="1" thickBot="1" x14ac:dyDescent="0.3">
      <c r="A7" s="10" t="s">
        <v>65</v>
      </c>
      <c r="B7" s="3"/>
      <c r="C7" s="3"/>
      <c r="D7" s="3"/>
      <c r="E7" s="3"/>
      <c r="F7" s="3"/>
      <c r="G7" s="3"/>
      <c r="H7" s="3"/>
      <c r="I7" s="3"/>
      <c r="J7" s="3"/>
    </row>
    <row r="8" spans="1:10" ht="64.5" customHeight="1" thickBot="1" x14ac:dyDescent="0.3">
      <c r="A8" s="11" t="s">
        <v>66</v>
      </c>
      <c r="B8" s="3"/>
      <c r="C8" s="3"/>
      <c r="D8" s="4"/>
      <c r="E8" s="3"/>
      <c r="F8" s="3"/>
      <c r="G8" s="3"/>
      <c r="H8" s="3"/>
      <c r="I8" s="3"/>
      <c r="J8" s="3"/>
    </row>
    <row r="9" spans="1:10" ht="115.5" customHeight="1" thickBot="1" x14ac:dyDescent="0.3">
      <c r="A9" s="11" t="s">
        <v>67</v>
      </c>
      <c r="B9" s="3"/>
      <c r="C9" s="3"/>
      <c r="D9" s="3"/>
      <c r="E9" s="3"/>
      <c r="F9" s="3"/>
      <c r="G9" s="3"/>
      <c r="H9" s="3"/>
      <c r="I9" s="3"/>
      <c r="J9" s="3"/>
    </row>
    <row r="10" spans="1:10" ht="51.75" customHeight="1" thickBot="1" x14ac:dyDescent="0.3">
      <c r="A10" s="11" t="s">
        <v>68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26.25" thickBot="1" x14ac:dyDescent="0.3">
      <c r="A11" s="11" t="s">
        <v>69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77.25" customHeight="1" thickBot="1" x14ac:dyDescent="0.3">
      <c r="A12" s="11" t="s">
        <v>70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64.5" customHeight="1" thickBot="1" x14ac:dyDescent="0.3">
      <c r="A13" s="11" t="s">
        <v>71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39" customHeight="1" thickBot="1" x14ac:dyDescent="0.3">
      <c r="A14" s="12" t="s">
        <v>72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15.75" thickBot="1" x14ac:dyDescent="0.3">
      <c r="A15" s="11" t="s">
        <v>73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.75" thickBot="1" x14ac:dyDescent="0.3">
      <c r="A16" s="12" t="s">
        <v>2</v>
      </c>
      <c r="B16" s="5"/>
      <c r="C16" s="5"/>
      <c r="D16" s="5"/>
      <c r="E16" s="5"/>
      <c r="F16" s="5"/>
      <c r="G16" s="5"/>
      <c r="H16" s="5"/>
      <c r="I16" s="5"/>
      <c r="J16" s="5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User</cp:lastModifiedBy>
  <cp:lastPrinted>2017-12-11T22:51:21Z</cp:lastPrinted>
  <dcterms:created xsi:type="dcterms:W3CDTF">2017-11-15T21:17:43Z</dcterms:created>
  <dcterms:modified xsi:type="dcterms:W3CDTF">2018-06-06T12:39:35Z</dcterms:modified>
</cp:coreProperties>
</file>