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392" tabRatio="841" activeTab="1"/>
  </bookViews>
  <sheets>
    <sheet name="CATEGORIE BUDTETAIRE DIALOGUE" sheetId="1" r:id="rId1"/>
    <sheet name=" RAP FIN DIALOGUE 02 06 2019" sheetId="2" r:id="rId2"/>
  </sheets>
  <definedNames/>
  <calcPr fullCalcOnLoad="1"/>
</workbook>
</file>

<file path=xl/sharedStrings.xml><?xml version="1.0" encoding="utf-8"?>
<sst xmlns="http://schemas.openxmlformats.org/spreadsheetml/2006/main" count="159" uniqueCount="158">
  <si>
    <t>ACTIVITES</t>
  </si>
  <si>
    <t>A</t>
  </si>
  <si>
    <t xml:space="preserve">B </t>
  </si>
  <si>
    <t>C=A+B</t>
  </si>
  <si>
    <t xml:space="preserve">D </t>
  </si>
  <si>
    <t>E=C-D</t>
  </si>
  <si>
    <t>F</t>
  </si>
  <si>
    <t>G=D+F</t>
  </si>
  <si>
    <t>H=G-C</t>
  </si>
  <si>
    <t xml:space="preserve">Chef de Projet 18 moi: Conseillé Technique principal (CTP) </t>
  </si>
  <si>
    <t xml:space="preserve">4. Service Contractuel 1 Assistante Administrative 09mois </t>
  </si>
  <si>
    <t>4. Service Contractuel 1 Chauffeur</t>
  </si>
  <si>
    <t>4. Service Contractuel 1 Chargé de Suivi Evaluation</t>
  </si>
  <si>
    <t>Poursuivre les Missions Consultatives au niveau des 08 Préfectures conflictogènes pour l’identification des points focaux, relais locaux des PRGI</t>
  </si>
  <si>
    <t>Appuyer le renforcement des capacités des membres du groupe de PRGI sur les techniques de facilitation du dialogue et de construction du consensus</t>
  </si>
  <si>
    <t>Appuyer la mise en œuvre du plan d’action du groupe de PRGI ainsi que des formations d’autres activités basées sur les besoins spécifiques du Groupe</t>
  </si>
  <si>
    <t>Frais de mission terrain</t>
  </si>
  <si>
    <t>5. Frais de Mission</t>
  </si>
  <si>
    <t>Formation sur des thématiques identifiées par GRPI Atelier de 10 pers</t>
  </si>
  <si>
    <t xml:space="preserve">Faciliter le partage d’expériences sur le fonctionnement des groupes facilitation de dialogue de haut niveau dans les pays avec expérience similaires, en collaboration avec la CEDEAO et l’Union Africaine </t>
  </si>
  <si>
    <t xml:space="preserve"> Organiser avec des acteurs-clés des sessions de réflexions stratégiques pour la recherche de solutions idoines aux problèmes sociopolitiques du pays</t>
  </si>
  <si>
    <t>Appuyer les rencontres organisationnelles des PRGI et Initier les PRGI à la communication institutionnelle</t>
  </si>
  <si>
    <t xml:space="preserve">Organiser deux sessions de formation de 25 députés et 25 acteurs de la SC sur les DH, l’intégration du Genre dans le dialogue et la consolidation de la paix, la résolution des conflits </t>
  </si>
  <si>
    <t xml:space="preserve">Organiser au moins deux réunions des PRGI par mois sur le partage d’informations et la revue de la situation nationale </t>
  </si>
  <si>
    <t>Participer à des espaces de dialogue de haut niveau sur des questions de paix et de cohésion sociale.</t>
  </si>
  <si>
    <t>Appuyer une rencontre de prise de contact entre les leaders des principaux partis politiques et les PRGI pour se faire accepter comme partenaires et facilitateurs dans la recherche de solutions aux problèmes politiques du pays</t>
  </si>
  <si>
    <t>Des rencontres trimestrielles entre leaders des partis politiques et le Groupe de PRGI pour discuter de la situation nationale et initient des démarches préventives pour prévenir d’éventuels conflits</t>
  </si>
  <si>
    <t xml:space="preserve">Appuyer des initiatives pertinentes (Rencontre de plaidoyer de haut niveau avec différents Ministres-clés du Gouvernement, des présidents des institutions républicaines, du PM et éventuellement du président de la république) du groupe de PRGI à l’endroit des institutions républicaines </t>
  </si>
  <si>
    <t>Frais de Mission /Appuyer les concertations avec d’autres groupes d’intérêt (femmes, jeunes, syndicats, chefs religieux, secteurs privé etc) sur des questions d’intérêt national y compris les questions de genre et de jeunesse</t>
  </si>
  <si>
    <t>Appuyer les concertations régulières du groupe de PRGI sur l’état d’avancement de la mise en œuvre du plan d’action visant la réduction des conflits entre les leaders politiques</t>
  </si>
  <si>
    <t xml:space="preserve">5. Frais de Mission pour les 3 activités précédentes </t>
  </si>
  <si>
    <t>Rencontres trimestrielles du groupe de PRGI</t>
  </si>
  <si>
    <t xml:space="preserve">Elaborer une note technique sur l’état d’avancement du projet, incluant les leçons apprises et les recommandations pour la durabilité des résultats est rédigée à l’attention de la direction du PNUD (exit strategy)
</t>
  </si>
  <si>
    <t xml:space="preserve">Etude de perception élaboration des lignes de base début du projet                                                                                                 </t>
  </si>
  <si>
    <t xml:space="preserve">4.  Service contractuel : Consultant national Etude de base </t>
  </si>
  <si>
    <t xml:space="preserve">Enquete de perception  fin du projet                                                                                                 </t>
  </si>
  <si>
    <t>4.  Service contractuel : Consultant national fin de projet</t>
  </si>
  <si>
    <t>Caburant mise en oueuvre du projet</t>
  </si>
  <si>
    <t>Services communs VSAT, Clinic, MC, téléphone</t>
  </si>
  <si>
    <t>3. Équipement, véhicules et mobilier (compte tenu de la dépréciation)</t>
  </si>
  <si>
    <t>Appuyer la préparation d’une stratégie d’appropriation et de pérennisation du Projet par un plaidoyer de haut niveau</t>
  </si>
  <si>
    <t>Organiser des formations en prévention et gestion des conflits, en médiation et négociation, leadership pour les députés de chaque groupe parlementaire, des cadres des départements MUNC, MATD, Justice, Sécurité</t>
  </si>
  <si>
    <t xml:space="preserve">4. Atelier de formations en prévention et gestion des conflits, en médiation et négociation, leadership pour les      </t>
  </si>
  <si>
    <t>HCDH: Organiser au moins 2 formations des députés et acteurs de la SC sur le droit de l’Homme et l’intégration du Genre dans le dialogue et la consolidation de la paix</t>
  </si>
  <si>
    <t>4. Atelier de formation sur les droits de l'Homme et Genre HCDH</t>
  </si>
  <si>
    <t xml:space="preserve">HCDH: 0rganisation de 10 foras préfectoraux regroupant élus et représentants des groupes de citoyens sur des questions d’intérêt commun y compris les questions de droits de l’homme, du genre et de jeunesse </t>
  </si>
  <si>
    <t>2. Fourniture Produit de base, matériel                            HCDH</t>
  </si>
  <si>
    <t>5. Frais de Déplacement    HCDH</t>
  </si>
  <si>
    <t>4. Atelier Organisation de 10 Foras préfectoraux</t>
  </si>
  <si>
    <t>HCDH: Appuyer les visites conjointes des députés de sensibilités politiques différentes dans des zones conflictogènes</t>
  </si>
  <si>
    <t>7. Appui aux 16 visites conjointes des députés HCDH</t>
  </si>
  <si>
    <t>5.  Frais de déplacement    HCDH</t>
  </si>
  <si>
    <t>Appuyer 3 dialogues/consultations avec les organisations féminines dans la ville de Conakry
(Pour Mémoire. Participer à des espaces de dialogue de haut niveau sur des questions de paix et de cohésion sociale).</t>
  </si>
  <si>
    <t>Appuyer des dialogues/consultations avec le forum des femmes parlementaires et les associations des femmes au niveau des 4 régions naturelles</t>
  </si>
  <si>
    <t>Soutenir des campagnes médiatiques relatives aux échanges entre les députés, des émissions sur le rôle de l’Assemblée Nationale</t>
  </si>
  <si>
    <t>Participer aux réunions du Comité Technique et de Pilotage du Projet</t>
  </si>
  <si>
    <t>4. Evaluation finale du projet</t>
  </si>
  <si>
    <t>GMS</t>
  </si>
  <si>
    <t>Préparer par : CONDE SORY</t>
  </si>
  <si>
    <t xml:space="preserve">Gestionnaire Comptable &amp; Financier </t>
  </si>
  <si>
    <t>Tableau 2 - Budget de projet PBF par categorie de cout de l'ONU</t>
  </si>
  <si>
    <t>Note: S'il s'agit d'une revision budgetaire, veuillez inclure des colonnes additionnelles pour montrer les changements</t>
  </si>
  <si>
    <t>CATEGORIES</t>
  </si>
  <si>
    <t>Agence Recipiendiaire  PNUD</t>
  </si>
  <si>
    <t>Agence Recipiendiaire HCDH</t>
  </si>
  <si>
    <t>1. Personnel et autres employés</t>
  </si>
  <si>
    <t>2. Fournitures, produits de base, matériels</t>
  </si>
  <si>
    <t>4. Services contractuels</t>
  </si>
  <si>
    <t>5. Frais de déplacement</t>
  </si>
  <si>
    <t>6. Transferts et subventions aux homologues</t>
  </si>
  <si>
    <t>7. Frais généraux de fonctionnement et autres coûts directs</t>
  </si>
  <si>
    <t>Sous-total</t>
  </si>
  <si>
    <t xml:space="preserve">8. Coûts indirects*  </t>
  </si>
  <si>
    <t>TOTAL</t>
  </si>
  <si>
    <t xml:space="preserve">4.  Service contractuel : Consultant national Conseillé Technique principal (CTP)  </t>
  </si>
  <si>
    <r>
      <t xml:space="preserve">5.  </t>
    </r>
    <r>
      <rPr>
        <sz val="11"/>
        <color indexed="8"/>
        <rFont val="Times New Roman"/>
        <family val="1"/>
      </rPr>
      <t>Frais de déplacement</t>
    </r>
  </si>
  <si>
    <t>SOUS TOTAL ACTIVITES</t>
  </si>
  <si>
    <t>TOTAL PTA DU PROJET</t>
  </si>
  <si>
    <t>1  Chargé de Suivi Evaluation</t>
  </si>
  <si>
    <t xml:space="preserve"> 1  Chauffeur  du projet</t>
  </si>
  <si>
    <t xml:space="preserve">1  Assistante Administrative 09mois </t>
  </si>
  <si>
    <t xml:space="preserve">4. Service Contractuel Atelier de 80 pers </t>
  </si>
  <si>
    <t>4. Service Contractuel  Atelier de renforcement de capacité</t>
  </si>
  <si>
    <t>4. Service Contractuel  Formation sur des thématiques identifiées par GRPI Atelier de 10 pers</t>
  </si>
  <si>
    <t>4. Service Contractuel  Formation sur des thématiques identifiées</t>
  </si>
  <si>
    <t>4. Service Contractuel   Atelier de prise de contact des leaders politiques</t>
  </si>
  <si>
    <t>4. Service Contractuel  Rencontres trimestrielles avec les leaders politiques</t>
  </si>
  <si>
    <t>4. Service Contractuel   Rencontres trimestrielles avec les institutions républicaines</t>
  </si>
  <si>
    <t>4. Service Contractuel   Concertation avec les différents groupes</t>
  </si>
  <si>
    <t>4. Service Contractuel   Rencontres trimestrielles du groupe de PRGI</t>
  </si>
  <si>
    <t>7. Frais généraux de fonctionnement et autres coûts directs </t>
  </si>
  <si>
    <t>Fournitures, produits de base, matériels de bureau requis</t>
  </si>
  <si>
    <t xml:space="preserve">2. Fournitures, produits de base, matériels </t>
  </si>
  <si>
    <t>2. Fournitures,  matériels de bureau requis</t>
  </si>
  <si>
    <t>Équipement, véhicules et mobilier (compte tenu de la dépréciation)</t>
  </si>
  <si>
    <t xml:space="preserve">4.  Service contractuel   stratégie d’appropriation et de pérennisation du Projet </t>
  </si>
  <si>
    <t xml:space="preserve">4. Service Contractuel   formation de 25 députés et 25 acteurs de la SC </t>
  </si>
  <si>
    <t>4. Service Contractuel   communication institutionnelle</t>
  </si>
  <si>
    <t>4. Service Contractuel  sessions de réflexions stratégiques</t>
  </si>
  <si>
    <t>5. Frais de Mission à l'étranger: / partage d’expériences sur le fonctionnement des groupes facilitation</t>
  </si>
  <si>
    <t>4. Service Contractuel  / deux réunions des PRGI par mois sur le partage d’informations</t>
  </si>
  <si>
    <t>4. Service Contractuel  / dialogue de haut niveau sur des questions de paix et de cohésion sociale</t>
  </si>
  <si>
    <t>4. Service Contractuel / Atelier sur les leçons apprises</t>
  </si>
  <si>
    <t>4. Service Contractuel  Dialogue Forume des femmes parlementaires</t>
  </si>
  <si>
    <t>4. Service Contractuel / Dialogue Forum des femmes parlementaires au niveau des communautés</t>
  </si>
  <si>
    <t>4. Service Contractuel / Réunion du Comité de Pilotage</t>
  </si>
  <si>
    <t>4. Service Contractuel / Campagne médiatique relative aux échanges entre les députés</t>
  </si>
  <si>
    <t>4. Service Contractuel /Consultant</t>
  </si>
  <si>
    <t>Sous total Produit 1.1</t>
  </si>
  <si>
    <t>Sous Total Produit 1.2</t>
  </si>
  <si>
    <t>TOTAL RESULTAT 1</t>
  </si>
  <si>
    <t xml:space="preserve">Sous total Produit 2.1 </t>
  </si>
  <si>
    <t xml:space="preserve">Sous total Produit 2.2 </t>
  </si>
  <si>
    <t>TOTAL RESULTAT 2</t>
  </si>
  <si>
    <t>BUDGET HCDH</t>
  </si>
  <si>
    <t>BUDGET PNUD</t>
  </si>
  <si>
    <t>Nombre de resultat/ produit</t>
  </si>
  <si>
    <t>Formulation du resultat/ produit/ activite</t>
  </si>
  <si>
    <t>Budget par agence recipiendiaire en USD - Veuillez ajouter une nouvelle colonne par agence recipiendiaire PNUD</t>
  </si>
  <si>
    <t>Budget par agence recipiendiaire en USD - Veuillez ajouter une nouvelle colonne par agence recipiendiaire HCDH</t>
  </si>
  <si>
    <t xml:space="preserve">Pourcentage du budget pour chaque produit ou activite reserve pour action directe sur le genre (cas echeant) </t>
  </si>
  <si>
    <t>Niveau de depense/ engagement actuel en USD (a remplir au moment des rapports de projet) PNUD</t>
  </si>
  <si>
    <t>Niveau de depense/ engagement actuel en USD (a remplir au moment des rapports de projet) HCDH</t>
  </si>
  <si>
    <t>Commitement</t>
  </si>
  <si>
    <t>Avances non justifiées</t>
  </si>
  <si>
    <t>Taux de Réalisation par ligne budgetaire</t>
  </si>
  <si>
    <t>Notes quelconque le cas echeant (.e.g sur types des entrants ou justification du budget)</t>
  </si>
  <si>
    <t>Produit 1.1     Des personnalités réputées de grande intégrité (PRGI) sont identifiées, motivées et dotés des capacités de faciliter un dialogue politique de haut niveau</t>
  </si>
  <si>
    <t xml:space="preserve">Produit 1.2      Un plan de plaidoyer et de facilitation à l’endroit des leaders politiques de haut niveau est développé et mis en œuvre par le groupe de PRGI </t>
  </si>
  <si>
    <t>Produit 2.1      Les députés sont dotés de compétences en matière de médiation, leadership, de négociation et de résolution pacifique des conflits</t>
  </si>
  <si>
    <t>Produit 2.2     Les députés de sensibilités politiques différentes contribuent ensemble à améliorer leur redevabilité aux citoyens de leurs zones géographiques de représentation.</t>
  </si>
  <si>
    <t xml:space="preserve">Résultat 1 : Des consensus politiques au niveau des leaders sont obtenus sur les questions d’intérêt nation </t>
  </si>
  <si>
    <t xml:space="preserve">Résultat 2 : La confiance entre les citoyens et les députés est améliorée et les conflits partisans (sur la base de l’appartenance politique) au sein des communautés trouvent des solutions non violentes </t>
  </si>
  <si>
    <t>RECAP Delivery par Agence par Agence</t>
  </si>
  <si>
    <t>Budget par agence recipiendiaire en USD</t>
  </si>
  <si>
    <t>Montant budget</t>
  </si>
  <si>
    <t>Dépenses</t>
  </si>
  <si>
    <t>GMS 7%</t>
  </si>
  <si>
    <t>Commitment/PO</t>
  </si>
  <si>
    <t>Avance non Justifiée</t>
  </si>
  <si>
    <t>Solde</t>
  </si>
  <si>
    <t>%Tage de Réalisation</t>
  </si>
  <si>
    <t xml:space="preserve">Commentaire sur les dépenses / activités </t>
  </si>
  <si>
    <t>PNUD</t>
  </si>
  <si>
    <t>HCDH</t>
  </si>
  <si>
    <t>Totaux</t>
  </si>
  <si>
    <t>%tage de Réalisation</t>
  </si>
  <si>
    <t>Commitment</t>
  </si>
  <si>
    <t>Décaissement PNUD</t>
  </si>
  <si>
    <t>BUDGET</t>
  </si>
  <si>
    <t>Décaissement HCDH</t>
  </si>
  <si>
    <t>Préparer par CONDE Sory</t>
  </si>
  <si>
    <t>Gestionnaire Comptable &amp; Financier PBF</t>
  </si>
  <si>
    <t>Budget Global revisé</t>
  </si>
  <si>
    <t xml:space="preserve">Total Décaissement </t>
  </si>
  <si>
    <t xml:space="preserve">Solde du Budget </t>
  </si>
  <si>
    <t>Le 02 MAI 2019</t>
  </si>
  <si>
    <t>RAPPORT FINANCIER A LA DATE DU  02 MAI 2019 PROJET DIALOGUE POLITIQUE</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</si>
</sst>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G&quot;;\-#,##0\ &quot;FG&quot;"/>
    <numFmt numFmtId="165" formatCode="#,##0\ &quot;FG&quot;;[Red]\-#,##0\ &quot;FG&quot;"/>
    <numFmt numFmtId="166" formatCode="#,##0.00\ &quot;FG&quot;;\-#,##0.00\ &quot;FG&quot;"/>
    <numFmt numFmtId="167" formatCode="#,##0.00\ &quot;FG&quot;;[Red]\-#,##0.00\ &quot;FG&quot;"/>
    <numFmt numFmtId="168" formatCode="_-* #,##0\ &quot;FG&quot;_-;\-* #,##0\ &quot;FG&quot;_-;_-* &quot;-&quot;\ &quot;FG&quot;_-;_-@_-"/>
    <numFmt numFmtId="169" formatCode="_-* #,##0\ _F_G_-;\-* #,##0\ _F_G_-;_-* &quot;-&quot;\ _F_G_-;_-@_-"/>
    <numFmt numFmtId="170" formatCode="_-* #,##0.00\ &quot;FG&quot;_-;\-* #,##0.00\ &quot;FG&quot;_-;_-* &quot;-&quot;??\ &quot;FG&quot;_-;_-@_-"/>
    <numFmt numFmtId="171" formatCode="_-* #,##0.00\ _F_G_-;\-* #,##0.00\ _F_G_-;_-* &quot;-&quot;??\ _F_G_-;_-@_-"/>
    <numFmt numFmtId="172" formatCode="_-* #,##0\ _€_-;\-* #,##0\ _€_-;_-* &quot;-&quot;??\ _€_-;_-@_-"/>
  </numFmts>
  <fonts count="77">
    <font>
      <sz val="11"/>
      <color theme="1"/>
      <name val="Calibri"/>
      <family val="2"/>
    </font>
    <font>
      <sz val="11"/>
      <color indexed="8"/>
      <name val="Calibri"/>
      <family val="2"/>
    </font>
    <font>
      <b/>
      <sz val="11"/>
      <name val="Times New Roman"/>
      <family val="1"/>
    </font>
    <font>
      <b/>
      <sz val="10"/>
      <name val="Times New Roman"/>
      <family val="1"/>
    </font>
    <font>
      <sz val="11"/>
      <name val="Times New Roman"/>
      <family val="1"/>
    </font>
    <font>
      <b/>
      <sz val="12"/>
      <name val="Times New Roman"/>
      <family val="1"/>
    </font>
    <font>
      <sz val="12"/>
      <name val="Times New Roman"/>
      <family val="1"/>
    </font>
    <font>
      <sz val="11"/>
      <color indexed="8"/>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8"/>
      <name val="Times New Roman"/>
      <family val="1"/>
    </font>
    <font>
      <sz val="11"/>
      <name val="Calibri"/>
      <family val="2"/>
    </font>
    <font>
      <b/>
      <sz val="12"/>
      <color indexed="8"/>
      <name val="Calibri"/>
      <family val="2"/>
    </font>
    <font>
      <sz val="12"/>
      <color indexed="8"/>
      <name val="Times New Roman"/>
      <family val="1"/>
    </font>
    <font>
      <sz val="12"/>
      <color indexed="10"/>
      <name val="Times New Roman"/>
      <family val="1"/>
    </font>
    <font>
      <b/>
      <sz val="11"/>
      <color indexed="8"/>
      <name val="Times New Roman"/>
      <family val="1"/>
    </font>
    <font>
      <sz val="8"/>
      <color indexed="8"/>
      <name val="Calibri"/>
      <family val="2"/>
    </font>
    <font>
      <sz val="14"/>
      <color indexed="8"/>
      <name val="Calibri"/>
      <family val="2"/>
    </font>
    <font>
      <sz val="12"/>
      <color indexed="8"/>
      <name val="Calibri"/>
      <family val="2"/>
    </font>
    <font>
      <sz val="11"/>
      <color indexed="10"/>
      <name val="Times New Roman"/>
      <family val="1"/>
    </font>
    <font>
      <b/>
      <sz val="11"/>
      <name val="Calibri"/>
      <family val="2"/>
    </font>
    <font>
      <sz val="12"/>
      <name val="Calibri"/>
      <family val="2"/>
    </font>
    <font>
      <b/>
      <sz val="12"/>
      <color indexed="8"/>
      <name val="Times New Roman"/>
      <family val="1"/>
    </font>
    <font>
      <b/>
      <sz val="10"/>
      <color indexed="8"/>
      <name val="Calibri"/>
      <family val="2"/>
    </font>
    <font>
      <sz val="10"/>
      <color indexed="8"/>
      <name val="Calibri"/>
      <family val="2"/>
    </font>
    <font>
      <b/>
      <sz val="10"/>
      <color indexed="8"/>
      <name val="Times New Roman"/>
      <family val="1"/>
    </font>
    <font>
      <b/>
      <sz val="10"/>
      <color indexed="8"/>
      <name val="Myriad pro"/>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000000"/>
      <name val="Times New Roman"/>
      <family val="1"/>
    </font>
    <font>
      <sz val="10"/>
      <color theme="1"/>
      <name val="Times New Roman"/>
      <family val="1"/>
    </font>
    <font>
      <sz val="11"/>
      <color theme="1"/>
      <name val="Times New Roman"/>
      <family val="1"/>
    </font>
    <font>
      <b/>
      <sz val="12"/>
      <color theme="1"/>
      <name val="Calibri"/>
      <family val="2"/>
    </font>
    <font>
      <sz val="12"/>
      <color rgb="FF000000"/>
      <name val="Times New Roman"/>
      <family val="1"/>
    </font>
    <font>
      <sz val="12"/>
      <color theme="1"/>
      <name val="Times New Roman"/>
      <family val="1"/>
    </font>
    <font>
      <sz val="12"/>
      <color rgb="FFFF0000"/>
      <name val="Times New Roman"/>
      <family val="1"/>
    </font>
    <font>
      <b/>
      <sz val="11"/>
      <color theme="1"/>
      <name val="Times New Roman"/>
      <family val="1"/>
    </font>
    <font>
      <sz val="8"/>
      <color theme="1"/>
      <name val="Calibri"/>
      <family val="2"/>
    </font>
    <font>
      <sz val="14"/>
      <color theme="1"/>
      <name val="Calibri"/>
      <family val="2"/>
    </font>
    <font>
      <sz val="12"/>
      <color theme="1"/>
      <name val="Calibri"/>
      <family val="2"/>
    </font>
    <font>
      <sz val="11"/>
      <color rgb="FFFF0000"/>
      <name val="Times New Roman"/>
      <family val="1"/>
    </font>
    <font>
      <b/>
      <sz val="11"/>
      <color rgb="FF000000"/>
      <name val="Times New Roman"/>
      <family val="1"/>
    </font>
    <font>
      <b/>
      <sz val="12"/>
      <color theme="1"/>
      <name val="Times New Roman"/>
      <family val="1"/>
    </font>
    <font>
      <sz val="11"/>
      <color rgb="FF000000"/>
      <name val="Calibri"/>
      <family val="2"/>
    </font>
    <font>
      <b/>
      <sz val="10"/>
      <color theme="1"/>
      <name val="Calibri"/>
      <family val="2"/>
    </font>
    <font>
      <b/>
      <sz val="11"/>
      <color rgb="FF000000"/>
      <name val="Calibri"/>
      <family val="2"/>
    </font>
    <font>
      <sz val="10"/>
      <color theme="1"/>
      <name val="Calibri"/>
      <family val="2"/>
    </font>
    <font>
      <b/>
      <sz val="10"/>
      <color theme="1"/>
      <name val="Times New Roman"/>
      <family val="1"/>
    </font>
    <font>
      <b/>
      <sz val="10"/>
      <color theme="1"/>
      <name val="Myriad pro"/>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rgb="FF66FFFF"/>
        <bgColor indexed="64"/>
      </patternFill>
    </fill>
    <fill>
      <patternFill patternType="solid">
        <fgColor theme="0" tint="-0.1499900072813034"/>
        <bgColor indexed="64"/>
      </patternFill>
    </fill>
    <fill>
      <patternFill patternType="solid">
        <fgColor rgb="FFD9D9D9"/>
        <bgColor indexed="64"/>
      </patternFill>
    </fill>
    <fill>
      <patternFill patternType="solid">
        <fgColor theme="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style="thin"/>
      <right style="thin"/>
      <top style="medium"/>
      <bottom style="medium"/>
    </border>
    <border>
      <left style="thin"/>
      <right style="thin"/>
      <top style="medium"/>
      <bottom/>
    </border>
    <border>
      <left style="medium"/>
      <right style="medium"/>
      <top style="medium"/>
      <bottom/>
    </border>
    <border>
      <left style="medium"/>
      <right style="thin"/>
      <top style="medium"/>
      <bottom style="thin"/>
    </border>
    <border>
      <left style="thin"/>
      <right style="thin"/>
      <top style="medium"/>
      <bottom style="thin"/>
    </border>
    <border>
      <left style="thin"/>
      <right style="thin"/>
      <top style="thin"/>
      <bottom style="thin"/>
    </border>
    <border>
      <left style="medium"/>
      <right style="thin"/>
      <top style="thin"/>
      <bottom style="thin"/>
    </border>
    <border>
      <left/>
      <right/>
      <top/>
      <bottom style="thin"/>
    </border>
    <border>
      <left/>
      <right/>
      <top style="thin"/>
      <bottom style="thin"/>
    </border>
    <border>
      <left style="medium"/>
      <right/>
      <top style="medium"/>
      <bottom style="thin"/>
    </border>
    <border>
      <left style="medium"/>
      <right/>
      <top style="thin"/>
      <bottom style="thin"/>
    </border>
    <border>
      <left style="medium"/>
      <right/>
      <top/>
      <bottom style="medium"/>
    </border>
    <border>
      <left style="medium"/>
      <right/>
      <top/>
      <bottom style="thin"/>
    </border>
    <border>
      <left style="medium"/>
      <right style="medium"/>
      <top/>
      <bottom/>
    </border>
    <border>
      <left style="medium"/>
      <right/>
      <top style="medium"/>
      <bottom style="medium"/>
    </border>
    <border>
      <left style="thin"/>
      <right/>
      <top style="medium"/>
      <bottom style="medium"/>
    </border>
    <border>
      <left style="thin"/>
      <right/>
      <top style="thin"/>
      <bottom style="thin"/>
    </border>
    <border>
      <left/>
      <right/>
      <top style="thin"/>
      <bottom/>
    </border>
    <border>
      <left/>
      <right/>
      <top style="medium"/>
      <bottom style="medium"/>
    </border>
    <border>
      <left style="medium"/>
      <right/>
      <top/>
      <bottom/>
    </border>
    <border>
      <left style="medium"/>
      <right style="thin"/>
      <top/>
      <bottom style="medium"/>
    </border>
    <border>
      <left/>
      <right style="medium"/>
      <top style="medium"/>
      <bottom/>
    </border>
    <border>
      <left style="medium"/>
      <right/>
      <top style="thin"/>
      <bottom/>
    </border>
    <border>
      <left/>
      <right/>
      <top style="medium"/>
      <bottom/>
    </border>
    <border>
      <left style="medium"/>
      <right style="thin"/>
      <top style="medium"/>
      <bottom/>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bottom style="medium"/>
    </border>
    <border>
      <left/>
      <right style="medium"/>
      <top/>
      <bottom style="thin"/>
    </border>
    <border>
      <left/>
      <right style="medium"/>
      <top style="thin"/>
      <bottom/>
    </border>
    <border>
      <left/>
      <right style="medium"/>
      <top style="thin"/>
      <bottom style="thin"/>
    </border>
    <border>
      <left style="medium"/>
      <right style="medium"/>
      <top/>
      <bottom style="medium"/>
    </border>
    <border>
      <left style="thin"/>
      <right style="medium"/>
      <top style="thin"/>
      <bottom style="thin"/>
    </border>
    <border>
      <left/>
      <right style="medium"/>
      <top/>
      <bottom/>
    </border>
    <border>
      <left/>
      <right style="medium"/>
      <top style="medium"/>
      <bottom style="thin"/>
    </border>
    <border>
      <left/>
      <right style="medium"/>
      <top style="thin"/>
      <bottom style="medium"/>
    </border>
    <border>
      <left style="medium"/>
      <right/>
      <top style="medium"/>
      <bottom/>
    </border>
    <border>
      <left/>
      <right style="thin"/>
      <top style="medium"/>
      <bottom/>
    </border>
    <border>
      <left/>
      <right style="medium"/>
      <top style="medium"/>
      <bottom style="medium"/>
    </border>
    <border>
      <left style="thin"/>
      <right style="thin"/>
      <top/>
      <bottom/>
    </border>
    <border>
      <left style="medium"/>
      <right style="medium"/>
      <top style="thin"/>
      <bottom style="thin"/>
    </border>
    <border>
      <left/>
      <right style="thin"/>
      <top/>
      <bottom/>
    </border>
    <border>
      <left style="thin"/>
      <right style="medium"/>
      <top/>
      <bottom style="thin"/>
    </border>
    <border>
      <left/>
      <right/>
      <top/>
      <bottom style="double"/>
    </border>
    <border>
      <left style="medium"/>
      <right style="medium"/>
      <top/>
      <bottom style="double"/>
    </border>
    <border>
      <left/>
      <right style="medium"/>
      <top style="medium"/>
      <bottom style="double"/>
    </border>
    <border>
      <left style="medium"/>
      <right style="medium">
        <color rgb="FF000000"/>
      </right>
      <top/>
      <bottom style="double"/>
    </border>
    <border>
      <left/>
      <right style="medium"/>
      <top/>
      <bottom style="double"/>
    </border>
    <border>
      <left style="medium"/>
      <right/>
      <top style="thin"/>
      <bottom style="double"/>
    </border>
    <border>
      <left style="medium"/>
      <right style="medium"/>
      <top style="thin"/>
      <bottom style="double"/>
    </border>
    <border>
      <left style="thin"/>
      <right style="medium"/>
      <top style="thin"/>
      <bottom style="double"/>
    </border>
    <border>
      <left/>
      <right style="thin"/>
      <top style="thin"/>
      <bottom style="thin"/>
    </border>
    <border>
      <left/>
      <right style="thin"/>
      <top style="thin"/>
      <bottom style="double"/>
    </border>
    <border>
      <left style="thin"/>
      <right style="thin"/>
      <top style="thin"/>
      <bottom style="double"/>
    </border>
    <border>
      <left style="thin"/>
      <right style="thin"/>
      <top/>
      <bottom style="double"/>
    </border>
    <border>
      <left style="thin"/>
      <right style="thin"/>
      <top style="double"/>
      <bottom style="double"/>
    </border>
    <border>
      <left style="thin"/>
      <right style="medium"/>
      <top style="double"/>
      <bottom style="double"/>
    </border>
    <border>
      <left style="thin"/>
      <right style="medium"/>
      <top/>
      <bottom style="double"/>
    </border>
    <border>
      <left style="medium"/>
      <right style="medium"/>
      <top style="double"/>
      <bottom style="double"/>
    </border>
    <border>
      <left style="medium"/>
      <right/>
      <top style="medium"/>
      <bottom style="double"/>
    </border>
    <border>
      <left/>
      <right/>
      <top style="medium"/>
      <bottom style="double"/>
    </border>
    <border>
      <left/>
      <right/>
      <top/>
      <bottom style="medium"/>
    </border>
    <border>
      <left/>
      <right style="medium"/>
      <top/>
      <bottom style="medium"/>
    </border>
    <border>
      <left style="medium"/>
      <right/>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45" fillId="27" borderId="1" applyNumberFormat="0" applyAlignment="0" applyProtection="0"/>
    <xf numFmtId="0" fontId="46" fillId="28"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288">
    <xf numFmtId="0" fontId="0" fillId="0" borderId="0" xfId="0" applyFont="1" applyAlignment="1">
      <alignment/>
    </xf>
    <xf numFmtId="43" fontId="3" fillId="33" borderId="10" xfId="44" applyFont="1" applyFill="1" applyBorder="1" applyAlignment="1">
      <alignment horizontal="center" vertical="center" wrapText="1"/>
    </xf>
    <xf numFmtId="0" fontId="3" fillId="33" borderId="11" xfId="0" applyFont="1" applyFill="1" applyBorder="1" applyAlignment="1">
      <alignment horizontal="center" vertical="center" wrapText="1"/>
    </xf>
    <xf numFmtId="43" fontId="3" fillId="33" borderId="11" xfId="44" applyFont="1" applyFill="1" applyBorder="1" applyAlignment="1">
      <alignment horizontal="center" vertical="center" wrapText="1"/>
    </xf>
    <xf numFmtId="0" fontId="0" fillId="0" borderId="0" xfId="0" applyFont="1" applyAlignment="1">
      <alignment/>
    </xf>
    <xf numFmtId="0" fontId="55" fillId="10" borderId="12" xfId="0" applyFont="1" applyFill="1" applyBorder="1" applyAlignment="1">
      <alignment horizontal="center" vertical="center"/>
    </xf>
    <xf numFmtId="0" fontId="55" fillId="10" borderId="13" xfId="0" applyFont="1" applyFill="1" applyBorder="1" applyAlignment="1">
      <alignment horizontal="center" vertical="center"/>
    </xf>
    <xf numFmtId="43" fontId="57" fillId="0" borderId="14" xfId="44" applyFont="1" applyFill="1" applyBorder="1" applyAlignment="1">
      <alignment vertical="center" wrapText="1"/>
    </xf>
    <xf numFmtId="43" fontId="58" fillId="0" borderId="15" xfId="44" applyFont="1" applyFill="1" applyBorder="1" applyAlignment="1">
      <alignment vertical="center" wrapText="1"/>
    </xf>
    <xf numFmtId="43" fontId="59" fillId="0" borderId="15" xfId="44" applyFont="1" applyFill="1" applyBorder="1" applyAlignment="1">
      <alignment vertical="center" wrapText="1"/>
    </xf>
    <xf numFmtId="43" fontId="59" fillId="0" borderId="16" xfId="44" applyFont="1" applyFill="1" applyBorder="1" applyAlignment="1">
      <alignment vertical="center" wrapText="1"/>
    </xf>
    <xf numFmtId="43" fontId="25" fillId="0" borderId="15" xfId="0" applyNumberFormat="1" applyFont="1" applyFill="1" applyBorder="1" applyAlignment="1">
      <alignment vertical="center"/>
    </xf>
    <xf numFmtId="0" fontId="0" fillId="0" borderId="0" xfId="0" applyFont="1" applyFill="1" applyAlignment="1">
      <alignment vertical="center"/>
    </xf>
    <xf numFmtId="43" fontId="57" fillId="0" borderId="17" xfId="44" applyFont="1" applyFill="1" applyBorder="1" applyAlignment="1">
      <alignment vertical="center" wrapText="1"/>
    </xf>
    <xf numFmtId="43" fontId="0" fillId="0" borderId="17" xfId="44" applyFont="1" applyFill="1" applyBorder="1" applyAlignment="1">
      <alignment horizontal="center"/>
    </xf>
    <xf numFmtId="43" fontId="0" fillId="0" borderId="16" xfId="44" applyFont="1" applyFill="1" applyBorder="1" applyAlignment="1">
      <alignment horizontal="center"/>
    </xf>
    <xf numFmtId="43" fontId="0" fillId="0" borderId="16" xfId="44" applyFont="1" applyFill="1" applyBorder="1" applyAlignment="1">
      <alignment horizontal="center" vertical="center"/>
    </xf>
    <xf numFmtId="0" fontId="57" fillId="0" borderId="18" xfId="0" applyFont="1" applyFill="1" applyBorder="1" applyAlignment="1">
      <alignment vertical="center" wrapText="1"/>
    </xf>
    <xf numFmtId="0" fontId="57" fillId="0" borderId="19" xfId="0" applyFont="1" applyFill="1" applyBorder="1" applyAlignment="1">
      <alignment vertical="center" wrapText="1"/>
    </xf>
    <xf numFmtId="0" fontId="4" fillId="0" borderId="19" xfId="0" applyFont="1" applyFill="1" applyBorder="1" applyAlignment="1">
      <alignment vertical="center" wrapText="1"/>
    </xf>
    <xf numFmtId="43" fontId="57" fillId="0" borderId="17" xfId="44" applyFont="1" applyFill="1" applyBorder="1" applyAlignment="1">
      <alignment horizontal="center" vertical="center" wrapText="1"/>
    </xf>
    <xf numFmtId="43" fontId="59" fillId="0" borderId="16" xfId="44" applyFont="1" applyFill="1" applyBorder="1" applyAlignment="1">
      <alignment horizontal="center" vertical="center" wrapText="1"/>
    </xf>
    <xf numFmtId="43" fontId="58" fillId="0" borderId="16" xfId="44" applyFont="1" applyFill="1" applyBorder="1" applyAlignment="1">
      <alignment vertical="center" wrapText="1"/>
    </xf>
    <xf numFmtId="43" fontId="42" fillId="0" borderId="16" xfId="0" applyNumberFormat="1" applyFont="1" applyFill="1" applyBorder="1" applyAlignment="1">
      <alignment vertical="center"/>
    </xf>
    <xf numFmtId="43" fontId="4" fillId="0" borderId="16" xfId="44" applyFont="1" applyFill="1" applyBorder="1" applyAlignment="1">
      <alignment vertical="center" wrapText="1"/>
    </xf>
    <xf numFmtId="43" fontId="60" fillId="0" borderId="0" xfId="44" applyFont="1" applyAlignment="1">
      <alignment/>
    </xf>
    <xf numFmtId="0" fontId="61" fillId="0" borderId="20" xfId="0" applyFont="1" applyFill="1" applyBorder="1" applyAlignment="1">
      <alignment horizontal="left" vertical="top" wrapText="1"/>
    </xf>
    <xf numFmtId="0" fontId="61" fillId="0" borderId="21" xfId="0" applyFont="1" applyFill="1" applyBorder="1" applyAlignment="1">
      <alignment vertical="center" wrapText="1"/>
    </xf>
    <xf numFmtId="0" fontId="61" fillId="0" borderId="21" xfId="0" applyFont="1" applyFill="1" applyBorder="1" applyAlignment="1">
      <alignment horizontal="left" vertical="top" wrapText="1"/>
    </xf>
    <xf numFmtId="43" fontId="59" fillId="0" borderId="16" xfId="44" applyFont="1" applyFill="1" applyBorder="1" applyAlignment="1">
      <alignment vertical="center"/>
    </xf>
    <xf numFmtId="43" fontId="57" fillId="0" borderId="17" xfId="44" applyFont="1" applyFill="1" applyBorder="1" applyAlignment="1">
      <alignment vertical="center"/>
    </xf>
    <xf numFmtId="0" fontId="62" fillId="0" borderId="21" xfId="0" applyFont="1" applyFill="1" applyBorder="1" applyAlignment="1">
      <alignment vertical="center" wrapText="1"/>
    </xf>
    <xf numFmtId="43" fontId="59" fillId="0" borderId="17" xfId="44" applyFont="1" applyFill="1" applyBorder="1" applyAlignment="1">
      <alignment horizontal="center" vertical="center" wrapText="1"/>
    </xf>
    <xf numFmtId="0" fontId="63" fillId="0" borderId="22" xfId="0" applyFont="1" applyFill="1" applyBorder="1" applyAlignment="1">
      <alignment vertical="center" wrapText="1"/>
    </xf>
    <xf numFmtId="43" fontId="5" fillId="34" borderId="10" xfId="44" applyFont="1" applyFill="1" applyBorder="1" applyAlignment="1">
      <alignment horizontal="center" vertical="center"/>
    </xf>
    <xf numFmtId="0" fontId="0" fillId="0" borderId="0" xfId="0" applyFill="1" applyAlignment="1">
      <alignment/>
    </xf>
    <xf numFmtId="0" fontId="57" fillId="0" borderId="23" xfId="0" applyFont="1" applyFill="1" applyBorder="1" applyAlignment="1">
      <alignment vertical="top" wrapText="1"/>
    </xf>
    <xf numFmtId="43" fontId="59" fillId="0" borderId="14" xfId="44" applyFont="1" applyFill="1" applyBorder="1" applyAlignment="1">
      <alignment horizontal="center" vertical="center" wrapText="1"/>
    </xf>
    <xf numFmtId="43" fontId="64" fillId="35" borderId="24" xfId="44" applyFont="1" applyFill="1" applyBorder="1" applyAlignment="1">
      <alignment vertical="center" wrapText="1"/>
    </xf>
    <xf numFmtId="43" fontId="64" fillId="35" borderId="10" xfId="44" applyFont="1" applyFill="1" applyBorder="1" applyAlignment="1">
      <alignment vertical="center" wrapText="1"/>
    </xf>
    <xf numFmtId="0" fontId="0" fillId="0" borderId="0" xfId="0" applyFont="1" applyAlignment="1">
      <alignment/>
    </xf>
    <xf numFmtId="0" fontId="57" fillId="0" borderId="21" xfId="0" applyFont="1" applyFill="1" applyBorder="1" applyAlignment="1">
      <alignment vertical="center" wrapText="1"/>
    </xf>
    <xf numFmtId="43" fontId="4" fillId="0" borderId="17" xfId="44" applyFont="1" applyFill="1" applyBorder="1" applyAlignment="1">
      <alignment vertical="center" wrapText="1"/>
    </xf>
    <xf numFmtId="43" fontId="4" fillId="0" borderId="16" xfId="44" applyFont="1" applyFill="1" applyBorder="1" applyAlignment="1">
      <alignment horizontal="center" vertical="center" wrapText="1"/>
    </xf>
    <xf numFmtId="0" fontId="59" fillId="0" borderId="21" xfId="0" applyFont="1" applyFill="1" applyBorder="1" applyAlignment="1">
      <alignment vertical="center" wrapText="1"/>
    </xf>
    <xf numFmtId="43" fontId="4" fillId="0" borderId="17" xfId="44" applyFont="1" applyFill="1" applyBorder="1" applyAlignment="1">
      <alignment horizontal="center" vertical="center" wrapText="1"/>
    </xf>
    <xf numFmtId="43" fontId="64" fillId="35" borderId="10" xfId="44" applyFont="1" applyFill="1" applyBorder="1" applyAlignment="1">
      <alignment horizontal="right" vertical="center" wrapText="1"/>
    </xf>
    <xf numFmtId="43" fontId="2" fillId="34" borderId="10" xfId="44" applyFont="1" applyFill="1" applyBorder="1" applyAlignment="1">
      <alignment horizontal="center" vertical="center"/>
    </xf>
    <xf numFmtId="43" fontId="2" fillId="0" borderId="25" xfId="44" applyNumberFormat="1" applyFont="1" applyFill="1" applyBorder="1" applyAlignment="1">
      <alignment horizontal="center" vertical="center"/>
    </xf>
    <xf numFmtId="43" fontId="2" fillId="0" borderId="26" xfId="44" applyNumberFormat="1" applyFont="1" applyFill="1" applyBorder="1" applyAlignment="1">
      <alignment horizontal="center" vertical="center"/>
    </xf>
    <xf numFmtId="0" fontId="65" fillId="0" borderId="0" xfId="0" applyFont="1" applyAlignment="1">
      <alignment/>
    </xf>
    <xf numFmtId="172" fontId="65" fillId="0" borderId="0" xfId="44" applyNumberFormat="1" applyFont="1" applyAlignment="1">
      <alignment vertical="center"/>
    </xf>
    <xf numFmtId="0" fontId="0" fillId="0" borderId="0" xfId="0" applyAlignment="1">
      <alignment horizontal="center"/>
    </xf>
    <xf numFmtId="43" fontId="65" fillId="0" borderId="0" xfId="44" applyFont="1" applyAlignment="1">
      <alignment vertical="center"/>
    </xf>
    <xf numFmtId="0" fontId="65" fillId="0" borderId="0" xfId="0" applyFont="1" applyAlignment="1">
      <alignment vertical="center"/>
    </xf>
    <xf numFmtId="0" fontId="66" fillId="0" borderId="0" xfId="0" applyFont="1" applyAlignment="1">
      <alignment/>
    </xf>
    <xf numFmtId="43" fontId="0" fillId="0" borderId="0" xfId="44" applyFont="1" applyFill="1" applyAlignment="1">
      <alignment horizontal="center"/>
    </xf>
    <xf numFmtId="43" fontId="0" fillId="0" borderId="0" xfId="44" applyFont="1" applyFill="1" applyAlignment="1">
      <alignment vertical="center"/>
    </xf>
    <xf numFmtId="0" fontId="0" fillId="0" borderId="0" xfId="0" applyFill="1" applyBorder="1" applyAlignment="1">
      <alignment/>
    </xf>
    <xf numFmtId="43" fontId="67" fillId="0" borderId="0" xfId="44" applyFont="1" applyFill="1" applyAlignment="1">
      <alignment horizontal="center"/>
    </xf>
    <xf numFmtId="43" fontId="0" fillId="0" borderId="0" xfId="0" applyNumberFormat="1" applyAlignment="1">
      <alignment/>
    </xf>
    <xf numFmtId="15" fontId="0" fillId="0" borderId="0" xfId="0" applyNumberFormat="1" applyFont="1" applyAlignment="1">
      <alignment horizontal="left"/>
    </xf>
    <xf numFmtId="43" fontId="67" fillId="0" borderId="0" xfId="44" applyFont="1" applyAlignment="1">
      <alignment horizontal="center"/>
    </xf>
    <xf numFmtId="43" fontId="0" fillId="0" borderId="0" xfId="44" applyFont="1" applyAlignment="1">
      <alignment horizontal="center"/>
    </xf>
    <xf numFmtId="0" fontId="60" fillId="0" borderId="0" xfId="0" applyFont="1" applyAlignment="1">
      <alignment/>
    </xf>
    <xf numFmtId="0" fontId="55" fillId="0" borderId="0" xfId="0" applyFont="1" applyAlignment="1">
      <alignment/>
    </xf>
    <xf numFmtId="0" fontId="0" fillId="0" borderId="0" xfId="0" applyFont="1" applyFill="1" applyAlignment="1">
      <alignment/>
    </xf>
    <xf numFmtId="0" fontId="4" fillId="0" borderId="27" xfId="0" applyFont="1" applyBorder="1" applyAlignment="1">
      <alignment vertical="center" wrapText="1"/>
    </xf>
    <xf numFmtId="0" fontId="68" fillId="0" borderId="18" xfId="0" applyFont="1" applyFill="1" applyBorder="1" applyAlignment="1">
      <alignment vertical="center" wrapText="1"/>
    </xf>
    <xf numFmtId="0" fontId="68" fillId="0" borderId="19" xfId="0" applyFont="1" applyFill="1" applyBorder="1" applyAlignment="1">
      <alignment vertical="center" wrapText="1"/>
    </xf>
    <xf numFmtId="0" fontId="68" fillId="0" borderId="18" xfId="0" applyFont="1" applyBorder="1" applyAlignment="1">
      <alignment vertical="center" wrapText="1"/>
    </xf>
    <xf numFmtId="0" fontId="42" fillId="0" borderId="28" xfId="0" applyFont="1" applyBorder="1" applyAlignment="1">
      <alignment horizontal="left" wrapText="1"/>
    </xf>
    <xf numFmtId="43" fontId="64" fillId="13" borderId="10" xfId="44" applyFont="1" applyFill="1" applyBorder="1" applyAlignment="1">
      <alignment horizontal="center" vertical="center" wrapText="1"/>
    </xf>
    <xf numFmtId="43" fontId="64" fillId="0" borderId="25" xfId="44" applyFont="1" applyFill="1" applyBorder="1" applyAlignment="1">
      <alignment horizontal="right" vertical="center" wrapText="1"/>
    </xf>
    <xf numFmtId="43" fontId="64" fillId="0" borderId="29" xfId="44" applyFont="1" applyFill="1" applyBorder="1" applyAlignment="1">
      <alignment horizontal="right" vertical="center" wrapText="1"/>
    </xf>
    <xf numFmtId="43" fontId="57" fillId="0" borderId="17" xfId="44" applyFont="1" applyFill="1" applyBorder="1" applyAlignment="1">
      <alignment wrapText="1"/>
    </xf>
    <xf numFmtId="0" fontId="1" fillId="0" borderId="18" xfId="0" applyFont="1" applyFill="1" applyBorder="1" applyAlignment="1">
      <alignment vertical="center" wrapText="1"/>
    </xf>
    <xf numFmtId="43" fontId="64" fillId="13" borderId="30" xfId="44" applyFont="1" applyFill="1" applyBorder="1" applyAlignment="1">
      <alignment horizontal="center" vertical="center" wrapText="1"/>
    </xf>
    <xf numFmtId="43" fontId="55" fillId="13" borderId="31" xfId="44" applyFont="1" applyFill="1" applyBorder="1" applyAlignment="1">
      <alignment horizontal="center" vertical="center"/>
    </xf>
    <xf numFmtId="43" fontId="55" fillId="0" borderId="11" xfId="0" applyNumberFormat="1" applyFont="1" applyBorder="1" applyAlignment="1">
      <alignment vertical="center"/>
    </xf>
    <xf numFmtId="43" fontId="55" fillId="0" borderId="26" xfId="0" applyNumberFormat="1" applyFont="1" applyFill="1" applyBorder="1" applyAlignment="1">
      <alignment vertical="center"/>
    </xf>
    <xf numFmtId="43" fontId="34" fillId="0" borderId="11" xfId="0" applyNumberFormat="1" applyFont="1" applyFill="1" applyBorder="1" applyAlignment="1">
      <alignment vertical="center"/>
    </xf>
    <xf numFmtId="43" fontId="0" fillId="0" borderId="11" xfId="44" applyFont="1" applyFill="1" applyBorder="1" applyAlignment="1">
      <alignment vertical="center"/>
    </xf>
    <xf numFmtId="171" fontId="0" fillId="0" borderId="0" xfId="0" applyNumberFormat="1" applyAlignment="1">
      <alignment horizontal="center"/>
    </xf>
    <xf numFmtId="0" fontId="0" fillId="0" borderId="0" xfId="0" applyAlignment="1">
      <alignment vertical="center"/>
    </xf>
    <xf numFmtId="0" fontId="58" fillId="0" borderId="13" xfId="0" applyFont="1" applyBorder="1" applyAlignment="1">
      <alignment vertical="center" wrapText="1"/>
    </xf>
    <xf numFmtId="0" fontId="59" fillId="0" borderId="32" xfId="0" applyFont="1" applyBorder="1" applyAlignment="1">
      <alignment vertical="center" wrapText="1"/>
    </xf>
    <xf numFmtId="0" fontId="58" fillId="0" borderId="32" xfId="0" applyFont="1" applyBorder="1" applyAlignment="1">
      <alignment vertical="center" wrapText="1"/>
    </xf>
    <xf numFmtId="0" fontId="59" fillId="33" borderId="32" xfId="0" applyFont="1" applyFill="1" applyBorder="1" applyAlignment="1">
      <alignment vertical="center" wrapText="1"/>
    </xf>
    <xf numFmtId="0" fontId="59" fillId="0" borderId="13" xfId="0" applyFont="1" applyBorder="1" applyAlignment="1">
      <alignment horizontal="center" vertical="center" wrapText="1"/>
    </xf>
    <xf numFmtId="0" fontId="59" fillId="0" borderId="10" xfId="0" applyFont="1" applyFill="1" applyBorder="1" applyAlignment="1">
      <alignment vertical="center" wrapText="1"/>
    </xf>
    <xf numFmtId="0" fontId="59" fillId="0" borderId="33" xfId="0" applyFont="1" applyFill="1" applyBorder="1" applyAlignment="1">
      <alignment vertical="center" wrapText="1"/>
    </xf>
    <xf numFmtId="0" fontId="3" fillId="0" borderId="34" xfId="0" applyFont="1" applyFill="1" applyBorder="1" applyAlignment="1">
      <alignment horizontal="center"/>
    </xf>
    <xf numFmtId="0" fontId="4" fillId="0" borderId="33" xfId="0" applyFont="1" applyFill="1" applyBorder="1" applyAlignment="1">
      <alignment vertical="center" wrapText="1"/>
    </xf>
    <xf numFmtId="0" fontId="67" fillId="0" borderId="0" xfId="0" applyFont="1" applyAlignment="1">
      <alignment/>
    </xf>
    <xf numFmtId="0" fontId="60" fillId="2" borderId="25" xfId="0" applyFont="1" applyFill="1" applyBorder="1" applyAlignment="1">
      <alignment horizontal="left" vertical="center" wrapText="1"/>
    </xf>
    <xf numFmtId="0" fontId="60" fillId="2" borderId="35" xfId="0" applyFont="1" applyFill="1" applyBorder="1" applyAlignment="1">
      <alignment horizontal="center" vertical="center"/>
    </xf>
    <xf numFmtId="9" fontId="60" fillId="2" borderId="13" xfId="50" applyFont="1" applyFill="1" applyBorder="1" applyAlignment="1">
      <alignment horizontal="center" vertical="center" wrapText="1"/>
    </xf>
    <xf numFmtId="0" fontId="60" fillId="2" borderId="34" xfId="0" applyFont="1" applyFill="1" applyBorder="1" applyAlignment="1">
      <alignment horizontal="center" vertical="center" wrapText="1"/>
    </xf>
    <xf numFmtId="0" fontId="60" fillId="2" borderId="13" xfId="0" applyFont="1" applyFill="1" applyBorder="1" applyAlignment="1">
      <alignment horizontal="center" vertical="center" wrapText="1"/>
    </xf>
    <xf numFmtId="0" fontId="67" fillId="0" borderId="0" xfId="0" applyFont="1" applyAlignment="1">
      <alignment vertical="center"/>
    </xf>
    <xf numFmtId="0" fontId="60" fillId="0" borderId="20" xfId="0" applyFont="1" applyBorder="1" applyAlignment="1">
      <alignment horizontal="center" vertical="center"/>
    </xf>
    <xf numFmtId="43" fontId="67" fillId="0" borderId="14" xfId="44" applyNumberFormat="1" applyFont="1" applyBorder="1" applyAlignment="1">
      <alignment horizontal="center" vertical="center"/>
    </xf>
    <xf numFmtId="43" fontId="67" fillId="0" borderId="15" xfId="44" applyFont="1" applyFill="1" applyBorder="1" applyAlignment="1">
      <alignment horizontal="center" vertical="center"/>
    </xf>
    <xf numFmtId="43" fontId="67" fillId="0" borderId="15" xfId="50" applyNumberFormat="1" applyFont="1" applyFill="1" applyBorder="1" applyAlignment="1">
      <alignment horizontal="center" vertical="center"/>
    </xf>
    <xf numFmtId="9" fontId="67" fillId="0" borderId="36" xfId="50" applyFont="1" applyFill="1" applyBorder="1" applyAlignment="1">
      <alignment horizontal="center" vertical="center"/>
    </xf>
    <xf numFmtId="0" fontId="60" fillId="0" borderId="33" xfId="0" applyFont="1" applyBorder="1" applyAlignment="1">
      <alignment horizontal="center" vertical="center"/>
    </xf>
    <xf numFmtId="43" fontId="67" fillId="0" borderId="37" xfId="44" applyNumberFormat="1" applyFont="1" applyBorder="1" applyAlignment="1">
      <alignment horizontal="center" vertical="center"/>
    </xf>
    <xf numFmtId="43" fontId="67" fillId="0" borderId="38" xfId="44" applyFont="1" applyFill="1" applyBorder="1" applyAlignment="1">
      <alignment horizontal="center" vertical="center"/>
    </xf>
    <xf numFmtId="43" fontId="67" fillId="0" borderId="38" xfId="50" applyNumberFormat="1" applyFont="1" applyFill="1" applyBorder="1" applyAlignment="1">
      <alignment horizontal="center" vertical="center"/>
    </xf>
    <xf numFmtId="9" fontId="67" fillId="0" borderId="38" xfId="50" applyFont="1" applyFill="1" applyBorder="1" applyAlignment="1">
      <alignment horizontal="center" vertical="center"/>
    </xf>
    <xf numFmtId="9" fontId="67" fillId="0" borderId="39" xfId="50" applyFont="1" applyFill="1" applyBorder="1" applyAlignment="1">
      <alignment horizontal="center" vertical="center"/>
    </xf>
    <xf numFmtId="0" fontId="60" fillId="0" borderId="25" xfId="0" applyFont="1" applyBorder="1" applyAlignment="1">
      <alignment horizontal="center"/>
    </xf>
    <xf numFmtId="43" fontId="60" fillId="0" borderId="31" xfId="0" applyNumberFormat="1" applyFont="1" applyBorder="1" applyAlignment="1">
      <alignment horizontal="center" vertical="center"/>
    </xf>
    <xf numFmtId="43" fontId="60" fillId="0" borderId="40" xfId="44" applyFont="1" applyFill="1" applyBorder="1" applyAlignment="1">
      <alignment horizontal="center" vertical="center"/>
    </xf>
    <xf numFmtId="43" fontId="60" fillId="0" borderId="40" xfId="50" applyNumberFormat="1" applyFont="1" applyFill="1" applyBorder="1" applyAlignment="1">
      <alignment horizontal="center" vertical="center"/>
    </xf>
    <xf numFmtId="9" fontId="60" fillId="0" borderId="39" xfId="50" applyFont="1" applyFill="1" applyBorder="1" applyAlignment="1">
      <alignment horizontal="center" vertical="center"/>
    </xf>
    <xf numFmtId="43" fontId="68" fillId="0" borderId="16" xfId="44" applyFont="1" applyFill="1" applyBorder="1" applyAlignment="1">
      <alignment vertical="center" wrapText="1"/>
    </xf>
    <xf numFmtId="43" fontId="62" fillId="0" borderId="16" xfId="44" applyFont="1" applyFill="1" applyBorder="1" applyAlignment="1">
      <alignment horizontal="center" vertical="center" wrapText="1"/>
    </xf>
    <xf numFmtId="43" fontId="67" fillId="0" borderId="14" xfId="44" applyFont="1" applyFill="1" applyBorder="1" applyAlignment="1">
      <alignment horizontal="center" vertical="center"/>
    </xf>
    <xf numFmtId="43" fontId="35" fillId="0" borderId="17" xfId="44" applyFont="1" applyFill="1" applyBorder="1" applyAlignment="1">
      <alignment horizontal="center" vertical="center"/>
    </xf>
    <xf numFmtId="43" fontId="6" fillId="0" borderId="16" xfId="44" applyFont="1" applyFill="1" applyBorder="1" applyAlignment="1">
      <alignment horizontal="center" vertical="center" wrapText="1"/>
    </xf>
    <xf numFmtId="0" fontId="4" fillId="0" borderId="41" xfId="0" applyFont="1" applyBorder="1" applyAlignment="1">
      <alignment vertical="center" wrapText="1"/>
    </xf>
    <xf numFmtId="0" fontId="4" fillId="0" borderId="42" xfId="0" applyFont="1" applyBorder="1" applyAlignment="1">
      <alignment vertical="center" wrapText="1"/>
    </xf>
    <xf numFmtId="0" fontId="4" fillId="0" borderId="43" xfId="0" applyFont="1" applyBorder="1" applyAlignment="1">
      <alignment vertical="center" wrapText="1"/>
    </xf>
    <xf numFmtId="0" fontId="57" fillId="0" borderId="43" xfId="0" applyFont="1" applyBorder="1" applyAlignment="1">
      <alignment vertical="center" wrapText="1"/>
    </xf>
    <xf numFmtId="0" fontId="57" fillId="0" borderId="41" xfId="0" applyFont="1" applyBorder="1" applyAlignment="1">
      <alignment vertical="center" wrapText="1"/>
    </xf>
    <xf numFmtId="0" fontId="59" fillId="0" borderId="42" xfId="0" applyFont="1" applyBorder="1" applyAlignment="1">
      <alignment vertical="center" wrapText="1"/>
    </xf>
    <xf numFmtId="0" fontId="69" fillId="0" borderId="43" xfId="0" applyFont="1" applyBorder="1" applyAlignment="1">
      <alignment vertical="top" wrapText="1"/>
    </xf>
    <xf numFmtId="43" fontId="70" fillId="35" borderId="44" xfId="44" applyFont="1" applyFill="1" applyBorder="1" applyAlignment="1">
      <alignment horizontal="center" vertical="center" wrapText="1"/>
    </xf>
    <xf numFmtId="43" fontId="25" fillId="0" borderId="16" xfId="0" applyNumberFormat="1" applyFont="1" applyFill="1" applyBorder="1" applyAlignment="1">
      <alignment vertical="center"/>
    </xf>
    <xf numFmtId="43" fontId="62" fillId="0" borderId="15" xfId="44" applyFont="1" applyFill="1" applyBorder="1" applyAlignment="1">
      <alignment horizontal="center" vertical="center" wrapText="1"/>
    </xf>
    <xf numFmtId="9" fontId="59" fillId="0" borderId="36" xfId="50" applyFont="1" applyFill="1" applyBorder="1" applyAlignment="1">
      <alignment horizontal="center" vertical="center" wrapText="1"/>
    </xf>
    <xf numFmtId="9" fontId="59" fillId="0" borderId="45" xfId="50" applyFont="1" applyFill="1" applyBorder="1" applyAlignment="1">
      <alignment horizontal="center" vertical="center" wrapText="1"/>
    </xf>
    <xf numFmtId="43" fontId="4" fillId="0" borderId="37" xfId="44" applyFont="1" applyFill="1" applyBorder="1" applyAlignment="1">
      <alignment horizontal="center" vertical="center" wrapText="1"/>
    </xf>
    <xf numFmtId="43" fontId="58" fillId="0" borderId="38" xfId="44" applyFont="1" applyFill="1" applyBorder="1" applyAlignment="1">
      <alignment vertical="center" wrapText="1"/>
    </xf>
    <xf numFmtId="43" fontId="4" fillId="0" borderId="38" xfId="44" applyFont="1" applyFill="1" applyBorder="1" applyAlignment="1">
      <alignment horizontal="center" vertical="center" wrapText="1"/>
    </xf>
    <xf numFmtId="43" fontId="0" fillId="0" borderId="38" xfId="44" applyFont="1" applyFill="1" applyBorder="1" applyAlignment="1">
      <alignment horizontal="center" vertical="center"/>
    </xf>
    <xf numFmtId="43" fontId="68" fillId="0" borderId="38" xfId="44" applyFont="1" applyFill="1" applyBorder="1" applyAlignment="1">
      <alignment vertical="center" wrapText="1"/>
    </xf>
    <xf numFmtId="9" fontId="59" fillId="0" borderId="39" xfId="50" applyFont="1" applyFill="1" applyBorder="1" applyAlignment="1">
      <alignment horizontal="center" vertical="center" wrapText="1"/>
    </xf>
    <xf numFmtId="0" fontId="57" fillId="0" borderId="41" xfId="0" applyFont="1" applyFill="1" applyBorder="1" applyAlignment="1">
      <alignment vertical="top" wrapText="1"/>
    </xf>
    <xf numFmtId="0" fontId="4" fillId="0" borderId="46" xfId="0" applyFont="1" applyBorder="1" applyAlignment="1">
      <alignment vertical="center" wrapText="1"/>
    </xf>
    <xf numFmtId="43" fontId="67" fillId="0" borderId="37" xfId="44" applyFont="1" applyFill="1" applyBorder="1" applyAlignment="1">
      <alignment horizontal="center" vertical="center"/>
    </xf>
    <xf numFmtId="43" fontId="62" fillId="0" borderId="38" xfId="44" applyFont="1" applyFill="1" applyBorder="1" applyAlignment="1">
      <alignment horizontal="center" vertical="center" wrapText="1"/>
    </xf>
    <xf numFmtId="43" fontId="59" fillId="0" borderId="38" xfId="44" applyFont="1" applyFill="1" applyBorder="1" applyAlignment="1">
      <alignment vertical="center" wrapText="1"/>
    </xf>
    <xf numFmtId="43" fontId="25" fillId="0" borderId="38" xfId="0" applyNumberFormat="1" applyFont="1" applyFill="1" applyBorder="1" applyAlignment="1">
      <alignment vertical="center"/>
    </xf>
    <xf numFmtId="0" fontId="57" fillId="0" borderId="47" xfId="0" applyFont="1" applyBorder="1" applyAlignment="1">
      <alignment vertical="center" wrapText="1"/>
    </xf>
    <xf numFmtId="0" fontId="57" fillId="0" borderId="43" xfId="0" applyFont="1" applyBorder="1" applyAlignment="1">
      <alignment horizontal="left" vertical="top" wrapText="1"/>
    </xf>
    <xf numFmtId="0" fontId="57" fillId="0" borderId="43" xfId="0" applyFont="1" applyBorder="1" applyAlignment="1">
      <alignment horizontal="left" vertical="center" wrapText="1"/>
    </xf>
    <xf numFmtId="0" fontId="71" fillId="0" borderId="43" xfId="0" applyFont="1" applyFill="1" applyBorder="1" applyAlignment="1">
      <alignment vertical="center" wrapText="1"/>
    </xf>
    <xf numFmtId="0" fontId="59" fillId="0" borderId="43" xfId="0" applyFont="1" applyFill="1" applyBorder="1" applyAlignment="1">
      <alignment vertical="center" wrapText="1"/>
    </xf>
    <xf numFmtId="0" fontId="61" fillId="0" borderId="43" xfId="0" applyFont="1" applyFill="1" applyBorder="1" applyAlignment="1">
      <alignment vertical="center" wrapText="1"/>
    </xf>
    <xf numFmtId="0" fontId="57" fillId="0" borderId="48" xfId="0" applyFont="1" applyBorder="1" applyAlignment="1">
      <alignment vertical="center" wrapText="1"/>
    </xf>
    <xf numFmtId="43" fontId="59" fillId="0" borderId="15" xfId="44" applyFont="1" applyFill="1" applyBorder="1" applyAlignment="1">
      <alignment horizontal="center" vertical="center" wrapText="1"/>
    </xf>
    <xf numFmtId="43" fontId="68" fillId="0" borderId="37" xfId="44" applyFont="1" applyFill="1" applyBorder="1" applyAlignment="1">
      <alignment horizontal="center" vertical="center" wrapText="1"/>
    </xf>
    <xf numFmtId="43" fontId="68" fillId="0" borderId="38" xfId="44" applyFont="1" applyFill="1" applyBorder="1" applyAlignment="1">
      <alignment horizontal="center" vertical="center" wrapText="1"/>
    </xf>
    <xf numFmtId="43" fontId="42" fillId="0" borderId="38" xfId="0" applyNumberFormat="1" applyFont="1" applyFill="1" applyBorder="1" applyAlignment="1">
      <alignment vertical="center"/>
    </xf>
    <xf numFmtId="0" fontId="57" fillId="0" borderId="47" xfId="0" applyFont="1" applyFill="1" applyBorder="1" applyAlignment="1">
      <alignment horizontal="left" vertical="center" wrapText="1"/>
    </xf>
    <xf numFmtId="0" fontId="57" fillId="0" borderId="43" xfId="0" applyFont="1" applyFill="1" applyBorder="1" applyAlignment="1">
      <alignment vertical="center" wrapText="1"/>
    </xf>
    <xf numFmtId="0" fontId="0" fillId="0" borderId="43" xfId="0" applyFont="1" applyFill="1" applyBorder="1" applyAlignment="1">
      <alignment/>
    </xf>
    <xf numFmtId="0" fontId="4" fillId="0" borderId="43" xfId="0" applyFont="1" applyFill="1" applyBorder="1" applyAlignment="1">
      <alignment vertical="center" wrapText="1"/>
    </xf>
    <xf numFmtId="0" fontId="4" fillId="0" borderId="43" xfId="0" applyFont="1" applyFill="1" applyBorder="1" applyAlignment="1">
      <alignment vertical="center"/>
    </xf>
    <xf numFmtId="0" fontId="4" fillId="0" borderId="48" xfId="0" applyFont="1" applyFill="1" applyBorder="1" applyAlignment="1">
      <alignment vertical="center" wrapText="1"/>
    </xf>
    <xf numFmtId="0" fontId="55" fillId="10" borderId="35" xfId="0" applyFont="1" applyFill="1" applyBorder="1" applyAlignment="1">
      <alignment horizontal="center" vertical="center"/>
    </xf>
    <xf numFmtId="0" fontId="55" fillId="10" borderId="49" xfId="0" applyFont="1" applyFill="1" applyBorder="1" applyAlignment="1">
      <alignment horizontal="center" vertical="center"/>
    </xf>
    <xf numFmtId="43" fontId="55" fillId="10" borderId="50" xfId="44" applyFont="1" applyFill="1" applyBorder="1" applyAlignment="1">
      <alignment horizontal="center" vertical="center"/>
    </xf>
    <xf numFmtId="43" fontId="70" fillId="35" borderId="24" xfId="44" applyFont="1" applyFill="1" applyBorder="1" applyAlignment="1">
      <alignment vertical="center" wrapText="1"/>
    </xf>
    <xf numFmtId="43" fontId="64" fillId="0" borderId="16" xfId="44" applyFont="1" applyFill="1" applyBorder="1" applyAlignment="1">
      <alignment vertical="center" wrapText="1"/>
    </xf>
    <xf numFmtId="43" fontId="57" fillId="0" borderId="37" xfId="44" applyFont="1" applyFill="1" applyBorder="1" applyAlignment="1">
      <alignment vertical="center" wrapText="1"/>
    </xf>
    <xf numFmtId="43" fontId="64" fillId="0" borderId="38" xfId="44" applyFont="1" applyFill="1" applyBorder="1" applyAlignment="1">
      <alignment vertical="center" wrapText="1"/>
    </xf>
    <xf numFmtId="43" fontId="4" fillId="0" borderId="38" xfId="44" applyFont="1" applyFill="1" applyBorder="1" applyAlignment="1">
      <alignment vertical="center" wrapText="1"/>
    </xf>
    <xf numFmtId="43" fontId="69" fillId="35" borderId="24" xfId="44" applyFont="1" applyFill="1" applyBorder="1" applyAlignment="1">
      <alignment vertical="center" wrapText="1"/>
    </xf>
    <xf numFmtId="0" fontId="0" fillId="34" borderId="51" xfId="0" applyFont="1" applyFill="1" applyBorder="1" applyAlignment="1">
      <alignment/>
    </xf>
    <xf numFmtId="0" fontId="0" fillId="0" borderId="49" xfId="0" applyFill="1" applyBorder="1" applyAlignment="1">
      <alignment/>
    </xf>
    <xf numFmtId="43" fontId="64" fillId="0" borderId="32" xfId="44" applyFont="1" applyFill="1" applyBorder="1" applyAlignment="1">
      <alignment horizontal="right" vertical="center" wrapText="1"/>
    </xf>
    <xf numFmtId="0" fontId="0" fillId="0" borderId="46" xfId="0" applyFont="1" applyBorder="1" applyAlignment="1">
      <alignment/>
    </xf>
    <xf numFmtId="172" fontId="55" fillId="13" borderId="10" xfId="44" applyNumberFormat="1" applyFont="1" applyFill="1" applyBorder="1" applyAlignment="1">
      <alignment horizontal="center" vertical="center"/>
    </xf>
    <xf numFmtId="0" fontId="61" fillId="0" borderId="23" xfId="0" applyFont="1" applyFill="1" applyBorder="1" applyAlignment="1">
      <alignment vertical="center" wrapText="1"/>
    </xf>
    <xf numFmtId="0" fontId="55" fillId="35" borderId="49" xfId="0" applyFont="1" applyFill="1" applyBorder="1" applyAlignment="1">
      <alignment horizontal="center" vertical="center"/>
    </xf>
    <xf numFmtId="0" fontId="0" fillId="35" borderId="10" xfId="0" applyFont="1" applyFill="1" applyBorder="1" applyAlignment="1">
      <alignment/>
    </xf>
    <xf numFmtId="43" fontId="0" fillId="0" borderId="0" xfId="44" applyFont="1" applyAlignment="1">
      <alignment/>
    </xf>
    <xf numFmtId="43" fontId="34" fillId="0" borderId="0" xfId="0" applyNumberFormat="1" applyFont="1" applyAlignment="1">
      <alignment/>
    </xf>
    <xf numFmtId="43" fontId="0" fillId="0" borderId="0" xfId="0" applyNumberFormat="1" applyBorder="1" applyAlignment="1">
      <alignment/>
    </xf>
    <xf numFmtId="43" fontId="71" fillId="0" borderId="16" xfId="44" applyFont="1" applyFill="1" applyBorder="1" applyAlignment="1">
      <alignment horizontal="center" vertical="center" wrapText="1"/>
    </xf>
    <xf numFmtId="43" fontId="34" fillId="0" borderId="16" xfId="44" applyFont="1" applyFill="1" applyBorder="1" applyAlignment="1">
      <alignment horizontal="center" vertical="center" wrapText="1"/>
    </xf>
    <xf numFmtId="0" fontId="58" fillId="0" borderId="21" xfId="0" applyFont="1" applyBorder="1" applyAlignment="1">
      <alignment vertical="center" wrapText="1"/>
    </xf>
    <xf numFmtId="43" fontId="34" fillId="0" borderId="52" xfId="44" applyFont="1" applyFill="1" applyBorder="1" applyAlignment="1">
      <alignment horizontal="center" vertical="center" wrapText="1"/>
    </xf>
    <xf numFmtId="43" fontId="72" fillId="0" borderId="53" xfId="0" applyNumberFormat="1" applyFont="1" applyFill="1" applyBorder="1" applyAlignment="1">
      <alignment vertical="center" wrapText="1"/>
    </xf>
    <xf numFmtId="0" fontId="58" fillId="0" borderId="23" xfId="0" applyFont="1" applyBorder="1" applyAlignment="1">
      <alignment vertical="center" wrapText="1"/>
    </xf>
    <xf numFmtId="43" fontId="73" fillId="0" borderId="24" xfId="44" applyFont="1" applyFill="1" applyBorder="1" applyAlignment="1">
      <alignment vertical="center" wrapText="1"/>
    </xf>
    <xf numFmtId="43" fontId="71" fillId="0" borderId="54" xfId="44" applyFont="1" applyFill="1" applyBorder="1" applyAlignment="1">
      <alignment horizontal="center" vertical="center" wrapText="1"/>
    </xf>
    <xf numFmtId="43" fontId="71" fillId="0" borderId="52" xfId="44" applyFont="1" applyFill="1" applyBorder="1" applyAlignment="1">
      <alignment horizontal="center" vertical="center" wrapText="1"/>
    </xf>
    <xf numFmtId="9" fontId="74" fillId="0" borderId="55" xfId="50" applyFont="1" applyBorder="1" applyAlignment="1">
      <alignment horizontal="center" vertical="center" wrapText="1"/>
    </xf>
    <xf numFmtId="0" fontId="72" fillId="33" borderId="56" xfId="0" applyFont="1" applyFill="1" applyBorder="1" applyAlignment="1">
      <alignment horizontal="center" vertical="center" wrapText="1"/>
    </xf>
    <xf numFmtId="0" fontId="72" fillId="33" borderId="57" xfId="0" applyFont="1" applyFill="1" applyBorder="1" applyAlignment="1">
      <alignment vertical="center"/>
    </xf>
    <xf numFmtId="0" fontId="72" fillId="33" borderId="57" xfId="0" applyFont="1" applyFill="1" applyBorder="1" applyAlignment="1">
      <alignment horizontal="center" vertical="center" wrapText="1"/>
    </xf>
    <xf numFmtId="0" fontId="72" fillId="33" borderId="58" xfId="0" applyFont="1" applyFill="1" applyBorder="1" applyAlignment="1">
      <alignment horizontal="center" vertical="center" wrapText="1"/>
    </xf>
    <xf numFmtId="0" fontId="58" fillId="0" borderId="59" xfId="0" applyFont="1" applyBorder="1" applyAlignment="1">
      <alignment vertical="center" wrapText="1"/>
    </xf>
    <xf numFmtId="43" fontId="75" fillId="0" borderId="60" xfId="44" applyFont="1" applyFill="1" applyBorder="1" applyAlignment="1">
      <alignment vertical="center" wrapText="1"/>
    </xf>
    <xf numFmtId="43" fontId="58" fillId="0" borderId="60" xfId="44" applyFont="1" applyFill="1" applyBorder="1" applyAlignment="1">
      <alignment horizontal="right" vertical="center" wrapText="1"/>
    </xf>
    <xf numFmtId="0" fontId="75" fillId="36" borderId="59" xfId="0" applyFont="1" applyFill="1" applyBorder="1" applyAlignment="1">
      <alignment vertical="center" wrapText="1"/>
    </xf>
    <xf numFmtId="43" fontId="75" fillId="5" borderId="60" xfId="44" applyFont="1" applyFill="1" applyBorder="1" applyAlignment="1">
      <alignment vertical="center" wrapText="1"/>
    </xf>
    <xf numFmtId="43" fontId="75" fillId="35" borderId="60" xfId="44" applyFont="1" applyFill="1" applyBorder="1" applyAlignment="1">
      <alignment horizontal="right" vertical="center" wrapText="1"/>
    </xf>
    <xf numFmtId="43" fontId="75" fillId="35" borderId="60" xfId="44" applyFont="1" applyFill="1" applyBorder="1" applyAlignment="1">
      <alignment vertical="center" wrapText="1"/>
    </xf>
    <xf numFmtId="0" fontId="58" fillId="0" borderId="61" xfId="0" applyFont="1" applyBorder="1" applyAlignment="1">
      <alignment vertical="center" wrapText="1"/>
    </xf>
    <xf numFmtId="43" fontId="72" fillId="0" borderId="62" xfId="0" applyNumberFormat="1" applyFont="1" applyFill="1" applyBorder="1" applyAlignment="1">
      <alignment vertical="center" wrapText="1"/>
    </xf>
    <xf numFmtId="9" fontId="74" fillId="0" borderId="63" xfId="50" applyFont="1" applyBorder="1" applyAlignment="1">
      <alignment horizontal="center" vertical="center" wrapText="1"/>
    </xf>
    <xf numFmtId="43" fontId="74" fillId="0" borderId="16" xfId="0" applyNumberFormat="1" applyFont="1" applyFill="1" applyBorder="1" applyAlignment="1">
      <alignment horizontal="center" vertical="center" wrapText="1"/>
    </xf>
    <xf numFmtId="43" fontId="75" fillId="35" borderId="60" xfId="44" applyFont="1" applyFill="1" applyBorder="1" applyAlignment="1">
      <alignment horizontal="center" vertical="center" wrapText="1"/>
    </xf>
    <xf numFmtId="43" fontId="58" fillId="0" borderId="60" xfId="44" applyFont="1" applyFill="1" applyBorder="1" applyAlignment="1">
      <alignment horizontal="center" vertical="center" wrapText="1"/>
    </xf>
    <xf numFmtId="43" fontId="74" fillId="0" borderId="64" xfId="0" applyNumberFormat="1" applyFont="1" applyFill="1" applyBorder="1" applyAlignment="1">
      <alignment horizontal="center" vertical="center" wrapText="1"/>
    </xf>
    <xf numFmtId="43" fontId="74" fillId="0" borderId="65" xfId="0" applyNumberFormat="1" applyFont="1" applyFill="1" applyBorder="1" applyAlignment="1">
      <alignment horizontal="center" vertical="center" wrapText="1"/>
    </xf>
    <xf numFmtId="43" fontId="72" fillId="0" borderId="52" xfId="0" applyNumberFormat="1" applyFont="1" applyFill="1" applyBorder="1" applyAlignment="1">
      <alignment horizontal="center" vertical="center" wrapText="1"/>
    </xf>
    <xf numFmtId="43" fontId="72" fillId="0" borderId="16" xfId="0" applyNumberFormat="1" applyFont="1" applyFill="1" applyBorder="1" applyAlignment="1">
      <alignment horizontal="center" vertical="center" wrapText="1"/>
    </xf>
    <xf numFmtId="43" fontId="72" fillId="0" borderId="66" xfId="0" applyNumberFormat="1" applyFont="1" applyFill="1" applyBorder="1" applyAlignment="1">
      <alignment horizontal="center" vertical="center" wrapText="1"/>
    </xf>
    <xf numFmtId="43" fontId="72" fillId="35" borderId="66" xfId="0" applyNumberFormat="1" applyFont="1" applyFill="1" applyBorder="1" applyAlignment="1">
      <alignment horizontal="center" vertical="center" wrapText="1"/>
    </xf>
    <xf numFmtId="43" fontId="72" fillId="35" borderId="67" xfId="0" applyNumberFormat="1" applyFont="1" applyFill="1" applyBorder="1" applyAlignment="1">
      <alignment horizontal="center" vertical="center" wrapText="1"/>
    </xf>
    <xf numFmtId="43" fontId="72" fillId="0" borderId="67" xfId="0" applyNumberFormat="1" applyFont="1" applyFill="1" applyBorder="1" applyAlignment="1">
      <alignment horizontal="center" vertical="center" wrapText="1"/>
    </xf>
    <xf numFmtId="43" fontId="34" fillId="0" borderId="68" xfId="44" applyFont="1" applyFill="1" applyBorder="1" applyAlignment="1">
      <alignment horizontal="center" vertical="center" wrapText="1"/>
    </xf>
    <xf numFmtId="43" fontId="34" fillId="35" borderId="52" xfId="44" applyFont="1" applyFill="1" applyBorder="1" applyAlignment="1">
      <alignment horizontal="center" vertical="center" wrapText="1"/>
    </xf>
    <xf numFmtId="43" fontId="34" fillId="0" borderId="67" xfId="44" applyFont="1" applyFill="1" applyBorder="1" applyAlignment="1">
      <alignment horizontal="center" vertical="center" wrapText="1"/>
    </xf>
    <xf numFmtId="43" fontId="74" fillId="0" borderId="67" xfId="0" applyNumberFormat="1" applyFont="1" applyFill="1" applyBorder="1" applyAlignment="1">
      <alignment horizontal="center" vertical="center" wrapText="1"/>
    </xf>
    <xf numFmtId="43" fontId="62" fillId="0" borderId="67" xfId="44" applyFont="1" applyFill="1" applyBorder="1" applyAlignment="1">
      <alignment horizontal="center" vertical="center" wrapText="1"/>
    </xf>
    <xf numFmtId="9" fontId="72" fillId="35" borderId="69" xfId="50" applyFont="1" applyFill="1" applyBorder="1" applyAlignment="1">
      <alignment horizontal="center" vertical="center" wrapText="1"/>
    </xf>
    <xf numFmtId="9" fontId="72" fillId="0" borderId="70" xfId="50" applyFont="1" applyBorder="1" applyAlignment="1">
      <alignment horizontal="center" vertical="center" wrapText="1"/>
    </xf>
    <xf numFmtId="9" fontId="72" fillId="35" borderId="71" xfId="50" applyFont="1" applyFill="1" applyBorder="1" applyAlignment="1">
      <alignment horizontal="center" vertical="center" wrapText="1"/>
    </xf>
    <xf numFmtId="171" fontId="0" fillId="0" borderId="0" xfId="0" applyNumberFormat="1" applyAlignment="1">
      <alignment/>
    </xf>
    <xf numFmtId="0" fontId="0" fillId="0" borderId="0" xfId="0" applyAlignment="1">
      <alignment horizontal="left"/>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58" xfId="0" applyBorder="1" applyAlignment="1">
      <alignment horizontal="center" vertical="center"/>
    </xf>
    <xf numFmtId="0" fontId="72" fillId="33" borderId="24" xfId="0" applyFont="1" applyFill="1" applyBorder="1" applyAlignment="1">
      <alignment horizontal="center" vertical="center" wrapText="1"/>
    </xf>
    <xf numFmtId="0" fontId="72" fillId="33" borderId="57" xfId="0" applyFont="1" applyFill="1" applyBorder="1" applyAlignment="1">
      <alignment horizontal="center" vertical="center" wrapText="1"/>
    </xf>
    <xf numFmtId="0" fontId="72" fillId="0" borderId="74" xfId="0" applyFont="1" applyFill="1" applyBorder="1" applyAlignment="1">
      <alignment horizontal="center" vertical="center" wrapText="1"/>
    </xf>
    <xf numFmtId="0" fontId="72" fillId="0" borderId="75" xfId="0" applyFont="1" applyFill="1" applyBorder="1" applyAlignment="1">
      <alignment horizontal="center" vertical="center" wrapText="1"/>
    </xf>
    <xf numFmtId="0" fontId="72" fillId="0" borderId="22" xfId="0" applyFont="1" applyFill="1" applyBorder="1" applyAlignment="1">
      <alignment horizontal="center" vertical="center" wrapText="1"/>
    </xf>
    <xf numFmtId="0" fontId="55" fillId="33" borderId="24" xfId="0" applyFont="1" applyFill="1" applyBorder="1" applyAlignment="1">
      <alignment horizontal="center" vertical="center" wrapText="1"/>
    </xf>
    <xf numFmtId="0" fontId="55" fillId="33" borderId="57" xfId="0" applyFont="1" applyFill="1" applyBorder="1" applyAlignment="1">
      <alignment horizontal="center" vertical="center" wrapText="1"/>
    </xf>
    <xf numFmtId="0" fontId="2" fillId="13" borderId="25" xfId="0" applyFont="1" applyFill="1" applyBorder="1" applyAlignment="1">
      <alignment horizontal="center" vertical="center" wrapText="1"/>
    </xf>
    <xf numFmtId="0" fontId="2" fillId="13" borderId="51"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13" borderId="25" xfId="0" applyFont="1" applyFill="1" applyBorder="1" applyAlignment="1">
      <alignment horizontal="center" vertical="center"/>
    </xf>
    <xf numFmtId="0" fontId="2" fillId="13" borderId="51" xfId="0" applyFont="1" applyFill="1" applyBorder="1" applyAlignment="1">
      <alignment horizontal="center" vertical="center"/>
    </xf>
    <xf numFmtId="43" fontId="60" fillId="0" borderId="76" xfId="50" applyNumberFormat="1" applyFont="1" applyFill="1" applyBorder="1" applyAlignment="1">
      <alignment horizontal="center"/>
    </xf>
    <xf numFmtId="43" fontId="60" fillId="0" borderId="48" xfId="50" applyNumberFormat="1" applyFont="1" applyFill="1" applyBorder="1" applyAlignment="1">
      <alignment horizontal="center"/>
    </xf>
    <xf numFmtId="0" fontId="55" fillId="0" borderId="49" xfId="0" applyFont="1" applyBorder="1" applyAlignment="1">
      <alignment horizontal="center"/>
    </xf>
    <xf numFmtId="0" fontId="55" fillId="0" borderId="34" xfId="0" applyFont="1" applyBorder="1" applyAlignment="1">
      <alignment horizontal="center"/>
    </xf>
    <xf numFmtId="0" fontId="55" fillId="0" borderId="32" xfId="0" applyFont="1" applyBorder="1" applyAlignment="1">
      <alignment horizontal="center"/>
    </xf>
    <xf numFmtId="0" fontId="60" fillId="2" borderId="25" xfId="0" applyFont="1" applyFill="1" applyBorder="1" applyAlignment="1">
      <alignment horizontal="center" vertical="center" wrapText="1"/>
    </xf>
    <xf numFmtId="0" fontId="60" fillId="2" borderId="51" xfId="0" applyFont="1" applyFill="1" applyBorder="1" applyAlignment="1">
      <alignment horizontal="center" vertical="center" wrapText="1"/>
    </xf>
    <xf numFmtId="43" fontId="67" fillId="0" borderId="20" xfId="50" applyNumberFormat="1" applyFont="1" applyFill="1" applyBorder="1" applyAlignment="1">
      <alignment horizontal="center" vertical="center"/>
    </xf>
    <xf numFmtId="43" fontId="67" fillId="0" borderId="47" xfId="50" applyNumberFormat="1" applyFont="1" applyFill="1" applyBorder="1" applyAlignment="1">
      <alignment horizontal="center" vertical="center"/>
    </xf>
    <xf numFmtId="9" fontId="67" fillId="0" borderId="21" xfId="50" applyFont="1" applyFill="1" applyBorder="1" applyAlignment="1">
      <alignment horizontal="center" vertical="center" wrapText="1"/>
    </xf>
    <xf numFmtId="9" fontId="67" fillId="0" borderId="43" xfId="50" applyFont="1" applyFill="1" applyBorder="1" applyAlignment="1">
      <alignment horizontal="center" vertical="center" wrapText="1"/>
    </xf>
    <xf numFmtId="0" fontId="57" fillId="0" borderId="33" xfId="0" applyFont="1" applyFill="1" applyBorder="1" applyAlignment="1">
      <alignment horizontal="left" vertical="center" wrapText="1"/>
    </xf>
    <xf numFmtId="0" fontId="57" fillId="0" borderId="23" xfId="0" applyFont="1" applyFill="1" applyBorder="1" applyAlignment="1">
      <alignment horizontal="left" vertical="center" wrapText="1"/>
    </xf>
    <xf numFmtId="0" fontId="2" fillId="35" borderId="34" xfId="0" applyFont="1" applyFill="1" applyBorder="1" applyAlignment="1">
      <alignment horizontal="center" vertical="center" wrapText="1"/>
    </xf>
    <xf numFmtId="0" fontId="2" fillId="35" borderId="32"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51" xfId="0" applyFont="1" applyFill="1" applyBorder="1" applyAlignment="1">
      <alignment horizontal="center" vertical="center" wrapText="1"/>
    </xf>
    <xf numFmtId="0" fontId="2" fillId="35" borderId="25" xfId="0" applyFont="1" applyFill="1" applyBorder="1" applyAlignment="1">
      <alignment horizontal="center" vertical="center"/>
    </xf>
    <xf numFmtId="0" fontId="2" fillId="35" borderId="51" xfId="0" applyFont="1" applyFill="1" applyBorder="1" applyAlignment="1">
      <alignment horizontal="center" vertical="center"/>
    </xf>
    <xf numFmtId="0" fontId="2" fillId="34" borderId="22" xfId="0" applyFont="1" applyFill="1" applyBorder="1" applyAlignment="1">
      <alignment horizontal="center" vertical="center" wrapText="1"/>
    </xf>
    <xf numFmtId="0" fontId="2" fillId="34" borderId="75" xfId="0" applyFont="1" applyFill="1" applyBorder="1" applyAlignment="1">
      <alignment horizontal="center" vertical="center" wrapText="1"/>
    </xf>
    <xf numFmtId="0" fontId="75" fillId="37" borderId="13" xfId="0" applyFont="1" applyFill="1" applyBorder="1" applyAlignment="1">
      <alignment horizontal="left" vertical="top" wrapText="1"/>
    </xf>
    <xf numFmtId="0" fontId="75" fillId="37" borderId="24" xfId="0" applyFont="1" applyFill="1" applyBorder="1" applyAlignment="1">
      <alignment horizontal="left" vertical="top" wrapText="1"/>
    </xf>
    <xf numFmtId="0" fontId="75" fillId="37" borderId="44" xfId="0" applyFont="1" applyFill="1" applyBorder="1" applyAlignment="1">
      <alignment horizontal="left" vertical="top" wrapText="1"/>
    </xf>
    <xf numFmtId="0" fontId="75" fillId="0" borderId="13" xfId="0" applyFont="1" applyFill="1" applyBorder="1" applyAlignment="1">
      <alignment horizontal="left" vertical="top" wrapText="1"/>
    </xf>
    <xf numFmtId="0" fontId="75" fillId="0" borderId="24" xfId="0" applyFont="1" applyFill="1" applyBorder="1" applyAlignment="1">
      <alignment horizontal="left" vertical="top" wrapText="1"/>
    </xf>
    <xf numFmtId="0" fontId="75" fillId="0" borderId="44" xfId="0" applyFont="1" applyFill="1" applyBorder="1" applyAlignment="1">
      <alignment horizontal="left" vertical="top" wrapText="1"/>
    </xf>
    <xf numFmtId="0" fontId="75" fillId="37" borderId="13" xfId="0" applyFont="1" applyFill="1" applyBorder="1" applyAlignment="1">
      <alignment horizontal="center" vertical="top" wrapText="1"/>
    </xf>
    <xf numFmtId="0" fontId="75" fillId="37" borderId="24" xfId="0" applyFont="1" applyFill="1" applyBorder="1" applyAlignment="1">
      <alignment horizontal="center" vertical="top" wrapText="1"/>
    </xf>
    <xf numFmtId="0" fontId="69" fillId="9" borderId="25" xfId="0" applyFont="1" applyFill="1" applyBorder="1" applyAlignment="1">
      <alignment horizontal="center" vertical="center" wrapText="1"/>
    </xf>
    <xf numFmtId="0" fontId="69" fillId="9" borderId="29" xfId="0" applyFont="1" applyFill="1" applyBorder="1" applyAlignment="1">
      <alignment horizontal="center" vertical="center" wrapText="1"/>
    </xf>
    <xf numFmtId="0" fontId="69" fillId="9" borderId="51" xfId="0" applyFont="1" applyFill="1" applyBorder="1" applyAlignment="1">
      <alignment horizontal="center" vertical="center" wrapText="1"/>
    </xf>
    <xf numFmtId="0" fontId="76" fillId="9" borderId="25" xfId="0" applyFont="1" applyFill="1" applyBorder="1" applyAlignment="1">
      <alignment horizontal="center" vertical="center" wrapText="1"/>
    </xf>
    <xf numFmtId="0" fontId="76" fillId="9" borderId="29" xfId="0" applyFont="1" applyFill="1" applyBorder="1" applyAlignment="1">
      <alignment horizontal="center" vertical="center" wrapText="1"/>
    </xf>
    <xf numFmtId="0" fontId="76" fillId="9" borderId="34" xfId="0" applyFont="1" applyFill="1" applyBorder="1" applyAlignment="1">
      <alignment horizontal="center" vertical="center" wrapText="1"/>
    </xf>
    <xf numFmtId="0" fontId="76" fillId="9" borderId="51" xfId="0" applyFont="1" applyFill="1" applyBorder="1" applyAlignment="1">
      <alignment horizontal="center" vertical="center" wrapText="1"/>
    </xf>
    <xf numFmtId="0" fontId="3" fillId="35" borderId="29" xfId="0" applyFont="1" applyFill="1" applyBorder="1" applyAlignment="1">
      <alignment horizontal="center" vertical="center" wrapText="1"/>
    </xf>
    <xf numFmtId="0" fontId="3" fillId="35" borderId="51" xfId="0" applyFont="1" applyFill="1" applyBorder="1" applyAlignment="1">
      <alignment horizontal="center" vertical="center" wrapText="1"/>
    </xf>
    <xf numFmtId="0" fontId="55" fillId="10" borderId="29" xfId="0" applyFont="1" applyFill="1" applyBorder="1" applyAlignment="1">
      <alignment horizontal="center"/>
    </xf>
    <xf numFmtId="0" fontId="55" fillId="10" borderId="51" xfId="0" applyFont="1" applyFill="1" applyBorder="1" applyAlignment="1">
      <alignment horizontal="center"/>
    </xf>
    <xf numFmtId="0" fontId="4" fillId="0" borderId="4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33" xfId="0" applyFont="1" applyFill="1" applyBorder="1" applyAlignment="1">
      <alignment horizontal="left"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2"/>
  <sheetViews>
    <sheetView zoomScalePageLayoutView="0" workbookViewId="0" topLeftCell="A1">
      <selection activeCell="E23" sqref="E23"/>
    </sheetView>
  </sheetViews>
  <sheetFormatPr defaultColWidth="9.140625" defaultRowHeight="15"/>
  <cols>
    <col min="1" max="1" width="36.00390625" style="0" customWidth="1"/>
    <col min="2" max="2" width="15.140625" style="0" customWidth="1"/>
    <col min="3" max="3" width="13.57421875" style="0" customWidth="1"/>
    <col min="4" max="4" width="11.421875" style="0" customWidth="1"/>
    <col min="5" max="6" width="13.28125" style="0" customWidth="1"/>
    <col min="7" max="7" width="13.8515625" style="0" customWidth="1"/>
    <col min="8" max="8" width="12.8515625" style="0" customWidth="1"/>
    <col min="9" max="9" width="13.57421875" style="0" customWidth="1"/>
    <col min="10" max="10" width="9.140625" style="0" customWidth="1"/>
    <col min="11" max="11" width="11.7109375" style="0" customWidth="1"/>
    <col min="12" max="12" width="13.7109375" style="0" customWidth="1"/>
  </cols>
  <sheetData>
    <row r="1" spans="1:2" ht="15">
      <c r="A1" s="64" t="s">
        <v>60</v>
      </c>
      <c r="B1" s="64"/>
    </row>
    <row r="2" spans="1:2" ht="14.25">
      <c r="A2" s="65"/>
      <c r="B2" s="65"/>
    </row>
    <row r="3" spans="1:2" ht="14.25">
      <c r="A3" s="65" t="s">
        <v>61</v>
      </c>
      <c r="B3" s="65"/>
    </row>
    <row r="4" ht="15" thickBot="1"/>
    <row r="5" spans="1:9" ht="18.75" customHeight="1" thickBot="1">
      <c r="A5" s="228" t="s">
        <v>157</v>
      </c>
      <c r="B5" s="229"/>
      <c r="C5" s="229"/>
      <c r="D5" s="229"/>
      <c r="E5" s="229"/>
      <c r="F5" s="229"/>
      <c r="G5" s="229"/>
      <c r="H5" s="229"/>
      <c r="I5" s="230"/>
    </row>
    <row r="6" spans="1:9" ht="15" customHeight="1" thickBot="1" thickTop="1">
      <c r="A6" s="231" t="s">
        <v>62</v>
      </c>
      <c r="B6" s="231" t="s">
        <v>153</v>
      </c>
      <c r="C6" s="233" t="s">
        <v>63</v>
      </c>
      <c r="D6" s="234"/>
      <c r="E6" s="235" t="s">
        <v>64</v>
      </c>
      <c r="F6" s="234"/>
      <c r="G6" s="231" t="s">
        <v>154</v>
      </c>
      <c r="H6" s="236" t="s">
        <v>155</v>
      </c>
      <c r="I6" s="231" t="s">
        <v>146</v>
      </c>
    </row>
    <row r="7" spans="1:9" ht="27.75" thickBot="1">
      <c r="A7" s="232"/>
      <c r="B7" s="232"/>
      <c r="C7" s="193" t="s">
        <v>148</v>
      </c>
      <c r="D7" s="194" t="s">
        <v>147</v>
      </c>
      <c r="E7" s="195" t="s">
        <v>149</v>
      </c>
      <c r="F7" s="196" t="s">
        <v>150</v>
      </c>
      <c r="G7" s="232"/>
      <c r="H7" s="237"/>
      <c r="I7" s="232"/>
    </row>
    <row r="8" spans="1:9" ht="18.75" customHeight="1" thickTop="1">
      <c r="A8" s="188" t="s">
        <v>65</v>
      </c>
      <c r="B8" s="189">
        <v>0</v>
      </c>
      <c r="C8" s="190">
        <v>0</v>
      </c>
      <c r="D8" s="191">
        <v>0</v>
      </c>
      <c r="G8" s="212">
        <f>C8+D8+F8</f>
        <v>0</v>
      </c>
      <c r="H8" s="186">
        <f aca="true" t="shared" si="0" ref="H8:H16">B8-(C8+D8+F8)</f>
        <v>0</v>
      </c>
      <c r="I8" s="192">
        <v>0</v>
      </c>
    </row>
    <row r="9" spans="1:9" ht="19.5" customHeight="1">
      <c r="A9" s="185" t="s">
        <v>66</v>
      </c>
      <c r="B9" s="187">
        <v>11000</v>
      </c>
      <c r="C9" s="210">
        <v>4791.6</v>
      </c>
      <c r="D9" s="207">
        <v>0</v>
      </c>
      <c r="E9" s="183">
        <v>5000</v>
      </c>
      <c r="F9" s="207">
        <v>738</v>
      </c>
      <c r="G9" s="213">
        <f aca="true" t="shared" si="1" ref="G9:G14">C9+D9+F9</f>
        <v>5529.6</v>
      </c>
      <c r="H9" s="184">
        <f t="shared" si="0"/>
        <v>5470.4</v>
      </c>
      <c r="I9" s="192">
        <f aca="true" t="shared" si="2" ref="I9:I17">G9/B9</f>
        <v>0.5026909090909091</v>
      </c>
    </row>
    <row r="10" spans="1:9" ht="29.25" customHeight="1">
      <c r="A10" s="185" t="s">
        <v>39</v>
      </c>
      <c r="B10" s="187">
        <v>4000</v>
      </c>
      <c r="C10" s="210">
        <v>6430.17</v>
      </c>
      <c r="D10" s="207">
        <v>0</v>
      </c>
      <c r="E10" s="207"/>
      <c r="F10" s="207"/>
      <c r="G10" s="213">
        <f t="shared" si="1"/>
        <v>6430.17</v>
      </c>
      <c r="H10" s="184">
        <f t="shared" si="0"/>
        <v>-2430.17</v>
      </c>
      <c r="I10" s="192">
        <f t="shared" si="2"/>
        <v>1.6075425</v>
      </c>
    </row>
    <row r="11" spans="1:12" ht="20.25" customHeight="1">
      <c r="A11" s="185" t="s">
        <v>67</v>
      </c>
      <c r="B11" s="187">
        <v>548350</v>
      </c>
      <c r="C11" s="210">
        <v>100010.09</v>
      </c>
      <c r="D11" s="207">
        <v>0</v>
      </c>
      <c r="E11" s="207">
        <v>53250</v>
      </c>
      <c r="F11" s="207">
        <v>14214</v>
      </c>
      <c r="G11" s="213">
        <f t="shared" si="1"/>
        <v>114224.09</v>
      </c>
      <c r="H11" s="184">
        <f t="shared" si="0"/>
        <v>434125.91000000003</v>
      </c>
      <c r="I11" s="192">
        <f t="shared" si="2"/>
        <v>0.20830507887298258</v>
      </c>
      <c r="K11" s="180"/>
      <c r="L11" s="180"/>
    </row>
    <row r="12" spans="1:9" ht="19.5" customHeight="1">
      <c r="A12" s="185" t="s">
        <v>68</v>
      </c>
      <c r="B12" s="187">
        <v>137750</v>
      </c>
      <c r="C12" s="210">
        <v>65246.3</v>
      </c>
      <c r="D12" s="207">
        <v>0</v>
      </c>
      <c r="E12" s="207">
        <v>41250</v>
      </c>
      <c r="F12" s="207">
        <v>4482</v>
      </c>
      <c r="G12" s="213">
        <f t="shared" si="1"/>
        <v>69728.3</v>
      </c>
      <c r="H12" s="184">
        <f t="shared" si="0"/>
        <v>68021.7</v>
      </c>
      <c r="I12" s="192">
        <f t="shared" si="2"/>
        <v>0.506194555353902</v>
      </c>
    </row>
    <row r="13" spans="1:9" ht="21.75" customHeight="1">
      <c r="A13" s="185" t="s">
        <v>69</v>
      </c>
      <c r="B13" s="187">
        <v>0</v>
      </c>
      <c r="C13" s="210">
        <v>0</v>
      </c>
      <c r="D13" s="207">
        <v>0</v>
      </c>
      <c r="E13" s="207">
        <v>38600</v>
      </c>
      <c r="F13" s="118">
        <v>0</v>
      </c>
      <c r="G13" s="213">
        <f t="shared" si="1"/>
        <v>0</v>
      </c>
      <c r="H13" s="184">
        <f t="shared" si="0"/>
        <v>0</v>
      </c>
      <c r="I13" s="192">
        <v>0</v>
      </c>
    </row>
    <row r="14" spans="1:9" ht="27" thickBot="1">
      <c r="A14" s="204" t="s">
        <v>70</v>
      </c>
      <c r="B14" s="205">
        <v>71600</v>
      </c>
      <c r="C14" s="211">
        <v>46124.3</v>
      </c>
      <c r="D14" s="221">
        <v>0</v>
      </c>
      <c r="E14" s="221"/>
      <c r="F14" s="222"/>
      <c r="G14" s="217">
        <f t="shared" si="1"/>
        <v>46124.3</v>
      </c>
      <c r="H14" s="220">
        <f t="shared" si="0"/>
        <v>25475.699999999997</v>
      </c>
      <c r="I14" s="206">
        <f>IF(C14=0,0,C14/B14)</f>
        <v>0.6441941340782124</v>
      </c>
    </row>
    <row r="15" spans="1:9" ht="20.25" customHeight="1" thickBot="1" thickTop="1">
      <c r="A15" s="200" t="s">
        <v>71</v>
      </c>
      <c r="B15" s="203">
        <v>772700</v>
      </c>
      <c r="C15" s="208">
        <f>SUM(C8:C14)</f>
        <v>222602.46000000002</v>
      </c>
      <c r="D15" s="208">
        <v>0</v>
      </c>
      <c r="E15" s="208">
        <f>SUM(E9:E14)</f>
        <v>138100</v>
      </c>
      <c r="F15" s="208">
        <f>SUM(F9:F14)</f>
        <v>19434</v>
      </c>
      <c r="G15" s="216">
        <f>C15+D15+F15</f>
        <v>242036.46000000002</v>
      </c>
      <c r="H15" s="219">
        <f t="shared" si="0"/>
        <v>530663.54</v>
      </c>
      <c r="I15" s="223">
        <f t="shared" si="2"/>
        <v>0.31323470946033394</v>
      </c>
    </row>
    <row r="16" spans="1:9" ht="18" customHeight="1" thickBot="1" thickTop="1">
      <c r="A16" s="197" t="s">
        <v>72</v>
      </c>
      <c r="B16" s="198">
        <f>B15*0.07</f>
        <v>54089.00000000001</v>
      </c>
      <c r="C16" s="209">
        <v>14926.42</v>
      </c>
      <c r="D16" s="209">
        <v>0</v>
      </c>
      <c r="E16" s="198">
        <f>E15*0.07</f>
        <v>9667.000000000002</v>
      </c>
      <c r="F16" s="199">
        <v>1360.38</v>
      </c>
      <c r="G16" s="214">
        <f>C16+D16+F16</f>
        <v>16286.8</v>
      </c>
      <c r="H16" s="218">
        <f t="shared" si="0"/>
        <v>37802.20000000001</v>
      </c>
      <c r="I16" s="224">
        <f t="shared" si="2"/>
        <v>0.30111113165338604</v>
      </c>
    </row>
    <row r="17" spans="1:9" ht="21.75" customHeight="1" thickBot="1" thickTop="1">
      <c r="A17" s="200" t="s">
        <v>73</v>
      </c>
      <c r="B17" s="201">
        <v>826789</v>
      </c>
      <c r="C17" s="208">
        <f>SUM(C15:C16)</f>
        <v>237528.88000000003</v>
      </c>
      <c r="D17" s="202">
        <v>0</v>
      </c>
      <c r="E17" s="202">
        <f>SUM(E15:E16)</f>
        <v>147767</v>
      </c>
      <c r="F17" s="202">
        <f>SUM(F15:F16)</f>
        <v>20794.38</v>
      </c>
      <c r="G17" s="215">
        <f>SUM(G15:G16)</f>
        <v>258323.26</v>
      </c>
      <c r="H17" s="202">
        <f>SUM(H15:H16)</f>
        <v>568465.74</v>
      </c>
      <c r="I17" s="225">
        <f t="shared" si="2"/>
        <v>0.31244157820193547</v>
      </c>
    </row>
    <row r="18" ht="15" thickTop="1">
      <c r="D18" s="182"/>
    </row>
    <row r="19" spans="1:7" ht="14.25">
      <c r="A19" s="227" t="s">
        <v>151</v>
      </c>
      <c r="B19" s="227"/>
      <c r="F19" s="181"/>
      <c r="G19" s="181"/>
    </row>
    <row r="20" spans="1:2" ht="14.25">
      <c r="A20" t="s">
        <v>152</v>
      </c>
      <c r="B20" s="35"/>
    </row>
    <row r="21" spans="1:2" ht="15">
      <c r="A21" t="s">
        <v>156</v>
      </c>
      <c r="B21" s="59"/>
    </row>
    <row r="22" ht="15">
      <c r="B22" s="59"/>
    </row>
  </sheetData>
  <sheetProtection/>
  <mergeCells count="9">
    <mergeCell ref="A19:B19"/>
    <mergeCell ref="A5:I5"/>
    <mergeCell ref="A6:A7"/>
    <mergeCell ref="B6:B7"/>
    <mergeCell ref="C6:D6"/>
    <mergeCell ref="E6:F6"/>
    <mergeCell ref="G6:G7"/>
    <mergeCell ref="H6:H7"/>
    <mergeCell ref="I6:I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W551"/>
  <sheetViews>
    <sheetView tabSelected="1" zoomScale="90" zoomScaleNormal="90" zoomScalePageLayoutView="0" workbookViewId="0" topLeftCell="B1">
      <selection activeCell="G9" sqref="G9"/>
    </sheetView>
  </sheetViews>
  <sheetFormatPr defaultColWidth="19.28125" defaultRowHeight="15"/>
  <cols>
    <col min="1" max="1" width="11.57421875" style="0" customWidth="1"/>
    <col min="2" max="2" width="30.8515625" style="4" customWidth="1"/>
    <col min="3" max="3" width="20.140625" style="62" customWidth="1"/>
    <col min="4" max="4" width="19.7109375" style="52" customWidth="1"/>
    <col min="5" max="5" width="17.8515625" style="52" customWidth="1"/>
    <col min="6" max="6" width="17.7109375" style="63" customWidth="1"/>
    <col min="7" max="7" width="19.140625" style="63" customWidth="1"/>
    <col min="8" max="8" width="17.140625" style="63" customWidth="1"/>
    <col min="9" max="9" width="17.57421875" style="52" customWidth="1"/>
    <col min="10" max="10" width="16.421875" style="52" customWidth="1"/>
    <col min="11" max="11" width="32.8515625" style="4" customWidth="1"/>
    <col min="12" max="12" width="11.57421875" style="0" customWidth="1"/>
    <col min="13" max="13" width="30.421875" style="0" customWidth="1"/>
    <col min="14" max="242" width="11.57421875" style="0" customWidth="1"/>
    <col min="243" max="243" width="13.00390625" style="0" customWidth="1"/>
    <col min="244" max="244" width="34.140625" style="0" customWidth="1"/>
    <col min="245" max="245" width="18.28125" style="0" customWidth="1"/>
    <col min="246" max="246" width="15.7109375" style="0" customWidth="1"/>
    <col min="247" max="247" width="19.140625" style="0" customWidth="1"/>
    <col min="248" max="249" width="17.7109375" style="0" customWidth="1"/>
    <col min="250" max="250" width="21.00390625" style="0" customWidth="1"/>
    <col min="251" max="251" width="18.421875" style="0" customWidth="1"/>
    <col min="252" max="252" width="18.140625" style="0" customWidth="1"/>
    <col min="253" max="254" width="17.7109375" style="0" customWidth="1"/>
    <col min="255" max="255" width="1.8515625" style="0" customWidth="1"/>
  </cols>
  <sheetData>
    <row r="1" ht="15.75" thickBot="1"/>
    <row r="2" spans="1:11" ht="88.5" customHeight="1" thickBot="1">
      <c r="A2" s="85" t="s">
        <v>116</v>
      </c>
      <c r="B2" s="86" t="s">
        <v>117</v>
      </c>
      <c r="C2" s="86" t="s">
        <v>118</v>
      </c>
      <c r="D2" s="86" t="s">
        <v>119</v>
      </c>
      <c r="E2" s="87" t="s">
        <v>120</v>
      </c>
      <c r="F2" s="88" t="s">
        <v>121</v>
      </c>
      <c r="G2" s="88" t="s">
        <v>122</v>
      </c>
      <c r="H2" s="89" t="s">
        <v>123</v>
      </c>
      <c r="I2" s="89" t="s">
        <v>124</v>
      </c>
      <c r="J2" s="89" t="s">
        <v>125</v>
      </c>
      <c r="K2" s="90" t="s">
        <v>126</v>
      </c>
    </row>
    <row r="3" spans="1:23" ht="16.5" customHeight="1" thickBot="1">
      <c r="A3" s="273" t="s">
        <v>131</v>
      </c>
      <c r="B3" s="274"/>
      <c r="C3" s="274"/>
      <c r="D3" s="274"/>
      <c r="E3" s="274"/>
      <c r="F3" s="274"/>
      <c r="G3" s="274"/>
      <c r="H3" s="274"/>
      <c r="I3" s="274"/>
      <c r="J3" s="274"/>
      <c r="K3" s="275"/>
      <c r="L3" s="4"/>
      <c r="M3" s="4"/>
      <c r="N3" s="4"/>
      <c r="O3" s="4"/>
      <c r="P3" s="4"/>
      <c r="Q3" s="4"/>
      <c r="R3" s="4"/>
      <c r="S3" s="4"/>
      <c r="T3" s="4"/>
      <c r="U3" s="4"/>
      <c r="V3" s="4"/>
      <c r="W3" s="4"/>
    </row>
    <row r="4" spans="1:11" s="4" customFormat="1" ht="19.5" customHeight="1" thickBot="1">
      <c r="A4" s="282" t="s">
        <v>0</v>
      </c>
      <c r="B4" s="283"/>
      <c r="C4" s="163" t="s">
        <v>1</v>
      </c>
      <c r="D4" s="164" t="s">
        <v>2</v>
      </c>
      <c r="E4" s="6" t="s">
        <v>3</v>
      </c>
      <c r="F4" s="165" t="s">
        <v>4</v>
      </c>
      <c r="G4" s="5" t="s">
        <v>5</v>
      </c>
      <c r="H4" s="164" t="s">
        <v>6</v>
      </c>
      <c r="I4" s="6" t="s">
        <v>7</v>
      </c>
      <c r="J4" s="178" t="s">
        <v>8</v>
      </c>
      <c r="K4" s="179"/>
    </row>
    <row r="5" spans="1:11" s="12" customFormat="1" ht="36" customHeight="1">
      <c r="A5" s="265" t="s">
        <v>127</v>
      </c>
      <c r="B5" s="76" t="s">
        <v>9</v>
      </c>
      <c r="C5" s="7">
        <v>81510.62773416543</v>
      </c>
      <c r="D5" s="8">
        <v>0</v>
      </c>
      <c r="E5" s="9"/>
      <c r="F5" s="9">
        <v>49102.46</v>
      </c>
      <c r="G5" s="16"/>
      <c r="H5" s="9"/>
      <c r="I5" s="11"/>
      <c r="J5" s="132">
        <f>(G5+F5)/(D5+C5)</f>
        <v>0.6024056170949907</v>
      </c>
      <c r="K5" s="157" t="s">
        <v>74</v>
      </c>
    </row>
    <row r="6" spans="1:11" ht="33" customHeight="1">
      <c r="A6" s="266"/>
      <c r="B6" s="17" t="s">
        <v>80</v>
      </c>
      <c r="C6" s="13">
        <v>17529.71212623857</v>
      </c>
      <c r="D6" s="10">
        <v>0</v>
      </c>
      <c r="E6" s="10"/>
      <c r="F6" s="10">
        <v>13150.23</v>
      </c>
      <c r="G6" s="16">
        <v>0</v>
      </c>
      <c r="H6" s="10"/>
      <c r="I6" s="130"/>
      <c r="J6" s="133">
        <f>(G6+F6)/(D6+C6)</f>
        <v>0.7501680521220119</v>
      </c>
      <c r="K6" s="158" t="s">
        <v>10</v>
      </c>
    </row>
    <row r="7" spans="1:11" ht="29.25" customHeight="1">
      <c r="A7" s="266"/>
      <c r="B7" s="19" t="s">
        <v>79</v>
      </c>
      <c r="C7" s="14">
        <v>3941.533913614715</v>
      </c>
      <c r="D7" s="10">
        <v>0</v>
      </c>
      <c r="E7" s="10"/>
      <c r="F7" s="15">
        <v>450</v>
      </c>
      <c r="G7" s="16">
        <v>0</v>
      </c>
      <c r="H7" s="10"/>
      <c r="I7" s="130"/>
      <c r="J7" s="133">
        <f aca="true" t="shared" si="0" ref="J7:J34">(G7+F7)/(D7+C7)</f>
        <v>0.11416875</v>
      </c>
      <c r="K7" s="159" t="s">
        <v>11</v>
      </c>
    </row>
    <row r="8" spans="1:11" ht="29.25" customHeight="1">
      <c r="A8" s="266"/>
      <c r="B8" s="18" t="s">
        <v>78</v>
      </c>
      <c r="C8" s="13">
        <v>4600</v>
      </c>
      <c r="D8" s="10">
        <v>0</v>
      </c>
      <c r="E8" s="10"/>
      <c r="F8" s="16">
        <v>2220.01</v>
      </c>
      <c r="G8" s="16">
        <v>0</v>
      </c>
      <c r="H8" s="10"/>
      <c r="I8" s="130"/>
      <c r="J8" s="133">
        <f t="shared" si="0"/>
        <v>0.4826108695652174</v>
      </c>
      <c r="K8" s="158" t="s">
        <v>12</v>
      </c>
    </row>
    <row r="9" spans="1:11" ht="53.25" customHeight="1">
      <c r="A9" s="266"/>
      <c r="B9" s="17" t="s">
        <v>13</v>
      </c>
      <c r="C9" s="13">
        <v>25451.65</v>
      </c>
      <c r="D9" s="10">
        <v>0</v>
      </c>
      <c r="E9" s="10"/>
      <c r="F9" s="16">
        <f>17451.65</f>
        <v>17451.65</v>
      </c>
      <c r="G9" s="16">
        <v>0</v>
      </c>
      <c r="H9" s="10"/>
      <c r="I9" s="130"/>
      <c r="J9" s="133">
        <f t="shared" si="0"/>
        <v>0.6856785316472606</v>
      </c>
      <c r="K9" s="158" t="s">
        <v>81</v>
      </c>
    </row>
    <row r="10" spans="1:11" ht="72" customHeight="1">
      <c r="A10" s="266"/>
      <c r="B10" s="18" t="s">
        <v>14</v>
      </c>
      <c r="C10" s="13">
        <v>9000</v>
      </c>
      <c r="D10" s="10">
        <v>0</v>
      </c>
      <c r="E10" s="10"/>
      <c r="F10" s="16"/>
      <c r="G10" s="16">
        <v>0</v>
      </c>
      <c r="H10" s="10"/>
      <c r="I10" s="130"/>
      <c r="J10" s="133">
        <f t="shared" si="0"/>
        <v>0</v>
      </c>
      <c r="K10" s="160" t="s">
        <v>82</v>
      </c>
    </row>
    <row r="11" spans="1:11" ht="60.75" customHeight="1">
      <c r="A11" s="266"/>
      <c r="B11" s="19" t="s">
        <v>15</v>
      </c>
      <c r="C11" s="20">
        <v>5000</v>
      </c>
      <c r="D11" s="10">
        <v>0</v>
      </c>
      <c r="E11" s="10"/>
      <c r="F11" s="21">
        <v>0</v>
      </c>
      <c r="G11" s="16">
        <v>0</v>
      </c>
      <c r="H11" s="10"/>
      <c r="I11" s="130"/>
      <c r="J11" s="133">
        <f t="shared" si="0"/>
        <v>0</v>
      </c>
      <c r="K11" s="160" t="s">
        <v>83</v>
      </c>
    </row>
    <row r="12" spans="1:11" ht="27.75" customHeight="1">
      <c r="A12" s="266"/>
      <c r="B12" s="17" t="s">
        <v>16</v>
      </c>
      <c r="C12" s="13">
        <v>25455.120000000003</v>
      </c>
      <c r="D12" s="10">
        <v>0</v>
      </c>
      <c r="E12" s="10"/>
      <c r="F12" s="10">
        <v>19455.120000000003</v>
      </c>
      <c r="G12" s="16">
        <v>0</v>
      </c>
      <c r="H12" s="10"/>
      <c r="I12" s="130"/>
      <c r="J12" s="133">
        <f t="shared" si="0"/>
        <v>0.7642910345737911</v>
      </c>
      <c r="K12" s="161" t="s">
        <v>17</v>
      </c>
    </row>
    <row r="13" spans="1:11" ht="46.5" customHeight="1">
      <c r="A13" s="266"/>
      <c r="B13" s="67" t="s">
        <v>18</v>
      </c>
      <c r="C13" s="13">
        <v>5000</v>
      </c>
      <c r="D13" s="10">
        <v>0</v>
      </c>
      <c r="E13" s="10"/>
      <c r="F13" s="10">
        <v>0</v>
      </c>
      <c r="G13" s="16"/>
      <c r="H13" s="10"/>
      <c r="I13" s="130"/>
      <c r="J13" s="133">
        <f t="shared" si="0"/>
        <v>0</v>
      </c>
      <c r="K13" s="160" t="s">
        <v>84</v>
      </c>
    </row>
    <row r="14" spans="1:11" ht="59.25" customHeight="1">
      <c r="A14" s="266"/>
      <c r="B14" s="68" t="s">
        <v>19</v>
      </c>
      <c r="C14" s="13">
        <v>60000</v>
      </c>
      <c r="D14" s="10">
        <v>0</v>
      </c>
      <c r="E14" s="10"/>
      <c r="F14" s="10">
        <v>0</v>
      </c>
      <c r="G14" s="16"/>
      <c r="H14" s="117"/>
      <c r="I14" s="23"/>
      <c r="J14" s="133">
        <f t="shared" si="0"/>
        <v>0</v>
      </c>
      <c r="K14" s="160" t="s">
        <v>99</v>
      </c>
    </row>
    <row r="15" spans="1:11" ht="57" customHeight="1">
      <c r="A15" s="266"/>
      <c r="B15" s="69" t="s">
        <v>20</v>
      </c>
      <c r="C15" s="13">
        <v>5000</v>
      </c>
      <c r="D15" s="10">
        <v>0</v>
      </c>
      <c r="E15" s="167"/>
      <c r="F15" s="24">
        <v>0</v>
      </c>
      <c r="G15" s="16"/>
      <c r="H15" s="117"/>
      <c r="I15" s="23"/>
      <c r="J15" s="133">
        <f t="shared" si="0"/>
        <v>0</v>
      </c>
      <c r="K15" s="160" t="s">
        <v>98</v>
      </c>
    </row>
    <row r="16" spans="1:11" ht="46.5" customHeight="1">
      <c r="A16" s="266"/>
      <c r="B16" s="69" t="s">
        <v>21</v>
      </c>
      <c r="C16" s="13">
        <v>3000</v>
      </c>
      <c r="D16" s="10">
        <v>0</v>
      </c>
      <c r="E16" s="167"/>
      <c r="F16" s="24"/>
      <c r="G16" s="16"/>
      <c r="H16" s="117"/>
      <c r="I16" s="23"/>
      <c r="J16" s="133">
        <f t="shared" si="0"/>
        <v>0</v>
      </c>
      <c r="K16" s="160" t="s">
        <v>97</v>
      </c>
    </row>
    <row r="17" spans="1:11" ht="76.5" customHeight="1">
      <c r="A17" s="266"/>
      <c r="B17" s="69" t="s">
        <v>22</v>
      </c>
      <c r="C17" s="13">
        <v>10000</v>
      </c>
      <c r="D17" s="10">
        <v>0</v>
      </c>
      <c r="E17" s="167"/>
      <c r="F17" s="24">
        <v>0</v>
      </c>
      <c r="G17" s="16"/>
      <c r="H17" s="117"/>
      <c r="I17" s="23"/>
      <c r="J17" s="133">
        <f t="shared" si="0"/>
        <v>0</v>
      </c>
      <c r="K17" s="160" t="s">
        <v>96</v>
      </c>
    </row>
    <row r="18" spans="1:11" ht="57" customHeight="1">
      <c r="A18" s="266"/>
      <c r="B18" s="70" t="s">
        <v>23</v>
      </c>
      <c r="C18" s="75">
        <v>40000</v>
      </c>
      <c r="D18" s="10">
        <v>0</v>
      </c>
      <c r="E18" s="167"/>
      <c r="F18" s="24">
        <v>0</v>
      </c>
      <c r="G18" s="16"/>
      <c r="H18" s="117"/>
      <c r="I18" s="23"/>
      <c r="J18" s="133">
        <f t="shared" si="0"/>
        <v>0</v>
      </c>
      <c r="K18" s="160" t="s">
        <v>100</v>
      </c>
    </row>
    <row r="19" spans="1:11" ht="41.25" customHeight="1" thickBot="1">
      <c r="A19" s="267"/>
      <c r="B19" s="71" t="s">
        <v>24</v>
      </c>
      <c r="C19" s="168">
        <v>5000</v>
      </c>
      <c r="D19" s="144">
        <v>0</v>
      </c>
      <c r="E19" s="169"/>
      <c r="F19" s="170"/>
      <c r="G19" s="16"/>
      <c r="H19" s="138"/>
      <c r="I19" s="156"/>
      <c r="J19" s="139">
        <f t="shared" si="0"/>
        <v>0</v>
      </c>
      <c r="K19" s="162" t="s">
        <v>101</v>
      </c>
    </row>
    <row r="20" spans="1:11" s="25" customFormat="1" ht="27.75" customHeight="1" thickBot="1">
      <c r="A20" s="280" t="s">
        <v>108</v>
      </c>
      <c r="B20" s="281"/>
      <c r="C20" s="166">
        <f>SUM(C5:C19)</f>
        <v>300488.64377401874</v>
      </c>
      <c r="D20" s="166">
        <f aca="true" t="shared" si="1" ref="D20:J20">SUM(D5:D19)</f>
        <v>0</v>
      </c>
      <c r="E20" s="166">
        <f t="shared" si="1"/>
        <v>0</v>
      </c>
      <c r="F20" s="166">
        <f t="shared" si="1"/>
        <v>101829.47</v>
      </c>
      <c r="G20" s="166">
        <f t="shared" si="1"/>
        <v>0</v>
      </c>
      <c r="H20" s="166">
        <f t="shared" si="1"/>
        <v>0</v>
      </c>
      <c r="I20" s="166">
        <f t="shared" si="1"/>
        <v>0</v>
      </c>
      <c r="J20" s="166">
        <f t="shared" si="1"/>
        <v>3.3993228550032715</v>
      </c>
      <c r="K20" s="38">
        <f>SUM(K9:K12)</f>
        <v>0</v>
      </c>
    </row>
    <row r="21" spans="1:11" ht="39.75" customHeight="1">
      <c r="A21" s="268" t="s">
        <v>128</v>
      </c>
      <c r="B21" s="26" t="s">
        <v>25</v>
      </c>
      <c r="C21" s="7">
        <v>1500</v>
      </c>
      <c r="D21" s="9">
        <v>0</v>
      </c>
      <c r="E21" s="9"/>
      <c r="F21" s="153">
        <v>0</v>
      </c>
      <c r="G21" s="16">
        <v>0</v>
      </c>
      <c r="H21" s="9"/>
      <c r="I21" s="11"/>
      <c r="J21" s="132">
        <f t="shared" si="0"/>
        <v>0</v>
      </c>
      <c r="K21" s="146" t="s">
        <v>85</v>
      </c>
    </row>
    <row r="22" spans="1:11" ht="63.75" customHeight="1">
      <c r="A22" s="269"/>
      <c r="B22" s="27" t="s">
        <v>26</v>
      </c>
      <c r="C22" s="13">
        <v>15000</v>
      </c>
      <c r="D22" s="10">
        <v>0</v>
      </c>
      <c r="E22" s="10"/>
      <c r="F22" s="21">
        <v>0</v>
      </c>
      <c r="G22" s="16">
        <v>0</v>
      </c>
      <c r="H22" s="10"/>
      <c r="I22" s="130"/>
      <c r="J22" s="133">
        <f t="shared" si="0"/>
        <v>0</v>
      </c>
      <c r="K22" s="125" t="s">
        <v>86</v>
      </c>
    </row>
    <row r="23" spans="1:11" ht="48" customHeight="1">
      <c r="A23" s="269"/>
      <c r="B23" s="27" t="s">
        <v>27</v>
      </c>
      <c r="C23" s="13">
        <v>15000</v>
      </c>
      <c r="D23" s="10">
        <v>0</v>
      </c>
      <c r="E23" s="10"/>
      <c r="F23" s="21">
        <v>0</v>
      </c>
      <c r="G23" s="16">
        <v>0</v>
      </c>
      <c r="H23" s="10"/>
      <c r="I23" s="130"/>
      <c r="J23" s="133">
        <f t="shared" si="0"/>
        <v>0</v>
      </c>
      <c r="K23" s="125" t="s">
        <v>87</v>
      </c>
    </row>
    <row r="24" spans="1:11" ht="39.75" customHeight="1">
      <c r="A24" s="269"/>
      <c r="B24" s="27" t="s">
        <v>28</v>
      </c>
      <c r="C24" s="13">
        <v>20000</v>
      </c>
      <c r="D24" s="10">
        <v>0</v>
      </c>
      <c r="E24" s="10"/>
      <c r="F24" s="21">
        <v>0</v>
      </c>
      <c r="G24" s="16">
        <v>0</v>
      </c>
      <c r="H24" s="10"/>
      <c r="I24" s="130"/>
      <c r="J24" s="133">
        <f t="shared" si="0"/>
        <v>0</v>
      </c>
      <c r="K24" s="125" t="s">
        <v>88</v>
      </c>
    </row>
    <row r="25" spans="1:11" ht="51.75" customHeight="1">
      <c r="A25" s="269"/>
      <c r="B25" s="28" t="s">
        <v>29</v>
      </c>
      <c r="C25" s="13">
        <v>50000</v>
      </c>
      <c r="D25" s="10">
        <v>0</v>
      </c>
      <c r="E25" s="10"/>
      <c r="F25" s="29">
        <f>33711.8+11000-12305.8-0.12</f>
        <v>32405.880000000005</v>
      </c>
      <c r="G25" s="16">
        <v>0</v>
      </c>
      <c r="H25" s="10"/>
      <c r="I25" s="130"/>
      <c r="J25" s="133">
        <f t="shared" si="0"/>
        <v>0.6481176000000001</v>
      </c>
      <c r="K25" s="147" t="s">
        <v>30</v>
      </c>
    </row>
    <row r="26" spans="1:11" ht="30" customHeight="1">
      <c r="A26" s="269"/>
      <c r="B26" s="28" t="s">
        <v>31</v>
      </c>
      <c r="C26" s="13">
        <v>5000</v>
      </c>
      <c r="D26" s="10">
        <v>0</v>
      </c>
      <c r="E26" s="10"/>
      <c r="F26" s="21">
        <v>0</v>
      </c>
      <c r="G26" s="16">
        <v>0</v>
      </c>
      <c r="H26" s="10"/>
      <c r="I26" s="130"/>
      <c r="J26" s="133">
        <f t="shared" si="0"/>
        <v>0</v>
      </c>
      <c r="K26" s="147" t="s">
        <v>89</v>
      </c>
    </row>
    <row r="27" spans="1:11" ht="63.75" customHeight="1">
      <c r="A27" s="269"/>
      <c r="B27" s="27" t="s">
        <v>32</v>
      </c>
      <c r="C27" s="13">
        <v>5000</v>
      </c>
      <c r="D27" s="10">
        <v>0</v>
      </c>
      <c r="E27" s="10"/>
      <c r="F27" s="21">
        <v>5000</v>
      </c>
      <c r="G27" s="16">
        <v>0</v>
      </c>
      <c r="H27" s="10"/>
      <c r="I27" s="130"/>
      <c r="J27" s="133">
        <f t="shared" si="0"/>
        <v>1</v>
      </c>
      <c r="K27" s="125" t="s">
        <v>102</v>
      </c>
    </row>
    <row r="28" spans="1:11" ht="33.75" customHeight="1">
      <c r="A28" s="269"/>
      <c r="B28" s="27" t="s">
        <v>33</v>
      </c>
      <c r="C28" s="30">
        <v>16152.51</v>
      </c>
      <c r="D28" s="10">
        <v>0</v>
      </c>
      <c r="E28" s="10"/>
      <c r="F28" s="10">
        <v>16152.51</v>
      </c>
      <c r="G28" s="16">
        <v>0</v>
      </c>
      <c r="H28" s="10"/>
      <c r="I28" s="130"/>
      <c r="J28" s="133">
        <f t="shared" si="0"/>
        <v>1</v>
      </c>
      <c r="K28" s="148" t="s">
        <v>34</v>
      </c>
    </row>
    <row r="29" spans="1:11" ht="30.75" customHeight="1">
      <c r="A29" s="269"/>
      <c r="B29" s="27" t="s">
        <v>35</v>
      </c>
      <c r="C29" s="30">
        <v>25000</v>
      </c>
      <c r="D29" s="10">
        <v>0</v>
      </c>
      <c r="E29" s="10"/>
      <c r="F29" s="21">
        <v>0</v>
      </c>
      <c r="G29" s="16">
        <v>0</v>
      </c>
      <c r="H29" s="10"/>
      <c r="I29" s="130"/>
      <c r="J29" s="133">
        <f t="shared" si="0"/>
        <v>0</v>
      </c>
      <c r="K29" s="148" t="s">
        <v>36</v>
      </c>
    </row>
    <row r="30" spans="1:11" ht="31.5" customHeight="1">
      <c r="A30" s="269"/>
      <c r="B30" s="177" t="s">
        <v>37</v>
      </c>
      <c r="C30" s="13">
        <v>4027.1900000000005</v>
      </c>
      <c r="D30" s="10">
        <v>12600</v>
      </c>
      <c r="E30" s="10"/>
      <c r="F30" s="10">
        <f>2321.59+280</f>
        <v>2601.59</v>
      </c>
      <c r="G30" s="16">
        <v>0</v>
      </c>
      <c r="H30" s="10"/>
      <c r="I30" s="130"/>
      <c r="J30" s="133">
        <f t="shared" si="0"/>
        <v>0.15646600538034386</v>
      </c>
      <c r="K30" s="149" t="s">
        <v>92</v>
      </c>
    </row>
    <row r="31" spans="1:11" ht="39.75" customHeight="1">
      <c r="A31" s="269"/>
      <c r="B31" s="31" t="s">
        <v>38</v>
      </c>
      <c r="C31" s="32">
        <v>21600.76</v>
      </c>
      <c r="D31" s="10">
        <v>0</v>
      </c>
      <c r="E31" s="10"/>
      <c r="F31" s="16">
        <f>16600.76+789.71</f>
        <v>17390.469999999998</v>
      </c>
      <c r="G31" s="16"/>
      <c r="H31" s="10"/>
      <c r="I31" s="130"/>
      <c r="J31" s="133">
        <f t="shared" si="0"/>
        <v>0.8050860247509809</v>
      </c>
      <c r="K31" s="150" t="s">
        <v>90</v>
      </c>
    </row>
    <row r="32" spans="1:11" ht="31.5" customHeight="1">
      <c r="A32" s="269"/>
      <c r="B32" s="177" t="s">
        <v>91</v>
      </c>
      <c r="C32" s="13">
        <v>6000</v>
      </c>
      <c r="D32" s="10">
        <v>4000</v>
      </c>
      <c r="E32" s="10"/>
      <c r="F32" s="16">
        <f>3023-832.99</f>
        <v>2190.01</v>
      </c>
      <c r="G32" s="16">
        <v>0</v>
      </c>
      <c r="H32" s="10"/>
      <c r="I32" s="130"/>
      <c r="J32" s="133">
        <f t="shared" si="0"/>
        <v>0.21900100000000003</v>
      </c>
      <c r="K32" s="151" t="s">
        <v>93</v>
      </c>
    </row>
    <row r="33" spans="1:11" ht="48" customHeight="1">
      <c r="A33" s="269"/>
      <c r="B33" s="27" t="s">
        <v>94</v>
      </c>
      <c r="C33" s="13">
        <v>11375.78</v>
      </c>
      <c r="D33" s="10">
        <v>0</v>
      </c>
      <c r="E33" s="10"/>
      <c r="F33" s="16">
        <v>6430.17</v>
      </c>
      <c r="G33" s="16">
        <v>0</v>
      </c>
      <c r="H33" s="10"/>
      <c r="I33" s="130"/>
      <c r="J33" s="133">
        <f t="shared" si="0"/>
        <v>0.5652509102672519</v>
      </c>
      <c r="K33" s="151" t="s">
        <v>39</v>
      </c>
    </row>
    <row r="34" spans="1:11" ht="66.75" customHeight="1" thickBot="1">
      <c r="A34" s="270"/>
      <c r="B34" s="33" t="s">
        <v>40</v>
      </c>
      <c r="C34" s="154">
        <v>5000</v>
      </c>
      <c r="D34" s="138">
        <v>0</v>
      </c>
      <c r="E34" s="144"/>
      <c r="F34" s="155">
        <v>0</v>
      </c>
      <c r="G34" s="16">
        <v>0</v>
      </c>
      <c r="H34" s="138"/>
      <c r="I34" s="156"/>
      <c r="J34" s="139">
        <f t="shared" si="0"/>
        <v>0</v>
      </c>
      <c r="K34" s="152" t="s">
        <v>95</v>
      </c>
    </row>
    <row r="35" spans="1:11" ht="25.5" customHeight="1" thickBot="1">
      <c r="A35" s="257" t="s">
        <v>109</v>
      </c>
      <c r="B35" s="258"/>
      <c r="C35" s="171">
        <f>SUM(C21:C34)</f>
        <v>200656.24000000002</v>
      </c>
      <c r="D35" s="171">
        <f aca="true" t="shared" si="2" ref="D35:J35">SUM(D21:D34)</f>
        <v>16600</v>
      </c>
      <c r="E35" s="171">
        <f t="shared" si="2"/>
        <v>0</v>
      </c>
      <c r="F35" s="171">
        <f t="shared" si="2"/>
        <v>82170.63</v>
      </c>
      <c r="G35" s="171">
        <f t="shared" si="2"/>
        <v>0</v>
      </c>
      <c r="H35" s="171">
        <f t="shared" si="2"/>
        <v>0</v>
      </c>
      <c r="I35" s="171">
        <f t="shared" si="2"/>
        <v>0</v>
      </c>
      <c r="J35" s="171">
        <f t="shared" si="2"/>
        <v>4.393921540398576</v>
      </c>
      <c r="K35" s="171">
        <f>SUM(K22:K27)</f>
        <v>0</v>
      </c>
    </row>
    <row r="36" spans="1:11" s="4" customFormat="1" ht="21" customHeight="1" thickBot="1">
      <c r="A36" s="259" t="s">
        <v>110</v>
      </c>
      <c r="B36" s="260"/>
      <c r="C36" s="47">
        <f>C35+C20</f>
        <v>501144.88377401873</v>
      </c>
      <c r="D36" s="47">
        <f aca="true" t="shared" si="3" ref="D36:J36">D35+D20</f>
        <v>16600</v>
      </c>
      <c r="E36" s="47">
        <f t="shared" si="3"/>
        <v>0</v>
      </c>
      <c r="F36" s="47">
        <f t="shared" si="3"/>
        <v>184000.1</v>
      </c>
      <c r="G36" s="47">
        <f t="shared" si="3"/>
        <v>0</v>
      </c>
      <c r="H36" s="47">
        <f t="shared" si="3"/>
        <v>0</v>
      </c>
      <c r="I36" s="47">
        <f t="shared" si="3"/>
        <v>0</v>
      </c>
      <c r="J36" s="47">
        <f t="shared" si="3"/>
        <v>7.793244395401848</v>
      </c>
      <c r="K36" s="172"/>
    </row>
    <row r="37" spans="1:11" s="35" customFormat="1" ht="20.25" customHeight="1" thickBot="1">
      <c r="A37" s="276" t="s">
        <v>132</v>
      </c>
      <c r="B37" s="277"/>
      <c r="C37" s="278"/>
      <c r="D37" s="278"/>
      <c r="E37" s="278"/>
      <c r="F37" s="278"/>
      <c r="G37" s="278"/>
      <c r="H37" s="278"/>
      <c r="I37" s="278"/>
      <c r="J37" s="278"/>
      <c r="K37" s="279"/>
    </row>
    <row r="38" spans="1:11" s="35" customFormat="1" ht="66" customHeight="1">
      <c r="A38" s="271" t="s">
        <v>129</v>
      </c>
      <c r="B38" s="36" t="s">
        <v>41</v>
      </c>
      <c r="C38" s="37">
        <v>59455.12</v>
      </c>
      <c r="D38" s="9">
        <v>0</v>
      </c>
      <c r="E38" s="9"/>
      <c r="F38" s="9">
        <f>19455.12+17147-0.24+0.48</f>
        <v>36602.36</v>
      </c>
      <c r="G38" s="9">
        <v>0</v>
      </c>
      <c r="H38" s="9"/>
      <c r="I38" s="11"/>
      <c r="J38" s="132">
        <f>(G38+F38)/(D38+C38)</f>
        <v>0.615630075256765</v>
      </c>
      <c r="K38" s="140" t="s">
        <v>42</v>
      </c>
    </row>
    <row r="39" spans="1:11" ht="83.25" customHeight="1" thickBot="1">
      <c r="A39" s="272"/>
      <c r="B39" s="93" t="s">
        <v>43</v>
      </c>
      <c r="C39" s="142">
        <v>0</v>
      </c>
      <c r="D39" s="135">
        <v>25000</v>
      </c>
      <c r="E39" s="135"/>
      <c r="F39" s="143">
        <v>0</v>
      </c>
      <c r="G39" s="144">
        <v>4482</v>
      </c>
      <c r="H39" s="144"/>
      <c r="I39" s="145"/>
      <c r="J39" s="139">
        <f>(G39+F39)/(D39+C39)</f>
        <v>0.17928</v>
      </c>
      <c r="K39" s="141" t="s">
        <v>44</v>
      </c>
    </row>
    <row r="40" spans="1:11" s="40" customFormat="1" ht="25.5" customHeight="1" thickBot="1">
      <c r="A40" s="261" t="s">
        <v>111</v>
      </c>
      <c r="B40" s="262"/>
      <c r="C40" s="38">
        <f>SUM(C38:C39)</f>
        <v>59455.12</v>
      </c>
      <c r="D40" s="38">
        <f aca="true" t="shared" si="4" ref="D40:J40">SUM(D38:D39)</f>
        <v>25000</v>
      </c>
      <c r="E40" s="38">
        <f t="shared" si="4"/>
        <v>0</v>
      </c>
      <c r="F40" s="38">
        <f t="shared" si="4"/>
        <v>36602.36</v>
      </c>
      <c r="G40" s="38">
        <f t="shared" si="4"/>
        <v>4482</v>
      </c>
      <c r="H40" s="38">
        <f t="shared" si="4"/>
        <v>0</v>
      </c>
      <c r="I40" s="38">
        <f t="shared" si="4"/>
        <v>0</v>
      </c>
      <c r="J40" s="38">
        <f t="shared" si="4"/>
        <v>0.794910075256765</v>
      </c>
      <c r="K40" s="39">
        <f>SUM(K38:K39)</f>
        <v>0</v>
      </c>
    </row>
    <row r="41" spans="1:11" ht="33" customHeight="1">
      <c r="A41" s="265" t="s">
        <v>130</v>
      </c>
      <c r="B41" s="284" t="s">
        <v>45</v>
      </c>
      <c r="C41" s="119">
        <v>0</v>
      </c>
      <c r="D41" s="8">
        <v>1000</v>
      </c>
      <c r="E41" s="8"/>
      <c r="F41" s="131">
        <v>0</v>
      </c>
      <c r="G41" s="9">
        <v>738</v>
      </c>
      <c r="H41" s="9"/>
      <c r="I41" s="11"/>
      <c r="J41" s="132">
        <f aca="true" t="shared" si="5" ref="J41:J51">(G41+F41)/(D41+C41)</f>
        <v>0.738</v>
      </c>
      <c r="K41" s="122" t="s">
        <v>46</v>
      </c>
    </row>
    <row r="42" spans="1:11" ht="22.5" customHeight="1">
      <c r="A42" s="266"/>
      <c r="B42" s="285"/>
      <c r="C42" s="120">
        <v>0</v>
      </c>
      <c r="D42" s="22">
        <v>21250</v>
      </c>
      <c r="E42" s="22"/>
      <c r="F42" s="121">
        <v>0</v>
      </c>
      <c r="G42" s="10">
        <v>14214</v>
      </c>
      <c r="H42" s="10"/>
      <c r="I42" s="130"/>
      <c r="J42" s="133">
        <f t="shared" si="5"/>
        <v>0.6688941176470589</v>
      </c>
      <c r="K42" s="123" t="s">
        <v>47</v>
      </c>
    </row>
    <row r="43" spans="1:11" ht="33.75" customHeight="1">
      <c r="A43" s="266"/>
      <c r="B43" s="286"/>
      <c r="C43" s="120">
        <v>0</v>
      </c>
      <c r="D43" s="22">
        <v>16250</v>
      </c>
      <c r="E43" s="22"/>
      <c r="F43" s="121">
        <v>0</v>
      </c>
      <c r="G43" s="24">
        <v>0</v>
      </c>
      <c r="H43" s="10"/>
      <c r="I43" s="130"/>
      <c r="J43" s="133">
        <f t="shared" si="5"/>
        <v>0</v>
      </c>
      <c r="K43" s="124" t="s">
        <v>48</v>
      </c>
    </row>
    <row r="44" spans="1:11" ht="33" customHeight="1">
      <c r="A44" s="266"/>
      <c r="B44" s="287" t="s">
        <v>49</v>
      </c>
      <c r="C44" s="120">
        <v>0</v>
      </c>
      <c r="D44" s="22">
        <v>32000</v>
      </c>
      <c r="E44" s="22"/>
      <c r="F44" s="121">
        <v>0</v>
      </c>
      <c r="G44" s="24"/>
      <c r="H44" s="10"/>
      <c r="I44" s="130"/>
      <c r="J44" s="133">
        <f t="shared" si="5"/>
        <v>0</v>
      </c>
      <c r="K44" s="124" t="s">
        <v>50</v>
      </c>
    </row>
    <row r="45" spans="1:11" ht="40.5" customHeight="1">
      <c r="A45" s="266"/>
      <c r="B45" s="286"/>
      <c r="C45" s="120">
        <v>0</v>
      </c>
      <c r="D45" s="22">
        <v>26000</v>
      </c>
      <c r="E45" s="22"/>
      <c r="F45" s="121">
        <v>0</v>
      </c>
      <c r="G45" s="24">
        <v>0</v>
      </c>
      <c r="H45" s="10"/>
      <c r="I45" s="130"/>
      <c r="J45" s="133">
        <f t="shared" si="5"/>
        <v>0</v>
      </c>
      <c r="K45" s="124" t="s">
        <v>51</v>
      </c>
    </row>
    <row r="46" spans="1:11" ht="56.25" customHeight="1">
      <c r="A46" s="266"/>
      <c r="B46" s="41" t="s">
        <v>52</v>
      </c>
      <c r="C46" s="42">
        <v>6000</v>
      </c>
      <c r="D46" s="10">
        <v>0</v>
      </c>
      <c r="E46" s="10"/>
      <c r="F46" s="43">
        <v>0</v>
      </c>
      <c r="G46" s="24">
        <v>0</v>
      </c>
      <c r="H46" s="10"/>
      <c r="I46" s="130"/>
      <c r="J46" s="133">
        <f t="shared" si="5"/>
        <v>0</v>
      </c>
      <c r="K46" s="124" t="s">
        <v>103</v>
      </c>
    </row>
    <row r="47" spans="1:11" ht="44.25" customHeight="1">
      <c r="A47" s="266"/>
      <c r="B47" s="255" t="s">
        <v>53</v>
      </c>
      <c r="C47" s="42">
        <v>8000</v>
      </c>
      <c r="D47" s="10">
        <v>0</v>
      </c>
      <c r="E47" s="10"/>
      <c r="F47" s="43">
        <v>0</v>
      </c>
      <c r="G47" s="24">
        <v>0</v>
      </c>
      <c r="H47" s="10"/>
      <c r="I47" s="130"/>
      <c r="J47" s="133">
        <f t="shared" si="5"/>
        <v>0</v>
      </c>
      <c r="K47" s="125" t="s">
        <v>104</v>
      </c>
    </row>
    <row r="48" spans="1:11" ht="27" customHeight="1">
      <c r="A48" s="266"/>
      <c r="B48" s="256"/>
      <c r="C48" s="42">
        <v>5000</v>
      </c>
      <c r="D48" s="10">
        <v>0</v>
      </c>
      <c r="E48" s="10"/>
      <c r="F48" s="43">
        <v>0</v>
      </c>
      <c r="G48" s="24">
        <v>0</v>
      </c>
      <c r="H48" s="10"/>
      <c r="I48" s="130"/>
      <c r="J48" s="133">
        <f t="shared" si="5"/>
        <v>0</v>
      </c>
      <c r="K48" s="126" t="s">
        <v>75</v>
      </c>
    </row>
    <row r="49" spans="1:11" ht="54.75" customHeight="1">
      <c r="A49" s="266"/>
      <c r="B49" s="41" t="s">
        <v>54</v>
      </c>
      <c r="C49" s="42">
        <v>20000</v>
      </c>
      <c r="D49" s="10">
        <v>0</v>
      </c>
      <c r="E49" s="10"/>
      <c r="F49" s="43">
        <v>0</v>
      </c>
      <c r="G49" s="24">
        <v>0</v>
      </c>
      <c r="H49" s="10"/>
      <c r="I49" s="130"/>
      <c r="J49" s="133">
        <f t="shared" si="5"/>
        <v>0</v>
      </c>
      <c r="K49" s="125" t="s">
        <v>106</v>
      </c>
    </row>
    <row r="50" spans="1:11" ht="39.75" customHeight="1">
      <c r="A50" s="266"/>
      <c r="B50" s="44" t="s">
        <v>55</v>
      </c>
      <c r="C50" s="45">
        <v>5000</v>
      </c>
      <c r="D50" s="10">
        <v>0</v>
      </c>
      <c r="E50" s="10"/>
      <c r="F50" s="43">
        <v>2000</v>
      </c>
      <c r="G50" s="24">
        <v>0</v>
      </c>
      <c r="H50" s="10"/>
      <c r="I50" s="130"/>
      <c r="J50" s="133">
        <f t="shared" si="5"/>
        <v>0.4</v>
      </c>
      <c r="K50" s="127" t="s">
        <v>105</v>
      </c>
    </row>
    <row r="51" spans="1:11" ht="29.25" customHeight="1" thickBot="1">
      <c r="A51" s="267"/>
      <c r="B51" s="91" t="s">
        <v>56</v>
      </c>
      <c r="C51" s="134">
        <v>30000</v>
      </c>
      <c r="D51" s="135">
        <v>0</v>
      </c>
      <c r="E51" s="136"/>
      <c r="F51" s="137">
        <v>0</v>
      </c>
      <c r="G51" s="138">
        <v>0</v>
      </c>
      <c r="H51" s="136"/>
      <c r="I51" s="136"/>
      <c r="J51" s="139">
        <f t="shared" si="5"/>
        <v>0</v>
      </c>
      <c r="K51" s="128" t="s">
        <v>107</v>
      </c>
    </row>
    <row r="52" spans="1:11" ht="28.5" customHeight="1" thickBot="1">
      <c r="A52" s="261" t="s">
        <v>112</v>
      </c>
      <c r="B52" s="262"/>
      <c r="C52" s="129">
        <f>SUM(C41:C51)</f>
        <v>74000</v>
      </c>
      <c r="D52" s="129">
        <f aca="true" t="shared" si="6" ref="D52:J52">SUM(D41:D51)</f>
        <v>96500</v>
      </c>
      <c r="E52" s="129">
        <f t="shared" si="6"/>
        <v>0</v>
      </c>
      <c r="F52" s="129">
        <f t="shared" si="6"/>
        <v>2000</v>
      </c>
      <c r="G52" s="129">
        <f t="shared" si="6"/>
        <v>14952</v>
      </c>
      <c r="H52" s="129">
        <f t="shared" si="6"/>
        <v>0</v>
      </c>
      <c r="I52" s="129">
        <f t="shared" si="6"/>
        <v>0</v>
      </c>
      <c r="J52" s="129">
        <f t="shared" si="6"/>
        <v>1.806894117647059</v>
      </c>
      <c r="K52" s="46">
        <f>SUM(K41:K50)</f>
        <v>0</v>
      </c>
    </row>
    <row r="53" spans="1:11" s="4" customFormat="1" ht="21" customHeight="1" thickBot="1">
      <c r="A53" s="263" t="s">
        <v>113</v>
      </c>
      <c r="B53" s="264"/>
      <c r="C53" s="47">
        <f>C52+C40</f>
        <v>133455.12</v>
      </c>
      <c r="D53" s="47">
        <f aca="true" t="shared" si="7" ref="D53:J53">D52+D40</f>
        <v>121500</v>
      </c>
      <c r="E53" s="47">
        <f t="shared" si="7"/>
        <v>0</v>
      </c>
      <c r="F53" s="47">
        <f t="shared" si="7"/>
        <v>38602.36</v>
      </c>
      <c r="G53" s="47">
        <f t="shared" si="7"/>
        <v>19434</v>
      </c>
      <c r="H53" s="47">
        <f t="shared" si="7"/>
        <v>0</v>
      </c>
      <c r="I53" s="47">
        <f t="shared" si="7"/>
        <v>0</v>
      </c>
      <c r="J53" s="47">
        <f t="shared" si="7"/>
        <v>2.601804192903824</v>
      </c>
      <c r="K53" s="34"/>
    </row>
    <row r="54" spans="1:11" s="58" customFormat="1" ht="19.5" customHeight="1" thickBot="1">
      <c r="A54" s="173"/>
      <c r="B54" s="92"/>
      <c r="C54" s="73"/>
      <c r="D54" s="74"/>
      <c r="E54" s="74"/>
      <c r="F54" s="74"/>
      <c r="G54" s="74"/>
      <c r="H54" s="74"/>
      <c r="I54" s="74"/>
      <c r="J54" s="74"/>
      <c r="K54" s="174"/>
    </row>
    <row r="55" spans="1:11" ht="24.75" customHeight="1" thickBot="1">
      <c r="A55" s="238" t="s">
        <v>76</v>
      </c>
      <c r="B55" s="239"/>
      <c r="C55" s="77">
        <f>+C36+C53</f>
        <v>634600.0037740187</v>
      </c>
      <c r="D55" s="77">
        <f aca="true" t="shared" si="8" ref="D55:J55">+D36+D53</f>
        <v>138100</v>
      </c>
      <c r="E55" s="77">
        <f t="shared" si="8"/>
        <v>0</v>
      </c>
      <c r="F55" s="77">
        <f t="shared" si="8"/>
        <v>222602.46000000002</v>
      </c>
      <c r="G55" s="77">
        <f t="shared" si="8"/>
        <v>19434</v>
      </c>
      <c r="H55" s="77">
        <f t="shared" si="8"/>
        <v>0</v>
      </c>
      <c r="I55" s="77">
        <f t="shared" si="8"/>
        <v>0</v>
      </c>
      <c r="J55" s="77">
        <f t="shared" si="8"/>
        <v>10.395048588305672</v>
      </c>
      <c r="K55" s="72">
        <f>K53+K52+K40+K35+K20</f>
        <v>0</v>
      </c>
    </row>
    <row r="56" spans="1:11" s="4" customFormat="1" ht="22.5" customHeight="1" thickBot="1">
      <c r="A56" s="240" t="s">
        <v>57</v>
      </c>
      <c r="B56" s="241"/>
      <c r="C56" s="48">
        <f>(C55)*0.07</f>
        <v>44422.00026418131</v>
      </c>
      <c r="D56" s="49">
        <f>(D55)*0.07</f>
        <v>9667.000000000002</v>
      </c>
      <c r="E56" s="49">
        <v>0</v>
      </c>
      <c r="F56" s="49">
        <v>14926.42</v>
      </c>
      <c r="G56" s="79">
        <v>1360.38</v>
      </c>
      <c r="H56" s="80"/>
      <c r="I56" s="81"/>
      <c r="J56" s="82">
        <f>+I56-E56</f>
        <v>0</v>
      </c>
      <c r="K56" s="175"/>
    </row>
    <row r="57" spans="1:11" ht="24.75" customHeight="1" thickBot="1">
      <c r="A57" s="242" t="s">
        <v>77</v>
      </c>
      <c r="B57" s="243"/>
      <c r="C57" s="78">
        <f>SUM(C55:C56)</f>
        <v>679022.0040382</v>
      </c>
      <c r="D57" s="78">
        <f aca="true" t="shared" si="9" ref="D57:J57">SUM(D55:D56)</f>
        <v>147767</v>
      </c>
      <c r="E57" s="78">
        <v>0</v>
      </c>
      <c r="F57" s="78">
        <f t="shared" si="9"/>
        <v>237528.88000000003</v>
      </c>
      <c r="G57" s="78">
        <f t="shared" si="9"/>
        <v>20794.38</v>
      </c>
      <c r="H57" s="78">
        <f t="shared" si="9"/>
        <v>0</v>
      </c>
      <c r="I57" s="78">
        <f t="shared" si="9"/>
        <v>0</v>
      </c>
      <c r="J57" s="78">
        <f t="shared" si="9"/>
        <v>10.395048588305672</v>
      </c>
      <c r="K57" s="176">
        <f>SUM(K55:K56)</f>
        <v>0</v>
      </c>
    </row>
    <row r="58" spans="2:11" s="50" customFormat="1" ht="16.5" customHeight="1" thickBot="1">
      <c r="B58" s="4"/>
      <c r="C58" s="1" t="s">
        <v>115</v>
      </c>
      <c r="D58" s="2" t="s">
        <v>114</v>
      </c>
      <c r="E58" s="2"/>
      <c r="F58" s="3"/>
      <c r="G58" s="2"/>
      <c r="H58" s="2"/>
      <c r="I58" s="2"/>
      <c r="J58" s="2"/>
      <c r="K58" s="4"/>
    </row>
    <row r="59" spans="3:8" ht="14.25">
      <c r="C59" s="51"/>
      <c r="F59" s="53"/>
      <c r="G59" s="53"/>
      <c r="H59" s="54"/>
    </row>
    <row r="60" spans="3:8" ht="15.75" thickBot="1">
      <c r="C60" s="59"/>
      <c r="F60" s="56"/>
      <c r="G60" s="56"/>
      <c r="H60" s="56"/>
    </row>
    <row r="61" spans="2:12" s="4" customFormat="1" ht="15" thickBot="1">
      <c r="B61" s="246" t="s">
        <v>133</v>
      </c>
      <c r="C61" s="247"/>
      <c r="D61" s="247"/>
      <c r="E61" s="247"/>
      <c r="F61" s="247"/>
      <c r="G61" s="247"/>
      <c r="H61" s="247"/>
      <c r="I61" s="247"/>
      <c r="J61" s="247"/>
      <c r="K61" s="248"/>
      <c r="L61" s="84"/>
    </row>
    <row r="62" spans="2:12" s="94" customFormat="1" ht="29.25" customHeight="1" thickBot="1">
      <c r="B62" s="95" t="s">
        <v>134</v>
      </c>
      <c r="C62" s="96" t="s">
        <v>135</v>
      </c>
      <c r="D62" s="97" t="s">
        <v>136</v>
      </c>
      <c r="E62" s="97" t="s">
        <v>137</v>
      </c>
      <c r="F62" s="98" t="s">
        <v>138</v>
      </c>
      <c r="G62" s="99" t="s">
        <v>139</v>
      </c>
      <c r="H62" s="99" t="s">
        <v>140</v>
      </c>
      <c r="I62" s="99" t="s">
        <v>141</v>
      </c>
      <c r="J62" s="249" t="s">
        <v>142</v>
      </c>
      <c r="K62" s="250"/>
      <c r="L62" s="100"/>
    </row>
    <row r="63" spans="2:12" s="94" customFormat="1" ht="18" customHeight="1">
      <c r="B63" s="101" t="s">
        <v>143</v>
      </c>
      <c r="C63" s="102">
        <f>C57</f>
        <v>679022.0040382</v>
      </c>
      <c r="D63" s="103">
        <f>F55</f>
        <v>222602.46000000002</v>
      </c>
      <c r="E63" s="104">
        <f>F56</f>
        <v>14926.42</v>
      </c>
      <c r="F63" s="104">
        <f>H69</f>
        <v>0</v>
      </c>
      <c r="G63" s="104">
        <f>I69</f>
        <v>0</v>
      </c>
      <c r="H63" s="104">
        <f>C63-(D63+E63+F63)</f>
        <v>441493.1240382</v>
      </c>
      <c r="I63" s="105">
        <f>(D63+E63+F63)/C63</f>
        <v>0.3498102838897652</v>
      </c>
      <c r="J63" s="251"/>
      <c r="K63" s="252"/>
      <c r="L63" s="100"/>
    </row>
    <row r="64" spans="2:12" s="94" customFormat="1" ht="20.25" customHeight="1" thickBot="1">
      <c r="B64" s="106" t="s">
        <v>144</v>
      </c>
      <c r="C64" s="107">
        <f>D57</f>
        <v>147767</v>
      </c>
      <c r="D64" s="108">
        <f>G55</f>
        <v>19434</v>
      </c>
      <c r="E64" s="109">
        <f>G56</f>
        <v>1360.38</v>
      </c>
      <c r="F64" s="108">
        <v>0</v>
      </c>
      <c r="G64" s="110"/>
      <c r="H64" s="109">
        <f>C64-(D64+E64+F64)</f>
        <v>126972.62</v>
      </c>
      <c r="I64" s="111">
        <f>(D64+E64+F64)/C64</f>
        <v>0.14072411296162202</v>
      </c>
      <c r="J64" s="253"/>
      <c r="K64" s="254"/>
      <c r="L64" s="100"/>
    </row>
    <row r="65" spans="2:12" s="94" customFormat="1" ht="21" customHeight="1" thickBot="1">
      <c r="B65" s="112" t="s">
        <v>145</v>
      </c>
      <c r="C65" s="113">
        <f aca="true" t="shared" si="10" ref="C65:H65">SUM(C63:C64)</f>
        <v>826789.0040382</v>
      </c>
      <c r="D65" s="114">
        <f t="shared" si="10"/>
        <v>242036.46000000002</v>
      </c>
      <c r="E65" s="115">
        <f t="shared" si="10"/>
        <v>16286.8</v>
      </c>
      <c r="F65" s="115">
        <f t="shared" si="10"/>
        <v>0</v>
      </c>
      <c r="G65" s="115">
        <f t="shared" si="10"/>
        <v>0</v>
      </c>
      <c r="H65" s="115">
        <f t="shared" si="10"/>
        <v>568465.7440382</v>
      </c>
      <c r="I65" s="116">
        <f>(D65+E65+F65)/C65</f>
        <v>0.3124415766759094</v>
      </c>
      <c r="J65" s="244"/>
      <c r="K65" s="245"/>
      <c r="L65" s="100"/>
    </row>
    <row r="66" spans="11:12" s="4" customFormat="1" ht="14.25">
      <c r="K66" s="66"/>
      <c r="L66" s="84"/>
    </row>
    <row r="67" spans="2:8" ht="18">
      <c r="B67" s="55" t="s">
        <v>58</v>
      </c>
      <c r="C67"/>
      <c r="F67" s="56">
        <f>E55-E67</f>
        <v>0</v>
      </c>
      <c r="G67" s="56"/>
      <c r="H67" s="57"/>
    </row>
    <row r="68" spans="2:9" ht="18">
      <c r="B68" s="55" t="s">
        <v>59</v>
      </c>
      <c r="C68" s="59"/>
      <c r="F68" s="56"/>
      <c r="G68" s="56"/>
      <c r="H68" s="56"/>
      <c r="I68" s="83"/>
    </row>
    <row r="69" spans="3:11" ht="16.5" customHeight="1">
      <c r="C69"/>
      <c r="D69"/>
      <c r="E69"/>
      <c r="F69"/>
      <c r="G69"/>
      <c r="H69"/>
      <c r="I69"/>
      <c r="J69"/>
      <c r="K69"/>
    </row>
    <row r="70" spans="2:11" ht="14.25">
      <c r="B70" s="61">
        <v>43618</v>
      </c>
      <c r="C70"/>
      <c r="D70"/>
      <c r="E70"/>
      <c r="F70"/>
      <c r="G70"/>
      <c r="H70"/>
      <c r="I70"/>
      <c r="J70"/>
      <c r="K70"/>
    </row>
    <row r="71" spans="2:11" ht="14.25">
      <c r="B71"/>
      <c r="C71"/>
      <c r="D71"/>
      <c r="E71"/>
      <c r="F71"/>
      <c r="G71"/>
      <c r="H71"/>
      <c r="I71"/>
      <c r="J71"/>
      <c r="K71"/>
    </row>
    <row r="72" spans="2:11" ht="14.25">
      <c r="B72"/>
      <c r="C72" s="226"/>
      <c r="D72" s="226"/>
      <c r="E72" s="226"/>
      <c r="F72" s="226"/>
      <c r="G72" s="226"/>
      <c r="H72"/>
      <c r="I72"/>
      <c r="J72"/>
      <c r="K72"/>
    </row>
    <row r="73" spans="2:11" ht="14.25">
      <c r="B73"/>
      <c r="C73" s="60"/>
      <c r="D73" s="60"/>
      <c r="E73" s="60"/>
      <c r="F73" s="60"/>
      <c r="G73" s="226"/>
      <c r="H73"/>
      <c r="I73"/>
      <c r="J73"/>
      <c r="K73"/>
    </row>
    <row r="74" spans="2:11" ht="14.25">
      <c r="B74"/>
      <c r="C74" s="226"/>
      <c r="D74" s="226"/>
      <c r="E74" s="226"/>
      <c r="F74" s="226"/>
      <c r="G74" s="226"/>
      <c r="H74"/>
      <c r="I74"/>
      <c r="J74"/>
      <c r="K74"/>
    </row>
    <row r="75" spans="2:11" ht="14.25">
      <c r="B75"/>
      <c r="C75" s="60"/>
      <c r="D75" s="60"/>
      <c r="E75" s="60"/>
      <c r="F75" s="60"/>
      <c r="G75"/>
      <c r="H75"/>
      <c r="I75"/>
      <c r="J75"/>
      <c r="K75"/>
    </row>
    <row r="76" spans="2:11" ht="14.25">
      <c r="B76"/>
      <c r="C76"/>
      <c r="D76"/>
      <c r="E76"/>
      <c r="F76"/>
      <c r="G76"/>
      <c r="H76"/>
      <c r="I76"/>
      <c r="J76"/>
      <c r="K76"/>
    </row>
    <row r="77" spans="2:11" ht="14.25">
      <c r="B77"/>
      <c r="C77" s="60"/>
      <c r="D77" s="60"/>
      <c r="E77" s="60"/>
      <c r="F77" s="60"/>
      <c r="G77"/>
      <c r="H77"/>
      <c r="I77"/>
      <c r="J77"/>
      <c r="K77"/>
    </row>
    <row r="78" spans="2:11" ht="14.25">
      <c r="B78"/>
      <c r="C78"/>
      <c r="D78"/>
      <c r="E78"/>
      <c r="F78"/>
      <c r="G78"/>
      <c r="H78"/>
      <c r="I78"/>
      <c r="J78"/>
      <c r="K78"/>
    </row>
    <row r="79" spans="2:11" ht="14.25">
      <c r="B79"/>
      <c r="C79"/>
      <c r="D79"/>
      <c r="E79"/>
      <c r="F79"/>
      <c r="G79"/>
      <c r="H79"/>
      <c r="I79"/>
      <c r="J79"/>
      <c r="K79"/>
    </row>
    <row r="80" spans="2:11" ht="14.25">
      <c r="B80"/>
      <c r="C80"/>
      <c r="D80"/>
      <c r="E80"/>
      <c r="F80"/>
      <c r="G80"/>
      <c r="H80"/>
      <c r="I80"/>
      <c r="J80"/>
      <c r="K80"/>
    </row>
    <row r="81" spans="2:11" ht="15">
      <c r="B81"/>
      <c r="C81" s="59"/>
      <c r="F81" s="56"/>
      <c r="G81" s="56"/>
      <c r="H81" s="56"/>
      <c r="K81"/>
    </row>
    <row r="82" spans="2:11" ht="15">
      <c r="B82"/>
      <c r="C82" s="59"/>
      <c r="F82" s="56"/>
      <c r="G82" s="56"/>
      <c r="H82" s="56"/>
      <c r="K82"/>
    </row>
    <row r="83" spans="2:11" ht="15">
      <c r="B83"/>
      <c r="C83" s="59"/>
      <c r="F83" s="56"/>
      <c r="G83" s="56"/>
      <c r="H83" s="56"/>
      <c r="K83"/>
    </row>
    <row r="84" spans="2:11" ht="15">
      <c r="B84"/>
      <c r="C84" s="59"/>
      <c r="F84" s="56"/>
      <c r="G84" s="56"/>
      <c r="H84" s="56"/>
      <c r="K84"/>
    </row>
    <row r="85" spans="2:11" ht="15">
      <c r="B85"/>
      <c r="C85" s="59"/>
      <c r="F85" s="56"/>
      <c r="G85" s="56"/>
      <c r="H85" s="56"/>
      <c r="K85"/>
    </row>
    <row r="86" spans="2:11" ht="15">
      <c r="B86"/>
      <c r="C86" s="59"/>
      <c r="F86" s="56"/>
      <c r="G86" s="56"/>
      <c r="H86" s="56"/>
      <c r="K86"/>
    </row>
    <row r="87" spans="2:11" ht="15">
      <c r="B87"/>
      <c r="C87" s="59"/>
      <c r="F87" s="56"/>
      <c r="G87" s="56"/>
      <c r="H87" s="56"/>
      <c r="K87"/>
    </row>
    <row r="88" spans="2:11" ht="15">
      <c r="B88"/>
      <c r="C88" s="59"/>
      <c r="F88" s="56"/>
      <c r="G88" s="56"/>
      <c r="H88" s="56"/>
      <c r="K88"/>
    </row>
    <row r="89" spans="2:11" ht="15">
      <c r="B89"/>
      <c r="C89" s="59"/>
      <c r="F89" s="56"/>
      <c r="G89" s="56"/>
      <c r="H89" s="56"/>
      <c r="K89"/>
    </row>
    <row r="90" spans="2:11" ht="15">
      <c r="B90"/>
      <c r="C90" s="59"/>
      <c r="F90" s="56"/>
      <c r="G90" s="56"/>
      <c r="H90" s="56"/>
      <c r="K90"/>
    </row>
    <row r="91" spans="2:11" ht="15">
      <c r="B91"/>
      <c r="C91" s="59"/>
      <c r="F91" s="56"/>
      <c r="G91" s="56"/>
      <c r="H91" s="56"/>
      <c r="K91"/>
    </row>
    <row r="92" spans="2:11" ht="15">
      <c r="B92"/>
      <c r="C92" s="59"/>
      <c r="F92" s="56"/>
      <c r="G92" s="56"/>
      <c r="H92" s="56"/>
      <c r="K92"/>
    </row>
    <row r="93" spans="2:11" ht="15">
      <c r="B93"/>
      <c r="C93" s="59"/>
      <c r="F93" s="56"/>
      <c r="G93" s="56"/>
      <c r="H93" s="56"/>
      <c r="K93"/>
    </row>
    <row r="94" spans="2:11" ht="15">
      <c r="B94"/>
      <c r="C94" s="59"/>
      <c r="F94" s="56"/>
      <c r="G94" s="56"/>
      <c r="H94" s="56"/>
      <c r="K94"/>
    </row>
    <row r="95" spans="2:11" ht="15">
      <c r="B95"/>
      <c r="C95" s="59"/>
      <c r="F95" s="56"/>
      <c r="G95" s="56"/>
      <c r="H95" s="56"/>
      <c r="K95"/>
    </row>
    <row r="96" spans="2:11" ht="15">
      <c r="B96"/>
      <c r="C96" s="59"/>
      <c r="F96" s="56"/>
      <c r="G96" s="56"/>
      <c r="H96" s="56"/>
      <c r="K96"/>
    </row>
    <row r="97" spans="2:11" ht="15">
      <c r="B97"/>
      <c r="C97" s="59"/>
      <c r="F97" s="56"/>
      <c r="G97" s="56"/>
      <c r="H97" s="56"/>
      <c r="K97"/>
    </row>
    <row r="98" spans="2:11" ht="15">
      <c r="B98"/>
      <c r="C98" s="59"/>
      <c r="F98" s="56"/>
      <c r="G98" s="56"/>
      <c r="H98" s="56"/>
      <c r="K98"/>
    </row>
    <row r="99" spans="2:11" ht="15">
      <c r="B99"/>
      <c r="C99" s="59"/>
      <c r="F99" s="56"/>
      <c r="G99" s="56"/>
      <c r="H99" s="56"/>
      <c r="K99"/>
    </row>
    <row r="100" spans="2:11" ht="15">
      <c r="B100"/>
      <c r="C100" s="59"/>
      <c r="F100" s="56"/>
      <c r="G100" s="56"/>
      <c r="H100" s="56"/>
      <c r="K100"/>
    </row>
    <row r="101" spans="2:11" ht="15">
      <c r="B101"/>
      <c r="C101" s="59"/>
      <c r="F101" s="56"/>
      <c r="G101" s="56"/>
      <c r="H101" s="56"/>
      <c r="K101"/>
    </row>
    <row r="102" spans="2:11" ht="15">
      <c r="B102"/>
      <c r="C102" s="59"/>
      <c r="F102" s="56"/>
      <c r="G102" s="56"/>
      <c r="H102" s="56"/>
      <c r="K102"/>
    </row>
    <row r="103" spans="2:11" ht="15">
      <c r="B103"/>
      <c r="C103" s="59"/>
      <c r="F103" s="56"/>
      <c r="G103" s="56"/>
      <c r="H103" s="56"/>
      <c r="K103"/>
    </row>
    <row r="104" spans="2:11" ht="15">
      <c r="B104"/>
      <c r="C104" s="59"/>
      <c r="F104" s="56"/>
      <c r="G104" s="56"/>
      <c r="H104" s="56"/>
      <c r="K104"/>
    </row>
    <row r="105" spans="2:11" ht="15">
      <c r="B105"/>
      <c r="C105" s="59"/>
      <c r="F105" s="56"/>
      <c r="G105" s="56"/>
      <c r="H105" s="56"/>
      <c r="K105"/>
    </row>
    <row r="106" spans="2:11" ht="15">
      <c r="B106"/>
      <c r="C106" s="59"/>
      <c r="F106" s="56"/>
      <c r="G106" s="56"/>
      <c r="H106" s="56"/>
      <c r="K106"/>
    </row>
    <row r="107" spans="2:11" ht="15">
      <c r="B107"/>
      <c r="C107" s="59"/>
      <c r="F107" s="56"/>
      <c r="G107" s="56"/>
      <c r="H107" s="56"/>
      <c r="K107"/>
    </row>
    <row r="108" spans="2:11" ht="15">
      <c r="B108"/>
      <c r="C108" s="59"/>
      <c r="F108" s="56"/>
      <c r="G108" s="56"/>
      <c r="H108" s="56"/>
      <c r="K108"/>
    </row>
    <row r="109" spans="2:11" ht="15">
      <c r="B109"/>
      <c r="C109" s="59"/>
      <c r="F109" s="56"/>
      <c r="G109" s="56"/>
      <c r="H109" s="56"/>
      <c r="K109"/>
    </row>
    <row r="110" spans="2:11" ht="15">
      <c r="B110"/>
      <c r="C110" s="59"/>
      <c r="F110" s="56"/>
      <c r="G110" s="56"/>
      <c r="H110" s="56"/>
      <c r="K110"/>
    </row>
    <row r="111" spans="2:11" ht="15">
      <c r="B111"/>
      <c r="C111" s="59"/>
      <c r="F111" s="56"/>
      <c r="G111" s="56"/>
      <c r="H111" s="56"/>
      <c r="K111"/>
    </row>
    <row r="112" spans="2:11" ht="15">
      <c r="B112"/>
      <c r="C112" s="59"/>
      <c r="F112" s="56"/>
      <c r="G112" s="56"/>
      <c r="H112" s="56"/>
      <c r="K112"/>
    </row>
    <row r="113" spans="2:11" ht="15">
      <c r="B113"/>
      <c r="C113" s="59"/>
      <c r="F113" s="56"/>
      <c r="G113" s="56"/>
      <c r="H113" s="56"/>
      <c r="K113"/>
    </row>
    <row r="114" spans="2:11" ht="15">
      <c r="B114"/>
      <c r="C114" s="59"/>
      <c r="F114" s="56"/>
      <c r="G114" s="56"/>
      <c r="H114" s="56"/>
      <c r="K114"/>
    </row>
    <row r="115" spans="2:11" ht="15">
      <c r="B115"/>
      <c r="C115" s="59"/>
      <c r="F115" s="56"/>
      <c r="G115" s="56"/>
      <c r="H115" s="56"/>
      <c r="K115"/>
    </row>
    <row r="116" spans="2:11" ht="15">
      <c r="B116"/>
      <c r="C116" s="59"/>
      <c r="F116" s="56"/>
      <c r="G116" s="56"/>
      <c r="H116" s="56"/>
      <c r="K116"/>
    </row>
    <row r="117" spans="2:11" ht="15">
      <c r="B117"/>
      <c r="C117" s="59"/>
      <c r="F117" s="56"/>
      <c r="G117" s="56"/>
      <c r="H117" s="56"/>
      <c r="K117"/>
    </row>
    <row r="118" spans="2:11" ht="15">
      <c r="B118"/>
      <c r="C118" s="59"/>
      <c r="F118" s="56"/>
      <c r="G118" s="56"/>
      <c r="H118" s="56"/>
      <c r="K118"/>
    </row>
    <row r="119" spans="2:11" ht="15">
      <c r="B119"/>
      <c r="C119" s="59"/>
      <c r="F119" s="56"/>
      <c r="G119" s="56"/>
      <c r="H119" s="56"/>
      <c r="K119"/>
    </row>
    <row r="120" spans="2:11" ht="15">
      <c r="B120"/>
      <c r="C120" s="59"/>
      <c r="F120" s="56"/>
      <c r="G120" s="56"/>
      <c r="H120" s="56"/>
      <c r="K120"/>
    </row>
    <row r="121" spans="2:11" ht="15">
      <c r="B121"/>
      <c r="C121" s="59"/>
      <c r="F121" s="56"/>
      <c r="G121" s="56"/>
      <c r="H121" s="56"/>
      <c r="K121"/>
    </row>
    <row r="122" spans="2:11" ht="15">
      <c r="B122"/>
      <c r="C122" s="59"/>
      <c r="F122" s="56"/>
      <c r="G122" s="56"/>
      <c r="H122" s="56"/>
      <c r="K122"/>
    </row>
    <row r="123" spans="2:11" ht="15">
      <c r="B123"/>
      <c r="C123" s="59"/>
      <c r="F123" s="56"/>
      <c r="G123" s="56"/>
      <c r="H123" s="56"/>
      <c r="K123"/>
    </row>
    <row r="124" spans="2:11" ht="15">
      <c r="B124"/>
      <c r="C124" s="59"/>
      <c r="F124" s="56"/>
      <c r="G124" s="56"/>
      <c r="H124" s="56"/>
      <c r="K124"/>
    </row>
    <row r="125" spans="2:11" ht="15">
      <c r="B125"/>
      <c r="C125" s="59"/>
      <c r="F125" s="56"/>
      <c r="G125" s="56"/>
      <c r="H125" s="56"/>
      <c r="K125"/>
    </row>
    <row r="126" spans="2:11" ht="15">
      <c r="B126"/>
      <c r="C126" s="59"/>
      <c r="F126" s="56"/>
      <c r="G126" s="56"/>
      <c r="H126" s="56"/>
      <c r="K126"/>
    </row>
    <row r="127" spans="2:11" ht="15">
      <c r="B127"/>
      <c r="C127" s="59"/>
      <c r="F127" s="56"/>
      <c r="G127" s="56"/>
      <c r="H127" s="56"/>
      <c r="K127"/>
    </row>
    <row r="128" spans="2:11" ht="15">
      <c r="B128"/>
      <c r="C128" s="59"/>
      <c r="F128" s="56"/>
      <c r="G128" s="56"/>
      <c r="H128" s="56"/>
      <c r="K128"/>
    </row>
    <row r="129" spans="2:11" ht="15">
      <c r="B129"/>
      <c r="C129" s="59"/>
      <c r="F129" s="56"/>
      <c r="G129" s="56"/>
      <c r="H129" s="56"/>
      <c r="K129"/>
    </row>
    <row r="130" spans="2:11" ht="15">
      <c r="B130"/>
      <c r="C130" s="59"/>
      <c r="F130" s="56"/>
      <c r="G130" s="56"/>
      <c r="H130" s="56"/>
      <c r="K130"/>
    </row>
    <row r="131" spans="2:11" ht="15">
      <c r="B131"/>
      <c r="C131" s="59"/>
      <c r="F131" s="56"/>
      <c r="G131" s="56"/>
      <c r="H131" s="56"/>
      <c r="K131"/>
    </row>
    <row r="132" spans="2:11" ht="15">
      <c r="B132"/>
      <c r="C132" s="59"/>
      <c r="F132" s="56"/>
      <c r="G132" s="56"/>
      <c r="H132" s="56"/>
      <c r="K132"/>
    </row>
    <row r="133" spans="2:11" ht="15">
      <c r="B133"/>
      <c r="C133" s="59"/>
      <c r="F133" s="56"/>
      <c r="G133" s="56"/>
      <c r="H133" s="56"/>
      <c r="K133"/>
    </row>
    <row r="134" spans="2:11" ht="15">
      <c r="B134"/>
      <c r="C134" s="59"/>
      <c r="F134" s="56"/>
      <c r="G134" s="56"/>
      <c r="H134" s="56"/>
      <c r="K134"/>
    </row>
    <row r="135" spans="2:11" ht="15">
      <c r="B135"/>
      <c r="C135" s="59"/>
      <c r="F135" s="56"/>
      <c r="G135" s="56"/>
      <c r="H135" s="56"/>
      <c r="K135"/>
    </row>
    <row r="136" spans="2:11" ht="15">
      <c r="B136"/>
      <c r="C136" s="59"/>
      <c r="F136" s="56"/>
      <c r="G136" s="56"/>
      <c r="H136" s="56"/>
      <c r="K136"/>
    </row>
    <row r="137" spans="2:11" ht="15">
      <c r="B137"/>
      <c r="C137" s="59"/>
      <c r="F137" s="56"/>
      <c r="G137" s="56"/>
      <c r="H137" s="56"/>
      <c r="K137"/>
    </row>
    <row r="138" spans="2:11" ht="15">
      <c r="B138"/>
      <c r="C138" s="59"/>
      <c r="F138" s="56"/>
      <c r="G138" s="56"/>
      <c r="H138" s="56"/>
      <c r="K138"/>
    </row>
    <row r="139" spans="2:11" ht="15">
      <c r="B139"/>
      <c r="C139" s="59"/>
      <c r="F139" s="56"/>
      <c r="G139" s="56"/>
      <c r="H139" s="56"/>
      <c r="K139"/>
    </row>
    <row r="140" spans="2:11" ht="15">
      <c r="B140"/>
      <c r="C140" s="59"/>
      <c r="F140" s="56"/>
      <c r="G140" s="56"/>
      <c r="H140" s="56"/>
      <c r="K140"/>
    </row>
    <row r="141" spans="2:11" ht="15">
      <c r="B141"/>
      <c r="C141" s="59"/>
      <c r="F141" s="56"/>
      <c r="G141" s="56"/>
      <c r="H141" s="56"/>
      <c r="K141"/>
    </row>
    <row r="142" spans="2:11" ht="15">
      <c r="B142"/>
      <c r="C142" s="59"/>
      <c r="F142" s="56"/>
      <c r="G142" s="56"/>
      <c r="H142" s="56"/>
      <c r="K142"/>
    </row>
    <row r="143" spans="2:11" ht="15">
      <c r="B143"/>
      <c r="C143" s="59"/>
      <c r="F143" s="56"/>
      <c r="G143" s="56"/>
      <c r="H143" s="56"/>
      <c r="K143"/>
    </row>
    <row r="144" spans="2:11" ht="15">
      <c r="B144"/>
      <c r="C144" s="59"/>
      <c r="F144" s="56"/>
      <c r="G144" s="56"/>
      <c r="H144" s="56"/>
      <c r="K144"/>
    </row>
    <row r="145" spans="2:11" ht="15">
      <c r="B145"/>
      <c r="C145" s="59"/>
      <c r="F145" s="56"/>
      <c r="G145" s="56"/>
      <c r="H145" s="56"/>
      <c r="K145"/>
    </row>
    <row r="146" spans="2:11" ht="15">
      <c r="B146"/>
      <c r="C146" s="59"/>
      <c r="F146" s="56"/>
      <c r="G146" s="56"/>
      <c r="H146" s="56"/>
      <c r="K146"/>
    </row>
    <row r="147" spans="2:11" ht="15">
      <c r="B147"/>
      <c r="C147" s="59"/>
      <c r="F147" s="56"/>
      <c r="G147" s="56"/>
      <c r="H147" s="56"/>
      <c r="K147"/>
    </row>
    <row r="148" spans="2:11" ht="15">
      <c r="B148"/>
      <c r="C148" s="59"/>
      <c r="F148" s="56"/>
      <c r="G148" s="56"/>
      <c r="H148" s="56"/>
      <c r="K148"/>
    </row>
    <row r="149" spans="2:11" ht="15">
      <c r="B149"/>
      <c r="C149" s="59"/>
      <c r="F149" s="56"/>
      <c r="G149" s="56"/>
      <c r="H149" s="56"/>
      <c r="K149"/>
    </row>
    <row r="150" spans="2:11" ht="15">
      <c r="B150"/>
      <c r="C150" s="59"/>
      <c r="F150" s="56"/>
      <c r="G150" s="56"/>
      <c r="H150" s="56"/>
      <c r="K150"/>
    </row>
    <row r="151" spans="2:11" ht="15">
      <c r="B151"/>
      <c r="C151" s="59"/>
      <c r="F151" s="56"/>
      <c r="G151" s="56"/>
      <c r="H151" s="56"/>
      <c r="K151"/>
    </row>
    <row r="152" spans="2:11" ht="15">
      <c r="B152"/>
      <c r="C152" s="59"/>
      <c r="F152" s="56"/>
      <c r="G152" s="56"/>
      <c r="H152" s="56"/>
      <c r="K152"/>
    </row>
    <row r="153" spans="2:11" ht="15">
      <c r="B153"/>
      <c r="C153" s="59"/>
      <c r="F153" s="56"/>
      <c r="G153" s="56"/>
      <c r="H153" s="56"/>
      <c r="K153"/>
    </row>
    <row r="154" spans="2:11" ht="15">
      <c r="B154"/>
      <c r="C154" s="59"/>
      <c r="F154" s="56"/>
      <c r="G154" s="56"/>
      <c r="H154" s="56"/>
      <c r="K154"/>
    </row>
    <row r="155" spans="2:11" ht="15">
      <c r="B155"/>
      <c r="C155" s="59"/>
      <c r="F155" s="56"/>
      <c r="G155" s="56"/>
      <c r="H155" s="56"/>
      <c r="K155"/>
    </row>
    <row r="156" spans="2:11" ht="15">
      <c r="B156"/>
      <c r="C156" s="59"/>
      <c r="F156" s="56"/>
      <c r="G156" s="56"/>
      <c r="H156" s="56"/>
      <c r="K156"/>
    </row>
    <row r="157" spans="2:11" ht="15">
      <c r="B157"/>
      <c r="C157" s="59"/>
      <c r="F157" s="56"/>
      <c r="G157" s="56"/>
      <c r="H157" s="56"/>
      <c r="K157"/>
    </row>
    <row r="158" spans="2:11" ht="15">
      <c r="B158"/>
      <c r="C158" s="59"/>
      <c r="F158" s="56"/>
      <c r="G158" s="56"/>
      <c r="H158" s="56"/>
      <c r="K158"/>
    </row>
    <row r="159" spans="2:11" ht="15">
      <c r="B159"/>
      <c r="C159" s="59"/>
      <c r="F159" s="56"/>
      <c r="G159" s="56"/>
      <c r="H159" s="56"/>
      <c r="K159"/>
    </row>
    <row r="160" spans="2:11" ht="15">
      <c r="B160"/>
      <c r="C160" s="59"/>
      <c r="F160" s="56"/>
      <c r="G160" s="56"/>
      <c r="H160" s="56"/>
      <c r="K160"/>
    </row>
    <row r="161" spans="2:11" ht="15">
      <c r="B161"/>
      <c r="C161" s="59"/>
      <c r="F161" s="56"/>
      <c r="G161" s="56"/>
      <c r="H161" s="56"/>
      <c r="K161"/>
    </row>
    <row r="162" spans="2:11" ht="15">
      <c r="B162"/>
      <c r="C162" s="59"/>
      <c r="F162" s="56"/>
      <c r="G162" s="56"/>
      <c r="H162" s="56"/>
      <c r="K162"/>
    </row>
    <row r="163" spans="2:11" ht="15">
      <c r="B163"/>
      <c r="C163" s="59"/>
      <c r="F163" s="56"/>
      <c r="G163" s="56"/>
      <c r="H163" s="56"/>
      <c r="K163"/>
    </row>
    <row r="164" spans="2:11" ht="15">
      <c r="B164"/>
      <c r="C164" s="59"/>
      <c r="F164" s="56"/>
      <c r="G164" s="56"/>
      <c r="H164" s="56"/>
      <c r="K164"/>
    </row>
    <row r="165" spans="2:11" ht="15">
      <c r="B165"/>
      <c r="C165" s="59"/>
      <c r="F165" s="56"/>
      <c r="G165" s="56"/>
      <c r="H165" s="56"/>
      <c r="K165"/>
    </row>
    <row r="166" spans="2:11" ht="15">
      <c r="B166"/>
      <c r="C166" s="59"/>
      <c r="F166" s="56"/>
      <c r="G166" s="56"/>
      <c r="H166" s="56"/>
      <c r="K166"/>
    </row>
    <row r="167" spans="2:11" ht="15">
      <c r="B167"/>
      <c r="C167" s="59"/>
      <c r="F167" s="56"/>
      <c r="G167" s="56"/>
      <c r="H167" s="56"/>
      <c r="K167"/>
    </row>
    <row r="168" spans="2:11" ht="15">
      <c r="B168"/>
      <c r="C168" s="59"/>
      <c r="F168" s="56"/>
      <c r="G168" s="56"/>
      <c r="H168" s="56"/>
      <c r="K168"/>
    </row>
    <row r="169" spans="2:11" ht="15">
      <c r="B169"/>
      <c r="C169" s="59"/>
      <c r="F169" s="56"/>
      <c r="G169" s="56"/>
      <c r="H169" s="56"/>
      <c r="K169"/>
    </row>
    <row r="170" spans="2:11" ht="15">
      <c r="B170"/>
      <c r="C170" s="59"/>
      <c r="F170" s="56"/>
      <c r="G170" s="56"/>
      <c r="H170" s="56"/>
      <c r="K170"/>
    </row>
    <row r="171" spans="2:11" ht="15">
      <c r="B171"/>
      <c r="C171" s="59"/>
      <c r="F171" s="56"/>
      <c r="G171" s="56"/>
      <c r="H171" s="56"/>
      <c r="K171"/>
    </row>
    <row r="172" spans="2:11" ht="15">
      <c r="B172"/>
      <c r="C172" s="59"/>
      <c r="F172" s="56"/>
      <c r="G172" s="56"/>
      <c r="H172" s="56"/>
      <c r="K172"/>
    </row>
    <row r="173" spans="2:11" ht="15">
      <c r="B173"/>
      <c r="C173" s="59"/>
      <c r="F173" s="56"/>
      <c r="G173" s="56"/>
      <c r="H173" s="56"/>
      <c r="K173"/>
    </row>
    <row r="174" spans="2:11" ht="15">
      <c r="B174"/>
      <c r="C174" s="59"/>
      <c r="F174" s="56"/>
      <c r="G174" s="56"/>
      <c r="H174" s="56"/>
      <c r="K174"/>
    </row>
    <row r="175" spans="2:11" ht="15">
      <c r="B175"/>
      <c r="C175" s="59"/>
      <c r="F175" s="56"/>
      <c r="G175" s="56"/>
      <c r="H175" s="56"/>
      <c r="K175"/>
    </row>
    <row r="176" spans="2:11" ht="15">
      <c r="B176"/>
      <c r="C176" s="59"/>
      <c r="F176" s="56"/>
      <c r="G176" s="56"/>
      <c r="H176" s="56"/>
      <c r="K176"/>
    </row>
    <row r="177" spans="2:11" ht="15">
      <c r="B177"/>
      <c r="C177" s="59"/>
      <c r="F177" s="56"/>
      <c r="G177" s="56"/>
      <c r="H177" s="56"/>
      <c r="K177"/>
    </row>
    <row r="178" spans="2:11" ht="15">
      <c r="B178"/>
      <c r="C178" s="59"/>
      <c r="F178" s="56"/>
      <c r="G178" s="56"/>
      <c r="H178" s="56"/>
      <c r="K178"/>
    </row>
    <row r="179" spans="2:11" ht="15">
      <c r="B179"/>
      <c r="C179" s="59"/>
      <c r="F179" s="56"/>
      <c r="G179" s="56"/>
      <c r="H179" s="56"/>
      <c r="K179"/>
    </row>
    <row r="180" spans="2:11" ht="15">
      <c r="B180"/>
      <c r="C180" s="59"/>
      <c r="F180" s="56"/>
      <c r="G180" s="56"/>
      <c r="H180" s="56"/>
      <c r="K180"/>
    </row>
    <row r="181" spans="2:11" ht="15">
      <c r="B181"/>
      <c r="C181" s="59"/>
      <c r="F181" s="56"/>
      <c r="G181" s="56"/>
      <c r="H181" s="56"/>
      <c r="K181"/>
    </row>
    <row r="182" spans="2:11" ht="15">
      <c r="B182"/>
      <c r="C182" s="59"/>
      <c r="F182" s="56"/>
      <c r="G182" s="56"/>
      <c r="H182" s="56"/>
      <c r="K182"/>
    </row>
    <row r="183" spans="2:11" ht="15">
      <c r="B183"/>
      <c r="C183" s="59"/>
      <c r="F183" s="56"/>
      <c r="G183" s="56"/>
      <c r="H183" s="56"/>
      <c r="K183"/>
    </row>
    <row r="184" spans="2:11" ht="15">
      <c r="B184"/>
      <c r="C184" s="59"/>
      <c r="F184" s="56"/>
      <c r="G184" s="56"/>
      <c r="H184" s="56"/>
      <c r="K184"/>
    </row>
    <row r="185" spans="2:11" ht="15">
      <c r="B185"/>
      <c r="C185" s="59"/>
      <c r="F185" s="56"/>
      <c r="G185" s="56"/>
      <c r="H185" s="56"/>
      <c r="K185"/>
    </row>
    <row r="186" spans="2:11" ht="15">
      <c r="B186"/>
      <c r="C186" s="59"/>
      <c r="F186" s="56"/>
      <c r="G186" s="56"/>
      <c r="H186" s="56"/>
      <c r="K186"/>
    </row>
    <row r="187" spans="2:11" ht="15">
      <c r="B187"/>
      <c r="C187" s="59"/>
      <c r="F187" s="56"/>
      <c r="G187" s="56"/>
      <c r="H187" s="56"/>
      <c r="K187"/>
    </row>
    <row r="188" spans="2:11" ht="15">
      <c r="B188"/>
      <c r="C188" s="59"/>
      <c r="F188" s="56"/>
      <c r="G188" s="56"/>
      <c r="H188" s="56"/>
      <c r="K188"/>
    </row>
    <row r="189" spans="2:11" ht="15">
      <c r="B189"/>
      <c r="C189" s="59"/>
      <c r="F189" s="56"/>
      <c r="G189" s="56"/>
      <c r="H189" s="56"/>
      <c r="K189"/>
    </row>
    <row r="190" spans="2:11" ht="15">
      <c r="B190"/>
      <c r="C190" s="59"/>
      <c r="F190" s="56"/>
      <c r="G190" s="56"/>
      <c r="H190" s="56"/>
      <c r="K190"/>
    </row>
    <row r="191" spans="2:11" ht="15">
      <c r="B191"/>
      <c r="C191" s="59"/>
      <c r="F191" s="56"/>
      <c r="G191" s="56"/>
      <c r="H191" s="56"/>
      <c r="K191"/>
    </row>
    <row r="192" spans="2:11" ht="15">
      <c r="B192"/>
      <c r="C192" s="59"/>
      <c r="F192" s="56"/>
      <c r="G192" s="56"/>
      <c r="H192" s="56"/>
      <c r="K192"/>
    </row>
    <row r="193" spans="2:11" ht="15">
      <c r="B193"/>
      <c r="C193" s="59"/>
      <c r="F193" s="56"/>
      <c r="G193" s="56"/>
      <c r="H193" s="56"/>
      <c r="K193"/>
    </row>
    <row r="194" spans="2:11" ht="15">
      <c r="B194"/>
      <c r="C194" s="59"/>
      <c r="F194" s="56"/>
      <c r="G194" s="56"/>
      <c r="H194" s="56"/>
      <c r="K194"/>
    </row>
    <row r="195" spans="2:11" ht="15">
      <c r="B195"/>
      <c r="C195" s="59"/>
      <c r="F195" s="56"/>
      <c r="G195" s="56"/>
      <c r="H195" s="56"/>
      <c r="K195"/>
    </row>
    <row r="196" spans="2:11" ht="15">
      <c r="B196"/>
      <c r="C196" s="59"/>
      <c r="F196" s="56"/>
      <c r="G196" s="56"/>
      <c r="H196" s="56"/>
      <c r="K196"/>
    </row>
    <row r="197" spans="2:11" ht="15">
      <c r="B197"/>
      <c r="C197" s="59"/>
      <c r="F197" s="56"/>
      <c r="G197" s="56"/>
      <c r="H197" s="56"/>
      <c r="K197"/>
    </row>
    <row r="198" spans="2:11" ht="15">
      <c r="B198"/>
      <c r="C198" s="59"/>
      <c r="F198" s="56"/>
      <c r="G198" s="56"/>
      <c r="H198" s="56"/>
      <c r="K198"/>
    </row>
    <row r="199" spans="2:11" ht="15">
      <c r="B199"/>
      <c r="C199" s="59"/>
      <c r="F199" s="56"/>
      <c r="G199" s="56"/>
      <c r="H199" s="56"/>
      <c r="K199"/>
    </row>
    <row r="200" spans="2:11" ht="15">
      <c r="B200"/>
      <c r="C200" s="59"/>
      <c r="F200" s="56"/>
      <c r="G200" s="56"/>
      <c r="H200" s="56"/>
      <c r="K200"/>
    </row>
    <row r="201" spans="2:11" ht="15">
      <c r="B201"/>
      <c r="C201" s="59"/>
      <c r="F201" s="56"/>
      <c r="G201" s="56"/>
      <c r="H201" s="56"/>
      <c r="K201"/>
    </row>
    <row r="202" spans="2:11" ht="15">
      <c r="B202"/>
      <c r="C202" s="59"/>
      <c r="F202" s="56"/>
      <c r="G202" s="56"/>
      <c r="H202" s="56"/>
      <c r="K202"/>
    </row>
    <row r="203" spans="2:11" ht="15">
      <c r="B203"/>
      <c r="C203" s="59"/>
      <c r="F203" s="56"/>
      <c r="G203" s="56"/>
      <c r="H203" s="56"/>
      <c r="K203"/>
    </row>
    <row r="204" spans="2:11" ht="15">
      <c r="B204"/>
      <c r="C204" s="59"/>
      <c r="F204" s="56"/>
      <c r="G204" s="56"/>
      <c r="H204" s="56"/>
      <c r="K204"/>
    </row>
    <row r="205" spans="2:11" ht="15">
      <c r="B205"/>
      <c r="C205" s="59"/>
      <c r="F205" s="56"/>
      <c r="G205" s="56"/>
      <c r="H205" s="56"/>
      <c r="K205"/>
    </row>
    <row r="206" spans="2:11" ht="15">
      <c r="B206"/>
      <c r="C206" s="59"/>
      <c r="F206" s="56"/>
      <c r="G206" s="56"/>
      <c r="H206" s="56"/>
      <c r="K206"/>
    </row>
    <row r="207" spans="2:11" ht="15">
      <c r="B207"/>
      <c r="C207" s="59"/>
      <c r="F207" s="56"/>
      <c r="G207" s="56"/>
      <c r="H207" s="56"/>
      <c r="K207"/>
    </row>
    <row r="208" spans="2:11" ht="15">
      <c r="B208"/>
      <c r="C208" s="59"/>
      <c r="F208" s="56"/>
      <c r="G208" s="56"/>
      <c r="H208" s="56"/>
      <c r="K208"/>
    </row>
    <row r="209" spans="2:11" ht="15">
      <c r="B209"/>
      <c r="C209" s="59"/>
      <c r="F209" s="56"/>
      <c r="G209" s="56"/>
      <c r="H209" s="56"/>
      <c r="K209"/>
    </row>
    <row r="210" spans="2:11" ht="15">
      <c r="B210"/>
      <c r="C210" s="59"/>
      <c r="F210" s="56"/>
      <c r="G210" s="56"/>
      <c r="H210" s="56"/>
      <c r="K210"/>
    </row>
    <row r="211" spans="2:11" ht="15">
      <c r="B211"/>
      <c r="C211" s="59"/>
      <c r="F211" s="56"/>
      <c r="G211" s="56"/>
      <c r="H211" s="56"/>
      <c r="K211"/>
    </row>
    <row r="212" spans="2:11" ht="15">
      <c r="B212"/>
      <c r="C212" s="59"/>
      <c r="F212" s="56"/>
      <c r="G212" s="56"/>
      <c r="H212" s="56"/>
      <c r="K212"/>
    </row>
    <row r="213" spans="2:11" ht="15">
      <c r="B213"/>
      <c r="C213" s="59"/>
      <c r="F213" s="56"/>
      <c r="G213" s="56"/>
      <c r="H213" s="56"/>
      <c r="K213"/>
    </row>
    <row r="214" spans="2:11" ht="15">
      <c r="B214"/>
      <c r="C214" s="59"/>
      <c r="F214" s="56"/>
      <c r="G214" s="56"/>
      <c r="H214" s="56"/>
      <c r="K214"/>
    </row>
    <row r="215" spans="2:11" ht="15">
      <c r="B215"/>
      <c r="C215" s="59"/>
      <c r="F215" s="56"/>
      <c r="G215" s="56"/>
      <c r="H215" s="56"/>
      <c r="K215"/>
    </row>
    <row r="216" spans="2:11" ht="15">
      <c r="B216"/>
      <c r="C216" s="59"/>
      <c r="F216" s="56"/>
      <c r="G216" s="56"/>
      <c r="H216" s="56"/>
      <c r="K216"/>
    </row>
    <row r="217" spans="2:11" ht="15">
      <c r="B217"/>
      <c r="C217" s="59"/>
      <c r="F217" s="56"/>
      <c r="G217" s="56"/>
      <c r="H217" s="56"/>
      <c r="K217"/>
    </row>
    <row r="218" spans="2:11" ht="15">
      <c r="B218"/>
      <c r="C218" s="59"/>
      <c r="F218" s="56"/>
      <c r="G218" s="56"/>
      <c r="H218" s="56"/>
      <c r="K218"/>
    </row>
    <row r="219" spans="2:11" ht="15">
      <c r="B219"/>
      <c r="C219" s="59"/>
      <c r="F219" s="56"/>
      <c r="G219" s="56"/>
      <c r="H219" s="56"/>
      <c r="K219"/>
    </row>
    <row r="220" spans="2:11" ht="15">
      <c r="B220"/>
      <c r="C220" s="59"/>
      <c r="F220" s="56"/>
      <c r="G220" s="56"/>
      <c r="H220" s="56"/>
      <c r="K220"/>
    </row>
    <row r="221" spans="2:11" ht="15">
      <c r="B221"/>
      <c r="C221" s="59"/>
      <c r="F221" s="56"/>
      <c r="G221" s="56"/>
      <c r="H221" s="56"/>
      <c r="K221"/>
    </row>
    <row r="222" spans="2:11" ht="15">
      <c r="B222"/>
      <c r="C222" s="59"/>
      <c r="F222" s="56"/>
      <c r="G222" s="56"/>
      <c r="H222" s="56"/>
      <c r="K222"/>
    </row>
    <row r="223" spans="2:11" ht="15">
      <c r="B223"/>
      <c r="C223" s="59"/>
      <c r="F223" s="56"/>
      <c r="G223" s="56"/>
      <c r="H223" s="56"/>
      <c r="K223"/>
    </row>
    <row r="224" spans="2:11" ht="15">
      <c r="B224"/>
      <c r="C224" s="59"/>
      <c r="F224" s="56"/>
      <c r="G224" s="56"/>
      <c r="H224" s="56"/>
      <c r="K224"/>
    </row>
    <row r="225" spans="2:11" ht="15">
      <c r="B225"/>
      <c r="C225" s="59"/>
      <c r="F225" s="56"/>
      <c r="G225" s="56"/>
      <c r="H225" s="56"/>
      <c r="K225"/>
    </row>
    <row r="226" spans="2:11" ht="15">
      <c r="B226"/>
      <c r="C226" s="59"/>
      <c r="F226" s="56"/>
      <c r="G226" s="56"/>
      <c r="H226" s="56"/>
      <c r="K226"/>
    </row>
    <row r="227" spans="2:11" ht="15">
      <c r="B227"/>
      <c r="C227" s="59"/>
      <c r="F227" s="56"/>
      <c r="G227" s="56"/>
      <c r="H227" s="56"/>
      <c r="K227"/>
    </row>
    <row r="228" spans="2:11" ht="15">
      <c r="B228"/>
      <c r="C228" s="59"/>
      <c r="F228" s="56"/>
      <c r="G228" s="56"/>
      <c r="H228" s="56"/>
      <c r="K228"/>
    </row>
    <row r="229" spans="2:11" ht="15">
      <c r="B229"/>
      <c r="C229" s="59"/>
      <c r="F229" s="56"/>
      <c r="G229" s="56"/>
      <c r="H229" s="56"/>
      <c r="K229"/>
    </row>
    <row r="230" spans="2:11" ht="15">
      <c r="B230"/>
      <c r="C230" s="59"/>
      <c r="F230" s="56"/>
      <c r="G230" s="56"/>
      <c r="H230" s="56"/>
      <c r="K230"/>
    </row>
    <row r="231" spans="2:11" ht="15">
      <c r="B231"/>
      <c r="C231" s="59"/>
      <c r="F231" s="56"/>
      <c r="G231" s="56"/>
      <c r="H231" s="56"/>
      <c r="K231"/>
    </row>
    <row r="232" spans="2:11" ht="15">
      <c r="B232"/>
      <c r="C232" s="59"/>
      <c r="F232" s="56"/>
      <c r="G232" s="56"/>
      <c r="H232" s="56"/>
      <c r="K232"/>
    </row>
    <row r="233" spans="2:11" ht="15">
      <c r="B233"/>
      <c r="C233" s="59"/>
      <c r="F233" s="56"/>
      <c r="G233" s="56"/>
      <c r="H233" s="56"/>
      <c r="K233"/>
    </row>
    <row r="234" spans="2:11" ht="15">
      <c r="B234"/>
      <c r="C234" s="59"/>
      <c r="F234" s="56"/>
      <c r="G234" s="56"/>
      <c r="H234" s="56"/>
      <c r="K234"/>
    </row>
    <row r="235" spans="2:11" ht="15">
      <c r="B235"/>
      <c r="C235" s="59"/>
      <c r="F235" s="56"/>
      <c r="G235" s="56"/>
      <c r="H235" s="56"/>
      <c r="K235"/>
    </row>
    <row r="236" spans="2:11" ht="15">
      <c r="B236"/>
      <c r="C236" s="59"/>
      <c r="F236" s="56"/>
      <c r="G236" s="56"/>
      <c r="H236" s="56"/>
      <c r="K236"/>
    </row>
    <row r="237" spans="2:11" ht="15">
      <c r="B237"/>
      <c r="C237" s="59"/>
      <c r="F237" s="56"/>
      <c r="G237" s="56"/>
      <c r="H237" s="56"/>
      <c r="K237"/>
    </row>
    <row r="238" spans="2:11" ht="15">
      <c r="B238"/>
      <c r="C238" s="59"/>
      <c r="F238" s="56"/>
      <c r="G238" s="56"/>
      <c r="H238" s="56"/>
      <c r="K238"/>
    </row>
    <row r="239" spans="2:11" ht="15">
      <c r="B239"/>
      <c r="C239" s="59"/>
      <c r="F239" s="56"/>
      <c r="G239" s="56"/>
      <c r="H239" s="56"/>
      <c r="K239"/>
    </row>
    <row r="240" spans="2:11" ht="15">
      <c r="B240"/>
      <c r="C240" s="59"/>
      <c r="F240" s="56"/>
      <c r="G240" s="56"/>
      <c r="H240" s="56"/>
      <c r="K240"/>
    </row>
    <row r="241" spans="2:11" ht="15">
      <c r="B241"/>
      <c r="C241" s="59"/>
      <c r="F241" s="56"/>
      <c r="G241" s="56"/>
      <c r="H241" s="56"/>
      <c r="K241"/>
    </row>
    <row r="242" spans="2:11" ht="15">
      <c r="B242"/>
      <c r="C242" s="59"/>
      <c r="F242" s="56"/>
      <c r="G242" s="56"/>
      <c r="H242" s="56"/>
      <c r="K242"/>
    </row>
    <row r="243" spans="2:11" ht="15">
      <c r="B243"/>
      <c r="C243" s="59"/>
      <c r="F243" s="56"/>
      <c r="G243" s="56"/>
      <c r="H243" s="56"/>
      <c r="K243"/>
    </row>
    <row r="244" spans="2:11" ht="15">
      <c r="B244"/>
      <c r="C244" s="59"/>
      <c r="F244" s="56"/>
      <c r="G244" s="56"/>
      <c r="H244" s="56"/>
      <c r="K244"/>
    </row>
    <row r="245" spans="2:11" ht="15">
      <c r="B245"/>
      <c r="C245" s="59"/>
      <c r="F245" s="56"/>
      <c r="G245" s="56"/>
      <c r="H245" s="56"/>
      <c r="K245"/>
    </row>
    <row r="246" spans="2:11" ht="15">
      <c r="B246"/>
      <c r="C246" s="59"/>
      <c r="F246" s="56"/>
      <c r="G246" s="56"/>
      <c r="H246" s="56"/>
      <c r="K246"/>
    </row>
    <row r="247" spans="2:11" ht="15">
      <c r="B247"/>
      <c r="C247" s="59"/>
      <c r="F247" s="56"/>
      <c r="G247" s="56"/>
      <c r="H247" s="56"/>
      <c r="K247"/>
    </row>
    <row r="248" spans="2:11" ht="15">
      <c r="B248"/>
      <c r="C248" s="59"/>
      <c r="F248" s="56"/>
      <c r="G248" s="56"/>
      <c r="H248" s="56"/>
      <c r="K248"/>
    </row>
    <row r="249" spans="2:11" ht="15">
      <c r="B249"/>
      <c r="C249" s="59"/>
      <c r="F249" s="56"/>
      <c r="G249" s="56"/>
      <c r="H249" s="56"/>
      <c r="K249"/>
    </row>
    <row r="250" spans="2:11" ht="15">
      <c r="B250"/>
      <c r="C250" s="59"/>
      <c r="F250" s="56"/>
      <c r="G250" s="56"/>
      <c r="H250" s="56"/>
      <c r="K250"/>
    </row>
    <row r="251" spans="2:11" ht="15">
      <c r="B251"/>
      <c r="C251" s="59"/>
      <c r="F251" s="56"/>
      <c r="G251" s="56"/>
      <c r="H251" s="56"/>
      <c r="K251"/>
    </row>
    <row r="252" spans="2:11" ht="15">
      <c r="B252"/>
      <c r="C252" s="59"/>
      <c r="F252" s="56"/>
      <c r="G252" s="56"/>
      <c r="H252" s="56"/>
      <c r="K252"/>
    </row>
    <row r="253" spans="2:11" ht="15">
      <c r="B253"/>
      <c r="C253" s="59"/>
      <c r="F253" s="56"/>
      <c r="G253" s="56"/>
      <c r="H253" s="56"/>
      <c r="K253"/>
    </row>
    <row r="254" spans="2:11" ht="15">
      <c r="B254"/>
      <c r="C254" s="59"/>
      <c r="F254" s="56"/>
      <c r="G254" s="56"/>
      <c r="H254" s="56"/>
      <c r="K254"/>
    </row>
    <row r="255" spans="2:11" ht="15">
      <c r="B255"/>
      <c r="C255" s="59"/>
      <c r="F255" s="56"/>
      <c r="G255" s="56"/>
      <c r="H255" s="56"/>
      <c r="K255"/>
    </row>
    <row r="256" spans="2:11" ht="15">
      <c r="B256"/>
      <c r="C256" s="59"/>
      <c r="F256" s="56"/>
      <c r="G256" s="56"/>
      <c r="H256" s="56"/>
      <c r="K256"/>
    </row>
    <row r="257" spans="2:11" ht="15">
      <c r="B257"/>
      <c r="C257" s="59"/>
      <c r="F257" s="56"/>
      <c r="G257" s="56"/>
      <c r="H257" s="56"/>
      <c r="K257"/>
    </row>
    <row r="258" spans="2:11" ht="15">
      <c r="B258"/>
      <c r="C258" s="59"/>
      <c r="F258" s="56"/>
      <c r="G258" s="56"/>
      <c r="H258" s="56"/>
      <c r="K258"/>
    </row>
    <row r="259" spans="2:11" ht="15">
      <c r="B259"/>
      <c r="C259" s="59"/>
      <c r="F259" s="56"/>
      <c r="G259" s="56"/>
      <c r="H259" s="56"/>
      <c r="K259"/>
    </row>
    <row r="260" spans="2:11" ht="15">
      <c r="B260"/>
      <c r="C260" s="59"/>
      <c r="F260" s="56"/>
      <c r="G260" s="56"/>
      <c r="H260" s="56"/>
      <c r="K260"/>
    </row>
    <row r="261" spans="2:11" ht="15">
      <c r="B261"/>
      <c r="C261" s="59"/>
      <c r="F261" s="56"/>
      <c r="G261" s="56"/>
      <c r="H261" s="56"/>
      <c r="K261"/>
    </row>
    <row r="262" spans="2:11" ht="15">
      <c r="B262"/>
      <c r="C262" s="59"/>
      <c r="F262" s="56"/>
      <c r="G262" s="56"/>
      <c r="H262" s="56"/>
      <c r="K262"/>
    </row>
    <row r="263" spans="2:11" ht="15">
      <c r="B263"/>
      <c r="C263" s="59"/>
      <c r="F263" s="56"/>
      <c r="G263" s="56"/>
      <c r="H263" s="56"/>
      <c r="K263"/>
    </row>
    <row r="264" spans="2:11" ht="15">
      <c r="B264"/>
      <c r="C264" s="59"/>
      <c r="F264" s="56"/>
      <c r="G264" s="56"/>
      <c r="H264" s="56"/>
      <c r="K264"/>
    </row>
    <row r="265" spans="2:11" ht="15">
      <c r="B265"/>
      <c r="C265" s="59"/>
      <c r="F265" s="56"/>
      <c r="G265" s="56"/>
      <c r="H265" s="56"/>
      <c r="K265"/>
    </row>
    <row r="266" spans="2:11" ht="15">
      <c r="B266"/>
      <c r="C266" s="59"/>
      <c r="F266" s="56"/>
      <c r="G266" s="56"/>
      <c r="H266" s="56"/>
      <c r="K266"/>
    </row>
    <row r="267" spans="2:11" ht="15">
      <c r="B267"/>
      <c r="C267" s="59"/>
      <c r="F267" s="56"/>
      <c r="G267" s="56"/>
      <c r="H267" s="56"/>
      <c r="K267"/>
    </row>
    <row r="268" spans="2:11" ht="15">
      <c r="B268"/>
      <c r="C268" s="59"/>
      <c r="F268" s="56"/>
      <c r="G268" s="56"/>
      <c r="H268" s="56"/>
      <c r="K268"/>
    </row>
    <row r="269" spans="2:11" ht="15">
      <c r="B269"/>
      <c r="C269" s="59"/>
      <c r="F269" s="56"/>
      <c r="G269" s="56"/>
      <c r="H269" s="56"/>
      <c r="K269"/>
    </row>
    <row r="270" spans="2:11" ht="15">
      <c r="B270"/>
      <c r="C270" s="59"/>
      <c r="F270" s="56"/>
      <c r="G270" s="56"/>
      <c r="H270" s="56"/>
      <c r="K270"/>
    </row>
    <row r="271" spans="2:11" ht="15">
      <c r="B271"/>
      <c r="C271" s="59"/>
      <c r="F271" s="56"/>
      <c r="G271" s="56"/>
      <c r="H271" s="56"/>
      <c r="K271"/>
    </row>
    <row r="272" spans="2:11" ht="15">
      <c r="B272"/>
      <c r="C272" s="59"/>
      <c r="F272" s="56"/>
      <c r="G272" s="56"/>
      <c r="H272" s="56"/>
      <c r="K272"/>
    </row>
    <row r="273" spans="2:11" ht="15">
      <c r="B273"/>
      <c r="C273" s="59"/>
      <c r="F273" s="56"/>
      <c r="G273" s="56"/>
      <c r="H273" s="56"/>
      <c r="K273"/>
    </row>
    <row r="274" spans="2:11" ht="15">
      <c r="B274"/>
      <c r="C274" s="59"/>
      <c r="F274" s="56"/>
      <c r="G274" s="56"/>
      <c r="H274" s="56"/>
      <c r="K274"/>
    </row>
    <row r="275" spans="2:11" ht="15">
      <c r="B275"/>
      <c r="C275" s="59"/>
      <c r="F275" s="56"/>
      <c r="G275" s="56"/>
      <c r="H275" s="56"/>
      <c r="K275"/>
    </row>
    <row r="276" spans="2:11" ht="15">
      <c r="B276"/>
      <c r="C276" s="59"/>
      <c r="F276" s="56"/>
      <c r="G276" s="56"/>
      <c r="H276" s="56"/>
      <c r="K276"/>
    </row>
    <row r="277" spans="2:11" ht="15">
      <c r="B277"/>
      <c r="C277" s="59"/>
      <c r="F277" s="56"/>
      <c r="G277" s="56"/>
      <c r="H277" s="56"/>
      <c r="K277"/>
    </row>
    <row r="278" spans="2:11" ht="15">
      <c r="B278"/>
      <c r="C278" s="59"/>
      <c r="F278" s="56"/>
      <c r="G278" s="56"/>
      <c r="H278" s="56"/>
      <c r="K278"/>
    </row>
    <row r="279" spans="2:11" ht="15">
      <c r="B279"/>
      <c r="C279" s="59"/>
      <c r="F279" s="56"/>
      <c r="G279" s="56"/>
      <c r="H279" s="56"/>
      <c r="K279"/>
    </row>
    <row r="280" spans="2:11" ht="15">
      <c r="B280"/>
      <c r="C280" s="59"/>
      <c r="F280" s="56"/>
      <c r="G280" s="56"/>
      <c r="H280" s="56"/>
      <c r="K280"/>
    </row>
    <row r="281" spans="2:11" ht="15">
      <c r="B281"/>
      <c r="C281" s="59"/>
      <c r="F281" s="56"/>
      <c r="G281" s="56"/>
      <c r="H281" s="56"/>
      <c r="K281"/>
    </row>
    <row r="282" spans="2:11" ht="15">
      <c r="B282"/>
      <c r="C282" s="59"/>
      <c r="F282" s="56"/>
      <c r="G282" s="56"/>
      <c r="H282" s="56"/>
      <c r="K282"/>
    </row>
    <row r="283" spans="2:11" ht="15">
      <c r="B283"/>
      <c r="C283" s="59"/>
      <c r="F283" s="56"/>
      <c r="G283" s="56"/>
      <c r="H283" s="56"/>
      <c r="K283"/>
    </row>
    <row r="284" spans="2:11" ht="15">
      <c r="B284"/>
      <c r="C284" s="59"/>
      <c r="F284" s="56"/>
      <c r="G284" s="56"/>
      <c r="H284" s="56"/>
      <c r="K284"/>
    </row>
    <row r="285" spans="2:11" ht="15">
      <c r="B285"/>
      <c r="C285" s="59"/>
      <c r="F285" s="56"/>
      <c r="G285" s="56"/>
      <c r="H285" s="56"/>
      <c r="K285"/>
    </row>
    <row r="286" spans="2:11" ht="15">
      <c r="B286"/>
      <c r="C286" s="59"/>
      <c r="F286" s="56"/>
      <c r="G286" s="56"/>
      <c r="H286" s="56"/>
      <c r="K286"/>
    </row>
    <row r="287" spans="2:11" ht="15">
      <c r="B287"/>
      <c r="C287" s="59"/>
      <c r="F287" s="56"/>
      <c r="G287" s="56"/>
      <c r="H287" s="56"/>
      <c r="K287"/>
    </row>
    <row r="288" spans="2:11" ht="15">
      <c r="B288"/>
      <c r="C288" s="59"/>
      <c r="F288" s="56"/>
      <c r="G288" s="56"/>
      <c r="H288" s="56"/>
      <c r="K288"/>
    </row>
    <row r="289" spans="2:11" ht="15">
      <c r="B289"/>
      <c r="C289" s="59"/>
      <c r="F289" s="56"/>
      <c r="G289" s="56"/>
      <c r="H289" s="56"/>
      <c r="K289"/>
    </row>
    <row r="290" spans="2:11" ht="15">
      <c r="B290"/>
      <c r="C290" s="59"/>
      <c r="F290" s="56"/>
      <c r="G290" s="56"/>
      <c r="H290" s="56"/>
      <c r="K290"/>
    </row>
    <row r="291" spans="2:11" ht="15">
      <c r="B291"/>
      <c r="C291" s="59"/>
      <c r="F291" s="56"/>
      <c r="G291" s="56"/>
      <c r="H291" s="56"/>
      <c r="K291"/>
    </row>
    <row r="292" spans="2:11" ht="15">
      <c r="B292"/>
      <c r="C292" s="59"/>
      <c r="F292" s="56"/>
      <c r="G292" s="56"/>
      <c r="H292" s="56"/>
      <c r="K292"/>
    </row>
    <row r="293" spans="2:11" ht="15">
      <c r="B293"/>
      <c r="C293" s="59"/>
      <c r="F293" s="56"/>
      <c r="G293" s="56"/>
      <c r="H293" s="56"/>
      <c r="K293"/>
    </row>
    <row r="294" spans="2:11" ht="15">
      <c r="B294"/>
      <c r="C294" s="59"/>
      <c r="F294" s="56"/>
      <c r="G294" s="56"/>
      <c r="H294" s="56"/>
      <c r="K294"/>
    </row>
    <row r="295" spans="2:11" ht="15">
      <c r="B295"/>
      <c r="C295" s="59"/>
      <c r="F295" s="56"/>
      <c r="G295" s="56"/>
      <c r="H295" s="56"/>
      <c r="K295"/>
    </row>
    <row r="296" spans="2:11" ht="15">
      <c r="B296"/>
      <c r="C296" s="59"/>
      <c r="F296" s="56"/>
      <c r="G296" s="56"/>
      <c r="H296" s="56"/>
      <c r="K296"/>
    </row>
    <row r="297" spans="2:11" ht="15">
      <c r="B297"/>
      <c r="C297" s="59"/>
      <c r="F297" s="56"/>
      <c r="G297" s="56"/>
      <c r="H297" s="56"/>
      <c r="K297"/>
    </row>
    <row r="298" spans="2:11" ht="15">
      <c r="B298"/>
      <c r="C298" s="59"/>
      <c r="F298" s="56"/>
      <c r="G298" s="56"/>
      <c r="H298" s="56"/>
      <c r="K298"/>
    </row>
    <row r="299" spans="2:11" ht="15">
      <c r="B299"/>
      <c r="C299" s="59"/>
      <c r="F299" s="56"/>
      <c r="G299" s="56"/>
      <c r="H299" s="56"/>
      <c r="K299"/>
    </row>
    <row r="300" spans="2:11" ht="15">
      <c r="B300"/>
      <c r="C300" s="59"/>
      <c r="F300" s="56"/>
      <c r="G300" s="56"/>
      <c r="H300" s="56"/>
      <c r="K300"/>
    </row>
    <row r="301" spans="2:11" ht="15">
      <c r="B301"/>
      <c r="C301" s="59"/>
      <c r="F301" s="56"/>
      <c r="G301" s="56"/>
      <c r="H301" s="56"/>
      <c r="K301"/>
    </row>
    <row r="302" spans="2:11" ht="15">
      <c r="B302"/>
      <c r="C302" s="59"/>
      <c r="F302" s="56"/>
      <c r="G302" s="56"/>
      <c r="H302" s="56"/>
      <c r="K302"/>
    </row>
    <row r="303" spans="2:11" ht="15">
      <c r="B303"/>
      <c r="C303" s="59"/>
      <c r="F303" s="56"/>
      <c r="G303" s="56"/>
      <c r="H303" s="56"/>
      <c r="K303"/>
    </row>
    <row r="304" spans="2:11" ht="15">
      <c r="B304"/>
      <c r="C304" s="59"/>
      <c r="F304" s="56"/>
      <c r="G304" s="56"/>
      <c r="H304" s="56"/>
      <c r="K304"/>
    </row>
    <row r="305" spans="2:11" ht="15">
      <c r="B305"/>
      <c r="C305" s="59"/>
      <c r="F305" s="56"/>
      <c r="G305" s="56"/>
      <c r="H305" s="56"/>
      <c r="K305"/>
    </row>
    <row r="306" spans="2:11" ht="15">
      <c r="B306"/>
      <c r="C306" s="59"/>
      <c r="F306" s="56"/>
      <c r="G306" s="56"/>
      <c r="H306" s="56"/>
      <c r="K306"/>
    </row>
    <row r="307" spans="2:11" ht="15">
      <c r="B307"/>
      <c r="C307" s="59"/>
      <c r="F307" s="56"/>
      <c r="G307" s="56"/>
      <c r="H307" s="56"/>
      <c r="K307"/>
    </row>
    <row r="308" spans="2:11" ht="15">
      <c r="B308"/>
      <c r="C308" s="59"/>
      <c r="F308" s="56"/>
      <c r="G308" s="56"/>
      <c r="H308" s="56"/>
      <c r="K308"/>
    </row>
    <row r="309" spans="2:11" ht="15">
      <c r="B309"/>
      <c r="C309" s="59"/>
      <c r="F309" s="56"/>
      <c r="G309" s="56"/>
      <c r="H309" s="56"/>
      <c r="K309"/>
    </row>
    <row r="310" spans="2:11" ht="15">
      <c r="B310"/>
      <c r="C310" s="59"/>
      <c r="F310" s="56"/>
      <c r="G310" s="56"/>
      <c r="H310" s="56"/>
      <c r="K310"/>
    </row>
    <row r="311" spans="2:11" ht="15">
      <c r="B311"/>
      <c r="C311" s="59"/>
      <c r="F311" s="56"/>
      <c r="G311" s="56"/>
      <c r="H311" s="56"/>
      <c r="K311"/>
    </row>
    <row r="312" spans="2:11" ht="15">
      <c r="B312"/>
      <c r="C312" s="59"/>
      <c r="F312" s="56"/>
      <c r="G312" s="56"/>
      <c r="H312" s="56"/>
      <c r="K312"/>
    </row>
    <row r="313" spans="2:11" ht="15">
      <c r="B313"/>
      <c r="C313" s="59"/>
      <c r="F313" s="56"/>
      <c r="G313" s="56"/>
      <c r="H313" s="56"/>
      <c r="K313"/>
    </row>
    <row r="314" spans="2:11" ht="15">
      <c r="B314"/>
      <c r="C314" s="59"/>
      <c r="F314" s="56"/>
      <c r="G314" s="56"/>
      <c r="H314" s="56"/>
      <c r="K314"/>
    </row>
    <row r="315" spans="2:11" ht="15">
      <c r="B315"/>
      <c r="C315" s="59"/>
      <c r="F315" s="56"/>
      <c r="G315" s="56"/>
      <c r="H315" s="56"/>
      <c r="K315"/>
    </row>
    <row r="316" spans="2:11" ht="15">
      <c r="B316"/>
      <c r="C316" s="59"/>
      <c r="F316" s="56"/>
      <c r="G316" s="56"/>
      <c r="H316" s="56"/>
      <c r="K316"/>
    </row>
    <row r="317" spans="2:11" ht="15">
      <c r="B317"/>
      <c r="C317" s="59"/>
      <c r="F317" s="56"/>
      <c r="G317" s="56"/>
      <c r="H317" s="56"/>
      <c r="K317"/>
    </row>
    <row r="318" spans="2:11" ht="15">
      <c r="B318"/>
      <c r="C318" s="59"/>
      <c r="F318" s="56"/>
      <c r="G318" s="56"/>
      <c r="H318" s="56"/>
      <c r="K318"/>
    </row>
    <row r="319" spans="2:11" ht="15">
      <c r="B319"/>
      <c r="C319" s="59"/>
      <c r="F319" s="56"/>
      <c r="G319" s="56"/>
      <c r="H319" s="56"/>
      <c r="K319"/>
    </row>
    <row r="320" spans="2:11" ht="15">
      <c r="B320"/>
      <c r="C320" s="59"/>
      <c r="F320" s="56"/>
      <c r="G320" s="56"/>
      <c r="H320" s="56"/>
      <c r="K320"/>
    </row>
    <row r="321" spans="2:11" ht="15">
      <c r="B321"/>
      <c r="C321" s="59"/>
      <c r="F321" s="56"/>
      <c r="G321" s="56"/>
      <c r="H321" s="56"/>
      <c r="K321"/>
    </row>
    <row r="322" spans="2:11" ht="15">
      <c r="B322"/>
      <c r="C322" s="59"/>
      <c r="F322" s="56"/>
      <c r="G322" s="56"/>
      <c r="H322" s="56"/>
      <c r="K322"/>
    </row>
    <row r="323" spans="2:11" ht="15">
      <c r="B323"/>
      <c r="C323" s="59"/>
      <c r="F323" s="56"/>
      <c r="G323" s="56"/>
      <c r="H323" s="56"/>
      <c r="K323"/>
    </row>
    <row r="324" spans="2:11" ht="15">
      <c r="B324"/>
      <c r="C324" s="59"/>
      <c r="F324" s="56"/>
      <c r="G324" s="56"/>
      <c r="H324" s="56"/>
      <c r="K324"/>
    </row>
    <row r="325" spans="2:11" ht="15">
      <c r="B325"/>
      <c r="C325" s="59"/>
      <c r="F325" s="56"/>
      <c r="G325" s="56"/>
      <c r="H325" s="56"/>
      <c r="K325"/>
    </row>
    <row r="326" spans="2:11" ht="15">
      <c r="B326"/>
      <c r="C326" s="59"/>
      <c r="F326" s="56"/>
      <c r="G326" s="56"/>
      <c r="H326" s="56"/>
      <c r="K326"/>
    </row>
    <row r="327" spans="2:11" ht="15">
      <c r="B327"/>
      <c r="C327" s="59"/>
      <c r="F327" s="56"/>
      <c r="G327" s="56"/>
      <c r="H327" s="56"/>
      <c r="K327"/>
    </row>
    <row r="328" spans="2:11" ht="15">
      <c r="B328"/>
      <c r="C328" s="59"/>
      <c r="F328" s="56"/>
      <c r="G328" s="56"/>
      <c r="H328" s="56"/>
      <c r="K328"/>
    </row>
    <row r="329" spans="2:11" ht="15">
      <c r="B329"/>
      <c r="C329" s="59"/>
      <c r="F329" s="56"/>
      <c r="G329" s="56"/>
      <c r="H329" s="56"/>
      <c r="K329"/>
    </row>
    <row r="330" spans="2:11" ht="15">
      <c r="B330"/>
      <c r="C330" s="59"/>
      <c r="F330" s="56"/>
      <c r="G330" s="56"/>
      <c r="H330" s="56"/>
      <c r="K330"/>
    </row>
    <row r="331" spans="2:11" ht="15">
      <c r="B331"/>
      <c r="C331" s="59"/>
      <c r="F331" s="56"/>
      <c r="G331" s="56"/>
      <c r="H331" s="56"/>
      <c r="K331"/>
    </row>
    <row r="332" spans="2:11" ht="15">
      <c r="B332"/>
      <c r="C332" s="59"/>
      <c r="F332" s="56"/>
      <c r="G332" s="56"/>
      <c r="H332" s="56"/>
      <c r="K332"/>
    </row>
    <row r="333" spans="2:11" ht="15">
      <c r="B333"/>
      <c r="C333" s="59"/>
      <c r="F333" s="56"/>
      <c r="G333" s="56"/>
      <c r="H333" s="56"/>
      <c r="K333"/>
    </row>
    <row r="334" spans="2:11" ht="15">
      <c r="B334"/>
      <c r="C334" s="59"/>
      <c r="F334" s="56"/>
      <c r="G334" s="56"/>
      <c r="H334" s="56"/>
      <c r="K334"/>
    </row>
    <row r="335" spans="2:11" ht="15">
      <c r="B335"/>
      <c r="C335" s="59"/>
      <c r="F335" s="56"/>
      <c r="G335" s="56"/>
      <c r="H335" s="56"/>
      <c r="K335"/>
    </row>
    <row r="336" spans="2:11" ht="15">
      <c r="B336"/>
      <c r="C336" s="59"/>
      <c r="F336" s="56"/>
      <c r="G336" s="56"/>
      <c r="H336" s="56"/>
      <c r="K336"/>
    </row>
    <row r="337" spans="2:11" ht="15">
      <c r="B337"/>
      <c r="C337" s="59"/>
      <c r="F337" s="56"/>
      <c r="G337" s="56"/>
      <c r="H337" s="56"/>
      <c r="K337"/>
    </row>
    <row r="338" spans="2:11" ht="15">
      <c r="B338"/>
      <c r="C338" s="59"/>
      <c r="F338" s="56"/>
      <c r="G338" s="56"/>
      <c r="H338" s="56"/>
      <c r="K338"/>
    </row>
    <row r="339" spans="2:11" ht="15">
      <c r="B339"/>
      <c r="C339" s="59"/>
      <c r="F339" s="56"/>
      <c r="G339" s="56"/>
      <c r="H339" s="56"/>
      <c r="K339"/>
    </row>
    <row r="340" spans="2:11" ht="15">
      <c r="B340"/>
      <c r="C340" s="59"/>
      <c r="F340" s="56"/>
      <c r="G340" s="56"/>
      <c r="H340" s="56"/>
      <c r="K340"/>
    </row>
    <row r="341" spans="2:11" ht="15">
      <c r="B341"/>
      <c r="C341" s="59"/>
      <c r="F341" s="56"/>
      <c r="G341" s="56"/>
      <c r="H341" s="56"/>
      <c r="K341"/>
    </row>
    <row r="342" spans="2:11" ht="15">
      <c r="B342"/>
      <c r="C342" s="59"/>
      <c r="F342" s="56"/>
      <c r="G342" s="56"/>
      <c r="H342" s="56"/>
      <c r="K342"/>
    </row>
    <row r="343" spans="2:11" ht="15">
      <c r="B343"/>
      <c r="C343" s="59"/>
      <c r="F343" s="56"/>
      <c r="G343" s="56"/>
      <c r="H343" s="56"/>
      <c r="K343"/>
    </row>
    <row r="344" spans="2:11" ht="15">
      <c r="B344"/>
      <c r="C344" s="59"/>
      <c r="F344" s="56"/>
      <c r="G344" s="56"/>
      <c r="H344" s="56"/>
      <c r="K344"/>
    </row>
    <row r="345" spans="2:11" ht="15">
      <c r="B345"/>
      <c r="C345" s="59"/>
      <c r="F345" s="56"/>
      <c r="G345" s="56"/>
      <c r="H345" s="56"/>
      <c r="K345"/>
    </row>
    <row r="346" spans="2:11" ht="15">
      <c r="B346"/>
      <c r="C346" s="59"/>
      <c r="F346" s="56"/>
      <c r="G346" s="56"/>
      <c r="H346" s="56"/>
      <c r="K346"/>
    </row>
    <row r="347" spans="2:11" ht="15">
      <c r="B347"/>
      <c r="C347" s="59"/>
      <c r="F347" s="56"/>
      <c r="G347" s="56"/>
      <c r="H347" s="56"/>
      <c r="K347"/>
    </row>
    <row r="348" spans="2:11" ht="15">
      <c r="B348"/>
      <c r="C348" s="59"/>
      <c r="F348" s="56"/>
      <c r="G348" s="56"/>
      <c r="H348" s="56"/>
      <c r="K348"/>
    </row>
    <row r="349" spans="2:11" ht="15">
      <c r="B349"/>
      <c r="C349" s="59"/>
      <c r="F349" s="56"/>
      <c r="G349" s="56"/>
      <c r="H349" s="56"/>
      <c r="K349"/>
    </row>
    <row r="350" spans="2:11" ht="15">
      <c r="B350"/>
      <c r="C350" s="59"/>
      <c r="F350" s="56"/>
      <c r="G350" s="56"/>
      <c r="H350" s="56"/>
      <c r="K350"/>
    </row>
    <row r="351" spans="2:11" ht="15">
      <c r="B351"/>
      <c r="C351" s="59"/>
      <c r="F351" s="56"/>
      <c r="G351" s="56"/>
      <c r="H351" s="56"/>
      <c r="K351"/>
    </row>
    <row r="352" spans="2:11" ht="15">
      <c r="B352"/>
      <c r="C352" s="59"/>
      <c r="F352" s="56"/>
      <c r="G352" s="56"/>
      <c r="H352" s="56"/>
      <c r="K352"/>
    </row>
    <row r="353" spans="2:11" ht="15">
      <c r="B353"/>
      <c r="C353" s="59"/>
      <c r="F353" s="56"/>
      <c r="G353" s="56"/>
      <c r="H353" s="56"/>
      <c r="K353"/>
    </row>
    <row r="354" spans="2:11" ht="15">
      <c r="B354"/>
      <c r="C354" s="59"/>
      <c r="F354" s="56"/>
      <c r="G354" s="56"/>
      <c r="H354" s="56"/>
      <c r="K354"/>
    </row>
    <row r="355" spans="2:11" ht="15">
      <c r="B355"/>
      <c r="C355" s="59"/>
      <c r="F355" s="56"/>
      <c r="G355" s="56"/>
      <c r="H355" s="56"/>
      <c r="K355"/>
    </row>
    <row r="356" spans="2:11" ht="15">
      <c r="B356"/>
      <c r="C356" s="59"/>
      <c r="F356" s="56"/>
      <c r="G356" s="56"/>
      <c r="H356" s="56"/>
      <c r="K356"/>
    </row>
    <row r="357" spans="2:11" ht="15">
      <c r="B357"/>
      <c r="C357" s="59"/>
      <c r="F357" s="56"/>
      <c r="G357" s="56"/>
      <c r="H357" s="56"/>
      <c r="K357"/>
    </row>
    <row r="358" spans="2:11" ht="15">
      <c r="B358"/>
      <c r="C358" s="59"/>
      <c r="F358" s="56"/>
      <c r="G358" s="56"/>
      <c r="H358" s="56"/>
      <c r="K358"/>
    </row>
    <row r="359" spans="2:11" ht="15">
      <c r="B359"/>
      <c r="C359" s="59"/>
      <c r="F359" s="56"/>
      <c r="G359" s="56"/>
      <c r="H359" s="56"/>
      <c r="K359"/>
    </row>
    <row r="360" spans="2:11" ht="15">
      <c r="B360"/>
      <c r="C360" s="59"/>
      <c r="F360" s="56"/>
      <c r="G360" s="56"/>
      <c r="H360" s="56"/>
      <c r="K360"/>
    </row>
    <row r="361" spans="2:11" ht="15">
      <c r="B361"/>
      <c r="C361" s="59"/>
      <c r="F361" s="56"/>
      <c r="G361" s="56"/>
      <c r="H361" s="56"/>
      <c r="K361"/>
    </row>
    <row r="362" spans="2:11" ht="15">
      <c r="B362"/>
      <c r="C362" s="59"/>
      <c r="F362" s="56"/>
      <c r="G362" s="56"/>
      <c r="H362" s="56"/>
      <c r="K362"/>
    </row>
    <row r="363" spans="2:11" ht="15">
      <c r="B363"/>
      <c r="C363" s="59"/>
      <c r="F363" s="56"/>
      <c r="G363" s="56"/>
      <c r="H363" s="56"/>
      <c r="K363"/>
    </row>
    <row r="364" spans="2:11" ht="15">
      <c r="B364"/>
      <c r="C364" s="59"/>
      <c r="F364" s="56"/>
      <c r="G364" s="56"/>
      <c r="H364" s="56"/>
      <c r="K364"/>
    </row>
    <row r="365" spans="2:11" ht="15">
      <c r="B365"/>
      <c r="C365" s="59"/>
      <c r="F365" s="56"/>
      <c r="G365" s="56"/>
      <c r="H365" s="56"/>
      <c r="K365"/>
    </row>
    <row r="366" spans="2:11" ht="15">
      <c r="B366"/>
      <c r="C366" s="59"/>
      <c r="F366" s="56"/>
      <c r="G366" s="56"/>
      <c r="H366" s="56"/>
      <c r="K366"/>
    </row>
    <row r="367" spans="2:11" ht="15">
      <c r="B367"/>
      <c r="C367" s="59"/>
      <c r="F367" s="56"/>
      <c r="G367" s="56"/>
      <c r="H367" s="56"/>
      <c r="K367"/>
    </row>
    <row r="368" spans="2:11" ht="15">
      <c r="B368"/>
      <c r="C368" s="59"/>
      <c r="F368" s="56"/>
      <c r="G368" s="56"/>
      <c r="H368" s="56"/>
      <c r="K368"/>
    </row>
    <row r="369" spans="2:11" ht="15">
      <c r="B369"/>
      <c r="C369" s="59"/>
      <c r="F369" s="56"/>
      <c r="G369" s="56"/>
      <c r="H369" s="56"/>
      <c r="K369"/>
    </row>
    <row r="370" spans="2:11" ht="15">
      <c r="B370"/>
      <c r="C370" s="59"/>
      <c r="F370" s="56"/>
      <c r="G370" s="56"/>
      <c r="H370" s="56"/>
      <c r="K370"/>
    </row>
    <row r="371" spans="2:11" ht="15">
      <c r="B371"/>
      <c r="C371" s="59"/>
      <c r="F371" s="56"/>
      <c r="G371" s="56"/>
      <c r="H371" s="56"/>
      <c r="K371"/>
    </row>
    <row r="372" spans="2:11" ht="15">
      <c r="B372"/>
      <c r="C372" s="59"/>
      <c r="F372" s="56"/>
      <c r="G372" s="56"/>
      <c r="H372" s="56"/>
      <c r="K372"/>
    </row>
    <row r="373" spans="2:11" ht="15">
      <c r="B373"/>
      <c r="C373" s="59"/>
      <c r="F373" s="56"/>
      <c r="G373" s="56"/>
      <c r="H373" s="56"/>
      <c r="K373"/>
    </row>
    <row r="374" spans="2:11" ht="15">
      <c r="B374"/>
      <c r="C374" s="59"/>
      <c r="F374" s="56"/>
      <c r="G374" s="56"/>
      <c r="H374" s="56"/>
      <c r="K374"/>
    </row>
    <row r="375" spans="2:11" ht="15">
      <c r="B375"/>
      <c r="C375" s="59"/>
      <c r="F375" s="56"/>
      <c r="G375" s="56"/>
      <c r="H375" s="56"/>
      <c r="K375"/>
    </row>
    <row r="376" spans="2:11" ht="15">
      <c r="B376"/>
      <c r="C376" s="59"/>
      <c r="F376" s="56"/>
      <c r="G376" s="56"/>
      <c r="H376" s="56"/>
      <c r="K376"/>
    </row>
    <row r="377" spans="2:11" ht="15">
      <c r="B377"/>
      <c r="C377" s="59"/>
      <c r="F377" s="56"/>
      <c r="G377" s="56"/>
      <c r="H377" s="56"/>
      <c r="K377"/>
    </row>
    <row r="378" spans="2:11" ht="15">
      <c r="B378"/>
      <c r="C378" s="59"/>
      <c r="F378" s="56"/>
      <c r="G378" s="56"/>
      <c r="H378" s="56"/>
      <c r="K378"/>
    </row>
    <row r="379" spans="2:11" ht="15">
      <c r="B379"/>
      <c r="C379" s="59"/>
      <c r="F379" s="56"/>
      <c r="G379" s="56"/>
      <c r="H379" s="56"/>
      <c r="K379"/>
    </row>
    <row r="380" spans="2:11" ht="15">
      <c r="B380"/>
      <c r="C380" s="59"/>
      <c r="F380" s="56"/>
      <c r="G380" s="56"/>
      <c r="H380" s="56"/>
      <c r="K380"/>
    </row>
    <row r="381" spans="2:11" ht="15">
      <c r="B381"/>
      <c r="C381" s="59"/>
      <c r="F381" s="56"/>
      <c r="G381" s="56"/>
      <c r="H381" s="56"/>
      <c r="K381"/>
    </row>
    <row r="382" spans="2:11" ht="15">
      <c r="B382"/>
      <c r="C382" s="59"/>
      <c r="F382" s="56"/>
      <c r="G382" s="56"/>
      <c r="H382" s="56"/>
      <c r="K382"/>
    </row>
    <row r="383" spans="2:11" ht="15">
      <c r="B383"/>
      <c r="C383" s="59"/>
      <c r="F383" s="56"/>
      <c r="G383" s="56"/>
      <c r="H383" s="56"/>
      <c r="K383"/>
    </row>
    <row r="384" spans="2:11" ht="15">
      <c r="B384"/>
      <c r="C384" s="59"/>
      <c r="F384" s="56"/>
      <c r="G384" s="56"/>
      <c r="H384" s="56"/>
      <c r="K384"/>
    </row>
    <row r="385" spans="2:11" ht="15">
      <c r="B385"/>
      <c r="C385" s="59"/>
      <c r="F385" s="56"/>
      <c r="G385" s="56"/>
      <c r="H385" s="56"/>
      <c r="K385"/>
    </row>
    <row r="386" spans="2:11" ht="15">
      <c r="B386"/>
      <c r="C386" s="59"/>
      <c r="F386" s="56"/>
      <c r="G386" s="56"/>
      <c r="H386" s="56"/>
      <c r="K386"/>
    </row>
    <row r="387" spans="2:11" ht="15">
      <c r="B387"/>
      <c r="C387" s="59"/>
      <c r="F387" s="56"/>
      <c r="G387" s="56"/>
      <c r="H387" s="56"/>
      <c r="K387"/>
    </row>
    <row r="388" spans="2:11" ht="15">
      <c r="B388"/>
      <c r="C388" s="59"/>
      <c r="F388" s="56"/>
      <c r="G388" s="56"/>
      <c r="H388" s="56"/>
      <c r="K388"/>
    </row>
    <row r="389" spans="2:11" ht="15">
      <c r="B389"/>
      <c r="C389" s="59"/>
      <c r="F389" s="56"/>
      <c r="G389" s="56"/>
      <c r="H389" s="56"/>
      <c r="K389"/>
    </row>
    <row r="390" spans="2:11" ht="15">
      <c r="B390"/>
      <c r="C390" s="59"/>
      <c r="F390" s="56"/>
      <c r="G390" s="56"/>
      <c r="H390" s="56"/>
      <c r="K390"/>
    </row>
    <row r="391" spans="2:11" ht="15">
      <c r="B391"/>
      <c r="C391" s="59"/>
      <c r="F391" s="56"/>
      <c r="G391" s="56"/>
      <c r="H391" s="56"/>
      <c r="K391"/>
    </row>
    <row r="392" spans="2:11" ht="15">
      <c r="B392"/>
      <c r="C392" s="59"/>
      <c r="F392" s="56"/>
      <c r="G392" s="56"/>
      <c r="H392" s="56"/>
      <c r="K392"/>
    </row>
    <row r="393" spans="2:11" ht="15">
      <c r="B393"/>
      <c r="C393" s="59"/>
      <c r="F393" s="56"/>
      <c r="G393" s="56"/>
      <c r="H393" s="56"/>
      <c r="K393"/>
    </row>
    <row r="394" spans="2:11" ht="15">
      <c r="B394"/>
      <c r="C394" s="59"/>
      <c r="F394" s="56"/>
      <c r="G394" s="56"/>
      <c r="H394" s="56"/>
      <c r="K394"/>
    </row>
    <row r="395" spans="2:11" ht="15">
      <c r="B395"/>
      <c r="C395" s="59"/>
      <c r="F395" s="56"/>
      <c r="G395" s="56"/>
      <c r="H395" s="56"/>
      <c r="K395"/>
    </row>
    <row r="396" spans="2:11" ht="15">
      <c r="B396"/>
      <c r="C396" s="59"/>
      <c r="F396" s="56"/>
      <c r="G396" s="56"/>
      <c r="H396" s="56"/>
      <c r="K396"/>
    </row>
    <row r="397" spans="2:11" ht="15">
      <c r="B397"/>
      <c r="C397" s="59"/>
      <c r="F397" s="56"/>
      <c r="G397" s="56"/>
      <c r="H397" s="56"/>
      <c r="K397"/>
    </row>
    <row r="398" spans="2:11" ht="15">
      <c r="B398"/>
      <c r="C398" s="59"/>
      <c r="F398" s="56"/>
      <c r="G398" s="56"/>
      <c r="H398" s="56"/>
      <c r="K398"/>
    </row>
    <row r="399" spans="2:11" ht="15">
      <c r="B399"/>
      <c r="C399" s="59"/>
      <c r="F399" s="56"/>
      <c r="G399" s="56"/>
      <c r="H399" s="56"/>
      <c r="K399"/>
    </row>
    <row r="400" spans="2:11" ht="15">
      <c r="B400"/>
      <c r="C400" s="59"/>
      <c r="F400" s="56"/>
      <c r="G400" s="56"/>
      <c r="H400" s="56"/>
      <c r="K400"/>
    </row>
    <row r="401" spans="2:11" ht="15">
      <c r="B401"/>
      <c r="C401" s="59"/>
      <c r="F401" s="56"/>
      <c r="G401" s="56"/>
      <c r="H401" s="56"/>
      <c r="K401"/>
    </row>
    <row r="402" spans="2:11" ht="15">
      <c r="B402"/>
      <c r="C402" s="59"/>
      <c r="F402" s="56"/>
      <c r="G402" s="56"/>
      <c r="H402" s="56"/>
      <c r="K402"/>
    </row>
    <row r="403" spans="2:11" ht="15">
      <c r="B403"/>
      <c r="C403" s="59"/>
      <c r="F403" s="56"/>
      <c r="G403" s="56"/>
      <c r="H403" s="56"/>
      <c r="K403"/>
    </row>
    <row r="404" spans="2:11" ht="15">
      <c r="B404"/>
      <c r="C404" s="59"/>
      <c r="F404" s="56"/>
      <c r="G404" s="56"/>
      <c r="H404" s="56"/>
      <c r="K404"/>
    </row>
    <row r="405" spans="2:11" ht="15">
      <c r="B405"/>
      <c r="C405" s="59"/>
      <c r="F405" s="56"/>
      <c r="G405" s="56"/>
      <c r="H405" s="56"/>
      <c r="K405"/>
    </row>
    <row r="406" spans="2:11" ht="15">
      <c r="B406"/>
      <c r="C406" s="59"/>
      <c r="F406" s="56"/>
      <c r="G406" s="56"/>
      <c r="H406" s="56"/>
      <c r="K406"/>
    </row>
    <row r="407" spans="2:11" ht="15">
      <c r="B407"/>
      <c r="C407" s="59"/>
      <c r="F407" s="56"/>
      <c r="G407" s="56"/>
      <c r="H407" s="56"/>
      <c r="K407"/>
    </row>
    <row r="408" spans="2:11" ht="15">
      <c r="B408"/>
      <c r="C408" s="59"/>
      <c r="F408" s="56"/>
      <c r="G408" s="56"/>
      <c r="H408" s="56"/>
      <c r="K408"/>
    </row>
    <row r="409" spans="2:11" ht="15">
      <c r="B409"/>
      <c r="C409" s="59"/>
      <c r="F409" s="56"/>
      <c r="G409" s="56"/>
      <c r="H409" s="56"/>
      <c r="K409"/>
    </row>
    <row r="410" spans="2:11" ht="15">
      <c r="B410"/>
      <c r="C410" s="59"/>
      <c r="F410" s="56"/>
      <c r="G410" s="56"/>
      <c r="H410" s="56"/>
      <c r="K410"/>
    </row>
    <row r="411" spans="2:11" ht="15">
      <c r="B411"/>
      <c r="C411" s="59"/>
      <c r="F411" s="56"/>
      <c r="G411" s="56"/>
      <c r="H411" s="56"/>
      <c r="K411"/>
    </row>
    <row r="412" spans="2:11" ht="15">
      <c r="B412"/>
      <c r="C412" s="59"/>
      <c r="F412" s="56"/>
      <c r="G412" s="56"/>
      <c r="H412" s="56"/>
      <c r="K412"/>
    </row>
    <row r="413" spans="2:11" ht="15">
      <c r="B413"/>
      <c r="C413" s="59"/>
      <c r="F413" s="56"/>
      <c r="G413" s="56"/>
      <c r="H413" s="56"/>
      <c r="K413"/>
    </row>
    <row r="414" spans="2:11" ht="15">
      <c r="B414"/>
      <c r="C414" s="59"/>
      <c r="F414" s="56"/>
      <c r="G414" s="56"/>
      <c r="H414" s="56"/>
      <c r="K414"/>
    </row>
    <row r="415" spans="2:11" ht="15">
      <c r="B415"/>
      <c r="C415" s="59"/>
      <c r="F415" s="56"/>
      <c r="G415" s="56"/>
      <c r="H415" s="56"/>
      <c r="K415"/>
    </row>
    <row r="416" spans="2:11" ht="15">
      <c r="B416"/>
      <c r="C416" s="59"/>
      <c r="F416" s="56"/>
      <c r="G416" s="56"/>
      <c r="H416" s="56"/>
      <c r="K416"/>
    </row>
    <row r="417" spans="2:11" ht="15">
      <c r="B417"/>
      <c r="C417" s="59"/>
      <c r="F417" s="56"/>
      <c r="G417" s="56"/>
      <c r="H417" s="56"/>
      <c r="K417"/>
    </row>
    <row r="418" spans="2:11" ht="15">
      <c r="B418"/>
      <c r="C418" s="59"/>
      <c r="F418" s="56"/>
      <c r="G418" s="56"/>
      <c r="H418" s="56"/>
      <c r="K418"/>
    </row>
    <row r="419" spans="2:11" ht="15">
      <c r="B419"/>
      <c r="C419" s="59"/>
      <c r="F419" s="56"/>
      <c r="G419" s="56"/>
      <c r="H419" s="56"/>
      <c r="K419"/>
    </row>
    <row r="420" spans="2:11" ht="15">
      <c r="B420"/>
      <c r="C420" s="59"/>
      <c r="F420" s="56"/>
      <c r="G420" s="56"/>
      <c r="H420" s="56"/>
      <c r="K420"/>
    </row>
    <row r="421" spans="2:11" ht="15">
      <c r="B421"/>
      <c r="C421" s="59"/>
      <c r="F421" s="56"/>
      <c r="G421" s="56"/>
      <c r="H421" s="56"/>
      <c r="K421"/>
    </row>
    <row r="422" spans="2:11" ht="15">
      <c r="B422"/>
      <c r="C422" s="59"/>
      <c r="F422" s="56"/>
      <c r="G422" s="56"/>
      <c r="H422" s="56"/>
      <c r="K422"/>
    </row>
    <row r="423" spans="2:11" ht="15">
      <c r="B423"/>
      <c r="C423" s="59"/>
      <c r="F423" s="56"/>
      <c r="G423" s="56"/>
      <c r="H423" s="56"/>
      <c r="K423"/>
    </row>
    <row r="424" spans="2:11" ht="15">
      <c r="B424"/>
      <c r="C424" s="59"/>
      <c r="F424" s="56"/>
      <c r="G424" s="56"/>
      <c r="H424" s="56"/>
      <c r="K424"/>
    </row>
    <row r="425" spans="2:11" ht="15">
      <c r="B425"/>
      <c r="C425" s="59"/>
      <c r="F425" s="56"/>
      <c r="G425" s="56"/>
      <c r="H425" s="56"/>
      <c r="K425"/>
    </row>
    <row r="426" spans="2:11" ht="15">
      <c r="B426"/>
      <c r="C426" s="59"/>
      <c r="F426" s="56"/>
      <c r="G426" s="56"/>
      <c r="H426" s="56"/>
      <c r="K426"/>
    </row>
    <row r="427" spans="2:11" ht="15">
      <c r="B427"/>
      <c r="C427" s="59"/>
      <c r="F427" s="56"/>
      <c r="G427" s="56"/>
      <c r="H427" s="56"/>
      <c r="K427"/>
    </row>
    <row r="428" spans="2:11" ht="15">
      <c r="B428"/>
      <c r="C428" s="59"/>
      <c r="F428" s="56"/>
      <c r="G428" s="56"/>
      <c r="H428" s="56"/>
      <c r="K428"/>
    </row>
    <row r="429" spans="2:11" ht="15">
      <c r="B429"/>
      <c r="C429" s="59"/>
      <c r="F429" s="56"/>
      <c r="G429" s="56"/>
      <c r="H429" s="56"/>
      <c r="K429"/>
    </row>
    <row r="430" spans="2:11" ht="15">
      <c r="B430"/>
      <c r="C430" s="59"/>
      <c r="F430" s="56"/>
      <c r="G430" s="56"/>
      <c r="H430" s="56"/>
      <c r="K430"/>
    </row>
    <row r="431" spans="2:11" ht="15">
      <c r="B431"/>
      <c r="C431" s="59"/>
      <c r="F431" s="56"/>
      <c r="G431" s="56"/>
      <c r="H431" s="56"/>
      <c r="K431"/>
    </row>
    <row r="432" spans="2:11" ht="15">
      <c r="B432"/>
      <c r="C432" s="59"/>
      <c r="F432" s="56"/>
      <c r="G432" s="56"/>
      <c r="H432" s="56"/>
      <c r="K432"/>
    </row>
    <row r="433" spans="2:11" ht="15">
      <c r="B433"/>
      <c r="C433" s="59"/>
      <c r="F433" s="56"/>
      <c r="G433" s="56"/>
      <c r="H433" s="56"/>
      <c r="K433"/>
    </row>
    <row r="434" spans="2:11" ht="15">
      <c r="B434"/>
      <c r="C434" s="59"/>
      <c r="F434" s="56"/>
      <c r="G434" s="56"/>
      <c r="H434" s="56"/>
      <c r="K434"/>
    </row>
    <row r="435" spans="2:11" ht="15">
      <c r="B435"/>
      <c r="C435" s="59"/>
      <c r="F435" s="56"/>
      <c r="G435" s="56"/>
      <c r="H435" s="56"/>
      <c r="K435"/>
    </row>
    <row r="436" spans="2:11" ht="15">
      <c r="B436"/>
      <c r="C436" s="59"/>
      <c r="F436" s="56"/>
      <c r="G436" s="56"/>
      <c r="H436" s="56"/>
      <c r="K436"/>
    </row>
    <row r="437" spans="2:11" ht="15">
      <c r="B437"/>
      <c r="C437" s="59"/>
      <c r="F437" s="56"/>
      <c r="G437" s="56"/>
      <c r="H437" s="56"/>
      <c r="K437"/>
    </row>
    <row r="438" spans="2:11" ht="15">
      <c r="B438"/>
      <c r="C438" s="59"/>
      <c r="F438" s="56"/>
      <c r="G438" s="56"/>
      <c r="H438" s="56"/>
      <c r="K438"/>
    </row>
    <row r="439" spans="2:11" ht="15">
      <c r="B439"/>
      <c r="C439" s="59"/>
      <c r="F439" s="56"/>
      <c r="G439" s="56"/>
      <c r="H439" s="56"/>
      <c r="K439"/>
    </row>
    <row r="440" spans="2:11" ht="15">
      <c r="B440"/>
      <c r="C440" s="59"/>
      <c r="F440" s="56"/>
      <c r="G440" s="56"/>
      <c r="H440" s="56"/>
      <c r="K440"/>
    </row>
    <row r="441" spans="2:11" ht="15">
      <c r="B441"/>
      <c r="C441" s="59"/>
      <c r="F441" s="56"/>
      <c r="G441" s="56"/>
      <c r="H441" s="56"/>
      <c r="K441"/>
    </row>
    <row r="442" spans="2:11" ht="15">
      <c r="B442"/>
      <c r="C442" s="59"/>
      <c r="F442" s="56"/>
      <c r="G442" s="56"/>
      <c r="H442" s="56"/>
      <c r="K442"/>
    </row>
    <row r="443" spans="2:11" ht="15">
      <c r="B443"/>
      <c r="C443" s="59"/>
      <c r="F443" s="56"/>
      <c r="G443" s="56"/>
      <c r="H443" s="56"/>
      <c r="K443"/>
    </row>
    <row r="444" spans="2:11" ht="15">
      <c r="B444"/>
      <c r="C444" s="59"/>
      <c r="F444" s="56"/>
      <c r="G444" s="56"/>
      <c r="H444" s="56"/>
      <c r="K444"/>
    </row>
    <row r="445" spans="2:11" ht="15">
      <c r="B445"/>
      <c r="C445" s="59"/>
      <c r="F445" s="56"/>
      <c r="G445" s="56"/>
      <c r="H445" s="56"/>
      <c r="K445"/>
    </row>
    <row r="446" spans="2:11" ht="15">
      <c r="B446"/>
      <c r="C446" s="59"/>
      <c r="F446" s="56"/>
      <c r="G446" s="56"/>
      <c r="H446" s="56"/>
      <c r="K446"/>
    </row>
    <row r="447" spans="2:11" ht="15">
      <c r="B447"/>
      <c r="C447" s="59"/>
      <c r="F447" s="56"/>
      <c r="G447" s="56"/>
      <c r="H447" s="56"/>
      <c r="K447"/>
    </row>
    <row r="448" spans="2:11" ht="15">
      <c r="B448"/>
      <c r="C448" s="59"/>
      <c r="F448" s="56"/>
      <c r="G448" s="56"/>
      <c r="H448" s="56"/>
      <c r="K448"/>
    </row>
    <row r="449" spans="2:11" ht="15">
      <c r="B449"/>
      <c r="C449" s="59"/>
      <c r="F449" s="56"/>
      <c r="G449" s="56"/>
      <c r="H449" s="56"/>
      <c r="K449"/>
    </row>
    <row r="450" spans="2:11" ht="15">
      <c r="B450"/>
      <c r="C450" s="59"/>
      <c r="F450" s="56"/>
      <c r="G450" s="56"/>
      <c r="H450" s="56"/>
      <c r="K450"/>
    </row>
    <row r="451" spans="2:11" ht="15">
      <c r="B451"/>
      <c r="C451" s="59"/>
      <c r="F451" s="56"/>
      <c r="G451" s="56"/>
      <c r="H451" s="56"/>
      <c r="K451"/>
    </row>
    <row r="452" spans="2:11" ht="15">
      <c r="B452"/>
      <c r="C452" s="59"/>
      <c r="F452" s="56"/>
      <c r="G452" s="56"/>
      <c r="H452" s="56"/>
      <c r="K452"/>
    </row>
    <row r="453" spans="2:11" ht="15">
      <c r="B453"/>
      <c r="C453" s="59"/>
      <c r="F453" s="56"/>
      <c r="G453" s="56"/>
      <c r="H453" s="56"/>
      <c r="K453"/>
    </row>
    <row r="454" spans="2:11" ht="15">
      <c r="B454"/>
      <c r="C454" s="59"/>
      <c r="F454" s="56"/>
      <c r="G454" s="56"/>
      <c r="H454" s="56"/>
      <c r="K454"/>
    </row>
    <row r="455" spans="2:11" ht="15">
      <c r="B455"/>
      <c r="C455" s="59"/>
      <c r="F455" s="56"/>
      <c r="G455" s="56"/>
      <c r="H455" s="56"/>
      <c r="K455"/>
    </row>
    <row r="456" spans="2:11" ht="15">
      <c r="B456"/>
      <c r="C456" s="59"/>
      <c r="F456" s="56"/>
      <c r="G456" s="56"/>
      <c r="H456" s="56"/>
      <c r="K456"/>
    </row>
    <row r="457" spans="2:11" ht="15">
      <c r="B457"/>
      <c r="C457" s="59"/>
      <c r="F457" s="56"/>
      <c r="G457" s="56"/>
      <c r="H457" s="56"/>
      <c r="K457"/>
    </row>
    <row r="458" spans="2:11" ht="15">
      <c r="B458"/>
      <c r="C458" s="59"/>
      <c r="F458" s="56"/>
      <c r="G458" s="56"/>
      <c r="H458" s="56"/>
      <c r="K458"/>
    </row>
    <row r="459" spans="2:11" ht="15">
      <c r="B459"/>
      <c r="C459" s="59"/>
      <c r="F459" s="56"/>
      <c r="G459" s="56"/>
      <c r="H459" s="56"/>
      <c r="K459"/>
    </row>
    <row r="460" spans="2:11" ht="15">
      <c r="B460"/>
      <c r="C460" s="59"/>
      <c r="F460" s="56"/>
      <c r="G460" s="56"/>
      <c r="H460" s="56"/>
      <c r="K460"/>
    </row>
    <row r="461" spans="2:11" ht="15">
      <c r="B461"/>
      <c r="C461" s="59"/>
      <c r="F461" s="56"/>
      <c r="G461" s="56"/>
      <c r="H461" s="56"/>
      <c r="K461"/>
    </row>
    <row r="462" spans="2:11" ht="15">
      <c r="B462"/>
      <c r="C462" s="59"/>
      <c r="F462" s="56"/>
      <c r="G462" s="56"/>
      <c r="H462" s="56"/>
      <c r="K462"/>
    </row>
    <row r="463" spans="2:11" ht="15">
      <c r="B463"/>
      <c r="C463" s="59"/>
      <c r="F463" s="56"/>
      <c r="G463" s="56"/>
      <c r="H463" s="56"/>
      <c r="K463"/>
    </row>
    <row r="464" spans="2:11" ht="15">
      <c r="B464"/>
      <c r="C464" s="59"/>
      <c r="F464" s="56"/>
      <c r="G464" s="56"/>
      <c r="H464" s="56"/>
      <c r="K464"/>
    </row>
    <row r="465" spans="2:11" ht="15">
      <c r="B465"/>
      <c r="C465" s="59"/>
      <c r="F465" s="56"/>
      <c r="G465" s="56"/>
      <c r="H465" s="56"/>
      <c r="K465"/>
    </row>
    <row r="466" spans="2:11" ht="15">
      <c r="B466"/>
      <c r="C466" s="59"/>
      <c r="F466" s="56"/>
      <c r="G466" s="56"/>
      <c r="H466" s="56"/>
      <c r="K466"/>
    </row>
    <row r="467" spans="2:11" ht="15">
      <c r="B467"/>
      <c r="C467" s="59"/>
      <c r="F467" s="56"/>
      <c r="G467" s="56"/>
      <c r="H467" s="56"/>
      <c r="K467"/>
    </row>
    <row r="468" spans="2:11" ht="15">
      <c r="B468"/>
      <c r="C468" s="59"/>
      <c r="F468" s="56"/>
      <c r="G468" s="56"/>
      <c r="H468" s="56"/>
      <c r="K468"/>
    </row>
    <row r="469" spans="2:11" ht="15">
      <c r="B469"/>
      <c r="C469" s="59"/>
      <c r="F469" s="56"/>
      <c r="G469" s="56"/>
      <c r="H469" s="56"/>
      <c r="K469"/>
    </row>
    <row r="470" spans="2:11" ht="15">
      <c r="B470"/>
      <c r="C470" s="59"/>
      <c r="F470" s="56"/>
      <c r="G470" s="56"/>
      <c r="H470" s="56"/>
      <c r="K470"/>
    </row>
    <row r="471" spans="2:11" ht="15">
      <c r="B471"/>
      <c r="C471" s="59"/>
      <c r="F471" s="56"/>
      <c r="G471" s="56"/>
      <c r="H471" s="56"/>
      <c r="K471"/>
    </row>
    <row r="472" spans="2:11" ht="15">
      <c r="B472"/>
      <c r="C472" s="59"/>
      <c r="F472" s="56"/>
      <c r="G472" s="56"/>
      <c r="H472" s="56"/>
      <c r="K472"/>
    </row>
    <row r="473" spans="2:11" ht="15">
      <c r="B473"/>
      <c r="C473" s="59"/>
      <c r="F473" s="56"/>
      <c r="G473" s="56"/>
      <c r="H473" s="56"/>
      <c r="K473"/>
    </row>
    <row r="474" spans="2:11" ht="15">
      <c r="B474"/>
      <c r="C474" s="59"/>
      <c r="F474" s="56"/>
      <c r="G474" s="56"/>
      <c r="H474" s="56"/>
      <c r="K474"/>
    </row>
    <row r="475" spans="2:11" ht="15">
      <c r="B475"/>
      <c r="C475" s="59"/>
      <c r="F475" s="56"/>
      <c r="G475" s="56"/>
      <c r="H475" s="56"/>
      <c r="K475"/>
    </row>
    <row r="476" spans="2:11" ht="15">
      <c r="B476"/>
      <c r="C476" s="59"/>
      <c r="F476" s="56"/>
      <c r="G476" s="56"/>
      <c r="H476" s="56"/>
      <c r="K476"/>
    </row>
    <row r="477" spans="2:11" ht="15">
      <c r="B477"/>
      <c r="C477" s="59"/>
      <c r="F477" s="56"/>
      <c r="G477" s="56"/>
      <c r="H477" s="56"/>
      <c r="K477"/>
    </row>
    <row r="478" spans="2:11" ht="15">
      <c r="B478"/>
      <c r="C478" s="59"/>
      <c r="F478" s="56"/>
      <c r="G478" s="56"/>
      <c r="H478" s="56"/>
      <c r="K478"/>
    </row>
    <row r="479" spans="2:11" ht="15">
      <c r="B479"/>
      <c r="C479" s="59"/>
      <c r="F479" s="56"/>
      <c r="G479" s="56"/>
      <c r="H479" s="56"/>
      <c r="K479"/>
    </row>
    <row r="480" spans="2:11" ht="15">
      <c r="B480"/>
      <c r="C480" s="59"/>
      <c r="F480" s="56"/>
      <c r="G480" s="56"/>
      <c r="H480" s="56"/>
      <c r="K480"/>
    </row>
    <row r="481" spans="2:11" ht="15">
      <c r="B481"/>
      <c r="C481" s="59"/>
      <c r="F481" s="56"/>
      <c r="G481" s="56"/>
      <c r="H481" s="56"/>
      <c r="K481"/>
    </row>
    <row r="482" spans="2:11" ht="15">
      <c r="B482"/>
      <c r="C482" s="59"/>
      <c r="F482" s="56"/>
      <c r="G482" s="56"/>
      <c r="H482" s="56"/>
      <c r="K482"/>
    </row>
    <row r="483" spans="2:11" ht="15">
      <c r="B483"/>
      <c r="C483" s="59"/>
      <c r="F483" s="56"/>
      <c r="G483" s="56"/>
      <c r="H483" s="56"/>
      <c r="K483"/>
    </row>
    <row r="484" spans="2:11" ht="15">
      <c r="B484"/>
      <c r="C484" s="59"/>
      <c r="F484" s="56"/>
      <c r="G484" s="56"/>
      <c r="H484" s="56"/>
      <c r="K484"/>
    </row>
    <row r="485" spans="2:11" ht="15">
      <c r="B485"/>
      <c r="C485" s="59"/>
      <c r="F485" s="56"/>
      <c r="G485" s="56"/>
      <c r="H485" s="56"/>
      <c r="K485"/>
    </row>
    <row r="486" spans="2:11" ht="15">
      <c r="B486"/>
      <c r="C486" s="59"/>
      <c r="F486" s="56"/>
      <c r="G486" s="56"/>
      <c r="H486" s="56"/>
      <c r="K486"/>
    </row>
    <row r="487" spans="2:11" ht="15">
      <c r="B487"/>
      <c r="C487" s="59"/>
      <c r="F487" s="56"/>
      <c r="G487" s="56"/>
      <c r="H487" s="56"/>
      <c r="K487"/>
    </row>
    <row r="488" spans="2:11" ht="15">
      <c r="B488"/>
      <c r="C488" s="59"/>
      <c r="F488" s="56"/>
      <c r="G488" s="56"/>
      <c r="H488" s="56"/>
      <c r="K488"/>
    </row>
    <row r="489" spans="2:11" ht="15">
      <c r="B489"/>
      <c r="C489" s="59"/>
      <c r="F489" s="56"/>
      <c r="G489" s="56"/>
      <c r="H489" s="56"/>
      <c r="K489"/>
    </row>
    <row r="490" spans="2:11" ht="15">
      <c r="B490"/>
      <c r="C490" s="59"/>
      <c r="F490" s="56"/>
      <c r="G490" s="56"/>
      <c r="H490" s="56"/>
      <c r="K490"/>
    </row>
    <row r="491" spans="2:11" ht="15">
      <c r="B491"/>
      <c r="C491" s="59"/>
      <c r="F491" s="56"/>
      <c r="G491" s="56"/>
      <c r="H491" s="56"/>
      <c r="K491"/>
    </row>
    <row r="492" spans="2:11" ht="15">
      <c r="B492"/>
      <c r="C492" s="59"/>
      <c r="F492" s="56"/>
      <c r="G492" s="56"/>
      <c r="H492" s="56"/>
      <c r="K492"/>
    </row>
    <row r="493" spans="2:11" ht="15">
      <c r="B493"/>
      <c r="C493" s="59"/>
      <c r="F493" s="56"/>
      <c r="G493" s="56"/>
      <c r="H493" s="56"/>
      <c r="K493"/>
    </row>
    <row r="494" spans="2:11" ht="15">
      <c r="B494"/>
      <c r="C494" s="59"/>
      <c r="F494" s="56"/>
      <c r="G494" s="56"/>
      <c r="H494" s="56"/>
      <c r="K494"/>
    </row>
    <row r="495" spans="2:11" ht="15">
      <c r="B495"/>
      <c r="C495" s="59"/>
      <c r="F495" s="56"/>
      <c r="G495" s="56"/>
      <c r="H495" s="56"/>
      <c r="K495"/>
    </row>
    <row r="496" spans="2:11" ht="15">
      <c r="B496"/>
      <c r="C496" s="59"/>
      <c r="F496" s="56"/>
      <c r="G496" s="56"/>
      <c r="H496" s="56"/>
      <c r="K496"/>
    </row>
    <row r="497" spans="2:11" ht="15">
      <c r="B497"/>
      <c r="C497" s="59"/>
      <c r="F497" s="56"/>
      <c r="G497" s="56"/>
      <c r="H497" s="56"/>
      <c r="K497"/>
    </row>
    <row r="498" spans="2:11" ht="15">
      <c r="B498"/>
      <c r="C498" s="59"/>
      <c r="F498" s="56"/>
      <c r="G498" s="56"/>
      <c r="H498" s="56"/>
      <c r="K498"/>
    </row>
    <row r="499" spans="2:11" ht="15">
      <c r="B499"/>
      <c r="C499" s="59"/>
      <c r="F499" s="56"/>
      <c r="G499" s="56"/>
      <c r="H499" s="56"/>
      <c r="K499"/>
    </row>
    <row r="500" spans="2:11" ht="15">
      <c r="B500"/>
      <c r="C500" s="59"/>
      <c r="F500" s="56"/>
      <c r="G500" s="56"/>
      <c r="H500" s="56"/>
      <c r="K500"/>
    </row>
    <row r="501" spans="2:11" ht="15">
      <c r="B501"/>
      <c r="C501" s="59"/>
      <c r="F501" s="56"/>
      <c r="G501" s="56"/>
      <c r="H501" s="56"/>
      <c r="K501"/>
    </row>
    <row r="502" spans="2:11" ht="15">
      <c r="B502"/>
      <c r="C502" s="59"/>
      <c r="F502" s="56"/>
      <c r="G502" s="56"/>
      <c r="H502" s="56"/>
      <c r="K502"/>
    </row>
    <row r="503" spans="2:11" ht="15">
      <c r="B503"/>
      <c r="C503" s="59"/>
      <c r="F503" s="56"/>
      <c r="G503" s="56"/>
      <c r="H503" s="56"/>
      <c r="K503"/>
    </row>
    <row r="504" spans="2:11" ht="15">
      <c r="B504"/>
      <c r="C504" s="59"/>
      <c r="F504" s="56"/>
      <c r="G504" s="56"/>
      <c r="H504" s="56"/>
      <c r="K504"/>
    </row>
    <row r="505" spans="2:11" ht="15">
      <c r="B505"/>
      <c r="C505" s="59"/>
      <c r="F505" s="56"/>
      <c r="G505" s="56"/>
      <c r="H505" s="56"/>
      <c r="K505"/>
    </row>
    <row r="506" spans="2:11" ht="15">
      <c r="B506"/>
      <c r="C506" s="59"/>
      <c r="F506" s="56"/>
      <c r="G506" s="56"/>
      <c r="H506" s="56"/>
      <c r="K506"/>
    </row>
    <row r="507" spans="2:11" ht="15">
      <c r="B507"/>
      <c r="C507" s="59"/>
      <c r="F507" s="56"/>
      <c r="G507" s="56"/>
      <c r="H507" s="56"/>
      <c r="K507"/>
    </row>
    <row r="508" spans="2:11" ht="15">
      <c r="B508"/>
      <c r="C508" s="59"/>
      <c r="F508" s="56"/>
      <c r="G508" s="56"/>
      <c r="H508" s="56"/>
      <c r="K508"/>
    </row>
    <row r="509" spans="2:11" ht="15">
      <c r="B509"/>
      <c r="C509" s="59"/>
      <c r="F509" s="56"/>
      <c r="G509" s="56"/>
      <c r="H509" s="56"/>
      <c r="K509"/>
    </row>
    <row r="510" spans="2:11" ht="15">
      <c r="B510"/>
      <c r="C510" s="59"/>
      <c r="F510" s="56"/>
      <c r="G510" s="56"/>
      <c r="H510" s="56"/>
      <c r="K510"/>
    </row>
    <row r="511" spans="2:11" ht="15">
      <c r="B511"/>
      <c r="C511" s="59"/>
      <c r="F511" s="56"/>
      <c r="G511" s="56"/>
      <c r="H511" s="56"/>
      <c r="K511"/>
    </row>
    <row r="512" spans="2:11" ht="15">
      <c r="B512"/>
      <c r="C512" s="59"/>
      <c r="F512" s="56"/>
      <c r="G512" s="56"/>
      <c r="H512" s="56"/>
      <c r="K512"/>
    </row>
    <row r="513" spans="2:11" ht="15">
      <c r="B513"/>
      <c r="C513" s="59"/>
      <c r="F513" s="56"/>
      <c r="G513" s="56"/>
      <c r="H513" s="56"/>
      <c r="K513"/>
    </row>
    <row r="514" spans="2:11" ht="15">
      <c r="B514"/>
      <c r="C514" s="59"/>
      <c r="F514" s="56"/>
      <c r="G514" s="56"/>
      <c r="H514" s="56"/>
      <c r="K514"/>
    </row>
    <row r="515" spans="2:11" ht="15">
      <c r="B515"/>
      <c r="C515" s="59"/>
      <c r="F515" s="56"/>
      <c r="G515" s="56"/>
      <c r="H515" s="56"/>
      <c r="K515"/>
    </row>
    <row r="516" spans="2:11" ht="15">
      <c r="B516"/>
      <c r="C516" s="59"/>
      <c r="F516" s="56"/>
      <c r="G516" s="56"/>
      <c r="H516" s="56"/>
      <c r="K516"/>
    </row>
    <row r="517" spans="2:11" ht="15">
      <c r="B517"/>
      <c r="C517" s="59"/>
      <c r="F517" s="56"/>
      <c r="G517" s="56"/>
      <c r="H517" s="56"/>
      <c r="K517"/>
    </row>
    <row r="518" spans="2:11" ht="15">
      <c r="B518"/>
      <c r="C518" s="59"/>
      <c r="F518" s="56"/>
      <c r="G518" s="56"/>
      <c r="H518" s="56"/>
      <c r="K518"/>
    </row>
    <row r="519" spans="2:11" ht="15">
      <c r="B519"/>
      <c r="C519" s="59"/>
      <c r="F519" s="56"/>
      <c r="G519" s="56"/>
      <c r="H519" s="56"/>
      <c r="K519"/>
    </row>
    <row r="520" spans="2:11" ht="15">
      <c r="B520"/>
      <c r="C520" s="59"/>
      <c r="F520" s="56"/>
      <c r="G520" s="56"/>
      <c r="H520" s="56"/>
      <c r="K520"/>
    </row>
    <row r="521" spans="2:11" ht="15">
      <c r="B521"/>
      <c r="C521" s="59"/>
      <c r="F521" s="56"/>
      <c r="G521" s="56"/>
      <c r="H521" s="56"/>
      <c r="K521"/>
    </row>
    <row r="522" spans="2:11" ht="15">
      <c r="B522"/>
      <c r="C522" s="59"/>
      <c r="F522" s="56"/>
      <c r="G522" s="56"/>
      <c r="H522" s="56"/>
      <c r="K522"/>
    </row>
    <row r="523" spans="2:11" ht="15">
      <c r="B523"/>
      <c r="C523" s="59"/>
      <c r="F523" s="56"/>
      <c r="G523" s="56"/>
      <c r="H523" s="56"/>
      <c r="K523"/>
    </row>
    <row r="524" spans="2:11" ht="15">
      <c r="B524"/>
      <c r="C524" s="59"/>
      <c r="F524" s="56"/>
      <c r="G524" s="56"/>
      <c r="H524" s="56"/>
      <c r="K524"/>
    </row>
    <row r="525" spans="2:11" ht="15">
      <c r="B525"/>
      <c r="C525" s="59"/>
      <c r="F525" s="56"/>
      <c r="G525" s="56"/>
      <c r="H525" s="56"/>
      <c r="K525"/>
    </row>
    <row r="526" spans="2:11" ht="15">
      <c r="B526"/>
      <c r="C526" s="59"/>
      <c r="F526" s="56"/>
      <c r="G526" s="56"/>
      <c r="H526" s="56"/>
      <c r="K526"/>
    </row>
    <row r="527" spans="2:11" ht="15">
      <c r="B527"/>
      <c r="C527" s="59"/>
      <c r="F527" s="56"/>
      <c r="G527" s="56"/>
      <c r="H527" s="56"/>
      <c r="K527"/>
    </row>
    <row r="528" spans="2:11" ht="15">
      <c r="B528"/>
      <c r="C528" s="59"/>
      <c r="F528" s="56"/>
      <c r="G528" s="56"/>
      <c r="H528" s="56"/>
      <c r="K528"/>
    </row>
    <row r="529" spans="2:11" ht="15">
      <c r="B529"/>
      <c r="C529" s="59"/>
      <c r="F529" s="56"/>
      <c r="G529" s="56"/>
      <c r="H529" s="56"/>
      <c r="K529"/>
    </row>
    <row r="530" spans="2:11" ht="15">
      <c r="B530"/>
      <c r="C530" s="59"/>
      <c r="F530" s="56"/>
      <c r="G530" s="56"/>
      <c r="H530" s="56"/>
      <c r="K530"/>
    </row>
    <row r="531" spans="2:11" ht="15">
      <c r="B531"/>
      <c r="C531" s="59"/>
      <c r="F531" s="56"/>
      <c r="G531" s="56"/>
      <c r="H531" s="56"/>
      <c r="K531"/>
    </row>
    <row r="532" spans="2:11" ht="15">
      <c r="B532"/>
      <c r="C532" s="59"/>
      <c r="F532" s="56"/>
      <c r="G532" s="56"/>
      <c r="H532" s="56"/>
      <c r="K532"/>
    </row>
    <row r="533" spans="2:11" ht="15">
      <c r="B533"/>
      <c r="C533" s="59"/>
      <c r="F533" s="56"/>
      <c r="G533" s="56"/>
      <c r="H533" s="56"/>
      <c r="K533"/>
    </row>
    <row r="534" spans="2:11" ht="15">
      <c r="B534"/>
      <c r="C534" s="59"/>
      <c r="F534" s="56"/>
      <c r="G534" s="56"/>
      <c r="H534" s="56"/>
      <c r="K534"/>
    </row>
    <row r="535" spans="2:11" ht="15">
      <c r="B535"/>
      <c r="C535" s="59"/>
      <c r="F535" s="56"/>
      <c r="G535" s="56"/>
      <c r="H535" s="56"/>
      <c r="K535"/>
    </row>
    <row r="536" spans="2:11" ht="15">
      <c r="B536"/>
      <c r="C536" s="59"/>
      <c r="F536" s="56"/>
      <c r="G536" s="56"/>
      <c r="H536" s="56"/>
      <c r="K536"/>
    </row>
    <row r="537" spans="2:11" ht="15">
      <c r="B537"/>
      <c r="C537" s="59"/>
      <c r="F537" s="56"/>
      <c r="G537" s="56"/>
      <c r="H537" s="56"/>
      <c r="K537"/>
    </row>
    <row r="538" spans="2:11" ht="15">
      <c r="B538"/>
      <c r="C538" s="59"/>
      <c r="F538" s="56"/>
      <c r="G538" s="56"/>
      <c r="H538" s="56"/>
      <c r="K538"/>
    </row>
    <row r="539" spans="2:11" ht="15">
      <c r="B539"/>
      <c r="C539" s="59"/>
      <c r="F539" s="56"/>
      <c r="G539" s="56"/>
      <c r="H539" s="56"/>
      <c r="K539"/>
    </row>
    <row r="540" spans="2:11" ht="15">
      <c r="B540"/>
      <c r="C540" s="59"/>
      <c r="F540" s="56"/>
      <c r="G540" s="56"/>
      <c r="H540" s="56"/>
      <c r="K540"/>
    </row>
    <row r="541" spans="2:11" ht="15">
      <c r="B541"/>
      <c r="C541" s="59"/>
      <c r="F541" s="56"/>
      <c r="G541" s="56"/>
      <c r="H541" s="56"/>
      <c r="K541"/>
    </row>
    <row r="542" spans="2:11" ht="15">
      <c r="B542"/>
      <c r="C542" s="59"/>
      <c r="F542" s="56"/>
      <c r="G542" s="56"/>
      <c r="H542" s="56"/>
      <c r="K542"/>
    </row>
    <row r="543" spans="2:11" ht="15">
      <c r="B543"/>
      <c r="C543" s="59"/>
      <c r="F543" s="56"/>
      <c r="G543" s="56"/>
      <c r="H543" s="56"/>
      <c r="K543"/>
    </row>
    <row r="544" spans="2:11" ht="15">
      <c r="B544"/>
      <c r="C544" s="59"/>
      <c r="F544" s="56"/>
      <c r="G544" s="56"/>
      <c r="H544" s="56"/>
      <c r="K544"/>
    </row>
    <row r="545" spans="2:11" ht="15">
      <c r="B545"/>
      <c r="C545" s="59"/>
      <c r="F545" s="56"/>
      <c r="G545" s="56"/>
      <c r="H545" s="56"/>
      <c r="K545"/>
    </row>
    <row r="546" spans="2:11" ht="15">
      <c r="B546"/>
      <c r="C546" s="59"/>
      <c r="F546" s="56"/>
      <c r="G546" s="56"/>
      <c r="H546" s="56"/>
      <c r="K546"/>
    </row>
    <row r="547" spans="2:11" ht="15">
      <c r="B547"/>
      <c r="C547" s="59"/>
      <c r="F547" s="56"/>
      <c r="G547" s="56"/>
      <c r="H547" s="56"/>
      <c r="K547"/>
    </row>
    <row r="548" spans="2:11" ht="15">
      <c r="B548"/>
      <c r="C548" s="59"/>
      <c r="F548" s="56"/>
      <c r="G548" s="56"/>
      <c r="H548" s="56"/>
      <c r="K548"/>
    </row>
    <row r="549" spans="2:11" ht="15">
      <c r="B549"/>
      <c r="C549" s="59"/>
      <c r="F549" s="56"/>
      <c r="G549" s="56"/>
      <c r="H549" s="56"/>
      <c r="K549"/>
    </row>
    <row r="550" spans="2:11" ht="15">
      <c r="B550"/>
      <c r="C550" s="59"/>
      <c r="F550" s="56"/>
      <c r="G550" s="56"/>
      <c r="H550" s="56"/>
      <c r="K550"/>
    </row>
    <row r="551" spans="2:11" ht="15">
      <c r="B551"/>
      <c r="C551" s="59"/>
      <c r="F551" s="56"/>
      <c r="G551" s="56"/>
      <c r="H551" s="56"/>
      <c r="K551"/>
    </row>
  </sheetData>
  <sheetProtection/>
  <mergeCells count="24">
    <mergeCell ref="A5:A19"/>
    <mergeCell ref="A21:A34"/>
    <mergeCell ref="A38:A39"/>
    <mergeCell ref="A3:K3"/>
    <mergeCell ref="A37:K37"/>
    <mergeCell ref="A20:B20"/>
    <mergeCell ref="A4:B4"/>
    <mergeCell ref="B47:B48"/>
    <mergeCell ref="A35:B35"/>
    <mergeCell ref="A36:B36"/>
    <mergeCell ref="A40:B40"/>
    <mergeCell ref="A52:B52"/>
    <mergeCell ref="A53:B53"/>
    <mergeCell ref="A41:A51"/>
    <mergeCell ref="B41:B43"/>
    <mergeCell ref="B44:B45"/>
    <mergeCell ref="A55:B55"/>
    <mergeCell ref="A56:B56"/>
    <mergeCell ref="A57:B57"/>
    <mergeCell ref="J65:K65"/>
    <mergeCell ref="B61:K61"/>
    <mergeCell ref="J62:K62"/>
    <mergeCell ref="J63:K63"/>
    <mergeCell ref="J64:K6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2019-07-09T09:33:29Z</dcterms:modified>
  <cp:category/>
  <cp:version/>
  <cp:contentType/>
  <cp:contentStatus/>
</cp:coreProperties>
</file>