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cha\Documents\PBF Coordination\Reports\Juin 2019\CVR Bambari\"/>
    </mc:Choice>
  </mc:AlternateContent>
  <xr:revisionPtr revIDLastSave="0" documentId="8_{651D29B5-DF40-42A7-B4CA-C6D14E4F2806}" xr6:coauthVersionLast="41" xr6:coauthVersionMax="41" xr10:uidLastSave="{00000000-0000-0000-0000-000000000000}"/>
  <bookViews>
    <workbookView xWindow="28692" yWindow="-108" windowWidth="29016" windowHeight="15696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B8" i="2" l="1"/>
  <c r="C8" i="2"/>
  <c r="B9" i="2"/>
  <c r="C9" i="2"/>
  <c r="B10" i="2"/>
  <c r="C10" i="2"/>
  <c r="B11" i="2"/>
  <c r="C11" i="2"/>
  <c r="B12" i="2"/>
  <c r="C12" i="2"/>
  <c r="B13" i="2"/>
  <c r="C13" i="2"/>
  <c r="C7" i="2"/>
  <c r="B7" i="2"/>
  <c r="B43" i="1" l="1"/>
  <c r="B44" i="1" s="1"/>
  <c r="B45" i="1" s="1"/>
  <c r="B14" i="2" l="1"/>
  <c r="B15" i="2" l="1"/>
  <c r="B16" i="2" s="1"/>
  <c r="C14" i="2"/>
  <c r="D14" i="2" l="1"/>
  <c r="D16" i="2" s="1"/>
  <c r="C15" i="2"/>
  <c r="C16" i="2" s="1"/>
  <c r="E22" i="1" l="1"/>
  <c r="C22" i="1"/>
  <c r="E17" i="1"/>
  <c r="C17" i="1"/>
  <c r="C12" i="1"/>
  <c r="E26" i="1" l="1"/>
  <c r="C26" i="1"/>
  <c r="E27" i="1" l="1"/>
  <c r="C27" i="1"/>
  <c r="C28" i="1" s="1"/>
  <c r="E28" i="1" l="1"/>
</calcChain>
</file>

<file path=xl/sharedStrings.xml><?xml version="1.0" encoding="utf-8"?>
<sst xmlns="http://schemas.openxmlformats.org/spreadsheetml/2006/main" count="170" uniqueCount="56">
  <si>
    <t xml:space="preserve"> </t>
  </si>
  <si>
    <t>CATEGORIES</t>
  </si>
  <si>
    <t>TOTAL</t>
  </si>
  <si>
    <t>Tranche 1 (70%)</t>
  </si>
  <si>
    <t>Tranche 2 (30%)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</si>
  <si>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</si>
  <si>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</si>
  <si>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</si>
  <si>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</si>
  <si>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</si>
  <si>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</si>
  <si>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Produit 1.1:</t>
  </si>
  <si>
    <t>Produit 1.2:</t>
  </si>
  <si>
    <t>Produit 1.3:</t>
  </si>
  <si>
    <t>Produit 2.1:</t>
  </si>
  <si>
    <t>Produit 2.2:</t>
  </si>
  <si>
    <t>Produit 2.3:</t>
  </si>
  <si>
    <t>Produit 3.1:</t>
  </si>
  <si>
    <t>Produit 3.2:</t>
  </si>
  <si>
    <t>Produit 3.3:</t>
  </si>
  <si>
    <t>Cout de personnel du projet si pas inclus dans les activites si-dessus</t>
  </si>
  <si>
    <t>Couts operationnels si pas inclus dans les activites si-dessus</t>
  </si>
  <si>
    <t>Budget S&amp;E du projet</t>
  </si>
  <si>
    <t>Couts indirects (7%):</t>
  </si>
  <si>
    <t>BUDGET TOTAL DU PROJET:</t>
  </si>
  <si>
    <t>Tableau 2 - Budget de projet PBF par categorie de cout de l'ONU</t>
  </si>
  <si>
    <t>Note: S'il s'agit d'une revision budgetaire, veuillez inclure des colonnes additionnelles pour montrer les changements</t>
  </si>
  <si>
    <t xml:space="preserve">Agence Recipiendiaire </t>
  </si>
  <si>
    <t xml:space="preserve"> 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</si>
  <si>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</si>
  <si>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</si>
  <si>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</si>
  <si>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</si>
  <si>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</si>
  <si>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</si>
  <si>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</si>
  <si>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</si>
  <si>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</si>
  <si>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 $ pour Resultat 1:</t>
  </si>
  <si>
    <t>TOTAL $ pour Resultat 2:</t>
  </si>
  <si>
    <t>TOTAL $ pour Resultat 3:</t>
  </si>
  <si>
    <t>SOUS TOTAL DU BUDGET DE PROJET:</t>
  </si>
  <si>
    <t>Budget par agence recipiendiaire en USD - Veuillez ajouter une nouvelle colonne par agence recipiendiaire</t>
  </si>
  <si>
    <t>Niveau de depense/ engagement actuel en USD (a remplir au moment des rapports de projet)</t>
  </si>
  <si>
    <t>Resultat 1: Socialisation des membres de groupes armés et de la jeunesse.</t>
  </si>
  <si>
    <t>Comités CVR</t>
  </si>
  <si>
    <t>Bénéficiaires</t>
  </si>
  <si>
    <t>Resultat 2: Réintégration économique des membres de groupes armés et de la jeunesse.</t>
  </si>
  <si>
    <t>Etude de marché</t>
  </si>
  <si>
    <t>Formations</t>
  </si>
  <si>
    <t>AGR</t>
  </si>
  <si>
    <t>Resultat 3: Prévention des conflits et capacité d’autogestion des communautés sont en cours.</t>
  </si>
  <si>
    <t>Sensibilisation des bénéficiaires directs</t>
  </si>
  <si>
    <t>Formation des leaders</t>
  </si>
  <si>
    <t>Sensibilisation de masse</t>
  </si>
  <si>
    <t>CFW et Infrastructures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</si>
</sst>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;\–\ 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5" fillId="0" borderId="10" xfId="0" applyNumberFormat="1" applyFont="1" applyBorder="1" applyAlignment="1">
      <alignment horizontal="righ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164" fontId="0" fillId="0" borderId="0" xfId="0" applyNumberFormat="1"/>
    <xf numFmtId="0" fontId="10" fillId="3" borderId="10" xfId="0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10" fillId="4" borderId="10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11" fillId="0" borderId="0" xfId="0" applyFont="1"/>
    <xf numFmtId="9" fontId="0" fillId="0" borderId="0" xfId="0" applyNumberFormat="1"/>
    <xf numFmtId="164" fontId="5" fillId="0" borderId="10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vertical="top"/>
    </xf>
    <xf numFmtId="164" fontId="2" fillId="0" borderId="6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4" fillId="0" borderId="13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ill="1" applyBorder="1"/>
    <xf numFmtId="3" fontId="0" fillId="0" borderId="0" xfId="0" applyNumberFormat="1" applyFill="1" applyBorder="1"/>
    <xf numFmtId="164" fontId="0" fillId="0" borderId="0" xfId="0" applyNumberFormat="1" applyFill="1"/>
    <xf numFmtId="164" fontId="6" fillId="0" borderId="0" xfId="0" applyNumberFormat="1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1" fillId="0" borderId="2" xfId="0" applyFont="1" applyFill="1" applyBorder="1" applyAlignment="1">
      <alignment vertical="center" wrapText="1"/>
    </xf>
    <xf numFmtId="164" fontId="1" fillId="0" borderId="6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zoomScale="80" zoomScaleNormal="80" workbookViewId="0">
      <selection activeCell="H7" sqref="H7"/>
    </sheetView>
  </sheetViews>
  <sheetFormatPr defaultColWidth="8.77734375" defaultRowHeight="14.4" x14ac:dyDescent="0.3"/>
  <cols>
    <col min="1" max="1" width="24" customWidth="1"/>
    <col min="2" max="2" width="24.5546875" customWidth="1"/>
    <col min="3" max="3" width="25.5546875" customWidth="1"/>
    <col min="4" max="4" width="22.5546875" style="51" customWidth="1"/>
    <col min="5" max="5" width="22.5546875" customWidth="1"/>
    <col min="6" max="8" width="28.5546875" customWidth="1"/>
    <col min="9" max="9" width="34.21875" customWidth="1"/>
  </cols>
  <sheetData>
    <row r="1" spans="1:6" ht="21" x14ac:dyDescent="0.4">
      <c r="A1" s="8" t="s">
        <v>5</v>
      </c>
      <c r="B1" s="7"/>
    </row>
    <row r="2" spans="1:6" ht="15.6" x14ac:dyDescent="0.3">
      <c r="A2" s="5"/>
      <c r="B2" s="5"/>
    </row>
    <row r="3" spans="1:6" ht="15.6" x14ac:dyDescent="0.3">
      <c r="A3" s="30" t="s">
        <v>6</v>
      </c>
      <c r="B3" s="30"/>
      <c r="C3" s="31"/>
      <c r="D3" s="52"/>
      <c r="E3" s="31"/>
    </row>
    <row r="4" spans="1:6" x14ac:dyDescent="0.3">
      <c r="A4" s="31"/>
      <c r="B4" s="31"/>
      <c r="C4" s="31"/>
      <c r="D4" s="52"/>
      <c r="E4" s="31"/>
    </row>
    <row r="5" spans="1:6" ht="15.6" x14ac:dyDescent="0.3">
      <c r="A5" s="30" t="s">
        <v>7</v>
      </c>
      <c r="B5" s="31"/>
      <c r="C5" s="31"/>
      <c r="D5" s="52"/>
      <c r="E5" s="31"/>
    </row>
    <row r="6" spans="1:6" ht="15" thickBot="1" x14ac:dyDescent="0.35">
      <c r="A6" s="31"/>
      <c r="B6" s="31"/>
      <c r="C6" s="31"/>
      <c r="D6" s="52"/>
      <c r="E6" s="31"/>
    </row>
    <row r="7" spans="1:6" ht="138.75" customHeight="1" thickBot="1" x14ac:dyDescent="0.35">
      <c r="A7" s="1" t="s">
        <v>8</v>
      </c>
      <c r="B7" s="14" t="s">
        <v>9</v>
      </c>
      <c r="C7" s="14" t="s">
        <v>42</v>
      </c>
      <c r="D7" s="53" t="s">
        <v>10</v>
      </c>
      <c r="E7" s="14" t="s">
        <v>43</v>
      </c>
    </row>
    <row r="8" spans="1:6" ht="16.350000000000001" customHeight="1" thickBot="1" x14ac:dyDescent="0.35">
      <c r="A8" s="15" t="s">
        <v>44</v>
      </c>
      <c r="B8" s="16"/>
      <c r="C8" s="18"/>
      <c r="D8" s="35"/>
      <c r="E8" s="18"/>
    </row>
    <row r="9" spans="1:6" ht="16.2" thickBot="1" x14ac:dyDescent="0.35">
      <c r="A9" s="2" t="s">
        <v>11</v>
      </c>
      <c r="B9" s="3" t="s">
        <v>45</v>
      </c>
      <c r="C9" s="19">
        <v>85000</v>
      </c>
      <c r="D9" s="34">
        <v>20</v>
      </c>
      <c r="E9" s="34">
        <v>80750</v>
      </c>
    </row>
    <row r="10" spans="1:6" ht="16.2" thickBot="1" x14ac:dyDescent="0.35">
      <c r="A10" s="2" t="s">
        <v>12</v>
      </c>
      <c r="B10" s="3" t="s">
        <v>46</v>
      </c>
      <c r="C10" s="19">
        <v>64696</v>
      </c>
      <c r="D10" s="34">
        <v>19</v>
      </c>
      <c r="E10" s="34">
        <v>61461</v>
      </c>
      <c r="F10" s="26"/>
    </row>
    <row r="11" spans="1:6" ht="16.2" thickBot="1" x14ac:dyDescent="0.35">
      <c r="A11" s="2" t="s">
        <v>13</v>
      </c>
      <c r="B11" s="3" t="s">
        <v>55</v>
      </c>
      <c r="C11" s="19">
        <v>207004</v>
      </c>
      <c r="D11" s="34">
        <v>19</v>
      </c>
      <c r="E11" s="34">
        <v>196654</v>
      </c>
    </row>
    <row r="12" spans="1:6" ht="16.350000000000001" customHeight="1" thickBot="1" x14ac:dyDescent="0.35">
      <c r="A12" s="43" t="s">
        <v>38</v>
      </c>
      <c r="B12" s="44"/>
      <c r="C12" s="18">
        <f t="shared" ref="C12" si="0">SUM(C9:C11)</f>
        <v>356700</v>
      </c>
      <c r="D12" s="35">
        <v>19</v>
      </c>
      <c r="E12" s="35">
        <f>SUM(E9:E11)</f>
        <v>338865</v>
      </c>
    </row>
    <row r="13" spans="1:6" ht="16.2" thickBot="1" x14ac:dyDescent="0.35">
      <c r="A13" s="15" t="s">
        <v>47</v>
      </c>
      <c r="B13" s="16"/>
      <c r="C13" s="18"/>
      <c r="D13" s="35"/>
      <c r="E13" s="35"/>
    </row>
    <row r="14" spans="1:6" ht="16.2" thickBot="1" x14ac:dyDescent="0.35">
      <c r="A14" s="2" t="s">
        <v>14</v>
      </c>
      <c r="B14" s="3" t="s">
        <v>48</v>
      </c>
      <c r="C14" s="19">
        <v>30000</v>
      </c>
      <c r="D14" s="34">
        <v>5</v>
      </c>
      <c r="E14" s="34">
        <v>26150</v>
      </c>
    </row>
    <row r="15" spans="1:6" ht="16.2" thickBot="1" x14ac:dyDescent="0.35">
      <c r="A15" s="2" t="s">
        <v>15</v>
      </c>
      <c r="B15" s="3" t="s">
        <v>49</v>
      </c>
      <c r="C15" s="19">
        <v>61584</v>
      </c>
      <c r="D15" s="34">
        <v>19</v>
      </c>
      <c r="E15" s="34">
        <v>55000</v>
      </c>
    </row>
    <row r="16" spans="1:6" ht="16.2" thickBot="1" x14ac:dyDescent="0.35">
      <c r="A16" s="2" t="s">
        <v>16</v>
      </c>
      <c r="B16" s="3" t="s">
        <v>50</v>
      </c>
      <c r="C16" s="19">
        <v>800000</v>
      </c>
      <c r="D16" s="34">
        <v>19</v>
      </c>
      <c r="E16" s="34">
        <v>797160</v>
      </c>
    </row>
    <row r="17" spans="1:7" ht="16.350000000000001" customHeight="1" thickBot="1" x14ac:dyDescent="0.35">
      <c r="A17" s="43" t="s">
        <v>39</v>
      </c>
      <c r="B17" s="44"/>
      <c r="C17" s="18">
        <f t="shared" ref="C17" si="1">SUM(C14:C16)</f>
        <v>891584</v>
      </c>
      <c r="D17" s="35">
        <v>14</v>
      </c>
      <c r="E17" s="18">
        <f t="shared" ref="E17" si="2">SUM(E14:E16)</f>
        <v>878310</v>
      </c>
    </row>
    <row r="18" spans="1:7" ht="16.2" thickBot="1" x14ac:dyDescent="0.35">
      <c r="A18" s="15" t="s">
        <v>51</v>
      </c>
      <c r="B18" s="16"/>
      <c r="C18" s="18"/>
      <c r="D18" s="35"/>
      <c r="E18" s="20"/>
    </row>
    <row r="19" spans="1:7" ht="31.8" thickBot="1" x14ac:dyDescent="0.35">
      <c r="A19" s="2" t="s">
        <v>17</v>
      </c>
      <c r="B19" s="3" t="s">
        <v>52</v>
      </c>
      <c r="C19" s="19">
        <v>74775</v>
      </c>
      <c r="D19" s="34">
        <v>19</v>
      </c>
      <c r="E19" s="34">
        <v>82505</v>
      </c>
    </row>
    <row r="20" spans="1:7" ht="16.2" thickBot="1" x14ac:dyDescent="0.35">
      <c r="A20" s="2" t="s">
        <v>18</v>
      </c>
      <c r="B20" s="3" t="s">
        <v>53</v>
      </c>
      <c r="C20" s="19">
        <v>66000</v>
      </c>
      <c r="D20" s="34">
        <v>25</v>
      </c>
      <c r="E20" s="34">
        <v>63455</v>
      </c>
    </row>
    <row r="21" spans="1:7" ht="16.2" thickBot="1" x14ac:dyDescent="0.35">
      <c r="A21" s="2" t="s">
        <v>19</v>
      </c>
      <c r="B21" s="3" t="s">
        <v>54</v>
      </c>
      <c r="C21" s="19">
        <v>89000</v>
      </c>
      <c r="D21" s="34">
        <v>50</v>
      </c>
      <c r="E21" s="34">
        <v>87196</v>
      </c>
    </row>
    <row r="22" spans="1:7" ht="16.350000000000001" customHeight="1" thickBot="1" x14ac:dyDescent="0.35">
      <c r="A22" s="43" t="s">
        <v>40</v>
      </c>
      <c r="B22" s="44"/>
      <c r="C22" s="18">
        <f t="shared" ref="C22" si="3">SUM(C19:C21)</f>
        <v>229775</v>
      </c>
      <c r="D22" s="35">
        <v>31</v>
      </c>
      <c r="E22" s="35">
        <f t="shared" ref="E22" si="4">SUM(E19:E21)</f>
        <v>233156</v>
      </c>
    </row>
    <row r="23" spans="1:7" ht="47.4" thickBot="1" x14ac:dyDescent="0.35">
      <c r="A23" s="1" t="s">
        <v>20</v>
      </c>
      <c r="B23" s="12"/>
      <c r="C23" s="22">
        <v>910755</v>
      </c>
      <c r="D23" s="36">
        <v>0</v>
      </c>
      <c r="E23" s="36">
        <v>885465</v>
      </c>
    </row>
    <row r="24" spans="1:7" ht="47.4" thickBot="1" x14ac:dyDescent="0.35">
      <c r="A24" s="1" t="s">
        <v>21</v>
      </c>
      <c r="B24" s="12"/>
      <c r="C24" s="22">
        <v>384922</v>
      </c>
      <c r="D24" s="36">
        <v>0</v>
      </c>
      <c r="E24" s="36">
        <v>380760</v>
      </c>
    </row>
    <row r="25" spans="1:7" ht="16.2" thickBot="1" x14ac:dyDescent="0.35">
      <c r="A25" s="4" t="s">
        <v>22</v>
      </c>
      <c r="B25" s="3" t="s">
        <v>0</v>
      </c>
      <c r="C25" s="19">
        <v>30000</v>
      </c>
      <c r="D25" s="34"/>
      <c r="E25" s="19">
        <v>0</v>
      </c>
    </row>
    <row r="26" spans="1:7" ht="16.350000000000001" customHeight="1" thickBot="1" x14ac:dyDescent="0.35">
      <c r="A26" s="15" t="s">
        <v>41</v>
      </c>
      <c r="B26" s="25"/>
      <c r="C26" s="18">
        <f>C12+C17+C22+C23+C24+C25</f>
        <v>2803736</v>
      </c>
      <c r="D26" s="35">
        <v>21</v>
      </c>
      <c r="E26" s="18">
        <f>E12+E17+E22+E23+E24</f>
        <v>2716556</v>
      </c>
      <c r="G26" s="26"/>
    </row>
    <row r="27" spans="1:7" ht="16.2" thickBot="1" x14ac:dyDescent="0.35">
      <c r="A27" s="17" t="s">
        <v>23</v>
      </c>
      <c r="B27" s="13"/>
      <c r="C27" s="21">
        <f>ROUND(C26*0.07,0)</f>
        <v>196262</v>
      </c>
      <c r="D27" s="54"/>
      <c r="E27" s="21">
        <f t="shared" ref="E27" si="5">ROUND(E26*0.07,0)</f>
        <v>190159</v>
      </c>
      <c r="G27" s="26"/>
    </row>
    <row r="28" spans="1:7" ht="16.350000000000001" customHeight="1" thickBot="1" x14ac:dyDescent="0.35">
      <c r="A28" s="15" t="s">
        <v>24</v>
      </c>
      <c r="B28" s="25"/>
      <c r="C28" s="18">
        <f t="shared" ref="C28:E28" si="6">C26+C27</f>
        <v>2999998</v>
      </c>
      <c r="D28" s="35">
        <v>21</v>
      </c>
      <c r="E28" s="18">
        <f t="shared" si="6"/>
        <v>2906715</v>
      </c>
      <c r="F28" s="26"/>
      <c r="G28" s="26"/>
    </row>
    <row r="30" spans="1:7" x14ac:dyDescent="0.3">
      <c r="E30" s="26"/>
    </row>
    <row r="31" spans="1:7" x14ac:dyDescent="0.3">
      <c r="E31" s="42"/>
    </row>
    <row r="32" spans="1:7" x14ac:dyDescent="0.3">
      <c r="E32" s="26"/>
    </row>
    <row r="33" spans="1:6" ht="15" thickBot="1" x14ac:dyDescent="0.35"/>
    <row r="34" spans="1:6" ht="25.5" customHeight="1" x14ac:dyDescent="0.3">
      <c r="A34" s="45" t="s">
        <v>1</v>
      </c>
      <c r="B34" s="45" t="s">
        <v>28</v>
      </c>
    </row>
    <row r="35" spans="1:6" ht="15" thickBot="1" x14ac:dyDescent="0.35">
      <c r="A35" s="46"/>
      <c r="B35" s="46"/>
    </row>
    <row r="36" spans="1:6" ht="27" thickBot="1" x14ac:dyDescent="0.35">
      <c r="A36" s="9" t="s">
        <v>29</v>
      </c>
      <c r="B36" s="33">
        <v>511211</v>
      </c>
      <c r="C36" s="37"/>
      <c r="D36" s="38"/>
      <c r="E36" s="39"/>
      <c r="F36" s="32"/>
    </row>
    <row r="37" spans="1:6" ht="27" thickBot="1" x14ac:dyDescent="0.35">
      <c r="A37" s="10" t="s">
        <v>30</v>
      </c>
      <c r="B37" s="33">
        <v>30385</v>
      </c>
      <c r="C37" s="37"/>
      <c r="D37" s="40"/>
      <c r="E37" s="39"/>
      <c r="F37" s="32"/>
    </row>
    <row r="38" spans="1:6" ht="40.200000000000003" thickBot="1" x14ac:dyDescent="0.35">
      <c r="A38" s="10" t="s">
        <v>31</v>
      </c>
      <c r="B38" s="33">
        <v>270000</v>
      </c>
      <c r="C38" s="37"/>
      <c r="D38" s="40"/>
      <c r="E38" s="39"/>
    </row>
    <row r="39" spans="1:6" ht="15" thickBot="1" x14ac:dyDescent="0.35">
      <c r="A39" s="10" t="s">
        <v>32</v>
      </c>
      <c r="B39" s="33">
        <v>166450</v>
      </c>
      <c r="C39" s="37"/>
      <c r="D39" s="40"/>
      <c r="E39" s="39"/>
    </row>
    <row r="40" spans="1:6" ht="15" thickBot="1" x14ac:dyDescent="0.35">
      <c r="A40" s="10" t="s">
        <v>33</v>
      </c>
      <c r="B40" s="33">
        <v>40160</v>
      </c>
      <c r="C40" s="37"/>
      <c r="D40" s="40"/>
      <c r="E40" s="39"/>
    </row>
    <row r="41" spans="1:6" ht="27" thickBot="1" x14ac:dyDescent="0.35">
      <c r="A41" s="10" t="s">
        <v>34</v>
      </c>
      <c r="B41" s="33">
        <v>835100</v>
      </c>
      <c r="C41" s="37"/>
      <c r="D41" s="40"/>
      <c r="E41" s="39"/>
    </row>
    <row r="42" spans="1:6" ht="40.200000000000003" thickBot="1" x14ac:dyDescent="0.35">
      <c r="A42" s="10" t="s">
        <v>35</v>
      </c>
      <c r="B42" s="33">
        <v>863250</v>
      </c>
      <c r="C42" s="37"/>
      <c r="D42" s="40"/>
      <c r="E42" s="39"/>
    </row>
    <row r="43" spans="1:6" ht="15" thickBot="1" x14ac:dyDescent="0.35">
      <c r="A43" s="11" t="s">
        <v>36</v>
      </c>
      <c r="B43" s="24">
        <f>SUM(B36:B42)</f>
        <v>2716556</v>
      </c>
      <c r="C43" s="37"/>
      <c r="D43" s="40"/>
      <c r="E43" s="39"/>
    </row>
    <row r="44" spans="1:6" ht="15" thickBot="1" x14ac:dyDescent="0.35">
      <c r="A44" s="10" t="s">
        <v>37</v>
      </c>
      <c r="B44" s="23">
        <f>B43*7/100</f>
        <v>190158.92</v>
      </c>
      <c r="C44" s="37"/>
      <c r="D44" s="40"/>
      <c r="E44" s="39"/>
    </row>
    <row r="45" spans="1:6" ht="15" thickBot="1" x14ac:dyDescent="0.35">
      <c r="A45" s="11" t="s">
        <v>2</v>
      </c>
      <c r="B45" s="24">
        <f>B43+B44</f>
        <v>2906714.92</v>
      </c>
      <c r="C45" s="37"/>
      <c r="D45" s="40"/>
      <c r="E45" s="39"/>
    </row>
    <row r="46" spans="1:6" x14ac:dyDescent="0.3">
      <c r="D46" s="41"/>
      <c r="E46" s="26"/>
    </row>
  </sheetData>
  <mergeCells count="5">
    <mergeCell ref="A12:B12"/>
    <mergeCell ref="A17:B17"/>
    <mergeCell ref="A22:B22"/>
    <mergeCell ref="A34:A35"/>
    <mergeCell ref="B34:B35"/>
  </mergeCells>
  <pageMargins left="0.7" right="0.7" top="0.75" bottom="0.75" header="0.3" footer="0.3"/>
  <pageSetup scale="73" orientation="landscape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zoomScaleNormal="100" workbookViewId="0">
      <selection activeCell="D7" sqref="D7:D16"/>
    </sheetView>
  </sheetViews>
  <sheetFormatPr defaultColWidth="8.77734375" defaultRowHeight="14.4" x14ac:dyDescent="0.3"/>
  <cols>
    <col min="1" max="1" width="30.77734375" customWidth="1"/>
    <col min="2" max="4" width="12.77734375" customWidth="1"/>
  </cols>
  <sheetData>
    <row r="1" spans="1:4" ht="15.6" x14ac:dyDescent="0.3">
      <c r="A1" s="5" t="s">
        <v>25</v>
      </c>
      <c r="B1" s="5"/>
      <c r="C1" s="5"/>
    </row>
    <row r="2" spans="1:4" x14ac:dyDescent="0.3">
      <c r="A2" s="6"/>
      <c r="B2" s="6"/>
      <c r="C2" s="6"/>
    </row>
    <row r="3" spans="1:4" x14ac:dyDescent="0.3">
      <c r="A3" s="6" t="s">
        <v>26</v>
      </c>
      <c r="B3" s="6"/>
      <c r="C3" s="6"/>
    </row>
    <row r="4" spans="1:4" ht="15" thickBot="1" x14ac:dyDescent="0.35"/>
    <row r="5" spans="1:4" ht="15" thickBot="1" x14ac:dyDescent="0.35">
      <c r="A5" s="47" t="s">
        <v>1</v>
      </c>
      <c r="B5" s="49" t="s">
        <v>27</v>
      </c>
      <c r="C5" s="50"/>
      <c r="D5" s="47" t="s">
        <v>28</v>
      </c>
    </row>
    <row r="6" spans="1:4" ht="27" thickBot="1" x14ac:dyDescent="0.35">
      <c r="A6" s="48"/>
      <c r="B6" s="27" t="s">
        <v>3</v>
      </c>
      <c r="C6" s="27" t="s">
        <v>4</v>
      </c>
      <c r="D6" s="48"/>
    </row>
    <row r="7" spans="1:4" ht="15" thickBot="1" x14ac:dyDescent="0.35">
      <c r="A7" s="9" t="s">
        <v>29</v>
      </c>
      <c r="B7" s="28">
        <f>D7*70/100</f>
        <v>375764.9</v>
      </c>
      <c r="C7" s="28">
        <f>D7*30/100</f>
        <v>161042.1</v>
      </c>
      <c r="D7" s="28">
        <v>536807</v>
      </c>
    </row>
    <row r="8" spans="1:4" ht="27" thickBot="1" x14ac:dyDescent="0.35">
      <c r="A8" s="10" t="s">
        <v>30</v>
      </c>
      <c r="B8" s="28">
        <f t="shared" ref="B8:B13" si="0">D8*70/100</f>
        <v>23116.799999999999</v>
      </c>
      <c r="C8" s="28">
        <f t="shared" ref="C8:C13" si="1">D8*30/100</f>
        <v>9907.2000000000007</v>
      </c>
      <c r="D8" s="28">
        <v>33024</v>
      </c>
    </row>
    <row r="9" spans="1:4" ht="27" thickBot="1" x14ac:dyDescent="0.35">
      <c r="A9" s="10" t="s">
        <v>31</v>
      </c>
      <c r="B9" s="28">
        <f t="shared" si="0"/>
        <v>193287.5</v>
      </c>
      <c r="C9" s="28">
        <f t="shared" si="1"/>
        <v>82837.5</v>
      </c>
      <c r="D9" s="28">
        <v>276125</v>
      </c>
    </row>
    <row r="10" spans="1:4" ht="15" thickBot="1" x14ac:dyDescent="0.35">
      <c r="A10" s="10" t="s">
        <v>32</v>
      </c>
      <c r="B10" s="28">
        <f t="shared" si="0"/>
        <v>119058.8</v>
      </c>
      <c r="C10" s="28">
        <f t="shared" si="1"/>
        <v>51025.2</v>
      </c>
      <c r="D10" s="28">
        <v>170084</v>
      </c>
    </row>
    <row r="11" spans="1:4" ht="15" thickBot="1" x14ac:dyDescent="0.35">
      <c r="A11" s="10" t="s">
        <v>33</v>
      </c>
      <c r="B11" s="28">
        <f t="shared" si="0"/>
        <v>29591.1</v>
      </c>
      <c r="C11" s="28">
        <f t="shared" si="1"/>
        <v>12681.9</v>
      </c>
      <c r="D11" s="28">
        <v>42273</v>
      </c>
    </row>
    <row r="12" spans="1:4" ht="27" thickBot="1" x14ac:dyDescent="0.35">
      <c r="A12" s="10" t="s">
        <v>34</v>
      </c>
      <c r="B12" s="28">
        <f t="shared" si="0"/>
        <v>606564</v>
      </c>
      <c r="C12" s="28">
        <f t="shared" si="1"/>
        <v>259956</v>
      </c>
      <c r="D12" s="28">
        <v>866520</v>
      </c>
    </row>
    <row r="13" spans="1:4" ht="27" thickBot="1" x14ac:dyDescent="0.35">
      <c r="A13" s="10" t="s">
        <v>35</v>
      </c>
      <c r="B13" s="28">
        <f t="shared" si="0"/>
        <v>615232.1</v>
      </c>
      <c r="C13" s="28">
        <f t="shared" si="1"/>
        <v>263670.90000000002</v>
      </c>
      <c r="D13" s="28">
        <v>878903</v>
      </c>
    </row>
    <row r="14" spans="1:4" ht="15" thickBot="1" x14ac:dyDescent="0.35">
      <c r="A14" s="11" t="s">
        <v>36</v>
      </c>
      <c r="B14" s="29">
        <f t="shared" ref="B14:D14" si="2">SUM(B7:B13)</f>
        <v>1962615.2000000002</v>
      </c>
      <c r="C14" s="29">
        <f t="shared" si="2"/>
        <v>841120.8</v>
      </c>
      <c r="D14" s="29">
        <f t="shared" si="2"/>
        <v>2803736</v>
      </c>
    </row>
    <row r="15" spans="1:4" ht="15" thickBot="1" x14ac:dyDescent="0.35">
      <c r="A15" s="10" t="s">
        <v>37</v>
      </c>
      <c r="B15" s="28">
        <f t="shared" ref="B15:C15" si="3">ROUND(B14*0.07,0)</f>
        <v>137383</v>
      </c>
      <c r="C15" s="28">
        <f t="shared" si="3"/>
        <v>58878</v>
      </c>
      <c r="D15" s="28">
        <v>196262</v>
      </c>
    </row>
    <row r="16" spans="1:4" ht="15" thickBot="1" x14ac:dyDescent="0.35">
      <c r="A16" s="11" t="s">
        <v>2</v>
      </c>
      <c r="B16" s="29">
        <f t="shared" ref="B16:D16" si="4">B14+B15</f>
        <v>2099998.2000000002</v>
      </c>
      <c r="C16" s="29">
        <f t="shared" si="4"/>
        <v>899998.8</v>
      </c>
      <c r="D16" s="29">
        <f t="shared" si="4"/>
        <v>2999998</v>
      </c>
    </row>
  </sheetData>
  <mergeCells count="3">
    <mergeCell ref="D5:D6"/>
    <mergeCell ref="A5:A6"/>
    <mergeCell ref="B5:C5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natacha kunama</cp:lastModifiedBy>
  <cp:lastPrinted>2019-06-11T08:43:22Z</cp:lastPrinted>
  <dcterms:created xsi:type="dcterms:W3CDTF">2017-11-15T21:17:43Z</dcterms:created>
  <dcterms:modified xsi:type="dcterms:W3CDTF">2019-07-31T14:24:42Z</dcterms:modified>
</cp:coreProperties>
</file>