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ESKTOP\PBF\Reports\Annual report 16 Nov 2018 - 15 Nov 2019\Final_14.11.2019\"/>
    </mc:Choice>
  </mc:AlternateContent>
  <bookViews>
    <workbookView xWindow="0" yWindow="0" windowWidth="17955" windowHeight="6195"/>
  </bookViews>
  <sheets>
    <sheet name="Sheet1" sheetId="1" r:id="rId1"/>
    <sheet name="Sheet2" sheetId="2" r:id="rId2"/>
  </sheets>
  <definedNames>
    <definedName name="_xlnm.Print_Area" localSheetId="0">Sheet1!$A$1:$J$32</definedName>
    <definedName name="_xlnm.Print_Titles" localSheetId="0">Sheet1!$10:$10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1" l="1"/>
  <c r="I24" i="1" l="1"/>
  <c r="I19" i="1"/>
  <c r="D23" i="1" l="1"/>
  <c r="D19" i="1" l="1"/>
  <c r="E19" i="1"/>
  <c r="F19" i="1"/>
  <c r="G19" i="1"/>
  <c r="G23" i="1" s="1"/>
  <c r="H19" i="1"/>
  <c r="C19" i="1"/>
  <c r="D14" i="1"/>
  <c r="E14" i="1"/>
  <c r="F14" i="1"/>
  <c r="H14" i="1"/>
  <c r="I14" i="1"/>
  <c r="I23" i="1" s="1"/>
  <c r="I25" i="1" s="1"/>
  <c r="C14" i="1"/>
  <c r="H23" i="1" l="1"/>
  <c r="H25" i="1" s="1"/>
  <c r="G25" i="1"/>
  <c r="C23" i="1"/>
  <c r="C25" i="1" s="1"/>
  <c r="F23" i="1"/>
  <c r="F25" i="1" s="1"/>
  <c r="E23" i="1"/>
  <c r="E25" i="1" s="1"/>
  <c r="E14" i="2"/>
  <c r="D14" i="2"/>
  <c r="D15" i="2" s="1"/>
  <c r="E15" i="2" l="1"/>
  <c r="E16" i="2" s="1"/>
  <c r="D16" i="2"/>
  <c r="G16" i="2"/>
  <c r="F16" i="2"/>
  <c r="I15" i="2" l="1"/>
  <c r="I8" i="2"/>
  <c r="I9" i="2"/>
  <c r="I10" i="2"/>
  <c r="I11" i="2"/>
  <c r="I12" i="2"/>
  <c r="I13" i="2"/>
  <c r="I7" i="2"/>
  <c r="H15" i="2"/>
  <c r="H8" i="2"/>
  <c r="J8" i="2" s="1"/>
  <c r="H9" i="2"/>
  <c r="H10" i="2"/>
  <c r="H11" i="2"/>
  <c r="H12" i="2"/>
  <c r="H13" i="2"/>
  <c r="H7" i="2"/>
  <c r="C14" i="2"/>
  <c r="C16" i="2" s="1"/>
  <c r="B14" i="2"/>
  <c r="B16" i="2" s="1"/>
  <c r="J11" i="2" l="1"/>
  <c r="J7" i="2"/>
  <c r="J15" i="2"/>
  <c r="I14" i="2"/>
  <c r="I16" i="2" s="1"/>
  <c r="J12" i="2"/>
  <c r="J13" i="2"/>
  <c r="J10" i="2"/>
  <c r="J9" i="2"/>
  <c r="H14" i="2"/>
  <c r="J14" i="2" l="1"/>
  <c r="J16" i="2" s="1"/>
  <c r="H16" i="2"/>
</calcChain>
</file>

<file path=xl/sharedStrings.xml><?xml version="1.0" encoding="utf-8"?>
<sst xmlns="http://schemas.openxmlformats.org/spreadsheetml/2006/main" count="69" uniqueCount="64">
  <si>
    <t>Annex D - PBF project budget</t>
  </si>
  <si>
    <t>Outcome/ Output number</t>
  </si>
  <si>
    <t>Outcome/ output/ activity formulation:</t>
  </si>
  <si>
    <t xml:space="preserve">OUTCOME 1: </t>
  </si>
  <si>
    <t>Output 1.1:</t>
  </si>
  <si>
    <t>Output 1.2:</t>
  </si>
  <si>
    <t>TOTAL $ FOR OUTCOME 1:</t>
  </si>
  <si>
    <t>Output 2.2:</t>
  </si>
  <si>
    <t>Output 2.3:</t>
  </si>
  <si>
    <t>TOTAL $ FOR OUTCOME 2:</t>
  </si>
  <si>
    <t xml:space="preserve"> </t>
  </si>
  <si>
    <t>SUB-TOTAL PROJECT BUDGET:</t>
  </si>
  <si>
    <t>Indirect support costs (7%):</t>
  </si>
  <si>
    <t>TOTAL PROJECT BUDGET:</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</si>
  <si>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</si>
  <si>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</si>
  <si>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</si>
  <si>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</si>
  <si>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</si>
  <si>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</si>
  <si>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</si>
  <si>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</si>
  <si>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</si>
  <si>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</si>
  <si>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</si>
  <si>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</si>
  <si>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</si>
  <si>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</si>
  <si>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</si>
  <si>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</si>
  <si>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</si>
  <si>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</si>
  <si>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</si>
  <si>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</si>
  <si>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</si>
  <si>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</si>
  <si>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</si>
  <si>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Increased capacity of youth-led and youth-focused organizations to engage in peacebuilding processes/including UNSC Resolution 2250</t>
  </si>
  <si>
    <t>Increased capacity of national, provincial and sub-national level institutions to engage youth in peacebuilding and linkages are created for policy-making and programming.</t>
  </si>
  <si>
    <t>Amount Recipient  Agency UNFPA</t>
  </si>
  <si>
    <t>Amount Recipient  Agency UN WOMEN</t>
  </si>
  <si>
    <t>OUTCOME 2: Increased leadership and participation of women in post-conflict governance structures and peacebuilding processes at all levels.</t>
  </si>
  <si>
    <t xml:space="preserve">Output 2.1: </t>
  </si>
  <si>
    <t>Increased capacity among select women political candidates and local leaders (women and men) to promote engagement of women in governance and peacebuilding processes</t>
  </si>
  <si>
    <t>Increased capacity of national and sub-national institutions, including political parties, to ensure policies, plans, and budgets are gender-responsive.</t>
  </si>
  <si>
    <t>Women leaders promote increased civic engagement on issues related to governance, reconciliation and TJ.</t>
  </si>
  <si>
    <t>Amount Recipient  Agency UNV</t>
  </si>
  <si>
    <r>
      <t xml:space="preserve">Budget by recipient organization in USD - </t>
    </r>
    <r>
      <rPr>
        <b/>
        <sz val="12"/>
        <rFont val="Times New Roman"/>
        <family val="1"/>
      </rPr>
      <t>UNFPA</t>
    </r>
  </si>
  <si>
    <t>Inclusive of the personnel costs till date</t>
  </si>
  <si>
    <t xml:space="preserve">$ 25,000 allocated within UNW budget for M&amp;E </t>
  </si>
  <si>
    <t>Support costs for UNW are inclusive in approved budget at output level.</t>
  </si>
  <si>
    <r>
      <t xml:space="preserve">Level of expenditure/ commitments in USD (to provide at time of project progress reporting):
</t>
    </r>
    <r>
      <rPr>
        <b/>
        <sz val="12"/>
        <color theme="1"/>
        <rFont val="Times New Roman"/>
        <family val="1"/>
      </rPr>
      <t>UNFPA*</t>
    </r>
  </si>
  <si>
    <r>
      <t xml:space="preserve">Level of expenditure/ commitments in USD (to provide at time of project progress reporting):
</t>
    </r>
    <r>
      <rPr>
        <b/>
        <sz val="12"/>
        <color theme="1"/>
        <rFont val="Times New Roman"/>
        <family val="1"/>
      </rPr>
      <t>UNV*</t>
    </r>
  </si>
  <si>
    <r>
      <t xml:space="preserve">Level of expenditure/ commitments in USD (to provide at time of project progress reporting):
</t>
    </r>
    <r>
      <rPr>
        <b/>
        <sz val="12"/>
        <color theme="1"/>
        <rFont val="Times New Roman"/>
        <family val="1"/>
      </rPr>
      <t>UNWOMEN*</t>
    </r>
  </si>
  <si>
    <t>Disclaimer</t>
  </si>
  <si>
    <t>UNFPA: This report has been provided to the user from unreconciled and unaudited data.  These figures are subject to change once the financial year is closed and the data is fully reconciled and audited.
UN WOMEN: This report has been provided to the user from unreconciled and unaudited data.  These figures are subject to change once the financial year is closed and the data is fully reconciled and audited. A certified financial statement will be issued by 30 June in the year after 31 December of this financial year end.
UNV: This report has been provided to the user from unreconciled and unaudited data.  These figures are subject to change once the financial year is closed and the data is fully reconciled and audited.</t>
  </si>
  <si>
    <t>NOTE:</t>
  </si>
  <si>
    <r>
      <rPr>
        <b/>
        <sz val="11"/>
        <color theme="1"/>
        <rFont val="Times New Roman"/>
        <family val="1"/>
      </rPr>
      <t>*</t>
    </r>
    <r>
      <rPr>
        <sz val="11"/>
        <color theme="1"/>
        <rFont val="Times New Roman"/>
        <family val="1"/>
      </rPr>
      <t xml:space="preserve"> UNWOMEN level of expenditure is reported as at 31 October 2019</t>
    </r>
  </si>
  <si>
    <r>
      <rPr>
        <b/>
        <sz val="11"/>
        <rFont val="Times New Roman"/>
        <family val="1"/>
      </rPr>
      <t>*</t>
    </r>
    <r>
      <rPr>
        <sz val="11"/>
        <rFont val="Times New Roman"/>
        <family val="1"/>
      </rPr>
      <t xml:space="preserve"> UNFPA level of expenditure is reported as at 31 October 2019</t>
    </r>
  </si>
  <si>
    <t>figure reported is inclusive of commitments on personnel costs from date to end of project</t>
  </si>
  <si>
    <r>
      <t xml:space="preserve">Budget by recipient organization in USD - </t>
    </r>
    <r>
      <rPr>
        <b/>
        <sz val="12"/>
        <color theme="1"/>
        <rFont val="Times New Roman"/>
        <family val="1"/>
      </rPr>
      <t>UNV</t>
    </r>
  </si>
  <si>
    <r>
      <t xml:space="preserve">Budget by recipient organization in USD - 
</t>
    </r>
    <r>
      <rPr>
        <b/>
        <sz val="12"/>
        <color theme="1"/>
        <rFont val="Times New Roman"/>
        <family val="1"/>
      </rPr>
      <t>UN WOMEN</t>
    </r>
  </si>
  <si>
    <t>Percent of budget for each output reserved for direct action on gender equality (if any):</t>
  </si>
  <si>
    <r>
      <rPr>
        <b/>
        <sz val="11"/>
        <color rgb="FF222222"/>
        <rFont val="Times New Roman"/>
        <family val="1"/>
      </rPr>
      <t>*</t>
    </r>
    <r>
      <rPr>
        <sz val="11"/>
        <color rgb="FF222222"/>
        <rFont val="Times New Roman"/>
        <family val="1"/>
      </rPr>
      <t xml:space="preserve"> UNV level of expenditure is reported as at 5 November 2019. The total expenditure amount reflects the funds reversed due to oversight from UNV HQ, where costs of an international volunteer based in another country were erroneously charged to our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</si>
</sst>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_([$$-409]* #,##0_);_([$$-409]* \(#,##0\);_([$$-409]* &quot;-&quot;??_);_(@_)"/>
  </numFmts>
  <fonts count="2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b/>
      <sz val="12"/>
      <name val="Times New Roman"/>
      <family val="1"/>
    </font>
    <font>
      <sz val="10"/>
      <name val="Arial Unicode MS"/>
      <family val="2"/>
    </font>
    <font>
      <b/>
      <sz val="11"/>
      <color rgb="FF222222"/>
      <name val="Calibri"/>
      <family val="2"/>
      <scheme val="minor"/>
    </font>
    <font>
      <b/>
      <u/>
      <sz val="12"/>
      <color theme="1"/>
      <name val="Calibri"/>
      <family val="2"/>
      <scheme val="minor"/>
    </font>
    <font>
      <b/>
      <sz val="11"/>
      <color theme="1"/>
      <name val="Times New Roman"/>
      <family val="1"/>
    </font>
    <font>
      <sz val="11"/>
      <color theme="1"/>
      <name val="Times New Roman"/>
      <family val="1"/>
    </font>
    <font>
      <sz val="11"/>
      <color rgb="FF222222"/>
      <name val="Times New Roman"/>
      <family val="1"/>
    </font>
    <font>
      <b/>
      <sz val="11"/>
      <color rgb="FF222222"/>
      <name val="Times New Roman"/>
      <family val="1"/>
    </font>
    <font>
      <sz val="11"/>
      <name val="Times New Roman"/>
      <family val="1"/>
    </font>
    <font>
      <b/>
      <sz val="11"/>
      <name val="Times New Roman"/>
      <family val="1"/>
    </font>
  </fonts>
  <fills count="6">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s>
  <borders count="14">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0" fontId="12" fillId="0" borderId="0"/>
  </cellStyleXfs>
  <cellXfs count="64">
    <xf numFmtId="0" fontId="0" fillId="0" borderId="0" xfId="0"/>
    <xf numFmtId="0" fontId="3" fillId="0" borderId="0" xfId="0" applyFont="1"/>
    <xf numFmtId="0" fontId="4" fillId="3" borderId="4" xfId="0" applyFont="1" applyFill="1" applyBorder="1" applyAlignment="1">
      <alignment horizontal="center" vertical="center" wrapText="1"/>
    </xf>
    <xf numFmtId="0" fontId="5" fillId="0" borderId="2" xfId="0" applyFont="1" applyBorder="1" applyAlignment="1">
      <alignment vertical="center" wrapText="1"/>
    </xf>
    <xf numFmtId="0" fontId="4" fillId="4" borderId="2" xfId="0" applyFont="1" applyFill="1" applyBorder="1" applyAlignment="1">
      <alignment vertical="center" wrapText="1"/>
    </xf>
    <xf numFmtId="0" fontId="4" fillId="2" borderId="6" xfId="0" applyFont="1" applyFill="1" applyBorder="1" applyAlignment="1">
      <alignment horizontal="center" vertical="center" wrapText="1"/>
    </xf>
    <xf numFmtId="0" fontId="6" fillId="0" borderId="0" xfId="0" applyFont="1"/>
    <xf numFmtId="164" fontId="5" fillId="0" borderId="4" xfId="1" applyNumberFormat="1" applyFont="1" applyBorder="1" applyAlignment="1">
      <alignment horizontal="right" vertical="center" wrapText="1"/>
    </xf>
    <xf numFmtId="164" fontId="5" fillId="4" borderId="4" xfId="1" applyNumberFormat="1" applyFont="1" applyFill="1" applyBorder="1" applyAlignment="1">
      <alignment horizontal="right" vertical="center" wrapText="1"/>
    </xf>
    <xf numFmtId="164" fontId="5" fillId="0" borderId="4" xfId="0" applyNumberFormat="1" applyFont="1" applyBorder="1" applyAlignment="1">
      <alignment horizontal="right" vertical="center" wrapText="1"/>
    </xf>
    <xf numFmtId="164" fontId="5" fillId="4" borderId="4" xfId="0" applyNumberFormat="1" applyFont="1" applyFill="1" applyBorder="1" applyAlignment="1">
      <alignment horizontal="right" vertical="center" wrapText="1"/>
    </xf>
    <xf numFmtId="164" fontId="5" fillId="5" borderId="4" xfId="0" applyNumberFormat="1" applyFont="1" applyFill="1" applyBorder="1" applyAlignment="1">
      <alignment horizontal="right" vertical="center" wrapText="1"/>
    </xf>
    <xf numFmtId="164" fontId="5" fillId="0" borderId="4" xfId="1" applyNumberFormat="1" applyFont="1" applyBorder="1" applyAlignment="1">
      <alignment horizontal="center" vertical="center" wrapText="1"/>
    </xf>
    <xf numFmtId="0" fontId="0" fillId="0" borderId="0" xfId="0" applyFill="1"/>
    <xf numFmtId="44" fontId="0" fillId="0" borderId="0" xfId="0" applyNumberFormat="1" applyFill="1"/>
    <xf numFmtId="0" fontId="6" fillId="0" borderId="0" xfId="0" applyFont="1" applyFill="1"/>
    <xf numFmtId="0" fontId="1" fillId="0" borderId="7" xfId="0" applyFont="1" applyFill="1" applyBorder="1" applyAlignment="1">
      <alignment horizontal="center" vertical="center" wrapText="1"/>
    </xf>
    <xf numFmtId="164" fontId="1" fillId="0" borderId="7" xfId="1" applyNumberFormat="1" applyFont="1" applyFill="1" applyBorder="1" applyAlignment="1">
      <alignment vertical="center" wrapText="1"/>
    </xf>
    <xf numFmtId="165" fontId="1" fillId="0" borderId="7" xfId="0" applyNumberFormat="1" applyFont="1" applyFill="1" applyBorder="1" applyAlignment="1">
      <alignment vertical="center" wrapText="1"/>
    </xf>
    <xf numFmtId="44" fontId="1" fillId="0" borderId="7" xfId="1" applyFont="1" applyFill="1" applyBorder="1" applyAlignment="1">
      <alignment vertical="center" wrapText="1"/>
    </xf>
    <xf numFmtId="164" fontId="2" fillId="0" borderId="7" xfId="0" applyNumberFormat="1" applyFont="1" applyFill="1" applyBorder="1" applyAlignment="1">
      <alignment vertical="center" wrapText="1"/>
    </xf>
    <xf numFmtId="3" fontId="1" fillId="0" borderId="7" xfId="0" applyNumberFormat="1" applyFont="1" applyFill="1" applyBorder="1" applyAlignment="1">
      <alignment vertical="center" wrapText="1"/>
    </xf>
    <xf numFmtId="44" fontId="2" fillId="0" borderId="7" xfId="0" applyNumberFormat="1" applyFont="1" applyFill="1" applyBorder="1" applyAlignment="1">
      <alignment vertical="center" wrapText="1"/>
    </xf>
    <xf numFmtId="164" fontId="2" fillId="0" borderId="7" xfId="0" applyNumberFormat="1" applyFont="1" applyFill="1" applyBorder="1" applyAlignment="1">
      <alignment horizontal="center" vertical="center" wrapText="1"/>
    </xf>
    <xf numFmtId="0" fontId="0" fillId="0" borderId="0" xfId="0" applyFont="1" applyFill="1"/>
    <xf numFmtId="0" fontId="8" fillId="0" borderId="0" xfId="0" applyFont="1" applyFill="1"/>
    <xf numFmtId="0" fontId="7" fillId="0" borderId="0" xfId="0" applyFont="1" applyFill="1"/>
    <xf numFmtId="0" fontId="0" fillId="0" borderId="0" xfId="0" applyFill="1" applyAlignment="1"/>
    <xf numFmtId="0" fontId="0" fillId="0" borderId="0" xfId="0" applyFill="1" applyAlignment="1">
      <alignment horizontal="center" vertical="center"/>
    </xf>
    <xf numFmtId="0" fontId="3" fillId="0" borderId="0" xfId="0" applyFont="1" applyFill="1"/>
    <xf numFmtId="44" fontId="0" fillId="0" borderId="0" xfId="0" applyNumberFormat="1" applyFill="1" applyAlignment="1">
      <alignment horizontal="center" vertical="center"/>
    </xf>
    <xf numFmtId="0" fontId="1"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2" fillId="0" borderId="7" xfId="0" applyFont="1" applyFill="1" applyBorder="1" applyAlignment="1">
      <alignment vertical="center" wrapText="1"/>
    </xf>
    <xf numFmtId="0" fontId="1" fillId="0" borderId="7" xfId="0" applyFont="1" applyFill="1" applyBorder="1" applyAlignment="1">
      <alignment vertical="top" wrapText="1"/>
    </xf>
    <xf numFmtId="0" fontId="2" fillId="0" borderId="7" xfId="0" applyFont="1" applyFill="1" applyBorder="1" applyAlignment="1">
      <alignment horizontal="center" vertical="center" wrapText="1"/>
    </xf>
    <xf numFmtId="164" fontId="0" fillId="0" borderId="0" xfId="0" applyNumberFormat="1" applyFill="1"/>
    <xf numFmtId="0" fontId="6" fillId="0" borderId="0" xfId="0" applyFont="1" applyFill="1" applyAlignment="1"/>
    <xf numFmtId="0" fontId="6" fillId="0" borderId="0" xfId="0" applyFont="1" applyFill="1" applyAlignment="1">
      <alignment horizontal="center" vertical="center"/>
    </xf>
    <xf numFmtId="0" fontId="0" fillId="0" borderId="0" xfId="0" applyFill="1" applyAlignment="1">
      <alignment vertical="center"/>
    </xf>
    <xf numFmtId="0" fontId="3" fillId="0" borderId="0" xfId="0" applyFont="1" applyFill="1" applyBorder="1" applyAlignment="1">
      <alignment horizontal="left" vertical="center" wrapText="1"/>
    </xf>
    <xf numFmtId="0" fontId="13" fillId="0" borderId="0" xfId="0" applyFont="1" applyFill="1" applyAlignment="1">
      <alignment wrapText="1"/>
    </xf>
    <xf numFmtId="0" fontId="15" fillId="0" borderId="0" xfId="0" applyFont="1" applyFill="1" applyAlignment="1">
      <alignment wrapText="1"/>
    </xf>
    <xf numFmtId="0" fontId="16" fillId="0" borderId="0" xfId="0" applyFont="1" applyFill="1"/>
    <xf numFmtId="0" fontId="16" fillId="0" borderId="0" xfId="0" applyFont="1" applyFill="1" applyAlignment="1">
      <alignment horizontal="center" vertical="center"/>
    </xf>
    <xf numFmtId="0" fontId="17" fillId="0" borderId="0" xfId="0" applyFont="1" applyFill="1" applyAlignment="1"/>
    <xf numFmtId="0" fontId="17" fillId="0" borderId="0" xfId="0" applyFont="1" applyFill="1" applyAlignment="1">
      <alignment wrapText="1"/>
    </xf>
    <xf numFmtId="0" fontId="16" fillId="0" borderId="0" xfId="0" applyFont="1" applyFill="1" applyAlignment="1"/>
    <xf numFmtId="0" fontId="19" fillId="0" borderId="0" xfId="3" applyFont="1" applyFill="1"/>
    <xf numFmtId="164" fontId="0" fillId="0" borderId="0" xfId="0" applyNumberFormat="1" applyFill="1" applyAlignment="1"/>
    <xf numFmtId="9" fontId="0" fillId="0" borderId="0" xfId="2" applyFont="1" applyFill="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4" fillId="0" borderId="8"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4">
    <cellStyle name="Currency" xfId="1" builtinId="4"/>
    <cellStyle name="Normal" xfId="0" builtinId="0"/>
    <cellStyle name="Normal 2 3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tabSelected="1" zoomScale="90" zoomScaleNormal="90" zoomScaleSheetLayoutView="80" workbookViewId="0">
      <pane ySplit="10" topLeftCell="A23" activePane="bottomLeft" state="frozen"/>
      <selection pane="bottomLeft" activeCell="B33" sqref="B33"/>
    </sheetView>
  </sheetViews>
  <sheetFormatPr defaultRowHeight="15"/>
  <cols>
    <col min="1" max="1" width="24.7109375" style="13" customWidth="1"/>
    <col min="2" max="2" width="30.7109375" style="13" customWidth="1"/>
    <col min="3" max="3" width="21.7109375" style="13" customWidth="1"/>
    <col min="4" max="4" width="21.5703125" style="13" customWidth="1"/>
    <col min="5" max="5" width="21.7109375" style="27" customWidth="1"/>
    <col min="6" max="6" width="18.85546875" style="13" customWidth="1"/>
    <col min="7" max="7" width="20.7109375" style="13" customWidth="1"/>
    <col min="8" max="8" width="20.140625" style="13" bestFit="1" customWidth="1"/>
    <col min="9" max="9" width="20.7109375" style="13" customWidth="1"/>
    <col min="10" max="10" width="23.5703125" style="28" customWidth="1"/>
    <col min="11" max="11" width="22.7109375" style="13" customWidth="1"/>
    <col min="12" max="14" width="28.7109375" style="13" customWidth="1"/>
    <col min="15" max="15" width="34.140625" style="13" customWidth="1"/>
    <col min="16" max="16384" width="9.140625" style="13"/>
  </cols>
  <sheetData>
    <row r="1" spans="1:10" ht="21">
      <c r="A1" s="25" t="s">
        <v>0</v>
      </c>
      <c r="B1" s="26"/>
    </row>
    <row r="2" spans="1:10" ht="15.75">
      <c r="A2" s="29"/>
      <c r="B2" s="29"/>
      <c r="F2" s="14"/>
      <c r="H2" s="14"/>
      <c r="J2" s="30"/>
    </row>
    <row r="3" spans="1:10" ht="15.75">
      <c r="A3" s="54" t="s">
        <v>54</v>
      </c>
      <c r="B3" s="55"/>
      <c r="C3" s="55"/>
      <c r="D3" s="55"/>
      <c r="E3" s="55"/>
      <c r="F3" s="55"/>
      <c r="G3" s="55"/>
      <c r="H3" s="55"/>
      <c r="I3" s="55"/>
      <c r="J3" s="56"/>
    </row>
    <row r="4" spans="1:10" s="39" customFormat="1" ht="79.5" customHeight="1">
      <c r="A4" s="51" t="s">
        <v>55</v>
      </c>
      <c r="B4" s="52"/>
      <c r="C4" s="52"/>
      <c r="D4" s="52"/>
      <c r="E4" s="52"/>
      <c r="F4" s="52"/>
      <c r="G4" s="52"/>
      <c r="H4" s="52"/>
      <c r="I4" s="52"/>
      <c r="J4" s="53"/>
    </row>
    <row r="5" spans="1:10" s="39" customFormat="1" ht="15.75">
      <c r="A5" s="40"/>
      <c r="B5" s="40"/>
      <c r="C5" s="40"/>
      <c r="D5" s="40"/>
      <c r="E5" s="40"/>
      <c r="F5" s="40"/>
      <c r="G5" s="40"/>
      <c r="H5" s="40"/>
      <c r="I5" s="40"/>
      <c r="J5" s="40"/>
    </row>
    <row r="6" spans="1:10" ht="15.75">
      <c r="A6" s="29" t="s">
        <v>31</v>
      </c>
      <c r="B6" s="29"/>
    </row>
    <row r="8" spans="1:10" ht="15.75">
      <c r="A8" s="29" t="s">
        <v>36</v>
      </c>
    </row>
    <row r="9" spans="1:10" ht="15.75" thickBot="1"/>
    <row r="10" spans="1:10" ht="150" customHeight="1" thickTop="1" thickBot="1">
      <c r="A10" s="31" t="s">
        <v>1</v>
      </c>
      <c r="B10" s="31" t="s">
        <v>2</v>
      </c>
      <c r="C10" s="32" t="s">
        <v>47</v>
      </c>
      <c r="D10" s="16" t="s">
        <v>60</v>
      </c>
      <c r="E10" s="16" t="s">
        <v>61</v>
      </c>
      <c r="F10" s="16" t="s">
        <v>62</v>
      </c>
      <c r="G10" s="16" t="s">
        <v>51</v>
      </c>
      <c r="H10" s="16" t="s">
        <v>52</v>
      </c>
      <c r="I10" s="16" t="s">
        <v>53</v>
      </c>
      <c r="J10" s="16" t="s">
        <v>14</v>
      </c>
    </row>
    <row r="11" spans="1:10" ht="20.25" customHeight="1" thickTop="1" thickBot="1">
      <c r="A11" s="59" t="s">
        <v>3</v>
      </c>
      <c r="B11" s="59"/>
      <c r="C11" s="59"/>
      <c r="D11" s="59"/>
      <c r="E11" s="59"/>
      <c r="F11" s="59"/>
      <c r="G11" s="59"/>
      <c r="H11" s="59"/>
      <c r="I11" s="59"/>
      <c r="J11" s="59"/>
    </row>
    <row r="12" spans="1:10" ht="99.75" customHeight="1" thickTop="1" thickBot="1">
      <c r="A12" s="33" t="s">
        <v>4</v>
      </c>
      <c r="B12" s="34" t="s">
        <v>37</v>
      </c>
      <c r="C12" s="17">
        <v>158700</v>
      </c>
      <c r="D12" s="17">
        <v>184874</v>
      </c>
      <c r="E12" s="17">
        <v>0</v>
      </c>
      <c r="F12" s="19">
        <v>0</v>
      </c>
      <c r="G12" s="17">
        <v>143448</v>
      </c>
      <c r="H12" s="18">
        <v>183273.56</v>
      </c>
      <c r="I12" s="17">
        <v>0</v>
      </c>
      <c r="J12" s="16" t="s">
        <v>48</v>
      </c>
    </row>
    <row r="13" spans="1:10" ht="134.25" customHeight="1" thickTop="1" thickBot="1">
      <c r="A13" s="33" t="s">
        <v>5</v>
      </c>
      <c r="B13" s="34" t="s">
        <v>38</v>
      </c>
      <c r="C13" s="17">
        <v>114800</v>
      </c>
      <c r="D13" s="19">
        <v>0</v>
      </c>
      <c r="E13" s="17">
        <v>0</v>
      </c>
      <c r="F13" s="19">
        <v>0</v>
      </c>
      <c r="G13" s="17">
        <v>138636</v>
      </c>
      <c r="H13" s="19">
        <v>0</v>
      </c>
      <c r="I13" s="17">
        <v>0</v>
      </c>
      <c r="J13" s="16"/>
    </row>
    <row r="14" spans="1:10" ht="20.25" customHeight="1" thickTop="1" thickBot="1">
      <c r="A14" s="58" t="s">
        <v>6</v>
      </c>
      <c r="B14" s="58"/>
      <c r="C14" s="20">
        <f t="shared" ref="C14:I14" si="0">C12+C13</f>
        <v>273500</v>
      </c>
      <c r="D14" s="20">
        <f t="shared" si="0"/>
        <v>184874</v>
      </c>
      <c r="E14" s="20">
        <f t="shared" si="0"/>
        <v>0</v>
      </c>
      <c r="F14" s="20">
        <f t="shared" si="0"/>
        <v>0</v>
      </c>
      <c r="G14" s="20">
        <f>G12+G13</f>
        <v>282084</v>
      </c>
      <c r="H14" s="20">
        <f t="shared" si="0"/>
        <v>183273.56</v>
      </c>
      <c r="I14" s="20">
        <f t="shared" si="0"/>
        <v>0</v>
      </c>
      <c r="J14" s="35"/>
    </row>
    <row r="15" spans="1:10" ht="20.25" customHeight="1" thickTop="1" thickBot="1">
      <c r="A15" s="59" t="s">
        <v>41</v>
      </c>
      <c r="B15" s="59"/>
      <c r="C15" s="59"/>
      <c r="D15" s="59"/>
      <c r="E15" s="59"/>
      <c r="F15" s="59"/>
      <c r="G15" s="59"/>
      <c r="H15" s="59"/>
      <c r="I15" s="59"/>
      <c r="J15" s="59"/>
    </row>
    <row r="16" spans="1:10" ht="120" customHeight="1" thickTop="1" thickBot="1">
      <c r="A16" s="33" t="s">
        <v>42</v>
      </c>
      <c r="B16" s="31" t="s">
        <v>43</v>
      </c>
      <c r="C16" s="19">
        <v>0</v>
      </c>
      <c r="D16" s="19">
        <v>0</v>
      </c>
      <c r="E16" s="17">
        <v>250000</v>
      </c>
      <c r="F16" s="19">
        <v>250000</v>
      </c>
      <c r="G16" s="19">
        <v>0</v>
      </c>
      <c r="H16" s="19">
        <v>0</v>
      </c>
      <c r="I16" s="21">
        <v>61649</v>
      </c>
      <c r="J16" s="16"/>
    </row>
    <row r="17" spans="1:12" ht="120" customHeight="1" thickTop="1" thickBot="1">
      <c r="A17" s="33" t="s">
        <v>7</v>
      </c>
      <c r="B17" s="31" t="s">
        <v>44</v>
      </c>
      <c r="C17" s="19">
        <v>0</v>
      </c>
      <c r="D17" s="19">
        <v>0</v>
      </c>
      <c r="E17" s="17">
        <v>200000</v>
      </c>
      <c r="F17" s="19">
        <v>200000</v>
      </c>
      <c r="G17" s="19">
        <v>0</v>
      </c>
      <c r="H17" s="19">
        <v>0</v>
      </c>
      <c r="I17" s="21">
        <v>190484</v>
      </c>
      <c r="J17" s="16"/>
    </row>
    <row r="18" spans="1:12" ht="90" customHeight="1" thickTop="1" thickBot="1">
      <c r="A18" s="33" t="s">
        <v>8</v>
      </c>
      <c r="B18" s="31" t="s">
        <v>45</v>
      </c>
      <c r="C18" s="19">
        <v>0</v>
      </c>
      <c r="D18" s="19">
        <v>0</v>
      </c>
      <c r="E18" s="17">
        <v>50000</v>
      </c>
      <c r="F18" s="19">
        <v>50000</v>
      </c>
      <c r="G18" s="19">
        <v>0</v>
      </c>
      <c r="H18" s="19">
        <v>0</v>
      </c>
      <c r="I18" s="21">
        <v>103447</v>
      </c>
      <c r="J18" s="16"/>
    </row>
    <row r="19" spans="1:12" ht="20.25" customHeight="1" thickTop="1" thickBot="1">
      <c r="A19" s="58" t="s">
        <v>9</v>
      </c>
      <c r="B19" s="58"/>
      <c r="C19" s="22">
        <f>C18+C17+C16</f>
        <v>0</v>
      </c>
      <c r="D19" s="22">
        <f t="shared" ref="D19:H19" si="1">D18+D17+D16</f>
        <v>0</v>
      </c>
      <c r="E19" s="20">
        <f t="shared" si="1"/>
        <v>500000</v>
      </c>
      <c r="F19" s="22">
        <f t="shared" si="1"/>
        <v>500000</v>
      </c>
      <c r="G19" s="22">
        <f t="shared" si="1"/>
        <v>0</v>
      </c>
      <c r="H19" s="22">
        <f t="shared" si="1"/>
        <v>0</v>
      </c>
      <c r="I19" s="20">
        <f>I18+I17+I16</f>
        <v>355580</v>
      </c>
      <c r="J19" s="35"/>
    </row>
    <row r="20" spans="1:12" ht="84.75" customHeight="1" thickTop="1" thickBot="1">
      <c r="A20" s="31" t="s">
        <v>32</v>
      </c>
      <c r="B20" s="33"/>
      <c r="C20" s="19">
        <v>57000</v>
      </c>
      <c r="D20" s="19">
        <v>64000</v>
      </c>
      <c r="E20" s="19"/>
      <c r="F20" s="19">
        <v>0</v>
      </c>
      <c r="G20" s="17">
        <v>44903.49</v>
      </c>
      <c r="H20" s="17">
        <v>31099.320000000051</v>
      </c>
      <c r="I20" s="17">
        <v>0</v>
      </c>
      <c r="J20" s="16" t="s">
        <v>59</v>
      </c>
    </row>
    <row r="21" spans="1:12" ht="52.5" customHeight="1" thickTop="1" thickBot="1">
      <c r="A21" s="31" t="s">
        <v>33</v>
      </c>
      <c r="B21" s="33"/>
      <c r="C21" s="17">
        <v>32200</v>
      </c>
      <c r="D21" s="17">
        <v>16500</v>
      </c>
      <c r="E21" s="17"/>
      <c r="F21" s="17">
        <v>0</v>
      </c>
      <c r="G21" s="17">
        <v>11662</v>
      </c>
      <c r="H21" s="17">
        <v>17474.709999999941</v>
      </c>
      <c r="I21" s="17">
        <v>0</v>
      </c>
      <c r="J21" s="35"/>
    </row>
    <row r="22" spans="1:12" ht="47.25" customHeight="1" thickTop="1" thickBot="1">
      <c r="A22" s="31" t="s">
        <v>34</v>
      </c>
      <c r="B22" s="31" t="s">
        <v>10</v>
      </c>
      <c r="C22" s="19">
        <v>20500</v>
      </c>
      <c r="D22" s="19">
        <v>15000</v>
      </c>
      <c r="E22" s="19"/>
      <c r="F22" s="19">
        <v>0</v>
      </c>
      <c r="G22" s="19">
        <v>0</v>
      </c>
      <c r="H22" s="19">
        <v>0</v>
      </c>
      <c r="I22" s="19">
        <v>0</v>
      </c>
      <c r="J22" s="16" t="s">
        <v>49</v>
      </c>
    </row>
    <row r="23" spans="1:12" ht="20.25" customHeight="1" thickTop="1" thickBot="1">
      <c r="A23" s="58" t="s">
        <v>11</v>
      </c>
      <c r="B23" s="58"/>
      <c r="C23" s="23">
        <f>C22+C21+C20+C19+C14</f>
        <v>383200</v>
      </c>
      <c r="D23" s="23">
        <f>D25-D24</f>
        <v>280374</v>
      </c>
      <c r="E23" s="20">
        <f t="shared" ref="E23:I23" si="2">E22+E21+E20+E19+E14</f>
        <v>500000</v>
      </c>
      <c r="F23" s="23">
        <f t="shared" si="2"/>
        <v>500000</v>
      </c>
      <c r="G23" s="23">
        <f>G22+G21+G20+G19+G14</f>
        <v>338649.49</v>
      </c>
      <c r="H23" s="23">
        <f>SUM(H14,H19:H22)</f>
        <v>231847.59</v>
      </c>
      <c r="I23" s="23">
        <f t="shared" si="2"/>
        <v>355580</v>
      </c>
      <c r="J23" s="35"/>
      <c r="L23" s="36"/>
    </row>
    <row r="24" spans="1:12" s="24" customFormat="1" ht="67.5" customHeight="1" thickTop="1" thickBot="1">
      <c r="A24" s="57" t="s">
        <v>12</v>
      </c>
      <c r="B24" s="57"/>
      <c r="C24" s="17">
        <v>26800</v>
      </c>
      <c r="D24" s="17">
        <v>19626</v>
      </c>
      <c r="E24" s="17"/>
      <c r="F24" s="19"/>
      <c r="G24" s="19">
        <v>21837</v>
      </c>
      <c r="H24" s="19">
        <v>19653.979999999992</v>
      </c>
      <c r="I24" s="19">
        <f>22897+9813</f>
        <v>32710</v>
      </c>
      <c r="J24" s="16" t="s">
        <v>50</v>
      </c>
    </row>
    <row r="25" spans="1:12" ht="20.25" customHeight="1" thickTop="1" thickBot="1">
      <c r="A25" s="58" t="s">
        <v>13</v>
      </c>
      <c r="B25" s="58"/>
      <c r="C25" s="20">
        <f>C23+C24</f>
        <v>410000</v>
      </c>
      <c r="D25" s="20">
        <v>300000</v>
      </c>
      <c r="E25" s="20">
        <f t="shared" ref="E25:I25" si="3">E23+E24</f>
        <v>500000</v>
      </c>
      <c r="F25" s="20">
        <f t="shared" si="3"/>
        <v>500000</v>
      </c>
      <c r="G25" s="20">
        <f t="shared" si="3"/>
        <v>360486.49</v>
      </c>
      <c r="H25" s="20">
        <f>SUM(H23:H24)</f>
        <v>251501.56999999998</v>
      </c>
      <c r="I25" s="20">
        <f t="shared" si="3"/>
        <v>388290</v>
      </c>
      <c r="J25" s="35"/>
      <c r="L25" s="36"/>
    </row>
    <row r="26" spans="1:12" ht="15.75" thickTop="1">
      <c r="E26" s="49"/>
      <c r="I26" s="36"/>
      <c r="J26" s="50"/>
    </row>
    <row r="27" spans="1:12" s="43" customFormat="1">
      <c r="A27" s="42" t="s">
        <v>56</v>
      </c>
      <c r="B27" s="42"/>
      <c r="C27" s="42"/>
      <c r="D27" s="42"/>
      <c r="E27" s="42"/>
      <c r="F27" s="42"/>
      <c r="G27" s="42"/>
      <c r="H27" s="42"/>
      <c r="I27" s="42"/>
      <c r="J27" s="42"/>
    </row>
    <row r="28" spans="1:12" s="43" customFormat="1">
      <c r="A28" s="48" t="s">
        <v>58</v>
      </c>
      <c r="J28" s="44"/>
    </row>
    <row r="29" spans="1:12" s="43" customFormat="1">
      <c r="A29" s="45" t="s">
        <v>63</v>
      </c>
      <c r="B29" s="46"/>
      <c r="C29" s="46"/>
      <c r="D29" s="46"/>
      <c r="E29" s="46"/>
      <c r="F29" s="46"/>
      <c r="G29" s="46"/>
      <c r="H29" s="46"/>
      <c r="I29" s="46"/>
      <c r="J29" s="46"/>
    </row>
    <row r="30" spans="1:12" s="43" customFormat="1">
      <c r="A30" s="43" t="s">
        <v>57</v>
      </c>
      <c r="E30" s="47"/>
      <c r="J30" s="44"/>
    </row>
    <row r="31" spans="1:12">
      <c r="A31" s="41"/>
      <c r="B31" s="41"/>
      <c r="C31" s="41"/>
      <c r="D31" s="41"/>
      <c r="E31" s="41"/>
      <c r="F31" s="41"/>
      <c r="G31" s="41"/>
      <c r="H31" s="41"/>
      <c r="I31" s="41"/>
      <c r="J31" s="41"/>
    </row>
    <row r="33" spans="1:10">
      <c r="A33" s="15"/>
      <c r="B33" s="15"/>
      <c r="C33" s="15"/>
      <c r="D33" s="15"/>
      <c r="E33" s="37"/>
      <c r="F33" s="15"/>
      <c r="G33" s="15"/>
      <c r="H33" s="15"/>
      <c r="I33" s="15"/>
      <c r="J33" s="38"/>
    </row>
  </sheetData>
  <mergeCells count="9">
    <mergeCell ref="A4:J4"/>
    <mergeCell ref="A3:J3"/>
    <mergeCell ref="A24:B24"/>
    <mergeCell ref="A25:B25"/>
    <mergeCell ref="A11:J11"/>
    <mergeCell ref="A15:J15"/>
    <mergeCell ref="A14:B14"/>
    <mergeCell ref="A19:B19"/>
    <mergeCell ref="A23:B23"/>
  </mergeCells>
  <pageMargins left="0.25" right="0.25" top="0.75" bottom="0.75" header="0.3" footer="0.3"/>
  <pageSetup paperSize="9" scale="65" fitToHeight="0" orientation="landscape" horizontalDpi="4294967295" verticalDpi="4294967295"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16" sqref="J16"/>
    </sheetView>
  </sheetViews>
  <sheetFormatPr defaultRowHeight="15"/>
  <cols>
    <col min="1" max="1" width="15.5703125" customWidth="1"/>
    <col min="2" max="2" width="11.7109375" bestFit="1" customWidth="1"/>
    <col min="6" max="6" width="10.7109375" bestFit="1" customWidth="1"/>
    <col min="10" max="10" width="10.7109375" customWidth="1"/>
  </cols>
  <sheetData>
    <row r="1" spans="1:10" ht="15.75">
      <c r="A1" s="1" t="s">
        <v>35</v>
      </c>
      <c r="B1" s="1"/>
      <c r="C1" s="1"/>
      <c r="D1" s="1"/>
    </row>
    <row r="2" spans="1:10">
      <c r="A2" s="6"/>
      <c r="B2" s="6"/>
      <c r="C2" s="6"/>
      <c r="D2" s="6"/>
    </row>
    <row r="3" spans="1:10">
      <c r="A3" s="6" t="s">
        <v>31</v>
      </c>
      <c r="B3" s="6"/>
      <c r="C3" s="6"/>
      <c r="D3" s="6"/>
    </row>
    <row r="4" spans="1:10" ht="15.75" thickBot="1"/>
    <row r="5" spans="1:10" ht="26.25" thickBot="1">
      <c r="A5" s="62" t="s">
        <v>15</v>
      </c>
      <c r="B5" s="60" t="s">
        <v>39</v>
      </c>
      <c r="C5" s="61"/>
      <c r="D5" s="60" t="s">
        <v>46</v>
      </c>
      <c r="E5" s="61"/>
      <c r="F5" s="60" t="s">
        <v>40</v>
      </c>
      <c r="G5" s="61"/>
      <c r="H5" s="5" t="s">
        <v>28</v>
      </c>
      <c r="I5" s="5" t="s">
        <v>30</v>
      </c>
      <c r="J5" s="62" t="s">
        <v>29</v>
      </c>
    </row>
    <row r="6" spans="1:10" ht="26.25" thickBot="1">
      <c r="A6" s="63"/>
      <c r="B6" s="2" t="s">
        <v>17</v>
      </c>
      <c r="C6" s="2" t="s">
        <v>18</v>
      </c>
      <c r="D6" s="2" t="s">
        <v>17</v>
      </c>
      <c r="E6" s="2" t="s">
        <v>18</v>
      </c>
      <c r="F6" s="2" t="s">
        <v>17</v>
      </c>
      <c r="G6" s="2" t="s">
        <v>18</v>
      </c>
      <c r="H6" s="2"/>
      <c r="I6" s="2"/>
      <c r="J6" s="63"/>
    </row>
    <row r="7" spans="1:10" ht="26.25" thickBot="1">
      <c r="A7" s="3" t="s">
        <v>19</v>
      </c>
      <c r="B7" s="7">
        <v>39900</v>
      </c>
      <c r="C7" s="7">
        <v>17100</v>
      </c>
      <c r="D7" s="7">
        <v>50000</v>
      </c>
      <c r="E7" s="7">
        <v>14000</v>
      </c>
      <c r="F7" s="7">
        <v>54788</v>
      </c>
      <c r="G7" s="9">
        <v>29181</v>
      </c>
      <c r="H7" s="9">
        <f>B7+D7+F7</f>
        <v>144688</v>
      </c>
      <c r="I7" s="9">
        <f>C7+E7+G7</f>
        <v>60281</v>
      </c>
      <c r="J7" s="9">
        <f>H7+I7</f>
        <v>204969</v>
      </c>
    </row>
    <row r="8" spans="1:10" ht="39" thickBot="1">
      <c r="A8" s="3" t="s">
        <v>20</v>
      </c>
      <c r="B8" s="7">
        <v>14000</v>
      </c>
      <c r="C8" s="7">
        <v>6000</v>
      </c>
      <c r="D8" s="12">
        <v>24000</v>
      </c>
      <c r="E8" s="7">
        <v>14000</v>
      </c>
      <c r="F8" s="9">
        <v>5000</v>
      </c>
      <c r="G8" s="9">
        <v>2250</v>
      </c>
      <c r="H8" s="9">
        <f t="shared" ref="H8:H13" si="0">B8+D8+F8</f>
        <v>43000</v>
      </c>
      <c r="I8" s="9">
        <f t="shared" ref="I8:I13" si="1">C8+E8+G8</f>
        <v>22250</v>
      </c>
      <c r="J8" s="9">
        <f t="shared" ref="J8:J15" si="2">H8+I8</f>
        <v>65250</v>
      </c>
    </row>
    <row r="9" spans="1:10" ht="64.5" thickBot="1">
      <c r="A9" s="3" t="s">
        <v>21</v>
      </c>
      <c r="B9" s="7">
        <v>7000</v>
      </c>
      <c r="C9" s="7">
        <v>3000</v>
      </c>
      <c r="D9" s="7">
        <v>15000</v>
      </c>
      <c r="E9" s="7">
        <v>2000</v>
      </c>
      <c r="F9" s="9">
        <v>5000</v>
      </c>
      <c r="G9" s="9">
        <v>0</v>
      </c>
      <c r="H9" s="9">
        <f t="shared" si="0"/>
        <v>27000</v>
      </c>
      <c r="I9" s="9">
        <f t="shared" si="1"/>
        <v>5000</v>
      </c>
      <c r="J9" s="9">
        <f t="shared" si="2"/>
        <v>32000</v>
      </c>
    </row>
    <row r="10" spans="1:10" ht="26.25" thickBot="1">
      <c r="A10" s="3" t="s">
        <v>22</v>
      </c>
      <c r="B10" s="7">
        <v>42700</v>
      </c>
      <c r="C10" s="7">
        <v>18300</v>
      </c>
      <c r="D10" s="7">
        <v>41000</v>
      </c>
      <c r="E10" s="7">
        <v>31120</v>
      </c>
      <c r="F10" s="9">
        <v>50000</v>
      </c>
      <c r="G10" s="9">
        <v>50000</v>
      </c>
      <c r="H10" s="9">
        <f t="shared" si="0"/>
        <v>133700</v>
      </c>
      <c r="I10" s="9">
        <f t="shared" si="1"/>
        <v>99420</v>
      </c>
      <c r="J10" s="9">
        <f t="shared" si="2"/>
        <v>233120</v>
      </c>
    </row>
    <row r="11" spans="1:10" ht="15.75" thickBot="1">
      <c r="A11" s="3" t="s">
        <v>23</v>
      </c>
      <c r="B11" s="7">
        <v>21000</v>
      </c>
      <c r="C11" s="7">
        <v>9000</v>
      </c>
      <c r="D11" s="7">
        <v>12000</v>
      </c>
      <c r="E11" s="7">
        <v>6000</v>
      </c>
      <c r="F11" s="9">
        <v>12000</v>
      </c>
      <c r="G11" s="9">
        <v>7071</v>
      </c>
      <c r="H11" s="9">
        <f t="shared" si="0"/>
        <v>45000</v>
      </c>
      <c r="I11" s="9">
        <f t="shared" si="1"/>
        <v>22071</v>
      </c>
      <c r="J11" s="9">
        <f t="shared" si="2"/>
        <v>67071</v>
      </c>
    </row>
    <row r="12" spans="1:10" ht="39" thickBot="1">
      <c r="A12" s="3" t="s">
        <v>24</v>
      </c>
      <c r="B12" s="7">
        <v>121100</v>
      </c>
      <c r="C12" s="7">
        <v>51900</v>
      </c>
      <c r="D12" s="7">
        <v>30000</v>
      </c>
      <c r="E12" s="7">
        <v>20000</v>
      </c>
      <c r="F12" s="9">
        <v>192315</v>
      </c>
      <c r="G12" s="9">
        <v>47685</v>
      </c>
      <c r="H12" s="9">
        <f t="shared" si="0"/>
        <v>343415</v>
      </c>
      <c r="I12" s="9">
        <f t="shared" si="1"/>
        <v>119585</v>
      </c>
      <c r="J12" s="9">
        <f t="shared" si="2"/>
        <v>463000</v>
      </c>
    </row>
    <row r="13" spans="1:10" ht="39" thickBot="1">
      <c r="A13" s="3" t="s">
        <v>25</v>
      </c>
      <c r="B13" s="7">
        <v>22540</v>
      </c>
      <c r="C13" s="7">
        <v>9660</v>
      </c>
      <c r="D13" s="7">
        <v>12034</v>
      </c>
      <c r="E13" s="7">
        <v>9220</v>
      </c>
      <c r="F13" s="9">
        <v>8000</v>
      </c>
      <c r="G13" s="9">
        <v>4000</v>
      </c>
      <c r="H13" s="9">
        <f t="shared" si="0"/>
        <v>42574</v>
      </c>
      <c r="I13" s="9">
        <f t="shared" si="1"/>
        <v>22880</v>
      </c>
      <c r="J13" s="9">
        <f t="shared" si="2"/>
        <v>65454</v>
      </c>
    </row>
    <row r="14" spans="1:10" ht="26.25" thickBot="1">
      <c r="A14" s="4" t="s">
        <v>26</v>
      </c>
      <c r="B14" s="8">
        <f>SUM(B7:B13)</f>
        <v>268240</v>
      </c>
      <c r="C14" s="8">
        <f>SUM(C7:C13)</f>
        <v>114960</v>
      </c>
      <c r="D14" s="8">
        <f t="shared" ref="D14:E14" si="3">SUM(D7:D13)</f>
        <v>184034</v>
      </c>
      <c r="E14" s="8">
        <f t="shared" si="3"/>
        <v>96340</v>
      </c>
      <c r="F14" s="10">
        <v>327103</v>
      </c>
      <c r="G14" s="10">
        <v>140187</v>
      </c>
      <c r="H14" s="10">
        <f>SUM(H7:H13)</f>
        <v>779377</v>
      </c>
      <c r="I14" s="11">
        <f>SUM(I7:I13)</f>
        <v>351487</v>
      </c>
      <c r="J14" s="11">
        <f t="shared" si="2"/>
        <v>1130864</v>
      </c>
    </row>
    <row r="15" spans="1:10" ht="39" thickBot="1">
      <c r="A15" s="3" t="s">
        <v>27</v>
      </c>
      <c r="B15" s="7">
        <v>18760</v>
      </c>
      <c r="C15" s="7">
        <v>8040</v>
      </c>
      <c r="D15" s="7">
        <f t="shared" ref="D15:E15" si="4">D14*7%</f>
        <v>12882.380000000001</v>
      </c>
      <c r="E15" s="7">
        <f t="shared" si="4"/>
        <v>6743.8000000000011</v>
      </c>
      <c r="F15" s="9">
        <v>22897</v>
      </c>
      <c r="G15" s="9">
        <v>9813</v>
      </c>
      <c r="H15" s="9">
        <f>B15+D15+F15</f>
        <v>54539.380000000005</v>
      </c>
      <c r="I15" s="9">
        <f>C15+E15+G15</f>
        <v>24596.800000000003</v>
      </c>
      <c r="J15" s="9">
        <f t="shared" si="2"/>
        <v>79136.180000000008</v>
      </c>
    </row>
    <row r="16" spans="1:10" ht="15.75" thickBot="1">
      <c r="A16" s="4" t="s">
        <v>16</v>
      </c>
      <c r="B16" s="8">
        <f>B14+B15</f>
        <v>287000</v>
      </c>
      <c r="C16" s="8">
        <f>C14+C15</f>
        <v>123000</v>
      </c>
      <c r="D16" s="8">
        <f t="shared" ref="D16:E16" si="5">D14+D15</f>
        <v>196916.38</v>
      </c>
      <c r="E16" s="8">
        <f t="shared" si="5"/>
        <v>103083.8</v>
      </c>
      <c r="F16" s="10">
        <f>F14+F15</f>
        <v>350000</v>
      </c>
      <c r="G16" s="10">
        <f>G14+G15</f>
        <v>150000</v>
      </c>
      <c r="H16" s="10">
        <f>H15+H14</f>
        <v>833916.38</v>
      </c>
      <c r="I16" s="11">
        <f>I14+I15</f>
        <v>376083.8</v>
      </c>
      <c r="J16" s="10">
        <f>J14+J15</f>
        <v>1210000.18</v>
      </c>
    </row>
  </sheetData>
  <mergeCells count="5">
    <mergeCell ref="F5:G5"/>
    <mergeCell ref="J5:J6"/>
    <mergeCell ref="A5:A6"/>
    <mergeCell ref="B5:C5"/>
    <mergeCell ref="D5:E5"/>
  </mergeCells>
  <pageMargins left="0.7" right="0.7"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Poorani</cp:lastModifiedBy>
  <cp:lastPrinted>2019-06-11T12:03:21Z</cp:lastPrinted>
  <dcterms:created xsi:type="dcterms:W3CDTF">2017-11-15T21:17:43Z</dcterms:created>
  <dcterms:modified xsi:type="dcterms:W3CDTF">2019-11-14T10:48:41Z</dcterms:modified>
</cp:coreProperties>
</file>