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05"/>
  <workbookPr defaultThemeVersion="166925"/>
  <mc:AlternateContent xmlns:mc="http://schemas.openxmlformats.org/markup-compatibility/2006">
    <mc:Choice Requires="x15">
      <x15ac:absPath xmlns:x15ac="http://schemas.microsoft.com/office/spreadsheetml/2010/11/ac" url="https://unicef-my.sharepoint.com/personal/gzhenishbekova_unicef_org/Documents/ALL DOCS/SHARED YOUTH FOLDER/Kyrgyzstan_Uzbekistan project/KR_UZ PROJECT DOCS FOR RUNOs/Reports/Budget report _final/"/>
    </mc:Choice>
  </mc:AlternateContent>
  <xr:revisionPtr revIDLastSave="256" documentId="8_{50FD7BBE-103D-4E95-BBDB-F945EABBC6AC}" xr6:coauthVersionLast="45" xr6:coauthVersionMax="45" xr10:uidLastSave="{C7E93657-87C9-49CF-8728-EB02C361C2C2}"/>
  <bookViews>
    <workbookView xWindow="-120" yWindow="-120" windowWidth="20730" windowHeight="11160" firstSheet="1"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F190" i="5" l="1"/>
  <c r="F187" i="5"/>
  <c r="G195" i="5"/>
  <c r="E193" i="5"/>
  <c r="F193" i="5"/>
  <c r="E192" i="5"/>
  <c r="F192" i="5"/>
  <c r="E191" i="5"/>
  <c r="F191" i="5"/>
  <c r="E190" i="5"/>
  <c r="E189" i="5"/>
  <c r="D190" i="5"/>
  <c r="D191" i="5"/>
  <c r="D192" i="5"/>
  <c r="D193" i="5"/>
  <c r="D189" i="5"/>
  <c r="E188" i="5"/>
  <c r="F188" i="5"/>
  <c r="D188" i="5"/>
  <c r="E187" i="5"/>
  <c r="D187" i="5"/>
  <c r="H209" i="1" l="1"/>
  <c r="G184" i="1" l="1"/>
  <c r="G185" i="1"/>
  <c r="G186" i="1"/>
  <c r="G183" i="1"/>
  <c r="G199" i="1"/>
  <c r="G198" i="1"/>
  <c r="G29" i="1"/>
  <c r="G30" i="1"/>
  <c r="G18" i="1" l="1"/>
  <c r="G27" i="1"/>
  <c r="G26" i="1"/>
  <c r="G16" i="1"/>
  <c r="F24" i="4" l="1"/>
  <c r="F23" i="4"/>
  <c r="F22" i="4"/>
  <c r="H187" i="1" l="1"/>
  <c r="I187" i="1" l="1"/>
  <c r="I180" i="1"/>
  <c r="I170" i="1"/>
  <c r="I160" i="1"/>
  <c r="I150" i="1"/>
  <c r="I138" i="1"/>
  <c r="I128" i="1"/>
  <c r="I118" i="1"/>
  <c r="I108" i="1"/>
  <c r="I96" i="1"/>
  <c r="I86" i="1"/>
  <c r="I76" i="1"/>
  <c r="I66" i="1"/>
  <c r="I54" i="1"/>
  <c r="I44" i="1"/>
  <c r="I34" i="1"/>
  <c r="I24" i="1"/>
  <c r="D214" i="1" l="1"/>
  <c r="G173" i="1" l="1"/>
  <c r="G174" i="1"/>
  <c r="G175" i="1"/>
  <c r="G176" i="1"/>
  <c r="G177" i="1"/>
  <c r="G178" i="1"/>
  <c r="G179" i="1"/>
  <c r="G172" i="1"/>
  <c r="G163" i="1"/>
  <c r="G164" i="1"/>
  <c r="G165" i="1"/>
  <c r="G166" i="1"/>
  <c r="G167" i="1"/>
  <c r="G168" i="1"/>
  <c r="G169" i="1"/>
  <c r="G162" i="1"/>
  <c r="G153" i="1"/>
  <c r="G154" i="1"/>
  <c r="G155" i="1"/>
  <c r="G156" i="1"/>
  <c r="G157" i="1"/>
  <c r="G158"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89" i="1"/>
  <c r="G90" i="1"/>
  <c r="G91" i="1"/>
  <c r="G92" i="1"/>
  <c r="G93" i="1"/>
  <c r="G94" i="1"/>
  <c r="G95" i="1"/>
  <c r="G88" i="1"/>
  <c r="G79" i="1"/>
  <c r="G80" i="1"/>
  <c r="G81" i="1"/>
  <c r="G82" i="1"/>
  <c r="G83" i="1"/>
  <c r="G84" i="1"/>
  <c r="G85" i="1"/>
  <c r="G78" i="1"/>
  <c r="G69" i="1"/>
  <c r="G70" i="1"/>
  <c r="G71" i="1"/>
  <c r="G72" i="1"/>
  <c r="G73" i="1"/>
  <c r="G74" i="1"/>
  <c r="G75" i="1"/>
  <c r="G68" i="1"/>
  <c r="G59" i="1"/>
  <c r="G60" i="1"/>
  <c r="G61" i="1"/>
  <c r="G62" i="1"/>
  <c r="G63" i="1"/>
  <c r="G64" i="1"/>
  <c r="G65" i="1"/>
  <c r="G58" i="1"/>
  <c r="G47" i="1"/>
  <c r="G48" i="1"/>
  <c r="G49" i="1"/>
  <c r="G50" i="1"/>
  <c r="G51" i="1"/>
  <c r="G52" i="1"/>
  <c r="G53" i="1"/>
  <c r="G46" i="1"/>
  <c r="G37" i="1"/>
  <c r="G38" i="1"/>
  <c r="G39" i="1"/>
  <c r="G40" i="1"/>
  <c r="G41" i="1"/>
  <c r="G42" i="1"/>
  <c r="G43" i="1"/>
  <c r="G36" i="1"/>
  <c r="G28" i="1"/>
  <c r="G31" i="1"/>
  <c r="G32" i="1"/>
  <c r="G33" i="1"/>
  <c r="G19" i="1"/>
  <c r="G20" i="1"/>
  <c r="G21" i="1"/>
  <c r="G22" i="1"/>
  <c r="G23" i="1"/>
  <c r="C10" i="4" l="1"/>
  <c r="C13" i="4"/>
  <c r="C21" i="4"/>
  <c r="C7" i="4" l="1"/>
  <c r="D186" i="5"/>
  <c r="D160" i="1" l="1"/>
  <c r="E160" i="1"/>
  <c r="D14" i="5"/>
  <c r="E205" i="1"/>
  <c r="F205" i="1"/>
  <c r="D205" i="1"/>
  <c r="E197" i="1"/>
  <c r="F197" i="1"/>
  <c r="D197" i="1"/>
  <c r="F182" i="5"/>
  <c r="E182" i="5"/>
  <c r="D182" i="5"/>
  <c r="G181" i="5"/>
  <c r="G180" i="5"/>
  <c r="G179" i="5"/>
  <c r="G178" i="5"/>
  <c r="G177" i="5"/>
  <c r="G176" i="5"/>
  <c r="G175" i="5"/>
  <c r="E187" i="1"/>
  <c r="E174" i="5" s="1"/>
  <c r="F187" i="1"/>
  <c r="F174" i="5" s="1"/>
  <c r="D187" i="1"/>
  <c r="D174" i="5" l="1"/>
  <c r="G187" i="1"/>
  <c r="G182" i="5"/>
  <c r="H44" i="1"/>
  <c r="G138" i="1"/>
  <c r="H24" i="1"/>
  <c r="G66" i="1"/>
  <c r="G96" i="1"/>
  <c r="G128" i="1"/>
  <c r="G160" i="1"/>
  <c r="H180" i="1"/>
  <c r="G54" i="1"/>
  <c r="G86" i="1"/>
  <c r="H170" i="1"/>
  <c r="G76" i="1"/>
  <c r="G108" i="1"/>
  <c r="G118" i="1"/>
  <c r="G150" i="1"/>
  <c r="G170" i="1"/>
  <c r="H96" i="1"/>
  <c r="H108" i="1"/>
  <c r="H128" i="1"/>
  <c r="H54" i="1"/>
  <c r="H138" i="1"/>
  <c r="H66" i="1"/>
  <c r="H150" i="1"/>
  <c r="H76" i="1"/>
  <c r="H160" i="1"/>
  <c r="H118" i="1"/>
  <c r="H86" i="1"/>
  <c r="G180" i="1"/>
  <c r="G44" i="1"/>
  <c r="G24" i="1"/>
  <c r="G174" i="5"/>
  <c r="D14" i="4"/>
  <c r="E14" i="4"/>
  <c r="E13" i="4"/>
  <c r="D12" i="4"/>
  <c r="E12" i="4"/>
  <c r="D11" i="4"/>
  <c r="E11" i="4"/>
  <c r="D10" i="4"/>
  <c r="E10" i="4"/>
  <c r="D9" i="4"/>
  <c r="E9" i="4"/>
  <c r="C14" i="4"/>
  <c r="C11" i="4"/>
  <c r="C12" i="4"/>
  <c r="D8" i="4"/>
  <c r="E8" i="4"/>
  <c r="C8" i="4"/>
  <c r="F14" i="5"/>
  <c r="E14" i="5"/>
  <c r="G142" i="5"/>
  <c r="G143" i="5"/>
  <c r="G144" i="5"/>
  <c r="G145" i="5"/>
  <c r="G146" i="5"/>
  <c r="G147" i="5"/>
  <c r="G148" i="5"/>
  <c r="D149" i="5"/>
  <c r="E149" i="5"/>
  <c r="F149" i="5"/>
  <c r="G153" i="5"/>
  <c r="G154" i="5"/>
  <c r="G155" i="5"/>
  <c r="G156" i="5"/>
  <c r="G157" i="5"/>
  <c r="G158" i="5"/>
  <c r="G159" i="5"/>
  <c r="D160" i="5"/>
  <c r="E160" i="5"/>
  <c r="F160" i="5"/>
  <c r="G164" i="5"/>
  <c r="G165" i="5"/>
  <c r="G166" i="5"/>
  <c r="G167" i="5"/>
  <c r="G168" i="5"/>
  <c r="G169" i="5"/>
  <c r="G170" i="5"/>
  <c r="D171" i="5"/>
  <c r="E171" i="5"/>
  <c r="F171" i="5"/>
  <c r="F138" i="5"/>
  <c r="E138" i="5"/>
  <c r="D138" i="5"/>
  <c r="G137" i="5"/>
  <c r="G136" i="5"/>
  <c r="G135" i="5"/>
  <c r="G134" i="5"/>
  <c r="G133" i="5"/>
  <c r="G132" i="5"/>
  <c r="G131" i="5"/>
  <c r="G97" i="5"/>
  <c r="G98" i="5"/>
  <c r="G99" i="5"/>
  <c r="G100" i="5"/>
  <c r="G101" i="5"/>
  <c r="G102" i="5"/>
  <c r="G103" i="5"/>
  <c r="D104" i="5"/>
  <c r="E104" i="5"/>
  <c r="F104" i="5"/>
  <c r="G108" i="5"/>
  <c r="G109" i="5"/>
  <c r="G110" i="5"/>
  <c r="G111" i="5"/>
  <c r="G112" i="5"/>
  <c r="G113" i="5"/>
  <c r="G114" i="5"/>
  <c r="D115" i="5"/>
  <c r="E115" i="5"/>
  <c r="F115" i="5"/>
  <c r="G119" i="5"/>
  <c r="G120" i="5"/>
  <c r="G121" i="5"/>
  <c r="G122" i="5"/>
  <c r="G123" i="5"/>
  <c r="G124" i="5"/>
  <c r="G125" i="5"/>
  <c r="D126" i="5"/>
  <c r="E126" i="5"/>
  <c r="F126" i="5"/>
  <c r="F93" i="5"/>
  <c r="E93" i="5"/>
  <c r="D93" i="5"/>
  <c r="G92" i="5"/>
  <c r="G91" i="5"/>
  <c r="G90" i="5"/>
  <c r="G89" i="5"/>
  <c r="G88" i="5"/>
  <c r="G87" i="5"/>
  <c r="G86" i="5"/>
  <c r="G52" i="5"/>
  <c r="G53" i="5"/>
  <c r="G54" i="5"/>
  <c r="G55" i="5"/>
  <c r="G56" i="5"/>
  <c r="G57" i="5"/>
  <c r="G58" i="5"/>
  <c r="D59" i="5"/>
  <c r="E59" i="5"/>
  <c r="F59" i="5"/>
  <c r="G63" i="5"/>
  <c r="G64" i="5"/>
  <c r="G65" i="5"/>
  <c r="G66" i="5"/>
  <c r="G67" i="5"/>
  <c r="G68" i="5"/>
  <c r="G69" i="5"/>
  <c r="D70" i="5"/>
  <c r="E70" i="5"/>
  <c r="F70" i="5"/>
  <c r="G74" i="5"/>
  <c r="G75" i="5"/>
  <c r="G76" i="5"/>
  <c r="G77" i="5"/>
  <c r="G78" i="5"/>
  <c r="G79" i="5"/>
  <c r="G80" i="5"/>
  <c r="D81" i="5"/>
  <c r="E81" i="5"/>
  <c r="F81" i="5"/>
  <c r="G41" i="5"/>
  <c r="G42" i="5"/>
  <c r="G43" i="5"/>
  <c r="G44" i="5"/>
  <c r="G45" i="5"/>
  <c r="G46" i="5"/>
  <c r="G47" i="5"/>
  <c r="D48" i="5"/>
  <c r="E48" i="5"/>
  <c r="F48" i="5"/>
  <c r="G29" i="5"/>
  <c r="G30" i="5"/>
  <c r="G31" i="5"/>
  <c r="G32" i="5"/>
  <c r="G33" i="5"/>
  <c r="G34" i="5"/>
  <c r="G35" i="5"/>
  <c r="D36" i="5"/>
  <c r="E36" i="5"/>
  <c r="F36" i="5"/>
  <c r="E25" i="5"/>
  <c r="F25" i="5"/>
  <c r="G18" i="5"/>
  <c r="G19" i="5"/>
  <c r="G20" i="5"/>
  <c r="G21" i="5"/>
  <c r="G22" i="5"/>
  <c r="G23" i="5"/>
  <c r="G24" i="5"/>
  <c r="D25" i="5"/>
  <c r="D194" i="5" s="1"/>
  <c r="G115" i="5" l="1"/>
  <c r="C9" i="4"/>
  <c r="C15" i="4" s="1"/>
  <c r="G192" i="5"/>
  <c r="G160" i="5"/>
  <c r="G187" i="5"/>
  <c r="D13" i="4"/>
  <c r="G190" i="5"/>
  <c r="G188" i="5"/>
  <c r="E15" i="4"/>
  <c r="G193" i="5"/>
  <c r="G191" i="5"/>
  <c r="G189" i="5"/>
  <c r="F194" i="5"/>
  <c r="F196" i="5" s="1"/>
  <c r="E194" i="5"/>
  <c r="E196" i="5" s="1"/>
  <c r="G104" i="5"/>
  <c r="G138" i="5"/>
  <c r="G149" i="5"/>
  <c r="G126" i="5"/>
  <c r="G171" i="5"/>
  <c r="G59" i="5"/>
  <c r="G93" i="5"/>
  <c r="G81" i="5"/>
  <c r="G70" i="5"/>
  <c r="G48" i="5"/>
  <c r="G36" i="5"/>
  <c r="G25" i="5"/>
  <c r="E180" i="1"/>
  <c r="E163" i="5" s="1"/>
  <c r="F180" i="1"/>
  <c r="F163" i="5" s="1"/>
  <c r="E170" i="1"/>
  <c r="E152" i="5" s="1"/>
  <c r="F170" i="1"/>
  <c r="F152" i="5" s="1"/>
  <c r="E141" i="5"/>
  <c r="F160" i="1"/>
  <c r="F141" i="5" s="1"/>
  <c r="E150" i="1"/>
  <c r="E130" i="5" s="1"/>
  <c r="F150" i="1"/>
  <c r="F130" i="5" s="1"/>
  <c r="E138" i="1"/>
  <c r="E118" i="5" s="1"/>
  <c r="F138" i="1"/>
  <c r="F118" i="5" s="1"/>
  <c r="E128" i="1"/>
  <c r="E107" i="5" s="1"/>
  <c r="F128" i="1"/>
  <c r="F107" i="5" s="1"/>
  <c r="E118" i="1"/>
  <c r="E96" i="5" s="1"/>
  <c r="F118" i="1"/>
  <c r="F96" i="5" s="1"/>
  <c r="E108" i="1"/>
  <c r="F108" i="1"/>
  <c r="F85" i="5" s="1"/>
  <c r="E96" i="1"/>
  <c r="E73" i="5" s="1"/>
  <c r="F96" i="1"/>
  <c r="E86" i="1"/>
  <c r="E62" i="5" s="1"/>
  <c r="F86" i="1"/>
  <c r="F62" i="5" s="1"/>
  <c r="E76" i="1"/>
  <c r="E51" i="5" s="1"/>
  <c r="F76" i="1"/>
  <c r="F51" i="5" s="1"/>
  <c r="E66" i="1"/>
  <c r="E40" i="5" s="1"/>
  <c r="F66" i="1"/>
  <c r="F40" i="5" s="1"/>
  <c r="E54" i="1"/>
  <c r="F54" i="1"/>
  <c r="E44" i="1"/>
  <c r="F44" i="1"/>
  <c r="E34" i="1"/>
  <c r="E28" i="5" s="1"/>
  <c r="F34" i="1"/>
  <c r="F28" i="5" s="1"/>
  <c r="D34" i="1"/>
  <c r="F24" i="1"/>
  <c r="F17" i="5" s="1"/>
  <c r="H25" i="5" s="1"/>
  <c r="E24" i="1"/>
  <c r="E17" i="5" s="1"/>
  <c r="D28" i="5" l="1"/>
  <c r="G34" i="1"/>
  <c r="C16" i="4"/>
  <c r="C17" i="4" s="1"/>
  <c r="D196" i="5"/>
  <c r="G196" i="5" s="1"/>
  <c r="D15" i="4"/>
  <c r="E85" i="5"/>
  <c r="G194" i="5"/>
  <c r="F73" i="5"/>
  <c r="G28" i="5"/>
  <c r="F206" i="1" l="1"/>
  <c r="E206" i="1"/>
  <c r="G206" i="1" s="1"/>
  <c r="D180" i="1"/>
  <c r="D170" i="1"/>
  <c r="D152" i="5" s="1"/>
  <c r="G152" i="5" s="1"/>
  <c r="D141" i="5"/>
  <c r="G141" i="5" s="1"/>
  <c r="D150" i="1"/>
  <c r="D138" i="1"/>
  <c r="D118" i="5" s="1"/>
  <c r="G118" i="5" s="1"/>
  <c r="D128" i="1"/>
  <c r="D107" i="5" s="1"/>
  <c r="G107" i="5" s="1"/>
  <c r="D118" i="1"/>
  <c r="D96" i="5" s="1"/>
  <c r="G96" i="5" s="1"/>
  <c r="D108" i="1"/>
  <c r="D96" i="1"/>
  <c r="D73" i="5" s="1"/>
  <c r="G73" i="5" s="1"/>
  <c r="D86" i="1"/>
  <c r="D62" i="5" s="1"/>
  <c r="G62" i="5" s="1"/>
  <c r="D76" i="1"/>
  <c r="D66" i="1"/>
  <c r="D54" i="1"/>
  <c r="D44" i="1"/>
  <c r="D24" i="1"/>
  <c r="D17" i="5" s="1"/>
  <c r="G17" i="5" s="1"/>
  <c r="D163" i="5" l="1"/>
  <c r="G163" i="5" s="1"/>
  <c r="D51" i="5"/>
  <c r="G51" i="5" s="1"/>
  <c r="F200" i="1"/>
  <c r="F207" i="1"/>
  <c r="E23" i="4" s="1"/>
  <c r="E22" i="4"/>
  <c r="E200" i="1"/>
  <c r="D22" i="4"/>
  <c r="E207" i="1"/>
  <c r="D85" i="5"/>
  <c r="G85" i="5" s="1"/>
  <c r="C29" i="6"/>
  <c r="D130" i="5"/>
  <c r="G130" i="5" s="1"/>
  <c r="C40" i="6"/>
  <c r="D40" i="5"/>
  <c r="G40" i="5" s="1"/>
  <c r="C18" i="6"/>
  <c r="C7" i="6"/>
  <c r="D10" i="6" s="1"/>
  <c r="D23" i="4" l="1"/>
  <c r="G207" i="1"/>
  <c r="F209" i="1"/>
  <c r="E209" i="1"/>
  <c r="D45" i="6"/>
  <c r="D47" i="6"/>
  <c r="D46" i="6"/>
  <c r="D43" i="6"/>
  <c r="D44" i="6"/>
  <c r="D34" i="6"/>
  <c r="D36" i="6"/>
  <c r="D32" i="6"/>
  <c r="D33" i="6"/>
  <c r="D35" i="6"/>
  <c r="D24" i="6"/>
  <c r="D25" i="6"/>
  <c r="D21" i="6"/>
  <c r="D22" i="6"/>
  <c r="D23" i="6"/>
  <c r="D12" i="6"/>
  <c r="D11" i="6"/>
  <c r="D14" i="6"/>
  <c r="D13" i="6"/>
  <c r="D200" i="1" l="1"/>
  <c r="G200" i="1" s="1"/>
  <c r="C30" i="6"/>
  <c r="C41" i="6"/>
  <c r="C19" i="6"/>
  <c r="C8" i="6"/>
  <c r="C22" i="4" l="1"/>
  <c r="C24" i="4"/>
  <c r="C23" i="4"/>
  <c r="D215" i="1"/>
  <c r="D212" i="1"/>
  <c r="D209" i="1" l="1"/>
  <c r="G209" i="1" s="1"/>
</calcChain>
</file>

<file path=xl/sharedStrings.xml><?xml version="1.0" encoding="utf-8"?>
<sst xmlns="http://schemas.openxmlformats.org/spreadsheetml/2006/main" count="801" uniqueCount="594">
  <si>
    <t xml:space="preserve">Annex D - PBF Project Budget </t>
  </si>
  <si>
    <t>CSO Version</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</si>
  <si>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</si>
  <si>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</si>
  <si>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</si>
  <si>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</si>
  <si>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</si>
  <si>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</si>
  <si>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</si>
  <si>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</si>
  <si>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</si>
  <si>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</si>
  <si>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</si>
  <si>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</si>
  <si>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UNFPA </t>
  </si>
  <si>
    <t>UNDP</t>
  </si>
  <si>
    <t xml:space="preserve">UNICEF </t>
  </si>
  <si>
    <t xml:space="preserve">OUTCOME 1: </t>
  </si>
  <si>
    <t xml:space="preserve"> Kyrgyzstani youth and relevant government agencies collaborate and further develop cooperation plans for improving positive interactions with their Uzbek counterparts</t>
  </si>
  <si>
    <t>Output 1.1:</t>
  </si>
  <si>
    <t>Kyrgyzstani young women and men in selected border locations have improved knowledge, skills and capacities to interact and develop cooperation to create positive dialogue with Uzbek counterparts</t>
  </si>
  <si>
    <t>70%</t>
  </si>
  <si>
    <t>Activity 1.1.1:</t>
  </si>
  <si>
    <t xml:space="preserve">Build young people’s leadership, problem solving skills and promote positive attitudes of peaceful coexistence through collaborative participation in developing local action plans and contributing to the cooperation plans including issues concerning the youth;  </t>
  </si>
  <si>
    <t>Activity 1.1.2:</t>
  </si>
  <si>
    <t>Facilitate youth-led innovative grass-roots solutions to border and cross-border challenges as well as those moving forward regional cooperation across the communities.</t>
  </si>
  <si>
    <t>Activity 1.1.3:</t>
  </si>
  <si>
    <t xml:space="preserve">Organize national and sub-national events and initiatives of youth organizations in multiple fields and formats jointly with the national youth-related government agencies of Kyrgyzstan and Uzbekistan (conferences, forums, exhibitions, technology quests, Make-thones etc). </t>
  </si>
  <si>
    <t>Activity 1.1.4</t>
  </si>
  <si>
    <t>Activity 1.1.5</t>
  </si>
  <si>
    <t>Activity 1.1.6</t>
  </si>
  <si>
    <t>Activity 1.1.7</t>
  </si>
  <si>
    <t>Activity 1.1.8</t>
  </si>
  <si>
    <t>Output Total</t>
  </si>
  <si>
    <t>Output 1.2:</t>
  </si>
  <si>
    <t xml:space="preserve">Youth relevant government agencies in Kyrgyzstan have improved knowledge, skills, opportunities and capacities to interact and develop cooperation to  create positive dialogue with their Uzbek counterparts </t>
  </si>
  <si>
    <t>Activity 1.2.1</t>
  </si>
  <si>
    <t xml:space="preserve"> Build the capacity of the youth relevant government agencies on inclusive, gender and conflict sensitive youth work in the field and facilitate exchange meetings with related youth serving Uzbekistan government counterparts;   </t>
  </si>
  <si>
    <t>Activity 1.2.2</t>
  </si>
  <si>
    <t xml:space="preserve">Build capacities of  service providers, justice,  rule of law and ombudsman institutions (Osh, Jalal-Abad and Batken branches) and strengthen the complaint mechanism to enhance young women’s and men’s access to services,  justice and increase trust, with learning from the collaborative arrangements of similar institutions </t>
  </si>
  <si>
    <t>Activity 1.2.3</t>
  </si>
  <si>
    <t>Activity 1.2.4</t>
  </si>
  <si>
    <t>Activity 1.2.5</t>
  </si>
  <si>
    <t>Activity 1.2.6</t>
  </si>
  <si>
    <t>Activity 1.2.7</t>
  </si>
  <si>
    <t>Activity 1.2.8</t>
  </si>
  <si>
    <t xml:space="preserve"> </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</si>
  <si>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</si>
  <si>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</si>
  <si>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</si>
  <si>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</si>
  <si>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</si>
  <si>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</si>
  <si>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</si>
  <si>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</si>
  <si>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</si>
  <si>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</si>
  <si>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</si>
  <si>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</si>
  <si>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</si>
  <si>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</si>
  <si>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</si>
  <si>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</si>
  <si>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</si>
  <si>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</si>
  <si>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</si>
  <si>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</si>
  <si>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</si>
  <si>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</si>
  <si>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</si>
  <si>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</si>
  <si>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</si>
  <si>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</si>
  <si>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</si>
  <si>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</si>
  <si>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</si>
  <si>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</si>
  <si>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</si>
  <si>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</si>
  <si>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</si>
  <si>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</si>
  <si>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</si>
  <si>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</si>
  <si>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</si>
  <si>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</si>
  <si>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</si>
  <si>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</si>
  <si>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</si>
  <si>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</si>
  <si>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</si>
  <si>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</si>
  <si>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</si>
  <si>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</si>
  <si>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</si>
  <si>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</si>
  <si>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</si>
  <si>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</si>
  <si>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</si>
  <si>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</si>
  <si>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</si>
  <si>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</si>
  <si>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</si>
  <si>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</si>
  <si>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</si>
  <si>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</si>
  <si>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</si>
  <si>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</si>
  <si>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</si>
  <si>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</si>
  <si>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</si>
  <si>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</si>
  <si>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</si>
  <si>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</si>
  <si>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</si>
  <si>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</si>
  <si>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</si>
  <si>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</si>
  <si>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</si>
  <si>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</si>
  <si>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</si>
  <si>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</si>
  <si>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</si>
  <si>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</si>
  <si>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</si>
  <si>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</si>
  <si>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</si>
  <si>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</si>
  <si>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</si>
  <si>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</si>
  <si>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</si>
  <si>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</si>
  <si>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</si>
  <si>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</si>
  <si>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</si>
  <si>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</si>
  <si>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</si>
  <si>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</si>
  <si>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</si>
  <si>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</si>
  <si>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</si>
  <si>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</si>
  <si>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</si>
  <si>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</si>
  <si>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</si>
  <si>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</si>
  <si>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</si>
  <si>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</si>
  <si>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</si>
  <si>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</si>
  <si>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</si>
  <si>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</si>
  <si>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</si>
  <si>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</si>
  <si>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</si>
  <si>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</si>
  <si>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</si>
  <si>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</si>
  <si>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</si>
  <si>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</si>
  <si>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</si>
  <si>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</si>
  <si>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</si>
  <si>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</si>
  <si>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</si>
  <si>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</si>
  <si>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</si>
  <si>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</si>
  <si>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</si>
  <si>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</si>
  <si>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</si>
  <si>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</si>
  <si>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</si>
  <si>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</si>
  <si>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</si>
  <si>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</si>
  <si>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</si>
  <si>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</si>
  <si>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</si>
  <si>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</si>
  <si>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</si>
  <si>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 xml:space="preserve">The payments associated with the final evaluation of the project will be completed by April 15, 2021 as agreed with the PBF Secretariat  </t>
  </si>
  <si>
    <t>Total Additional Costs</t>
  </si>
  <si>
    <t>Totals</t>
  </si>
  <si>
    <t>Recipient Organization</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</si>
  <si>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</si>
  <si>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</si>
  <si>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</si>
  <si>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</si>
  <si>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</si>
  <si>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</si>
  <si>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</si>
  <si>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</si>
  <si>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</si>
  <si>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</si>
  <si>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</si>
  <si>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</si>
  <si>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</si>
  <si>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</si>
  <si>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t>97,6%</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</si>
  <si>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</si>
  <si>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</si>
  <si>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</si>
  <si>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</si>
  <si>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</si>
  <si>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</si>
  <si>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</si>
  <si>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</si>
  <si>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</si>
  <si>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</si>
  <si>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</si>
  <si>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</si>
  <si>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</si>
  <si>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</si>
  <si>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</si>
  <si>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</si>
  <si>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</si>
  <si>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</si>
  <si>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</si>
  <si>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</si>
  <si>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</si>
  <si>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OUTCOME 2</t>
  </si>
  <si>
    <t>Output 2.1</t>
  </si>
  <si>
    <t>OUTCOME 3</t>
  </si>
  <si>
    <t>Output 3.2</t>
  </si>
  <si>
    <t>OUTCOME 4</t>
  </si>
  <si>
    <t>Additional Costs</t>
  </si>
  <si>
    <t>Additional Cost Totals from Table 1</t>
  </si>
  <si>
    <t>UNICEF</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</si>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</sst>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5">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4"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4" xfId="0" applyFont="1" applyFill="1" applyBorder="1" applyAlignment="1">
      <alignment horizontal="left" wrapText="1"/>
    </xf>
    <xf numFmtId="44" fontId="2" fillId="2" borderId="14" xfId="0" applyNumberFormat="1" applyFont="1" applyFill="1" applyBorder="1" applyAlignment="1">
      <alignment horizontal="center" wrapText="1"/>
    </xf>
    <xf numFmtId="44" fontId="2" fillId="2" borderId="14"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5"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1"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4" xfId="1" applyFont="1" applyFill="1" applyBorder="1" applyAlignment="1" applyProtection="1">
      <alignment vertical="center" wrapText="1"/>
    </xf>
    <xf numFmtId="44" fontId="2" fillId="2" borderId="37"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pplyProtection="1">
      <alignment horizontal="left" vertical="center" wrapText="1"/>
    </xf>
    <xf numFmtId="4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2"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2" fillId="2" borderId="15"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5" xfId="1" applyFont="1" applyFill="1" applyBorder="1" applyAlignment="1" applyProtection="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8" fillId="7" borderId="19"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2" fillId="4" borderId="43" xfId="0" applyFont="1" applyFill="1" applyBorder="1" applyAlignment="1" applyProtection="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2" fillId="2" borderId="50" xfId="1" applyFont="1" applyFill="1" applyBorder="1" applyAlignment="1" applyProtection="1">
      <alignment vertical="center" wrapText="1"/>
    </xf>
    <xf numFmtId="4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44" fontId="2" fillId="2" borderId="0" xfId="1" applyNumberFormat="1" applyFont="1" applyFill="1" applyBorder="1" applyAlignment="1">
      <alignment wrapText="1"/>
    </xf>
    <xf numFmtId="44" fontId="2" fillId="2" borderId="52" xfId="1" applyNumberFormat="1" applyFont="1" applyFill="1" applyBorder="1" applyAlignment="1">
      <alignment wrapText="1"/>
    </xf>
    <xf numFmtId="0" fontId="8" fillId="2" borderId="34" xfId="0" applyFont="1" applyFill="1" applyBorder="1" applyAlignment="1" applyProtection="1">
      <alignment vertical="center" wrapText="1"/>
    </xf>
    <xf numFmtId="44" fontId="2" fillId="2" borderId="13" xfId="1" applyFont="1" applyFill="1" applyBorder="1" applyAlignment="1" applyProtection="1">
      <alignment wrapText="1"/>
    </xf>
    <xf numFmtId="44" fontId="2" fillId="2" borderId="21" xfId="0" applyNumberFormat="1" applyFont="1" applyFill="1" applyBorder="1" applyAlignment="1">
      <alignment wrapText="1"/>
    </xf>
    <xf numFmtId="0" fontId="2" fillId="2" borderId="3" xfId="0" applyNumberFormat="1" applyFont="1" applyFill="1" applyBorder="1" applyAlignment="1">
      <alignment horizontal="center" wrapText="1"/>
    </xf>
    <xf numFmtId="0" fontId="2" fillId="2" borderId="28" xfId="0" applyFont="1" applyFill="1" applyBorder="1" applyAlignment="1">
      <alignment wrapText="1"/>
    </xf>
    <xf numFmtId="0" fontId="2" fillId="2" borderId="51" xfId="0" applyFont="1" applyFill="1" applyBorder="1" applyAlignment="1">
      <alignment horizontal="center" wrapText="1"/>
    </xf>
    <xf numFmtId="44" fontId="2" fillId="2" borderId="2" xfId="0" applyNumberFormat="1" applyFont="1" applyFill="1" applyBorder="1" applyAlignment="1">
      <alignment horizontal="center" wrapText="1"/>
    </xf>
    <xf numFmtId="0" fontId="2" fillId="2" borderId="38" xfId="0" applyFont="1" applyFill="1" applyBorder="1" applyAlignment="1">
      <alignment horizontal="center" wrapText="1"/>
    </xf>
    <xf numFmtId="44" fontId="2" fillId="2" borderId="9" xfId="0" applyNumberFormat="1" applyFont="1" applyFill="1" applyBorder="1" applyAlignment="1">
      <alignment horizontal="center" wrapText="1"/>
    </xf>
    <xf numFmtId="0" fontId="21" fillId="0" borderId="0" xfId="0" applyFont="1" applyBorder="1" applyAlignment="1">
      <alignment wrapText="1"/>
    </xf>
    <xf numFmtId="0" fontId="12" fillId="6" borderId="16" xfId="0" applyFont="1" applyFill="1" applyBorder="1" applyAlignment="1">
      <alignment wrapText="1"/>
    </xf>
    <xf numFmtId="0" fontId="12" fillId="6"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44" fontId="2" fillId="2" borderId="15"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6" borderId="16" xfId="1" applyFont="1" applyFill="1" applyBorder="1" applyAlignment="1">
      <alignment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9" xfId="0" applyNumberFormat="1" applyFont="1" applyFill="1" applyBorder="1" applyAlignment="1">
      <alignment vertical="center" wrapText="1"/>
    </xf>
    <xf numFmtId="44" fontId="0" fillId="2" borderId="17" xfId="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0" fontId="1" fillId="0" borderId="3" xfId="0" applyFont="1" applyBorder="1" applyAlignment="1" applyProtection="1">
      <alignment horizontal="left" vertical="top" wrapText="1"/>
      <protection locked="0"/>
    </xf>
    <xf numFmtId="44" fontId="2" fillId="2" borderId="5" xfId="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4" fontId="1" fillId="0" borderId="3" xfId="1" applyFont="1" applyBorder="1" applyAlignment="1" applyProtection="1">
      <alignment vertical="center" wrapText="1"/>
      <protection locked="0"/>
    </xf>
    <xf numFmtId="44" fontId="2" fillId="2" borderId="3" xfId="0" applyNumberFormat="1" applyFont="1" applyFill="1" applyBorder="1" applyAlignment="1" applyProtection="1">
      <alignment vertical="center" wrapText="1"/>
    </xf>
    <xf numFmtId="44" fontId="1" fillId="3" borderId="0" xfId="1" applyFont="1" applyFill="1" applyBorder="1" applyAlignment="1" applyProtection="1">
      <alignment vertical="center" wrapText="1"/>
      <protection locked="0"/>
    </xf>
    <xf numFmtId="44" fontId="1" fillId="3" borderId="3" xfId="2"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top" wrapText="1"/>
      <protection locked="0"/>
    </xf>
    <xf numFmtId="44" fontId="22" fillId="0" borderId="3" xfId="1" applyFont="1" applyBorder="1" applyAlignment="1" applyProtection="1">
      <alignment vertical="center" wrapText="1"/>
      <protection locked="0"/>
    </xf>
    <xf numFmtId="44" fontId="1" fillId="0" borderId="39"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2" fillId="2" borderId="3" xfId="1" applyNumberFormat="1" applyFont="1" applyFill="1" applyBorder="1" applyAlignment="1">
      <alignment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20" xfId="0" applyFont="1" applyFill="1" applyBorder="1" applyAlignment="1">
      <alignment horizontal="left" wrapText="1"/>
    </xf>
    <xf numFmtId="0" fontId="4" fillId="6" borderId="26" xfId="0" applyFont="1" applyFill="1" applyBorder="1" applyAlignment="1">
      <alignment horizontal="left" wrapText="1"/>
    </xf>
    <xf numFmtId="44" fontId="4" fillId="6" borderId="26" xfId="1" applyFont="1" applyFill="1" applyBorder="1" applyAlignment="1">
      <alignment horizontal="left" wrapText="1"/>
    </xf>
    <xf numFmtId="0" fontId="4" fillId="6" borderId="21" xfId="0" applyFont="1" applyFill="1" applyBorder="1" applyAlignment="1">
      <alignment horizontal="left" wrapText="1"/>
    </xf>
    <xf numFmtId="0" fontId="19" fillId="0" borderId="0" xfId="0" applyFont="1" applyBorder="1" applyAlignment="1">
      <alignment horizontal="left" vertical="top" wrapText="1"/>
    </xf>
    <xf numFmtId="0" fontId="14" fillId="6" borderId="27" xfId="0" applyFont="1" applyFill="1" applyBorder="1" applyAlignment="1">
      <alignment horizontal="left" wrapText="1"/>
    </xf>
    <xf numFmtId="0" fontId="14" fillId="6" borderId="28" xfId="0" applyFont="1" applyFill="1" applyBorder="1" applyAlignment="1">
      <alignment horizontal="left" wrapText="1"/>
    </xf>
    <xf numFmtId="0" fontId="14" fillId="6" borderId="22" xfId="0" applyFont="1" applyFill="1" applyBorder="1" applyAlignment="1">
      <alignment horizontal="left" wrapText="1"/>
    </xf>
    <xf numFmtId="49" fontId="1" fillId="3" borderId="4" xfId="0" applyNumberFormat="1" applyFont="1" applyFill="1" applyBorder="1" applyAlignment="1" applyProtection="1">
      <alignment horizontal="center" vertical="top" wrapText="1"/>
      <protection locked="0"/>
    </xf>
    <xf numFmtId="49" fontId="1" fillId="3" borderId="1" xfId="0" applyNumberFormat="1" applyFont="1" applyFill="1" applyBorder="1" applyAlignment="1" applyProtection="1">
      <alignment horizontal="center" vertical="top" wrapText="1"/>
      <protection locked="0"/>
    </xf>
    <xf numFmtId="49" fontId="1" fillId="3" borderId="2" xfId="0" applyNumberFormat="1"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44" fontId="2" fillId="2" borderId="5" xfId="1" applyFont="1" applyFill="1" applyBorder="1" applyAlignment="1" applyProtection="1">
      <alignment horizontal="center" vertical="center" wrapText="1"/>
    </xf>
    <xf numFmtId="44" fontId="2" fillId="2" borderId="39" xfId="1"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6"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0" fontId="2" fillId="6" borderId="27" xfId="0" applyFont="1" applyFill="1" applyBorder="1" applyAlignment="1">
      <alignment horizontal="left" wrapText="1"/>
    </xf>
    <xf numFmtId="0" fontId="2" fillId="6" borderId="28" xfId="0" applyFont="1" applyFill="1" applyBorder="1" applyAlignment="1">
      <alignment horizontal="left" wrapText="1"/>
    </xf>
    <xf numFmtId="0" fontId="2" fillId="6" borderId="22" xfId="0" applyFont="1" applyFill="1" applyBorder="1" applyAlignment="1">
      <alignment horizontal="left" wrapText="1"/>
    </xf>
    <xf numFmtId="0" fontId="2" fillId="2" borderId="3"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1" xfId="0" applyFont="1" applyFill="1" applyBorder="1" applyAlignment="1">
      <alignment horizontal="left"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44" fontId="1" fillId="2" borderId="3" xfId="1" applyFont="1" applyFill="1" applyBorder="1" applyAlignment="1" applyProtection="1">
      <alignment horizontal="center" vertical="center" wrapText="1"/>
    </xf>
    <xf numFmtId="9" fontId="1" fillId="3" borderId="3" xfId="1" applyNumberFormat="1" applyFont="1" applyFill="1" applyBorder="1" applyAlignment="1" applyProtection="1">
      <alignment vertical="top" wrapText="1"/>
      <protection locked="0"/>
    </xf>
    <xf numFmtId="49" fontId="1" fillId="3" borderId="3" xfId="0" applyNumberFormat="1" applyFont="1" applyFill="1" applyBorder="1" applyAlignment="1" applyProtection="1">
      <alignment vertical="top" wrapText="1"/>
      <protection locked="0"/>
    </xf>
    <xf numFmtId="0" fontId="1" fillId="2" borderId="3" xfId="0" applyFont="1" applyFill="1" applyBorder="1" applyAlignment="1" applyProtection="1">
      <alignment vertical="center" wrapText="1"/>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44" fontId="1" fillId="0" borderId="3" xfId="2" applyNumberFormat="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9" fontId="1" fillId="3" borderId="3" xfId="0" applyNumberFormat="1" applyFont="1" applyFill="1" applyBorder="1" applyAlignment="1" applyProtection="1">
      <alignment horizontal="center" vertical="top" wrapText="1"/>
      <protection locked="0"/>
    </xf>
    <xf numFmtId="0" fontId="1" fillId="3" borderId="3" xfId="0" applyFont="1" applyFill="1" applyBorder="1" applyAlignment="1" applyProtection="1">
      <alignmen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44" fontId="1" fillId="2" borderId="2" xfId="0" applyNumberFormat="1"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0" fontId="1" fillId="7" borderId="16" xfId="0" applyFont="1" applyFill="1" applyBorder="1" applyAlignment="1">
      <alignment wrapText="1"/>
    </xf>
    <xf numFmtId="0" fontId="1" fillId="0" borderId="11" xfId="0" applyFont="1" applyBorder="1" applyAlignment="1">
      <alignment wrapText="1"/>
    </xf>
    <xf numFmtId="44" fontId="1" fillId="3" borderId="39" xfId="1" applyNumberFormat="1" applyFont="1" applyFill="1" applyBorder="1" applyAlignment="1" applyProtection="1">
      <alignment horizontal="center" vertical="center" wrapText="1"/>
      <protection locked="0"/>
    </xf>
    <xf numFmtId="44" fontId="1" fillId="0" borderId="0" xfId="0" applyNumberFormat="1" applyFont="1" applyBorder="1" applyAlignment="1">
      <alignment wrapText="1"/>
    </xf>
    <xf numFmtId="0" fontId="1" fillId="0" borderId="0" xfId="0" applyFont="1" applyFill="1" applyBorder="1" applyAlignment="1">
      <alignment wrapText="1"/>
    </xf>
    <xf numFmtId="44" fontId="1" fillId="0" borderId="0" xfId="0" applyNumberFormat="1" applyFont="1" applyFill="1" applyBorder="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38" xfId="0" applyNumberFormat="1" applyFont="1" applyFill="1" applyBorder="1" applyAlignment="1">
      <alignment wrapText="1"/>
    </xf>
    <xf numFmtId="44" fontId="1" fillId="2" borderId="51" xfId="0" applyNumberFormat="1" applyFont="1" applyFill="1" applyBorder="1" applyAlignment="1">
      <alignment wrapText="1"/>
    </xf>
    <xf numFmtId="44" fontId="1" fillId="2" borderId="15" xfId="0" applyNumberFormat="1" applyFont="1" applyFill="1" applyBorder="1" applyAlignment="1">
      <alignment wrapText="1"/>
    </xf>
    <xf numFmtId="44" fontId="1" fillId="2" borderId="50" xfId="0" applyNumberFormat="1" applyFont="1" applyFill="1" applyBorder="1" applyAlignment="1">
      <alignment wrapText="1"/>
    </xf>
    <xf numFmtId="44" fontId="1" fillId="2" borderId="14" xfId="0" applyNumberFormat="1" applyFont="1" applyFill="1" applyBorder="1" applyAlignment="1">
      <alignment wrapText="1"/>
    </xf>
    <xf numFmtId="44" fontId="1" fillId="2" borderId="53" xfId="1" applyFont="1" applyFill="1" applyBorder="1" applyAlignment="1" applyProtection="1">
      <alignment wrapText="1"/>
    </xf>
    <xf numFmtId="44" fontId="1" fillId="2" borderId="30" xfId="1" applyNumberFormat="1" applyFont="1" applyFill="1" applyBorder="1" applyAlignment="1">
      <alignment wrapText="1"/>
    </xf>
    <xf numFmtId="44" fontId="1" fillId="2" borderId="9" xfId="1" applyNumberFormat="1" applyFont="1" applyFill="1" applyBorder="1" applyAlignment="1">
      <alignment wrapText="1"/>
    </xf>
  </cellXfs>
  <cellStyles count="3">
    <cellStyle name="Currency" xfId="1" builtinId="4"/>
    <cellStyle name="Normal" xfId="0" builtinId="0"/>
    <cellStyle name="Percent"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topLeftCell="C13" zoomScale="80" zoomScaleNormal="80" workbookViewId="0">
      <selection activeCell="H17" sqref="H17"/>
    </sheetView>
  </sheetViews>
  <sheetFormatPr defaultColWidth="9.140625" defaultRowHeight="15"/>
  <cols>
    <col min="1" max="1" width="9.140625" style="35"/>
    <col min="2" max="2" width="30.7109375" style="35" customWidth="1"/>
    <col min="3" max="3" width="32.42578125" style="35" customWidth="1"/>
    <col min="4" max="4" width="22.7109375" style="35" customWidth="1"/>
    <col min="5" max="5" width="20.5703125" style="35" customWidth="1"/>
    <col min="6" max="6" width="25" style="35" customWidth="1"/>
    <col min="7" max="7" width="27.5703125" style="35" customWidth="1"/>
    <col min="8" max="8" width="29.28515625" style="35" customWidth="1"/>
    <col min="9" max="9" width="28.140625" style="150" customWidth="1"/>
    <col min="10" max="10" width="31.42578125" style="35" customWidth="1"/>
    <col min="11" max="11" width="18.85546875" style="35" customWidth="1"/>
    <col min="12" max="12" width="9.140625" style="35"/>
    <col min="13" max="13" width="17.7109375" style="35" customWidth="1"/>
    <col min="14" max="14" width="26.42578125" style="35" customWidth="1"/>
    <col min="15" max="15" width="22.42578125" style="35" customWidth="1"/>
    <col min="16" max="16" width="29.7109375" style="35" customWidth="1"/>
    <col min="17" max="17" width="23.42578125" style="35" customWidth="1"/>
    <col min="18" max="18" width="18.42578125" style="35" customWidth="1"/>
    <col min="19" max="19" width="17.42578125" style="35" customWidth="1"/>
    <col min="20" max="20" width="25.140625" style="35" customWidth="1"/>
    <col min="21" max="16384" width="9.140625" style="35"/>
  </cols>
  <sheetData>
    <row r="2" spans="2:13" ht="47.25" customHeight="1">
      <c r="B2" s="197" t="s">
        <v>0</v>
      </c>
      <c r="C2" s="197"/>
      <c r="D2" s="197"/>
      <c r="E2" s="197"/>
      <c r="F2" s="33"/>
      <c r="G2" s="33"/>
      <c r="H2" s="34"/>
      <c r="I2" s="156"/>
      <c r="J2" s="34"/>
    </row>
    <row r="3" spans="2:13" ht="15.75">
      <c r="B3" s="142" t="s">
        <v>1</v>
      </c>
    </row>
    <row r="4" spans="2:13" ht="16.5" thickBot="1">
      <c r="B4" s="38"/>
    </row>
    <row r="5" spans="2:13" ht="36">
      <c r="B5" s="109" t="s">
        <v>2</v>
      </c>
      <c r="C5" s="143"/>
      <c r="D5" s="143"/>
      <c r="E5" s="143"/>
      <c r="F5" s="143"/>
      <c r="G5" s="143"/>
      <c r="H5" s="143"/>
      <c r="I5" s="157"/>
      <c r="J5" s="143"/>
      <c r="K5" s="143"/>
      <c r="L5" s="143"/>
      <c r="M5" s="144"/>
    </row>
    <row r="6" spans="2:13" ht="167.25" customHeight="1" thickBot="1">
      <c r="B6" s="193" t="s">
        <v>3</v>
      </c>
      <c r="C6" s="194"/>
      <c r="D6" s="194"/>
      <c r="E6" s="194"/>
      <c r="F6" s="194"/>
      <c r="G6" s="194"/>
      <c r="H6" s="194"/>
      <c r="I6" s="195"/>
      <c r="J6" s="194"/>
      <c r="K6" s="194"/>
      <c r="L6" s="194"/>
      <c r="M6" s="196"/>
    </row>
    <row r="7" spans="2:13">
      <c r="B7" s="39"/>
    </row>
    <row r="8" spans="2:13" ht="15.75" thickBot="1"/>
    <row r="9" spans="2:13" ht="27" customHeight="1" thickBot="1">
      <c r="B9" s="198" t="s">
        <v>4</v>
      </c>
      <c r="C9" s="199"/>
      <c r="D9" s="199"/>
      <c r="E9" s="199"/>
      <c r="F9" s="199"/>
      <c r="G9" s="199"/>
      <c r="H9" s="200"/>
      <c r="I9" s="158"/>
    </row>
    <row r="11" spans="2:13" ht="25.5" customHeight="1">
      <c r="D11" s="40"/>
      <c r="E11" s="40"/>
      <c r="F11" s="40"/>
      <c r="G11" s="40"/>
      <c r="H11" s="37"/>
      <c r="I11" s="155"/>
      <c r="J11" s="36"/>
      <c r="K11" s="36"/>
    </row>
    <row r="12" spans="2:13" ht="99.75" customHeight="1">
      <c r="B12" s="159" t="s">
        <v>5</v>
      </c>
      <c r="C12" s="159" t="s">
        <v>6</v>
      </c>
      <c r="D12" s="159" t="s">
        <v>7</v>
      </c>
      <c r="E12" s="159" t="s">
        <v>8</v>
      </c>
      <c r="F12" s="159" t="s">
        <v>9</v>
      </c>
      <c r="G12" s="159" t="s">
        <v>10</v>
      </c>
      <c r="H12" s="159" t="s">
        <v>11</v>
      </c>
      <c r="I12" s="159" t="s">
        <v>12</v>
      </c>
      <c r="J12" s="159" t="s">
        <v>13</v>
      </c>
      <c r="K12" s="44"/>
    </row>
    <row r="13" spans="2:13" ht="18.75" customHeight="1">
      <c r="B13" s="159"/>
      <c r="C13" s="159"/>
      <c r="D13" s="68" t="s">
        <v>14</v>
      </c>
      <c r="E13" s="68" t="s">
        <v>15</v>
      </c>
      <c r="F13" s="68" t="s">
        <v>16</v>
      </c>
      <c r="G13" s="68"/>
      <c r="H13" s="159"/>
      <c r="I13" s="262"/>
      <c r="J13" s="159"/>
      <c r="K13" s="44"/>
    </row>
    <row r="14" spans="2:13" ht="51" customHeight="1">
      <c r="B14" s="93" t="s">
        <v>17</v>
      </c>
      <c r="C14" s="192" t="s">
        <v>18</v>
      </c>
      <c r="D14" s="192"/>
      <c r="E14" s="192"/>
      <c r="F14" s="192"/>
      <c r="G14" s="192"/>
      <c r="H14" s="192"/>
      <c r="I14" s="190"/>
      <c r="J14" s="192"/>
      <c r="K14" s="15"/>
    </row>
    <row r="15" spans="2:13" ht="51" customHeight="1">
      <c r="B15" s="93" t="s">
        <v>19</v>
      </c>
      <c r="C15" s="201" t="s">
        <v>20</v>
      </c>
      <c r="D15" s="202"/>
      <c r="E15" s="202"/>
      <c r="F15" s="202"/>
      <c r="G15" s="203"/>
      <c r="H15" s="171" t="s">
        <v>21</v>
      </c>
      <c r="I15" s="263">
        <v>1</v>
      </c>
      <c r="J15" s="264"/>
      <c r="K15" s="46"/>
    </row>
    <row r="16" spans="2:13" ht="141.75">
      <c r="B16" s="265" t="s">
        <v>22</v>
      </c>
      <c r="C16" s="164" t="s">
        <v>23</v>
      </c>
      <c r="D16" s="266">
        <v>138560</v>
      </c>
      <c r="E16" s="266"/>
      <c r="F16" s="266">
        <v>77668</v>
      </c>
      <c r="G16" s="267">
        <f>D16+E16+F16</f>
        <v>216228</v>
      </c>
      <c r="H16" s="268"/>
      <c r="I16" s="269"/>
      <c r="J16" s="270"/>
      <c r="K16" s="271"/>
    </row>
    <row r="17" spans="1:11" ht="94.5">
      <c r="B17" s="265" t="s">
        <v>24</v>
      </c>
      <c r="C17" s="164" t="s">
        <v>25</v>
      </c>
      <c r="D17" s="266">
        <v>22500</v>
      </c>
      <c r="E17" s="266">
        <v>150000</v>
      </c>
      <c r="F17" s="266">
        <v>95000</v>
      </c>
      <c r="G17" s="267">
        <f>D17+E17+F17</f>
        <v>267500</v>
      </c>
      <c r="H17" s="272"/>
      <c r="I17" s="269"/>
      <c r="J17" s="270"/>
      <c r="K17" s="271"/>
    </row>
    <row r="18" spans="1:11" ht="157.5">
      <c r="B18" s="265" t="s">
        <v>26</v>
      </c>
      <c r="C18" s="164" t="s">
        <v>27</v>
      </c>
      <c r="D18" s="266">
        <v>3536</v>
      </c>
      <c r="E18" s="266"/>
      <c r="F18" s="266">
        <v>80000</v>
      </c>
      <c r="G18" s="267">
        <f t="shared" ref="G17:G18" si="0">D18+E18+F18</f>
        <v>83536</v>
      </c>
      <c r="H18" s="272"/>
      <c r="I18" s="269"/>
      <c r="J18" s="270"/>
      <c r="K18" s="271"/>
    </row>
    <row r="19" spans="1:11" ht="15.75">
      <c r="B19" s="265" t="s">
        <v>28</v>
      </c>
      <c r="C19" s="164"/>
      <c r="D19" s="266"/>
      <c r="E19" s="266"/>
      <c r="F19" s="266"/>
      <c r="G19" s="267">
        <f t="shared" ref="G19:G23" si="1">D19</f>
        <v>0</v>
      </c>
      <c r="H19" s="272"/>
      <c r="I19" s="269"/>
      <c r="J19" s="270"/>
      <c r="K19" s="271"/>
    </row>
    <row r="20" spans="1:11" ht="15.75">
      <c r="B20" s="265" t="s">
        <v>29</v>
      </c>
      <c r="C20" s="164"/>
      <c r="D20" s="266"/>
      <c r="E20" s="266"/>
      <c r="F20" s="266"/>
      <c r="G20" s="267">
        <f t="shared" si="1"/>
        <v>0</v>
      </c>
      <c r="H20" s="272"/>
      <c r="I20" s="269"/>
      <c r="J20" s="270"/>
      <c r="K20" s="271"/>
    </row>
    <row r="21" spans="1:11" ht="15.75">
      <c r="B21" s="265" t="s">
        <v>30</v>
      </c>
      <c r="C21" s="164"/>
      <c r="D21" s="266"/>
      <c r="E21" s="266"/>
      <c r="F21" s="266"/>
      <c r="G21" s="267">
        <f t="shared" si="1"/>
        <v>0</v>
      </c>
      <c r="H21" s="272"/>
      <c r="I21" s="269"/>
      <c r="J21" s="270"/>
      <c r="K21" s="271"/>
    </row>
    <row r="22" spans="1:11" ht="15.75">
      <c r="B22" s="265" t="s">
        <v>31</v>
      </c>
      <c r="C22" s="273"/>
      <c r="D22" s="274"/>
      <c r="E22" s="274"/>
      <c r="F22" s="274"/>
      <c r="G22" s="267">
        <f t="shared" si="1"/>
        <v>0</v>
      </c>
      <c r="H22" s="275"/>
      <c r="I22" s="276"/>
      <c r="J22" s="277"/>
      <c r="K22" s="271"/>
    </row>
    <row r="23" spans="1:11" ht="15.75">
      <c r="A23" s="36"/>
      <c r="B23" s="265" t="s">
        <v>32</v>
      </c>
      <c r="C23" s="273"/>
      <c r="D23" s="274"/>
      <c r="E23" s="274"/>
      <c r="F23" s="274"/>
      <c r="G23" s="267">
        <f t="shared" si="1"/>
        <v>0</v>
      </c>
      <c r="H23" s="275"/>
      <c r="I23" s="276"/>
      <c r="J23" s="277"/>
      <c r="K23" s="37"/>
    </row>
    <row r="24" spans="1:11" ht="15.75">
      <c r="A24" s="36"/>
      <c r="C24" s="93" t="s">
        <v>33</v>
      </c>
      <c r="D24" s="16">
        <f>SUM(D16:D23)</f>
        <v>164596</v>
      </c>
      <c r="E24" s="16">
        <f>SUM(E16:E23)</f>
        <v>150000</v>
      </c>
      <c r="F24" s="16">
        <f>SUM(F16:F23)</f>
        <v>252668</v>
      </c>
      <c r="G24" s="16">
        <f>SUM(G16:G23)</f>
        <v>567264</v>
      </c>
      <c r="H24" s="110">
        <f>(H16*G16)+(H17*G17)+(H18*G18)+(H19*G19)+(H20*G20)+(H21*G21)+(H22*G22)+(H23*G23)</f>
        <v>0</v>
      </c>
      <c r="I24" s="110">
        <f>SUM(I16:I23)</f>
        <v>0</v>
      </c>
      <c r="J24" s="277"/>
      <c r="K24" s="47"/>
    </row>
    <row r="25" spans="1:11" ht="51" customHeight="1">
      <c r="A25" s="36"/>
      <c r="B25" s="93" t="s">
        <v>34</v>
      </c>
      <c r="C25" s="204" t="s">
        <v>35</v>
      </c>
      <c r="D25" s="205"/>
      <c r="E25" s="205"/>
      <c r="F25" s="205"/>
      <c r="G25" s="206"/>
      <c r="H25" s="278">
        <v>0.38</v>
      </c>
      <c r="I25" s="263">
        <v>1</v>
      </c>
      <c r="J25" s="279"/>
      <c r="K25" s="46"/>
    </row>
    <row r="26" spans="1:11" ht="126">
      <c r="A26" s="36"/>
      <c r="B26" s="265" t="s">
        <v>36</v>
      </c>
      <c r="C26" s="164" t="s">
        <v>37</v>
      </c>
      <c r="D26" s="266">
        <v>22322</v>
      </c>
      <c r="E26" s="266"/>
      <c r="F26" s="266">
        <v>150000</v>
      </c>
      <c r="G26" s="267">
        <f>D26+E26+F26</f>
        <v>172322</v>
      </c>
      <c r="H26" s="272"/>
      <c r="I26" s="269"/>
      <c r="J26" s="270"/>
      <c r="K26" s="271"/>
    </row>
    <row r="27" spans="1:11" ht="189">
      <c r="A27" s="36"/>
      <c r="B27" s="265" t="s">
        <v>38</v>
      </c>
      <c r="C27" s="164" t="s">
        <v>39</v>
      </c>
      <c r="D27" s="266"/>
      <c r="E27" s="266">
        <v>221998</v>
      </c>
      <c r="F27" s="266"/>
      <c r="G27" s="267">
        <f>D27+E27+F27</f>
        <v>221998</v>
      </c>
      <c r="H27" s="272"/>
      <c r="I27" s="269"/>
      <c r="J27" s="270"/>
      <c r="K27" s="271"/>
    </row>
    <row r="28" spans="1:11" ht="15.75">
      <c r="A28" s="36"/>
      <c r="B28" s="265" t="s">
        <v>40</v>
      </c>
      <c r="C28" s="164"/>
      <c r="D28" s="266"/>
      <c r="E28" s="266"/>
      <c r="F28" s="266"/>
      <c r="G28" s="267">
        <f t="shared" ref="G28:G33" si="2">D28</f>
        <v>0</v>
      </c>
      <c r="H28" s="272"/>
      <c r="I28" s="269"/>
      <c r="J28" s="270"/>
      <c r="K28" s="271"/>
    </row>
    <row r="29" spans="1:11" ht="15.75">
      <c r="A29" s="36"/>
      <c r="B29" s="265" t="s">
        <v>41</v>
      </c>
      <c r="C29" s="164"/>
      <c r="D29" s="266"/>
      <c r="E29" s="266"/>
      <c r="F29" s="266"/>
      <c r="G29" s="267">
        <f t="shared" si="2"/>
        <v>0</v>
      </c>
      <c r="H29" s="272"/>
      <c r="I29" s="269"/>
      <c r="J29" s="270"/>
      <c r="K29" s="271"/>
    </row>
    <row r="30" spans="1:11" ht="15.75">
      <c r="A30" s="36"/>
      <c r="B30" s="265" t="s">
        <v>42</v>
      </c>
      <c r="C30" s="164"/>
      <c r="D30" s="266"/>
      <c r="E30" s="266"/>
      <c r="F30" s="266"/>
      <c r="G30" s="267">
        <f t="shared" si="2"/>
        <v>0</v>
      </c>
      <c r="H30" s="272"/>
      <c r="I30" s="269"/>
      <c r="J30" s="270"/>
      <c r="K30" s="271"/>
    </row>
    <row r="31" spans="1:11" ht="15.75">
      <c r="A31" s="36"/>
      <c r="B31" s="265" t="s">
        <v>43</v>
      </c>
      <c r="C31" s="164"/>
      <c r="D31" s="266"/>
      <c r="E31" s="266"/>
      <c r="F31" s="266"/>
      <c r="G31" s="267">
        <f t="shared" si="2"/>
        <v>0</v>
      </c>
      <c r="H31" s="272"/>
      <c r="I31" s="269"/>
      <c r="J31" s="270"/>
      <c r="K31" s="271"/>
    </row>
    <row r="32" spans="1:11" ht="15.75">
      <c r="A32" s="36"/>
      <c r="B32" s="265" t="s">
        <v>44</v>
      </c>
      <c r="C32" s="273"/>
      <c r="D32" s="274"/>
      <c r="E32" s="274"/>
      <c r="F32" s="274"/>
      <c r="G32" s="267">
        <f t="shared" si="2"/>
        <v>0</v>
      </c>
      <c r="H32" s="275"/>
      <c r="I32" s="276"/>
      <c r="J32" s="277"/>
      <c r="K32" s="271"/>
    </row>
    <row r="33" spans="1:11" ht="15.75">
      <c r="A33" s="36"/>
      <c r="B33" s="265" t="s">
        <v>45</v>
      </c>
      <c r="C33" s="273"/>
      <c r="D33" s="274"/>
      <c r="E33" s="274"/>
      <c r="F33" s="274"/>
      <c r="G33" s="267">
        <f t="shared" si="2"/>
        <v>0</v>
      </c>
      <c r="H33" s="170" t="s">
        <v>46</v>
      </c>
      <c r="I33" s="276"/>
      <c r="J33" s="277"/>
      <c r="K33" s="271"/>
    </row>
    <row r="34" spans="1:11" ht="15.75">
      <c r="A34" s="36"/>
      <c r="C34" s="93" t="s">
        <v>33</v>
      </c>
      <c r="D34" s="19">
        <f>SUM(D26:D33)</f>
        <v>22322</v>
      </c>
      <c r="E34" s="19">
        <f>SUM(E26:E33)</f>
        <v>221998</v>
      </c>
      <c r="F34" s="19">
        <f>SUM(F26:F33)</f>
        <v>150000</v>
      </c>
      <c r="G34" s="19">
        <f>D34+E34+F34</f>
        <v>394320</v>
      </c>
      <c r="H34" s="110"/>
      <c r="I34" s="110">
        <f>SUM(I26:I33)</f>
        <v>0</v>
      </c>
      <c r="J34" s="277"/>
      <c r="K34" s="47"/>
    </row>
    <row r="35" spans="1:11" ht="51" hidden="1" customHeight="1">
      <c r="A35" s="36"/>
      <c r="B35" s="93" t="s">
        <v>47</v>
      </c>
      <c r="C35" s="280"/>
      <c r="D35" s="280"/>
      <c r="E35" s="280"/>
      <c r="F35" s="280"/>
      <c r="G35" s="280"/>
      <c r="H35" s="280"/>
      <c r="I35" s="281"/>
      <c r="J35" s="280"/>
      <c r="K35" s="46"/>
    </row>
    <row r="36" spans="1:11" ht="15.75" hidden="1">
      <c r="A36" s="36"/>
      <c r="B36" s="265" t="s">
        <v>48</v>
      </c>
      <c r="C36" s="164"/>
      <c r="D36" s="266"/>
      <c r="E36" s="266"/>
      <c r="F36" s="266"/>
      <c r="G36" s="267">
        <f>D36</f>
        <v>0</v>
      </c>
      <c r="H36" s="272"/>
      <c r="I36" s="269"/>
      <c r="J36" s="270"/>
      <c r="K36" s="271"/>
    </row>
    <row r="37" spans="1:11" ht="15.75" hidden="1">
      <c r="A37" s="36"/>
      <c r="B37" s="265" t="s">
        <v>49</v>
      </c>
      <c r="C37" s="164"/>
      <c r="D37" s="266"/>
      <c r="E37" s="266"/>
      <c r="F37" s="266"/>
      <c r="G37" s="267">
        <f t="shared" ref="G37:G43" si="3">D37</f>
        <v>0</v>
      </c>
      <c r="H37" s="272"/>
      <c r="I37" s="269"/>
      <c r="J37" s="270"/>
      <c r="K37" s="271"/>
    </row>
    <row r="38" spans="1:11" ht="15.75" hidden="1">
      <c r="A38" s="36"/>
      <c r="B38" s="265" t="s">
        <v>50</v>
      </c>
      <c r="C38" s="164"/>
      <c r="D38" s="266"/>
      <c r="E38" s="266"/>
      <c r="F38" s="266"/>
      <c r="G38" s="267">
        <f t="shared" si="3"/>
        <v>0</v>
      </c>
      <c r="H38" s="272"/>
      <c r="I38" s="269"/>
      <c r="J38" s="270"/>
      <c r="K38" s="271"/>
    </row>
    <row r="39" spans="1:11" ht="15.75" hidden="1">
      <c r="A39" s="36"/>
      <c r="B39" s="265" t="s">
        <v>51</v>
      </c>
      <c r="C39" s="164"/>
      <c r="D39" s="266"/>
      <c r="E39" s="266"/>
      <c r="F39" s="266"/>
      <c r="G39" s="267">
        <f t="shared" si="3"/>
        <v>0</v>
      </c>
      <c r="H39" s="272"/>
      <c r="I39" s="269"/>
      <c r="J39" s="270"/>
      <c r="K39" s="271"/>
    </row>
    <row r="40" spans="1:11" s="36" customFormat="1" ht="15.75" hidden="1">
      <c r="B40" s="265" t="s">
        <v>52</v>
      </c>
      <c r="C40" s="164"/>
      <c r="D40" s="266"/>
      <c r="E40" s="266"/>
      <c r="F40" s="266"/>
      <c r="G40" s="267">
        <f t="shared" si="3"/>
        <v>0</v>
      </c>
      <c r="H40" s="272"/>
      <c r="I40" s="269"/>
      <c r="J40" s="270"/>
      <c r="K40" s="271"/>
    </row>
    <row r="41" spans="1:11" s="36" customFormat="1" ht="15.75" hidden="1">
      <c r="B41" s="265" t="s">
        <v>53</v>
      </c>
      <c r="C41" s="164"/>
      <c r="D41" s="266"/>
      <c r="E41" s="266"/>
      <c r="F41" s="266"/>
      <c r="G41" s="267">
        <f t="shared" si="3"/>
        <v>0</v>
      </c>
      <c r="H41" s="272"/>
      <c r="I41" s="269"/>
      <c r="J41" s="270"/>
      <c r="K41" s="271"/>
    </row>
    <row r="42" spans="1:11" s="36" customFormat="1" ht="15.75" hidden="1">
      <c r="B42" s="265" t="s">
        <v>54</v>
      </c>
      <c r="C42" s="273"/>
      <c r="D42" s="274"/>
      <c r="E42" s="274"/>
      <c r="F42" s="274"/>
      <c r="G42" s="267">
        <f t="shared" si="3"/>
        <v>0</v>
      </c>
      <c r="H42" s="275"/>
      <c r="I42" s="276"/>
      <c r="J42" s="277"/>
      <c r="K42" s="271"/>
    </row>
    <row r="43" spans="1:11" ht="15.75" hidden="1">
      <c r="B43" s="265" t="s">
        <v>55</v>
      </c>
      <c r="C43" s="273"/>
      <c r="D43" s="274"/>
      <c r="E43" s="274"/>
      <c r="F43" s="274"/>
      <c r="G43" s="267">
        <f t="shared" si="3"/>
        <v>0</v>
      </c>
      <c r="H43" s="275"/>
      <c r="I43" s="276"/>
      <c r="J43" s="277"/>
      <c r="K43" s="271"/>
    </row>
    <row r="44" spans="1:11" ht="15.75" hidden="1">
      <c r="C44" s="93" t="s">
        <v>33</v>
      </c>
      <c r="D44" s="19">
        <f>SUM(D36:D43)</f>
        <v>0</v>
      </c>
      <c r="E44" s="19">
        <f t="shared" ref="E44:G44" si="4">SUM(E36:E43)</f>
        <v>0</v>
      </c>
      <c r="F44" s="19">
        <f t="shared" si="4"/>
        <v>0</v>
      </c>
      <c r="G44" s="19">
        <f t="shared" si="4"/>
        <v>0</v>
      </c>
      <c r="H44" s="110">
        <f>(H36*G36)+(H37*G37)+(H38*G38)+(H39*G39)+(H40*G40)+(H41*G41)+(H42*G42)+(H43*G43)</f>
        <v>0</v>
      </c>
      <c r="I44" s="110">
        <f>SUM(I36:I43)</f>
        <v>0</v>
      </c>
      <c r="J44" s="277"/>
      <c r="K44" s="47"/>
    </row>
    <row r="45" spans="1:11" ht="51" hidden="1" customHeight="1">
      <c r="B45" s="93" t="s">
        <v>56</v>
      </c>
      <c r="C45" s="280"/>
      <c r="D45" s="280"/>
      <c r="E45" s="280"/>
      <c r="F45" s="280"/>
      <c r="G45" s="280"/>
      <c r="H45" s="280"/>
      <c r="I45" s="281"/>
      <c r="J45" s="280"/>
      <c r="K45" s="46"/>
    </row>
    <row r="46" spans="1:11" ht="15.75" hidden="1">
      <c r="B46" s="265" t="s">
        <v>57</v>
      </c>
      <c r="C46" s="164"/>
      <c r="D46" s="266"/>
      <c r="E46" s="266"/>
      <c r="F46" s="266"/>
      <c r="G46" s="267">
        <f>D46</f>
        <v>0</v>
      </c>
      <c r="H46" s="272"/>
      <c r="I46" s="269"/>
      <c r="J46" s="270"/>
      <c r="K46" s="271"/>
    </row>
    <row r="47" spans="1:11" ht="15.75" hidden="1">
      <c r="B47" s="265" t="s">
        <v>58</v>
      </c>
      <c r="C47" s="164"/>
      <c r="D47" s="266"/>
      <c r="E47" s="266"/>
      <c r="F47" s="266"/>
      <c r="G47" s="267">
        <f t="shared" ref="G47:G53" si="5">D47</f>
        <v>0</v>
      </c>
      <c r="H47" s="272"/>
      <c r="I47" s="269"/>
      <c r="J47" s="270"/>
      <c r="K47" s="271"/>
    </row>
    <row r="48" spans="1:11" ht="15.75" hidden="1">
      <c r="B48" s="265" t="s">
        <v>59</v>
      </c>
      <c r="C48" s="164"/>
      <c r="D48" s="266"/>
      <c r="E48" s="266"/>
      <c r="F48" s="266"/>
      <c r="G48" s="267">
        <f t="shared" si="5"/>
        <v>0</v>
      </c>
      <c r="H48" s="272"/>
      <c r="I48" s="269"/>
      <c r="J48" s="270"/>
      <c r="K48" s="271"/>
    </row>
    <row r="49" spans="2:11" ht="15.75" hidden="1">
      <c r="B49" s="265" t="s">
        <v>60</v>
      </c>
      <c r="C49" s="164"/>
      <c r="D49" s="266"/>
      <c r="E49" s="266"/>
      <c r="F49" s="266"/>
      <c r="G49" s="267">
        <f t="shared" si="5"/>
        <v>0</v>
      </c>
      <c r="H49" s="272"/>
      <c r="I49" s="269"/>
      <c r="J49" s="270"/>
      <c r="K49" s="271"/>
    </row>
    <row r="50" spans="2:11" ht="15.75" hidden="1">
      <c r="B50" s="265" t="s">
        <v>61</v>
      </c>
      <c r="C50" s="164"/>
      <c r="D50" s="266"/>
      <c r="E50" s="266"/>
      <c r="F50" s="266"/>
      <c r="G50" s="267">
        <f t="shared" si="5"/>
        <v>0</v>
      </c>
      <c r="H50" s="272"/>
      <c r="I50" s="269"/>
      <c r="J50" s="270"/>
      <c r="K50" s="271"/>
    </row>
    <row r="51" spans="2:11" ht="15.75" hidden="1">
      <c r="B51" s="265" t="s">
        <v>62</v>
      </c>
      <c r="C51" s="164"/>
      <c r="D51" s="266"/>
      <c r="E51" s="266"/>
      <c r="F51" s="266"/>
      <c r="G51" s="267">
        <f t="shared" si="5"/>
        <v>0</v>
      </c>
      <c r="H51" s="272"/>
      <c r="I51" s="269"/>
      <c r="J51" s="270"/>
      <c r="K51" s="271"/>
    </row>
    <row r="52" spans="2:11" s="36" customFormat="1" ht="15.75" hidden="1">
      <c r="B52" s="265" t="s">
        <v>63</v>
      </c>
      <c r="C52" s="273"/>
      <c r="D52" s="274"/>
      <c r="E52" s="274"/>
      <c r="F52" s="274"/>
      <c r="G52" s="267">
        <f t="shared" si="5"/>
        <v>0</v>
      </c>
      <c r="H52" s="275"/>
      <c r="I52" s="276"/>
      <c r="J52" s="277"/>
      <c r="K52" s="271"/>
    </row>
    <row r="53" spans="2:11" ht="15.75" hidden="1">
      <c r="B53" s="265" t="s">
        <v>64</v>
      </c>
      <c r="C53" s="273"/>
      <c r="D53" s="274"/>
      <c r="E53" s="274"/>
      <c r="F53" s="274"/>
      <c r="G53" s="267">
        <f t="shared" si="5"/>
        <v>0</v>
      </c>
      <c r="H53" s="275"/>
      <c r="I53" s="276"/>
      <c r="J53" s="277"/>
      <c r="K53" s="271"/>
    </row>
    <row r="54" spans="2:11" ht="15.75" hidden="1">
      <c r="C54" s="93" t="s">
        <v>33</v>
      </c>
      <c r="D54" s="16">
        <f>SUM(D46:D53)</f>
        <v>0</v>
      </c>
      <c r="E54" s="16">
        <f t="shared" ref="E54:G54" si="6">SUM(E46:E53)</f>
        <v>0</v>
      </c>
      <c r="F54" s="16">
        <f t="shared" si="6"/>
        <v>0</v>
      </c>
      <c r="G54" s="16">
        <f t="shared" si="6"/>
        <v>0</v>
      </c>
      <c r="H54" s="110">
        <f>(H46*G46)+(H47*G47)+(H48*G48)+(H49*G49)+(H50*G50)+(H51*G51)+(H52*G52)+(H53*G53)</f>
        <v>0</v>
      </c>
      <c r="I54" s="110">
        <f>SUM(I46:I53)</f>
        <v>0</v>
      </c>
      <c r="J54" s="277"/>
      <c r="K54" s="47"/>
    </row>
    <row r="55" spans="2:11" ht="15.75" hidden="1">
      <c r="B55" s="282"/>
      <c r="C55" s="283"/>
      <c r="D55" s="284"/>
      <c r="E55" s="284"/>
      <c r="F55" s="284"/>
      <c r="G55" s="284"/>
      <c r="H55" s="284"/>
      <c r="I55" s="284"/>
      <c r="J55" s="284"/>
      <c r="K55" s="285"/>
    </row>
    <row r="56" spans="2:11" ht="51" hidden="1" customHeight="1">
      <c r="B56" s="93" t="s">
        <v>65</v>
      </c>
      <c r="C56" s="189"/>
      <c r="D56" s="189"/>
      <c r="E56" s="189"/>
      <c r="F56" s="189"/>
      <c r="G56" s="189"/>
      <c r="H56" s="189"/>
      <c r="I56" s="190"/>
      <c r="J56" s="189"/>
      <c r="K56" s="15"/>
    </row>
    <row r="57" spans="2:11" ht="51" hidden="1" customHeight="1">
      <c r="B57" s="93" t="s">
        <v>66</v>
      </c>
      <c r="C57" s="280"/>
      <c r="D57" s="280"/>
      <c r="E57" s="280"/>
      <c r="F57" s="280"/>
      <c r="G57" s="280"/>
      <c r="H57" s="280"/>
      <c r="I57" s="281"/>
      <c r="J57" s="280"/>
      <c r="K57" s="46"/>
    </row>
    <row r="58" spans="2:11" ht="15.75" hidden="1">
      <c r="B58" s="265" t="s">
        <v>67</v>
      </c>
      <c r="C58" s="164"/>
      <c r="D58" s="266"/>
      <c r="E58" s="266"/>
      <c r="F58" s="266"/>
      <c r="G58" s="267">
        <f>D58</f>
        <v>0</v>
      </c>
      <c r="H58" s="272"/>
      <c r="I58" s="269"/>
      <c r="J58" s="270"/>
      <c r="K58" s="271"/>
    </row>
    <row r="59" spans="2:11" ht="15.75" hidden="1">
      <c r="B59" s="265" t="s">
        <v>68</v>
      </c>
      <c r="C59" s="164"/>
      <c r="D59" s="266"/>
      <c r="E59" s="266"/>
      <c r="F59" s="266"/>
      <c r="G59" s="267">
        <f t="shared" ref="G59:G65" si="7">D59</f>
        <v>0</v>
      </c>
      <c r="H59" s="272"/>
      <c r="I59" s="269"/>
      <c r="J59" s="270"/>
      <c r="K59" s="271"/>
    </row>
    <row r="60" spans="2:11" ht="15.75" hidden="1">
      <c r="B60" s="265" t="s">
        <v>69</v>
      </c>
      <c r="C60" s="164"/>
      <c r="D60" s="266"/>
      <c r="E60" s="266"/>
      <c r="F60" s="266"/>
      <c r="G60" s="267">
        <f t="shared" si="7"/>
        <v>0</v>
      </c>
      <c r="H60" s="272"/>
      <c r="I60" s="269"/>
      <c r="J60" s="270"/>
      <c r="K60" s="271"/>
    </row>
    <row r="61" spans="2:11" ht="15.75" hidden="1">
      <c r="B61" s="265" t="s">
        <v>70</v>
      </c>
      <c r="C61" s="164"/>
      <c r="D61" s="266"/>
      <c r="E61" s="266"/>
      <c r="F61" s="266"/>
      <c r="G61" s="267">
        <f t="shared" si="7"/>
        <v>0</v>
      </c>
      <c r="H61" s="272"/>
      <c r="I61" s="269"/>
      <c r="J61" s="270"/>
      <c r="K61" s="271"/>
    </row>
    <row r="62" spans="2:11" ht="15.75" hidden="1">
      <c r="B62" s="265" t="s">
        <v>71</v>
      </c>
      <c r="C62" s="164"/>
      <c r="D62" s="266"/>
      <c r="E62" s="266"/>
      <c r="F62" s="266"/>
      <c r="G62" s="267">
        <f t="shared" si="7"/>
        <v>0</v>
      </c>
      <c r="H62" s="272"/>
      <c r="I62" s="269"/>
      <c r="J62" s="270"/>
      <c r="K62" s="271"/>
    </row>
    <row r="63" spans="2:11" ht="15.75" hidden="1">
      <c r="B63" s="265" t="s">
        <v>72</v>
      </c>
      <c r="C63" s="164"/>
      <c r="D63" s="266"/>
      <c r="E63" s="266"/>
      <c r="F63" s="266"/>
      <c r="G63" s="267">
        <f t="shared" si="7"/>
        <v>0</v>
      </c>
      <c r="H63" s="272"/>
      <c r="I63" s="269"/>
      <c r="J63" s="270"/>
      <c r="K63" s="271"/>
    </row>
    <row r="64" spans="2:11" ht="15.75" hidden="1">
      <c r="B64" s="265" t="s">
        <v>73</v>
      </c>
      <c r="C64" s="273"/>
      <c r="D64" s="274"/>
      <c r="E64" s="274"/>
      <c r="F64" s="274"/>
      <c r="G64" s="267">
        <f t="shared" si="7"/>
        <v>0</v>
      </c>
      <c r="H64" s="275"/>
      <c r="I64" s="276"/>
      <c r="J64" s="277"/>
      <c r="K64" s="271"/>
    </row>
    <row r="65" spans="2:11" s="36" customFormat="1" ht="15.75" hidden="1">
      <c r="B65" s="265" t="s">
        <v>74</v>
      </c>
      <c r="C65" s="273"/>
      <c r="D65" s="274"/>
      <c r="E65" s="274"/>
      <c r="F65" s="274"/>
      <c r="G65" s="267">
        <f t="shared" si="7"/>
        <v>0</v>
      </c>
      <c r="H65" s="275"/>
      <c r="I65" s="276"/>
      <c r="J65" s="277"/>
      <c r="K65" s="271"/>
    </row>
    <row r="66" spans="2:11" s="36" customFormat="1" ht="15.75" hidden="1">
      <c r="B66" s="35"/>
      <c r="C66" s="93" t="s">
        <v>33</v>
      </c>
      <c r="D66" s="16">
        <f>SUM(D58:D65)</f>
        <v>0</v>
      </c>
      <c r="E66" s="16">
        <f t="shared" ref="E66:G66" si="8">SUM(E58:E65)</f>
        <v>0</v>
      </c>
      <c r="F66" s="16">
        <f t="shared" si="8"/>
        <v>0</v>
      </c>
      <c r="G66" s="19">
        <f t="shared" si="8"/>
        <v>0</v>
      </c>
      <c r="H66" s="110">
        <f>(H58*G58)+(H59*G59)+(H60*G60)+(H61*G61)+(H62*G62)+(H63*G63)+(H64*G64)+(H65*G65)</f>
        <v>0</v>
      </c>
      <c r="I66" s="110">
        <f>SUM(I58:I65)</f>
        <v>0</v>
      </c>
      <c r="J66" s="277"/>
      <c r="K66" s="47"/>
    </row>
    <row r="67" spans="2:11" ht="51" hidden="1" customHeight="1">
      <c r="B67" s="93" t="s">
        <v>75</v>
      </c>
      <c r="C67" s="280"/>
      <c r="D67" s="280"/>
      <c r="E67" s="280"/>
      <c r="F67" s="280"/>
      <c r="G67" s="280"/>
      <c r="H67" s="280"/>
      <c r="I67" s="281"/>
      <c r="J67" s="280"/>
      <c r="K67" s="46"/>
    </row>
    <row r="68" spans="2:11" ht="15.75" hidden="1">
      <c r="B68" s="265" t="s">
        <v>76</v>
      </c>
      <c r="C68" s="164"/>
      <c r="D68" s="266"/>
      <c r="E68" s="266"/>
      <c r="F68" s="266"/>
      <c r="G68" s="267">
        <f>D68</f>
        <v>0</v>
      </c>
      <c r="H68" s="272"/>
      <c r="I68" s="269"/>
      <c r="J68" s="270"/>
      <c r="K68" s="271"/>
    </row>
    <row r="69" spans="2:11" ht="15.75" hidden="1">
      <c r="B69" s="265" t="s">
        <v>77</v>
      </c>
      <c r="C69" s="164"/>
      <c r="D69" s="266"/>
      <c r="E69" s="266"/>
      <c r="F69" s="266"/>
      <c r="G69" s="267">
        <f t="shared" ref="G69:G75" si="9">D69</f>
        <v>0</v>
      </c>
      <c r="H69" s="272"/>
      <c r="I69" s="269"/>
      <c r="J69" s="270"/>
      <c r="K69" s="271"/>
    </row>
    <row r="70" spans="2:11" ht="15.75" hidden="1">
      <c r="B70" s="265" t="s">
        <v>78</v>
      </c>
      <c r="C70" s="164"/>
      <c r="D70" s="266"/>
      <c r="E70" s="266"/>
      <c r="F70" s="266"/>
      <c r="G70" s="267">
        <f t="shared" si="9"/>
        <v>0</v>
      </c>
      <c r="H70" s="272"/>
      <c r="I70" s="269"/>
      <c r="J70" s="270"/>
      <c r="K70" s="271"/>
    </row>
    <row r="71" spans="2:11" ht="15.75" hidden="1">
      <c r="B71" s="265" t="s">
        <v>79</v>
      </c>
      <c r="C71" s="164"/>
      <c r="D71" s="266"/>
      <c r="E71" s="266"/>
      <c r="F71" s="266"/>
      <c r="G71" s="267">
        <f t="shared" si="9"/>
        <v>0</v>
      </c>
      <c r="H71" s="272"/>
      <c r="I71" s="269"/>
      <c r="J71" s="270"/>
      <c r="K71" s="271"/>
    </row>
    <row r="72" spans="2:11" ht="15.75" hidden="1">
      <c r="B72" s="265" t="s">
        <v>80</v>
      </c>
      <c r="C72" s="164"/>
      <c r="D72" s="266"/>
      <c r="E72" s="266"/>
      <c r="F72" s="266"/>
      <c r="G72" s="267">
        <f t="shared" si="9"/>
        <v>0</v>
      </c>
      <c r="H72" s="272"/>
      <c r="I72" s="269"/>
      <c r="J72" s="270"/>
      <c r="K72" s="271"/>
    </row>
    <row r="73" spans="2:11" ht="15.75" hidden="1">
      <c r="B73" s="265" t="s">
        <v>81</v>
      </c>
      <c r="C73" s="164"/>
      <c r="D73" s="266"/>
      <c r="E73" s="266"/>
      <c r="F73" s="266"/>
      <c r="G73" s="267">
        <f t="shared" si="9"/>
        <v>0</v>
      </c>
      <c r="H73" s="272"/>
      <c r="I73" s="269"/>
      <c r="J73" s="270"/>
      <c r="K73" s="271"/>
    </row>
    <row r="74" spans="2:11" ht="15.75" hidden="1">
      <c r="B74" s="265" t="s">
        <v>82</v>
      </c>
      <c r="C74" s="273"/>
      <c r="D74" s="274"/>
      <c r="E74" s="274"/>
      <c r="F74" s="274"/>
      <c r="G74" s="267">
        <f t="shared" si="9"/>
        <v>0</v>
      </c>
      <c r="H74" s="275"/>
      <c r="I74" s="276"/>
      <c r="J74" s="277"/>
      <c r="K74" s="271"/>
    </row>
    <row r="75" spans="2:11" ht="15.75" hidden="1">
      <c r="B75" s="265" t="s">
        <v>83</v>
      </c>
      <c r="C75" s="273"/>
      <c r="D75" s="274"/>
      <c r="E75" s="274"/>
      <c r="F75" s="274"/>
      <c r="G75" s="267">
        <f t="shared" si="9"/>
        <v>0</v>
      </c>
      <c r="H75" s="275"/>
      <c r="I75" s="276"/>
      <c r="J75" s="277"/>
      <c r="K75" s="271"/>
    </row>
    <row r="76" spans="2:11" ht="15.75" hidden="1">
      <c r="C76" s="93" t="s">
        <v>33</v>
      </c>
      <c r="D76" s="19">
        <f>SUM(D68:D75)</f>
        <v>0</v>
      </c>
      <c r="E76" s="19">
        <f t="shared" ref="E76:G76" si="10">SUM(E68:E75)</f>
        <v>0</v>
      </c>
      <c r="F76" s="19">
        <f t="shared" si="10"/>
        <v>0</v>
      </c>
      <c r="G76" s="19">
        <f t="shared" si="10"/>
        <v>0</v>
      </c>
      <c r="H76" s="110">
        <f>(H68*G68)+(H69*G69)+(H70*G70)+(H71*G71)+(H72*G72)+(H73*G73)+(H74*G74)+(H75*G75)</f>
        <v>0</v>
      </c>
      <c r="I76" s="110">
        <f>SUM(I68:I75)</f>
        <v>0</v>
      </c>
      <c r="J76" s="277"/>
      <c r="K76" s="47"/>
    </row>
    <row r="77" spans="2:11" ht="51" hidden="1" customHeight="1">
      <c r="B77" s="93" t="s">
        <v>84</v>
      </c>
      <c r="C77" s="280"/>
      <c r="D77" s="280"/>
      <c r="E77" s="280"/>
      <c r="F77" s="280"/>
      <c r="G77" s="280"/>
      <c r="H77" s="280"/>
      <c r="I77" s="281"/>
      <c r="J77" s="280"/>
      <c r="K77" s="46"/>
    </row>
    <row r="78" spans="2:11" ht="15.75" hidden="1">
      <c r="B78" s="265" t="s">
        <v>85</v>
      </c>
      <c r="C78" s="164"/>
      <c r="D78" s="266"/>
      <c r="E78" s="266"/>
      <c r="F78" s="266"/>
      <c r="G78" s="267">
        <f>D78</f>
        <v>0</v>
      </c>
      <c r="H78" s="272"/>
      <c r="I78" s="269"/>
      <c r="J78" s="270"/>
      <c r="K78" s="271"/>
    </row>
    <row r="79" spans="2:11" ht="15.75" hidden="1">
      <c r="B79" s="265" t="s">
        <v>86</v>
      </c>
      <c r="C79" s="164"/>
      <c r="D79" s="266"/>
      <c r="E79" s="266"/>
      <c r="F79" s="266"/>
      <c r="G79" s="267">
        <f t="shared" ref="G79:G85" si="11">D79</f>
        <v>0</v>
      </c>
      <c r="H79" s="272"/>
      <c r="I79" s="269"/>
      <c r="J79" s="270"/>
      <c r="K79" s="271"/>
    </row>
    <row r="80" spans="2:11" ht="15.75" hidden="1">
      <c r="B80" s="265" t="s">
        <v>87</v>
      </c>
      <c r="C80" s="164"/>
      <c r="D80" s="266"/>
      <c r="E80" s="266"/>
      <c r="F80" s="266"/>
      <c r="G80" s="267">
        <f t="shared" si="11"/>
        <v>0</v>
      </c>
      <c r="H80" s="272"/>
      <c r="I80" s="269"/>
      <c r="J80" s="270"/>
      <c r="K80" s="271"/>
    </row>
    <row r="81" spans="2:11" ht="15.75" hidden="1">
      <c r="B81" s="265" t="s">
        <v>88</v>
      </c>
      <c r="C81" s="164"/>
      <c r="D81" s="266"/>
      <c r="E81" s="266"/>
      <c r="F81" s="266"/>
      <c r="G81" s="267">
        <f t="shared" si="11"/>
        <v>0</v>
      </c>
      <c r="H81" s="272"/>
      <c r="I81" s="269"/>
      <c r="J81" s="270"/>
      <c r="K81" s="271"/>
    </row>
    <row r="82" spans="2:11" s="36" customFormat="1" ht="15.75" hidden="1">
      <c r="B82" s="265" t="s">
        <v>89</v>
      </c>
      <c r="C82" s="164"/>
      <c r="D82" s="266"/>
      <c r="E82" s="266"/>
      <c r="F82" s="266"/>
      <c r="G82" s="267">
        <f t="shared" si="11"/>
        <v>0</v>
      </c>
      <c r="H82" s="272"/>
      <c r="I82" s="269"/>
      <c r="J82" s="270"/>
      <c r="K82" s="271"/>
    </row>
    <row r="83" spans="2:11" ht="15.75" hidden="1">
      <c r="B83" s="265" t="s">
        <v>90</v>
      </c>
      <c r="C83" s="164"/>
      <c r="D83" s="266"/>
      <c r="E83" s="266"/>
      <c r="F83" s="266"/>
      <c r="G83" s="267">
        <f t="shared" si="11"/>
        <v>0</v>
      </c>
      <c r="H83" s="272"/>
      <c r="I83" s="269"/>
      <c r="J83" s="270"/>
      <c r="K83" s="271"/>
    </row>
    <row r="84" spans="2:11" ht="15.75" hidden="1">
      <c r="B84" s="265" t="s">
        <v>91</v>
      </c>
      <c r="C84" s="273"/>
      <c r="D84" s="274"/>
      <c r="E84" s="274"/>
      <c r="F84" s="274"/>
      <c r="G84" s="267">
        <f t="shared" si="11"/>
        <v>0</v>
      </c>
      <c r="H84" s="275"/>
      <c r="I84" s="276"/>
      <c r="J84" s="277"/>
      <c r="K84" s="271"/>
    </row>
    <row r="85" spans="2:11" ht="15.75" hidden="1">
      <c r="B85" s="265" t="s">
        <v>92</v>
      </c>
      <c r="C85" s="273"/>
      <c r="D85" s="274"/>
      <c r="E85" s="274"/>
      <c r="F85" s="274"/>
      <c r="G85" s="267">
        <f t="shared" si="11"/>
        <v>0</v>
      </c>
      <c r="H85" s="275"/>
      <c r="I85" s="276"/>
      <c r="J85" s="277"/>
      <c r="K85" s="271"/>
    </row>
    <row r="86" spans="2:11" ht="15.75" hidden="1">
      <c r="C86" s="93" t="s">
        <v>33</v>
      </c>
      <c r="D86" s="19">
        <f>SUM(D78:D85)</f>
        <v>0</v>
      </c>
      <c r="E86" s="19">
        <f t="shared" ref="E86:G86" si="12">SUM(E78:E85)</f>
        <v>0</v>
      </c>
      <c r="F86" s="19">
        <f t="shared" si="12"/>
        <v>0</v>
      </c>
      <c r="G86" s="19">
        <f t="shared" si="12"/>
        <v>0</v>
      </c>
      <c r="H86" s="110">
        <f>(H78*G78)+(H79*G79)+(H80*G80)+(H81*G81)+(H82*G82)+(H83*G83)+(H84*G84)+(H85*G85)</f>
        <v>0</v>
      </c>
      <c r="I86" s="110">
        <f>SUM(I78:I85)</f>
        <v>0</v>
      </c>
      <c r="J86" s="277"/>
      <c r="K86" s="47"/>
    </row>
    <row r="87" spans="2:11" ht="51" hidden="1" customHeight="1">
      <c r="B87" s="93" t="s">
        <v>93</v>
      </c>
      <c r="C87" s="280"/>
      <c r="D87" s="280"/>
      <c r="E87" s="280"/>
      <c r="F87" s="280"/>
      <c r="G87" s="280"/>
      <c r="H87" s="280"/>
      <c r="I87" s="281"/>
      <c r="J87" s="280"/>
      <c r="K87" s="46"/>
    </row>
    <row r="88" spans="2:11" ht="15.75" hidden="1">
      <c r="B88" s="265" t="s">
        <v>94</v>
      </c>
      <c r="C88" s="164"/>
      <c r="D88" s="266"/>
      <c r="E88" s="266"/>
      <c r="F88" s="266"/>
      <c r="G88" s="267">
        <f>D88</f>
        <v>0</v>
      </c>
      <c r="H88" s="272"/>
      <c r="I88" s="269"/>
      <c r="J88" s="270"/>
      <c r="K88" s="271"/>
    </row>
    <row r="89" spans="2:11" ht="15.75" hidden="1">
      <c r="B89" s="265" t="s">
        <v>95</v>
      </c>
      <c r="C89" s="164"/>
      <c r="D89" s="266"/>
      <c r="E89" s="266"/>
      <c r="F89" s="266"/>
      <c r="G89" s="267">
        <f t="shared" ref="G89:G95" si="13">D89</f>
        <v>0</v>
      </c>
      <c r="H89" s="272"/>
      <c r="I89" s="269"/>
      <c r="J89" s="270"/>
      <c r="K89" s="271"/>
    </row>
    <row r="90" spans="2:11" ht="15.75" hidden="1">
      <c r="B90" s="265" t="s">
        <v>96</v>
      </c>
      <c r="C90" s="164"/>
      <c r="D90" s="266"/>
      <c r="E90" s="266"/>
      <c r="F90" s="266"/>
      <c r="G90" s="267">
        <f t="shared" si="13"/>
        <v>0</v>
      </c>
      <c r="H90" s="272"/>
      <c r="I90" s="269"/>
      <c r="J90" s="270"/>
      <c r="K90" s="271"/>
    </row>
    <row r="91" spans="2:11" ht="15.75" hidden="1">
      <c r="B91" s="265" t="s">
        <v>97</v>
      </c>
      <c r="C91" s="164"/>
      <c r="D91" s="266"/>
      <c r="E91" s="266"/>
      <c r="F91" s="266"/>
      <c r="G91" s="267">
        <f t="shared" si="13"/>
        <v>0</v>
      </c>
      <c r="H91" s="272"/>
      <c r="I91" s="269"/>
      <c r="J91" s="270"/>
      <c r="K91" s="271"/>
    </row>
    <row r="92" spans="2:11" ht="15.75" hidden="1">
      <c r="B92" s="265" t="s">
        <v>98</v>
      </c>
      <c r="C92" s="164"/>
      <c r="D92" s="266"/>
      <c r="E92" s="266"/>
      <c r="F92" s="266"/>
      <c r="G92" s="267">
        <f t="shared" si="13"/>
        <v>0</v>
      </c>
      <c r="H92" s="272"/>
      <c r="I92" s="269"/>
      <c r="J92" s="270"/>
      <c r="K92" s="271"/>
    </row>
    <row r="93" spans="2:11" ht="15.75" hidden="1">
      <c r="B93" s="265" t="s">
        <v>99</v>
      </c>
      <c r="C93" s="164"/>
      <c r="D93" s="266"/>
      <c r="E93" s="266"/>
      <c r="F93" s="266"/>
      <c r="G93" s="267">
        <f t="shared" si="13"/>
        <v>0</v>
      </c>
      <c r="H93" s="272"/>
      <c r="I93" s="269"/>
      <c r="J93" s="270"/>
      <c r="K93" s="271"/>
    </row>
    <row r="94" spans="2:11" ht="15.75" hidden="1">
      <c r="B94" s="265" t="s">
        <v>100</v>
      </c>
      <c r="C94" s="273"/>
      <c r="D94" s="274"/>
      <c r="E94" s="274"/>
      <c r="F94" s="274"/>
      <c r="G94" s="267">
        <f t="shared" si="13"/>
        <v>0</v>
      </c>
      <c r="H94" s="275"/>
      <c r="I94" s="276"/>
      <c r="J94" s="277"/>
      <c r="K94" s="271"/>
    </row>
    <row r="95" spans="2:11" ht="15.75" hidden="1">
      <c r="B95" s="265" t="s">
        <v>101</v>
      </c>
      <c r="C95" s="273"/>
      <c r="D95" s="274"/>
      <c r="E95" s="274"/>
      <c r="F95" s="274"/>
      <c r="G95" s="267">
        <f t="shared" si="13"/>
        <v>0</v>
      </c>
      <c r="H95" s="275"/>
      <c r="I95" s="276"/>
      <c r="J95" s="277"/>
      <c r="K95" s="271"/>
    </row>
    <row r="96" spans="2:11" ht="15.75" hidden="1">
      <c r="C96" s="93" t="s">
        <v>33</v>
      </c>
      <c r="D96" s="16">
        <f>SUM(D88:D95)</f>
        <v>0</v>
      </c>
      <c r="E96" s="16">
        <f t="shared" ref="E96:G96" si="14">SUM(E88:E95)</f>
        <v>0</v>
      </c>
      <c r="F96" s="16">
        <f t="shared" si="14"/>
        <v>0</v>
      </c>
      <c r="G96" s="16">
        <f t="shared" si="14"/>
        <v>0</v>
      </c>
      <c r="H96" s="110">
        <f>(H88*G88)+(H89*G89)+(H90*G90)+(H91*G91)+(H92*G92)+(H93*G93)+(H94*G94)+(H95*G95)</f>
        <v>0</v>
      </c>
      <c r="I96" s="110">
        <f>SUM(I88:I95)</f>
        <v>0</v>
      </c>
      <c r="J96" s="277"/>
      <c r="K96" s="47"/>
    </row>
    <row r="97" spans="2:11" ht="15.75" hidden="1" customHeight="1">
      <c r="B97" s="5"/>
      <c r="C97" s="282"/>
      <c r="D97" s="169"/>
      <c r="E97" s="169"/>
      <c r="F97" s="169"/>
      <c r="G97" s="169"/>
      <c r="H97" s="169"/>
      <c r="I97" s="169"/>
      <c r="J97" s="282"/>
      <c r="K97" s="3"/>
    </row>
    <row r="98" spans="2:11" ht="51" hidden="1" customHeight="1">
      <c r="B98" s="93" t="s">
        <v>102</v>
      </c>
      <c r="C98" s="191"/>
      <c r="D98" s="191"/>
      <c r="E98" s="191"/>
      <c r="F98" s="191"/>
      <c r="G98" s="191"/>
      <c r="H98" s="191"/>
      <c r="I98" s="190"/>
      <c r="J98" s="191"/>
      <c r="K98" s="15"/>
    </row>
    <row r="99" spans="2:11" ht="51" hidden="1" customHeight="1">
      <c r="B99" s="93" t="s">
        <v>103</v>
      </c>
      <c r="C99" s="280"/>
      <c r="D99" s="280"/>
      <c r="E99" s="280"/>
      <c r="F99" s="280"/>
      <c r="G99" s="280"/>
      <c r="H99" s="280"/>
      <c r="I99" s="281"/>
      <c r="J99" s="280"/>
      <c r="K99" s="46"/>
    </row>
    <row r="100" spans="2:11" ht="15.75" hidden="1">
      <c r="B100" s="265" t="s">
        <v>104</v>
      </c>
      <c r="C100" s="164"/>
      <c r="D100" s="266"/>
      <c r="E100" s="266"/>
      <c r="F100" s="266"/>
      <c r="G100" s="267">
        <f>D100</f>
        <v>0</v>
      </c>
      <c r="H100" s="272"/>
      <c r="I100" s="269"/>
      <c r="J100" s="270"/>
      <c r="K100" s="271"/>
    </row>
    <row r="101" spans="2:11" ht="15.75" hidden="1">
      <c r="B101" s="265" t="s">
        <v>105</v>
      </c>
      <c r="C101" s="164"/>
      <c r="D101" s="266"/>
      <c r="E101" s="266"/>
      <c r="F101" s="266"/>
      <c r="G101" s="267">
        <f t="shared" ref="G101:G107" si="15">D101</f>
        <v>0</v>
      </c>
      <c r="H101" s="272"/>
      <c r="I101" s="269"/>
      <c r="J101" s="270"/>
      <c r="K101" s="271"/>
    </row>
    <row r="102" spans="2:11" ht="15.75" hidden="1">
      <c r="B102" s="265" t="s">
        <v>106</v>
      </c>
      <c r="C102" s="164"/>
      <c r="D102" s="266"/>
      <c r="E102" s="266"/>
      <c r="F102" s="266"/>
      <c r="G102" s="267">
        <f t="shared" si="15"/>
        <v>0</v>
      </c>
      <c r="H102" s="272"/>
      <c r="I102" s="269"/>
      <c r="J102" s="270"/>
      <c r="K102" s="271"/>
    </row>
    <row r="103" spans="2:11" ht="15.75" hidden="1">
      <c r="B103" s="265" t="s">
        <v>107</v>
      </c>
      <c r="C103" s="164"/>
      <c r="D103" s="266"/>
      <c r="E103" s="266"/>
      <c r="F103" s="266"/>
      <c r="G103" s="267">
        <f t="shared" si="15"/>
        <v>0</v>
      </c>
      <c r="H103" s="272"/>
      <c r="I103" s="269"/>
      <c r="J103" s="270"/>
      <c r="K103" s="271"/>
    </row>
    <row r="104" spans="2:11" ht="15.75" hidden="1">
      <c r="B104" s="265" t="s">
        <v>108</v>
      </c>
      <c r="C104" s="164"/>
      <c r="D104" s="266"/>
      <c r="E104" s="266"/>
      <c r="F104" s="266"/>
      <c r="G104" s="267">
        <f t="shared" si="15"/>
        <v>0</v>
      </c>
      <c r="H104" s="272"/>
      <c r="I104" s="269"/>
      <c r="J104" s="270"/>
      <c r="K104" s="271"/>
    </row>
    <row r="105" spans="2:11" ht="15.75" hidden="1">
      <c r="B105" s="265" t="s">
        <v>109</v>
      </c>
      <c r="C105" s="164"/>
      <c r="D105" s="266"/>
      <c r="E105" s="266"/>
      <c r="F105" s="266"/>
      <c r="G105" s="267">
        <f t="shared" si="15"/>
        <v>0</v>
      </c>
      <c r="H105" s="272"/>
      <c r="I105" s="269"/>
      <c r="J105" s="270"/>
      <c r="K105" s="271"/>
    </row>
    <row r="106" spans="2:11" ht="15.75" hidden="1">
      <c r="B106" s="265" t="s">
        <v>110</v>
      </c>
      <c r="C106" s="273"/>
      <c r="D106" s="274"/>
      <c r="E106" s="274"/>
      <c r="F106" s="274"/>
      <c r="G106" s="267">
        <f t="shared" si="15"/>
        <v>0</v>
      </c>
      <c r="H106" s="275"/>
      <c r="I106" s="276"/>
      <c r="J106" s="277"/>
      <c r="K106" s="271"/>
    </row>
    <row r="107" spans="2:11" ht="15.75" hidden="1">
      <c r="B107" s="265" t="s">
        <v>111</v>
      </c>
      <c r="C107" s="273"/>
      <c r="D107" s="274"/>
      <c r="E107" s="274"/>
      <c r="F107" s="274"/>
      <c r="G107" s="267">
        <f t="shared" si="15"/>
        <v>0</v>
      </c>
      <c r="H107" s="275"/>
      <c r="I107" s="276"/>
      <c r="J107" s="277"/>
      <c r="K107" s="271"/>
    </row>
    <row r="108" spans="2:11" ht="15.75" hidden="1">
      <c r="C108" s="93" t="s">
        <v>33</v>
      </c>
      <c r="D108" s="16">
        <f>SUM(D100:D107)</f>
        <v>0</v>
      </c>
      <c r="E108" s="16">
        <f t="shared" ref="E108:G108" si="16">SUM(E100:E107)</f>
        <v>0</v>
      </c>
      <c r="F108" s="16">
        <f t="shared" si="16"/>
        <v>0</v>
      </c>
      <c r="G108" s="19">
        <f t="shared" si="16"/>
        <v>0</v>
      </c>
      <c r="H108" s="110">
        <f>(H100*G100)+(H101*G101)+(H102*G102)+(H103*G103)+(H104*G104)+(H105*G105)+(H106*G106)+(H107*G107)</f>
        <v>0</v>
      </c>
      <c r="I108" s="110">
        <f>SUM(I100:I107)</f>
        <v>0</v>
      </c>
      <c r="J108" s="277"/>
      <c r="K108" s="47"/>
    </row>
    <row r="109" spans="2:11" ht="51" hidden="1" customHeight="1">
      <c r="B109" s="93" t="s">
        <v>112</v>
      </c>
      <c r="C109" s="280"/>
      <c r="D109" s="280"/>
      <c r="E109" s="280"/>
      <c r="F109" s="280"/>
      <c r="G109" s="280"/>
      <c r="H109" s="280"/>
      <c r="I109" s="281"/>
      <c r="J109" s="280"/>
      <c r="K109" s="46"/>
    </row>
    <row r="110" spans="2:11" ht="15.75" hidden="1">
      <c r="B110" s="265" t="s">
        <v>113</v>
      </c>
      <c r="C110" s="164"/>
      <c r="D110" s="266"/>
      <c r="E110" s="266"/>
      <c r="F110" s="266"/>
      <c r="G110" s="267">
        <f>D110</f>
        <v>0</v>
      </c>
      <c r="H110" s="272"/>
      <c r="I110" s="269"/>
      <c r="J110" s="270"/>
      <c r="K110" s="271"/>
    </row>
    <row r="111" spans="2:11" ht="15.75" hidden="1">
      <c r="B111" s="265" t="s">
        <v>114</v>
      </c>
      <c r="C111" s="164"/>
      <c r="D111" s="266"/>
      <c r="E111" s="266"/>
      <c r="F111" s="266"/>
      <c r="G111" s="267">
        <f t="shared" ref="G111:G117" si="17">D111</f>
        <v>0</v>
      </c>
      <c r="H111" s="272"/>
      <c r="I111" s="269"/>
      <c r="J111" s="270"/>
      <c r="K111" s="271"/>
    </row>
    <row r="112" spans="2:11" ht="15.75" hidden="1">
      <c r="B112" s="265" t="s">
        <v>115</v>
      </c>
      <c r="C112" s="164"/>
      <c r="D112" s="266"/>
      <c r="E112" s="266"/>
      <c r="F112" s="266"/>
      <c r="G112" s="267">
        <f t="shared" si="17"/>
        <v>0</v>
      </c>
      <c r="H112" s="272"/>
      <c r="I112" s="269"/>
      <c r="J112" s="270"/>
      <c r="K112" s="271"/>
    </row>
    <row r="113" spans="2:11" ht="15.75" hidden="1">
      <c r="B113" s="265" t="s">
        <v>116</v>
      </c>
      <c r="C113" s="164"/>
      <c r="D113" s="266"/>
      <c r="E113" s="266"/>
      <c r="F113" s="266"/>
      <c r="G113" s="267">
        <f t="shared" si="17"/>
        <v>0</v>
      </c>
      <c r="H113" s="272"/>
      <c r="I113" s="269"/>
      <c r="J113" s="270"/>
      <c r="K113" s="271"/>
    </row>
    <row r="114" spans="2:11" ht="15.75" hidden="1">
      <c r="B114" s="265" t="s">
        <v>117</v>
      </c>
      <c r="C114" s="164"/>
      <c r="D114" s="266"/>
      <c r="E114" s="266"/>
      <c r="F114" s="266"/>
      <c r="G114" s="267">
        <f t="shared" si="17"/>
        <v>0</v>
      </c>
      <c r="H114" s="272"/>
      <c r="I114" s="269"/>
      <c r="J114" s="270"/>
      <c r="K114" s="271"/>
    </row>
    <row r="115" spans="2:11" ht="15.75" hidden="1">
      <c r="B115" s="265" t="s">
        <v>118</v>
      </c>
      <c r="C115" s="164"/>
      <c r="D115" s="266"/>
      <c r="E115" s="266"/>
      <c r="F115" s="266"/>
      <c r="G115" s="267">
        <f t="shared" si="17"/>
        <v>0</v>
      </c>
      <c r="H115" s="272"/>
      <c r="I115" s="269"/>
      <c r="J115" s="270"/>
      <c r="K115" s="271"/>
    </row>
    <row r="116" spans="2:11" ht="15.75" hidden="1">
      <c r="B116" s="265" t="s">
        <v>119</v>
      </c>
      <c r="C116" s="273"/>
      <c r="D116" s="274"/>
      <c r="E116" s="274"/>
      <c r="F116" s="274"/>
      <c r="G116" s="267">
        <f t="shared" si="17"/>
        <v>0</v>
      </c>
      <c r="H116" s="275"/>
      <c r="I116" s="276"/>
      <c r="J116" s="277"/>
      <c r="K116" s="271"/>
    </row>
    <row r="117" spans="2:11" ht="15.75" hidden="1">
      <c r="B117" s="265" t="s">
        <v>120</v>
      </c>
      <c r="C117" s="273"/>
      <c r="D117" s="274"/>
      <c r="E117" s="274"/>
      <c r="F117" s="274"/>
      <c r="G117" s="267">
        <f t="shared" si="17"/>
        <v>0</v>
      </c>
      <c r="H117" s="275"/>
      <c r="I117" s="276"/>
      <c r="J117" s="277"/>
      <c r="K117" s="271"/>
    </row>
    <row r="118" spans="2:11" ht="15.75" hidden="1">
      <c r="C118" s="93" t="s">
        <v>33</v>
      </c>
      <c r="D118" s="19">
        <f>SUM(D110:D117)</f>
        <v>0</v>
      </c>
      <c r="E118" s="19">
        <f t="shared" ref="E118:G118" si="18">SUM(E110:E117)</f>
        <v>0</v>
      </c>
      <c r="F118" s="19">
        <f t="shared" si="18"/>
        <v>0</v>
      </c>
      <c r="G118" s="19">
        <f t="shared" si="18"/>
        <v>0</v>
      </c>
      <c r="H118" s="110">
        <f>(H110*G110)+(H111*G111)+(H112*G112)+(H113*G113)+(H114*G114)+(H115*G115)+(H116*G116)+(H117*G117)</f>
        <v>0</v>
      </c>
      <c r="I118" s="110">
        <f>SUM(I110:I117)</f>
        <v>0</v>
      </c>
      <c r="J118" s="277"/>
      <c r="K118" s="47"/>
    </row>
    <row r="119" spans="2:11" ht="51" hidden="1" customHeight="1">
      <c r="B119" s="93" t="s">
        <v>121</v>
      </c>
      <c r="C119" s="280"/>
      <c r="D119" s="280"/>
      <c r="E119" s="280"/>
      <c r="F119" s="280"/>
      <c r="G119" s="280"/>
      <c r="H119" s="280"/>
      <c r="I119" s="281"/>
      <c r="J119" s="280"/>
      <c r="K119" s="46"/>
    </row>
    <row r="120" spans="2:11" ht="15.75" hidden="1">
      <c r="B120" s="265" t="s">
        <v>122</v>
      </c>
      <c r="C120" s="164"/>
      <c r="D120" s="266"/>
      <c r="E120" s="266"/>
      <c r="F120" s="266"/>
      <c r="G120" s="267">
        <f>D120</f>
        <v>0</v>
      </c>
      <c r="H120" s="272"/>
      <c r="I120" s="269"/>
      <c r="J120" s="270"/>
      <c r="K120" s="271"/>
    </row>
    <row r="121" spans="2:11" ht="15.75" hidden="1">
      <c r="B121" s="265" t="s">
        <v>123</v>
      </c>
      <c r="C121" s="164"/>
      <c r="D121" s="266"/>
      <c r="E121" s="266"/>
      <c r="F121" s="266"/>
      <c r="G121" s="267">
        <f t="shared" ref="G121:G127" si="19">D121</f>
        <v>0</v>
      </c>
      <c r="H121" s="272"/>
      <c r="I121" s="269"/>
      <c r="J121" s="270"/>
      <c r="K121" s="271"/>
    </row>
    <row r="122" spans="2:11" ht="15.75" hidden="1">
      <c r="B122" s="265" t="s">
        <v>124</v>
      </c>
      <c r="C122" s="164"/>
      <c r="D122" s="266"/>
      <c r="E122" s="266"/>
      <c r="F122" s="266"/>
      <c r="G122" s="267">
        <f t="shared" si="19"/>
        <v>0</v>
      </c>
      <c r="H122" s="272"/>
      <c r="I122" s="269"/>
      <c r="J122" s="270"/>
      <c r="K122" s="271"/>
    </row>
    <row r="123" spans="2:11" ht="15.75" hidden="1">
      <c r="B123" s="265" t="s">
        <v>125</v>
      </c>
      <c r="C123" s="164"/>
      <c r="D123" s="266"/>
      <c r="E123" s="266"/>
      <c r="F123" s="266"/>
      <c r="G123" s="267">
        <f t="shared" si="19"/>
        <v>0</v>
      </c>
      <c r="H123" s="272"/>
      <c r="I123" s="269"/>
      <c r="J123" s="270"/>
      <c r="K123" s="271"/>
    </row>
    <row r="124" spans="2:11" ht="15.75" hidden="1">
      <c r="B124" s="265" t="s">
        <v>126</v>
      </c>
      <c r="C124" s="164"/>
      <c r="D124" s="266"/>
      <c r="E124" s="266"/>
      <c r="F124" s="266"/>
      <c r="G124" s="267">
        <f t="shared" si="19"/>
        <v>0</v>
      </c>
      <c r="H124" s="272"/>
      <c r="I124" s="269"/>
      <c r="J124" s="270"/>
      <c r="K124" s="271"/>
    </row>
    <row r="125" spans="2:11" ht="15.75" hidden="1">
      <c r="B125" s="265" t="s">
        <v>127</v>
      </c>
      <c r="C125" s="164"/>
      <c r="D125" s="266"/>
      <c r="E125" s="266"/>
      <c r="F125" s="266"/>
      <c r="G125" s="267">
        <f t="shared" si="19"/>
        <v>0</v>
      </c>
      <c r="H125" s="272"/>
      <c r="I125" s="269"/>
      <c r="J125" s="270"/>
      <c r="K125" s="271"/>
    </row>
    <row r="126" spans="2:11" ht="15.75" hidden="1">
      <c r="B126" s="265" t="s">
        <v>128</v>
      </c>
      <c r="C126" s="273"/>
      <c r="D126" s="274"/>
      <c r="E126" s="274"/>
      <c r="F126" s="274"/>
      <c r="G126" s="267">
        <f t="shared" si="19"/>
        <v>0</v>
      </c>
      <c r="H126" s="275"/>
      <c r="I126" s="276"/>
      <c r="J126" s="277"/>
      <c r="K126" s="271"/>
    </row>
    <row r="127" spans="2:11" ht="15.75" hidden="1">
      <c r="B127" s="265" t="s">
        <v>129</v>
      </c>
      <c r="C127" s="273"/>
      <c r="D127" s="274"/>
      <c r="E127" s="274"/>
      <c r="F127" s="274"/>
      <c r="G127" s="267">
        <f t="shared" si="19"/>
        <v>0</v>
      </c>
      <c r="H127" s="275"/>
      <c r="I127" s="276"/>
      <c r="J127" s="277"/>
      <c r="K127" s="271"/>
    </row>
    <row r="128" spans="2:11" ht="15.75" hidden="1">
      <c r="C128" s="93" t="s">
        <v>33</v>
      </c>
      <c r="D128" s="19">
        <f>SUM(D120:D127)</f>
        <v>0</v>
      </c>
      <c r="E128" s="19">
        <f t="shared" ref="E128:G128" si="20">SUM(E120:E127)</f>
        <v>0</v>
      </c>
      <c r="F128" s="19">
        <f t="shared" si="20"/>
        <v>0</v>
      </c>
      <c r="G128" s="19">
        <f t="shared" si="20"/>
        <v>0</v>
      </c>
      <c r="H128" s="110">
        <f>(H120*G120)+(H121*G121)+(H122*G122)+(H123*G123)+(H124*G124)+(H125*G125)+(H126*G126)+(H127*G127)</f>
        <v>0</v>
      </c>
      <c r="I128" s="110">
        <f>SUM(I120:I127)</f>
        <v>0</v>
      </c>
      <c r="J128" s="277"/>
      <c r="K128" s="47"/>
    </row>
    <row r="129" spans="2:11" ht="51" hidden="1" customHeight="1">
      <c r="B129" s="93" t="s">
        <v>130</v>
      </c>
      <c r="C129" s="280"/>
      <c r="D129" s="280"/>
      <c r="E129" s="280"/>
      <c r="F129" s="280"/>
      <c r="G129" s="280"/>
      <c r="H129" s="280"/>
      <c r="I129" s="281"/>
      <c r="J129" s="280"/>
      <c r="K129" s="46"/>
    </row>
    <row r="130" spans="2:11" ht="15.75" hidden="1">
      <c r="B130" s="265" t="s">
        <v>131</v>
      </c>
      <c r="C130" s="164"/>
      <c r="D130" s="266"/>
      <c r="E130" s="266"/>
      <c r="F130" s="266"/>
      <c r="G130" s="267">
        <f>D130</f>
        <v>0</v>
      </c>
      <c r="H130" s="272"/>
      <c r="I130" s="269"/>
      <c r="J130" s="270"/>
      <c r="K130" s="271"/>
    </row>
    <row r="131" spans="2:11" ht="15.75" hidden="1">
      <c r="B131" s="265" t="s">
        <v>132</v>
      </c>
      <c r="C131" s="164"/>
      <c r="D131" s="266"/>
      <c r="E131" s="266"/>
      <c r="F131" s="266"/>
      <c r="G131" s="267">
        <f t="shared" ref="G131:G137" si="21">D131</f>
        <v>0</v>
      </c>
      <c r="H131" s="272"/>
      <c r="I131" s="269"/>
      <c r="J131" s="270"/>
      <c r="K131" s="271"/>
    </row>
    <row r="132" spans="2:11" ht="15.75" hidden="1">
      <c r="B132" s="265" t="s">
        <v>133</v>
      </c>
      <c r="C132" s="164"/>
      <c r="D132" s="266"/>
      <c r="E132" s="266"/>
      <c r="F132" s="266"/>
      <c r="G132" s="267">
        <f t="shared" si="21"/>
        <v>0</v>
      </c>
      <c r="H132" s="272"/>
      <c r="I132" s="269"/>
      <c r="J132" s="270"/>
      <c r="K132" s="271"/>
    </row>
    <row r="133" spans="2:11" ht="15.75" hidden="1">
      <c r="B133" s="265" t="s">
        <v>134</v>
      </c>
      <c r="C133" s="164"/>
      <c r="D133" s="266"/>
      <c r="E133" s="266"/>
      <c r="F133" s="266"/>
      <c r="G133" s="267">
        <f t="shared" si="21"/>
        <v>0</v>
      </c>
      <c r="H133" s="272"/>
      <c r="I133" s="269"/>
      <c r="J133" s="270"/>
      <c r="K133" s="271"/>
    </row>
    <row r="134" spans="2:11" ht="15.75" hidden="1">
      <c r="B134" s="265" t="s">
        <v>135</v>
      </c>
      <c r="C134" s="164"/>
      <c r="D134" s="266"/>
      <c r="E134" s="266"/>
      <c r="F134" s="266"/>
      <c r="G134" s="267">
        <f t="shared" si="21"/>
        <v>0</v>
      </c>
      <c r="H134" s="272"/>
      <c r="I134" s="269"/>
      <c r="J134" s="270"/>
      <c r="K134" s="271"/>
    </row>
    <row r="135" spans="2:11" ht="15.75" hidden="1">
      <c r="B135" s="265" t="s">
        <v>136</v>
      </c>
      <c r="C135" s="164"/>
      <c r="D135" s="266"/>
      <c r="E135" s="266"/>
      <c r="F135" s="266"/>
      <c r="G135" s="267">
        <f t="shared" si="21"/>
        <v>0</v>
      </c>
      <c r="H135" s="272"/>
      <c r="I135" s="269"/>
      <c r="J135" s="270"/>
      <c r="K135" s="271"/>
    </row>
    <row r="136" spans="2:11" ht="15.75" hidden="1">
      <c r="B136" s="265" t="s">
        <v>137</v>
      </c>
      <c r="C136" s="273"/>
      <c r="D136" s="274"/>
      <c r="E136" s="274"/>
      <c r="F136" s="274"/>
      <c r="G136" s="267">
        <f t="shared" si="21"/>
        <v>0</v>
      </c>
      <c r="H136" s="275"/>
      <c r="I136" s="276"/>
      <c r="J136" s="277"/>
      <c r="K136" s="271"/>
    </row>
    <row r="137" spans="2:11" ht="15.75" hidden="1">
      <c r="B137" s="265" t="s">
        <v>138</v>
      </c>
      <c r="C137" s="273"/>
      <c r="D137" s="274"/>
      <c r="E137" s="274"/>
      <c r="F137" s="274"/>
      <c r="G137" s="267">
        <f t="shared" si="21"/>
        <v>0</v>
      </c>
      <c r="H137" s="275"/>
      <c r="I137" s="276"/>
      <c r="J137" s="277"/>
      <c r="K137" s="271"/>
    </row>
    <row r="138" spans="2:11" ht="15.75" hidden="1">
      <c r="C138" s="93" t="s">
        <v>33</v>
      </c>
      <c r="D138" s="16">
        <f>SUM(D130:D137)</f>
        <v>0</v>
      </c>
      <c r="E138" s="16">
        <f t="shared" ref="E138:G138" si="22">SUM(E130:E137)</f>
        <v>0</v>
      </c>
      <c r="F138" s="16">
        <f t="shared" si="22"/>
        <v>0</v>
      </c>
      <c r="G138" s="16">
        <f t="shared" si="22"/>
        <v>0</v>
      </c>
      <c r="H138" s="110">
        <f>(H130*G130)+(H131*G131)+(H132*G132)+(H133*G133)+(H134*G134)+(H135*G135)+(H136*G136)+(H137*G137)</f>
        <v>0</v>
      </c>
      <c r="I138" s="110">
        <f>SUM(I130:I137)</f>
        <v>0</v>
      </c>
      <c r="J138" s="277"/>
      <c r="K138" s="47"/>
    </row>
    <row r="139" spans="2:11" ht="15.75" hidden="1" customHeight="1">
      <c r="B139" s="5"/>
      <c r="C139" s="282"/>
      <c r="D139" s="169"/>
      <c r="E139" s="169"/>
      <c r="F139" s="169"/>
      <c r="G139" s="169"/>
      <c r="H139" s="169"/>
      <c r="I139" s="169"/>
      <c r="J139" s="286"/>
      <c r="K139" s="3"/>
    </row>
    <row r="140" spans="2:11" ht="51" hidden="1" customHeight="1">
      <c r="B140" s="93" t="s">
        <v>139</v>
      </c>
      <c r="C140" s="191"/>
      <c r="D140" s="191"/>
      <c r="E140" s="191"/>
      <c r="F140" s="191"/>
      <c r="G140" s="191"/>
      <c r="H140" s="191"/>
      <c r="I140" s="190"/>
      <c r="J140" s="191"/>
      <c r="K140" s="15"/>
    </row>
    <row r="141" spans="2:11" ht="51" hidden="1" customHeight="1">
      <c r="B141" s="93" t="s">
        <v>140</v>
      </c>
      <c r="C141" s="280"/>
      <c r="D141" s="280"/>
      <c r="E141" s="280"/>
      <c r="F141" s="280"/>
      <c r="G141" s="280"/>
      <c r="H141" s="280"/>
      <c r="I141" s="281"/>
      <c r="J141" s="280"/>
      <c r="K141" s="46"/>
    </row>
    <row r="142" spans="2:11" ht="15.75" hidden="1">
      <c r="B142" s="265" t="s">
        <v>141</v>
      </c>
      <c r="C142" s="164"/>
      <c r="D142" s="266"/>
      <c r="E142" s="266"/>
      <c r="F142" s="266"/>
      <c r="G142" s="267">
        <f>D142</f>
        <v>0</v>
      </c>
      <c r="H142" s="272"/>
      <c r="I142" s="269"/>
      <c r="J142" s="270"/>
      <c r="K142" s="271"/>
    </row>
    <row r="143" spans="2:11" ht="15.75" hidden="1">
      <c r="B143" s="265" t="s">
        <v>142</v>
      </c>
      <c r="C143" s="164"/>
      <c r="D143" s="266"/>
      <c r="E143" s="266"/>
      <c r="F143" s="266"/>
      <c r="G143" s="267">
        <f t="shared" ref="G143:G149" si="23">D143</f>
        <v>0</v>
      </c>
      <c r="H143" s="272"/>
      <c r="I143" s="269"/>
      <c r="J143" s="270"/>
      <c r="K143" s="271"/>
    </row>
    <row r="144" spans="2:11" ht="15.75" hidden="1">
      <c r="B144" s="265" t="s">
        <v>143</v>
      </c>
      <c r="C144" s="164"/>
      <c r="D144" s="266"/>
      <c r="E144" s="266"/>
      <c r="F144" s="266"/>
      <c r="G144" s="267">
        <f t="shared" si="23"/>
        <v>0</v>
      </c>
      <c r="H144" s="272"/>
      <c r="I144" s="269"/>
      <c r="J144" s="270"/>
      <c r="K144" s="271"/>
    </row>
    <row r="145" spans="2:11" ht="15.75" hidden="1">
      <c r="B145" s="265" t="s">
        <v>144</v>
      </c>
      <c r="C145" s="164"/>
      <c r="D145" s="266"/>
      <c r="E145" s="266"/>
      <c r="F145" s="266"/>
      <c r="G145" s="267">
        <f t="shared" si="23"/>
        <v>0</v>
      </c>
      <c r="H145" s="272"/>
      <c r="I145" s="269"/>
      <c r="J145" s="270"/>
      <c r="K145" s="271"/>
    </row>
    <row r="146" spans="2:11" ht="15.75" hidden="1">
      <c r="B146" s="265" t="s">
        <v>145</v>
      </c>
      <c r="C146" s="164"/>
      <c r="D146" s="266"/>
      <c r="E146" s="266"/>
      <c r="F146" s="266"/>
      <c r="G146" s="267">
        <f t="shared" si="23"/>
        <v>0</v>
      </c>
      <c r="H146" s="272"/>
      <c r="I146" s="269"/>
      <c r="J146" s="270"/>
      <c r="K146" s="271"/>
    </row>
    <row r="147" spans="2:11" ht="15.75" hidden="1">
      <c r="B147" s="265" t="s">
        <v>146</v>
      </c>
      <c r="C147" s="164"/>
      <c r="D147" s="266"/>
      <c r="E147" s="266"/>
      <c r="F147" s="266"/>
      <c r="G147" s="267">
        <f t="shared" si="23"/>
        <v>0</v>
      </c>
      <c r="H147" s="272"/>
      <c r="I147" s="269"/>
      <c r="J147" s="270"/>
      <c r="K147" s="271"/>
    </row>
    <row r="148" spans="2:11" ht="15.75" hidden="1">
      <c r="B148" s="265" t="s">
        <v>147</v>
      </c>
      <c r="C148" s="273"/>
      <c r="D148" s="274"/>
      <c r="E148" s="274"/>
      <c r="F148" s="274"/>
      <c r="G148" s="267">
        <f t="shared" si="23"/>
        <v>0</v>
      </c>
      <c r="H148" s="275"/>
      <c r="I148" s="276"/>
      <c r="J148" s="277"/>
      <c r="K148" s="271"/>
    </row>
    <row r="149" spans="2:11" ht="15.75" hidden="1">
      <c r="B149" s="265" t="s">
        <v>148</v>
      </c>
      <c r="C149" s="273"/>
      <c r="D149" s="274"/>
      <c r="E149" s="274"/>
      <c r="F149" s="274"/>
      <c r="G149" s="267">
        <f t="shared" si="23"/>
        <v>0</v>
      </c>
      <c r="H149" s="275"/>
      <c r="I149" s="276"/>
      <c r="J149" s="277"/>
      <c r="K149" s="271"/>
    </row>
    <row r="150" spans="2:11" ht="15.75" hidden="1">
      <c r="C150" s="93" t="s">
        <v>33</v>
      </c>
      <c r="D150" s="16">
        <f>SUM(D142:D149)</f>
        <v>0</v>
      </c>
      <c r="E150" s="16">
        <f t="shared" ref="E150:G150" si="24">SUM(E142:E149)</f>
        <v>0</v>
      </c>
      <c r="F150" s="16">
        <f t="shared" si="24"/>
        <v>0</v>
      </c>
      <c r="G150" s="19">
        <f t="shared" si="24"/>
        <v>0</v>
      </c>
      <c r="H150" s="110">
        <f>(H142*G142)+(H143*G143)+(H144*G144)+(H145*G145)+(H146*G146)+(H147*G147)+(H148*G148)+(H149*G149)</f>
        <v>0</v>
      </c>
      <c r="I150" s="110">
        <f>SUM(I142:I149)</f>
        <v>0</v>
      </c>
      <c r="J150" s="277"/>
      <c r="K150" s="47"/>
    </row>
    <row r="151" spans="2:11" ht="51" hidden="1" customHeight="1">
      <c r="B151" s="93" t="s">
        <v>149</v>
      </c>
      <c r="C151" s="280"/>
      <c r="D151" s="280"/>
      <c r="E151" s="280"/>
      <c r="F151" s="280"/>
      <c r="G151" s="280"/>
      <c r="H151" s="280"/>
      <c r="I151" s="281"/>
      <c r="J151" s="280"/>
      <c r="K151" s="46"/>
    </row>
    <row r="152" spans="2:11" ht="15.75" hidden="1">
      <c r="B152" s="265" t="s">
        <v>150</v>
      </c>
      <c r="C152" s="164"/>
      <c r="D152" s="266"/>
      <c r="E152" s="266"/>
      <c r="F152" s="266"/>
      <c r="G152" s="267">
        <f>D152</f>
        <v>0</v>
      </c>
      <c r="H152" s="272"/>
      <c r="I152" s="269"/>
      <c r="J152" s="270"/>
      <c r="K152" s="271"/>
    </row>
    <row r="153" spans="2:11" ht="15.75" hidden="1">
      <c r="B153" s="265" t="s">
        <v>151</v>
      </c>
      <c r="C153" s="164"/>
      <c r="D153" s="266"/>
      <c r="E153" s="266"/>
      <c r="F153" s="266"/>
      <c r="G153" s="267">
        <f t="shared" ref="G153:G159" si="25">D153</f>
        <v>0</v>
      </c>
      <c r="H153" s="272"/>
      <c r="I153" s="269"/>
      <c r="J153" s="270"/>
      <c r="K153" s="271"/>
    </row>
    <row r="154" spans="2:11" ht="15.75" hidden="1">
      <c r="B154" s="265" t="s">
        <v>152</v>
      </c>
      <c r="C154" s="164"/>
      <c r="D154" s="266"/>
      <c r="E154" s="266"/>
      <c r="F154" s="266"/>
      <c r="G154" s="267">
        <f t="shared" si="25"/>
        <v>0</v>
      </c>
      <c r="H154" s="272"/>
      <c r="I154" s="269"/>
      <c r="J154" s="270"/>
      <c r="K154" s="271"/>
    </row>
    <row r="155" spans="2:11" ht="15.75" hidden="1">
      <c r="B155" s="265" t="s">
        <v>153</v>
      </c>
      <c r="C155" s="164"/>
      <c r="D155" s="266"/>
      <c r="E155" s="266"/>
      <c r="F155" s="266"/>
      <c r="G155" s="267">
        <f t="shared" si="25"/>
        <v>0</v>
      </c>
      <c r="H155" s="272"/>
      <c r="I155" s="269"/>
      <c r="J155" s="270"/>
      <c r="K155" s="271"/>
    </row>
    <row r="156" spans="2:11" ht="15.75" hidden="1">
      <c r="B156" s="265" t="s">
        <v>154</v>
      </c>
      <c r="C156" s="164"/>
      <c r="D156" s="266"/>
      <c r="E156" s="266"/>
      <c r="F156" s="266"/>
      <c r="G156" s="267">
        <f t="shared" si="25"/>
        <v>0</v>
      </c>
      <c r="H156" s="272"/>
      <c r="I156" s="269"/>
      <c r="J156" s="270"/>
      <c r="K156" s="271"/>
    </row>
    <row r="157" spans="2:11" ht="15.75" hidden="1">
      <c r="B157" s="265" t="s">
        <v>155</v>
      </c>
      <c r="C157" s="164"/>
      <c r="D157" s="266"/>
      <c r="E157" s="266"/>
      <c r="F157" s="266"/>
      <c r="G157" s="267">
        <f t="shared" si="25"/>
        <v>0</v>
      </c>
      <c r="H157" s="272"/>
      <c r="I157" s="269"/>
      <c r="J157" s="270"/>
      <c r="K157" s="271"/>
    </row>
    <row r="158" spans="2:11" ht="15.75" hidden="1">
      <c r="B158" s="265" t="s">
        <v>156</v>
      </c>
      <c r="C158" s="273"/>
      <c r="D158" s="274"/>
      <c r="E158" s="274"/>
      <c r="F158" s="274"/>
      <c r="G158" s="267">
        <f t="shared" si="25"/>
        <v>0</v>
      </c>
      <c r="H158" s="275"/>
      <c r="I158" s="276"/>
      <c r="J158" s="277"/>
      <c r="K158" s="271"/>
    </row>
    <row r="159" spans="2:11" ht="15.75" hidden="1">
      <c r="B159" s="265" t="s">
        <v>157</v>
      </c>
      <c r="C159" s="273"/>
      <c r="D159" s="274"/>
      <c r="E159" s="274"/>
      <c r="F159" s="274"/>
      <c r="G159" s="267">
        <f t="shared" si="25"/>
        <v>0</v>
      </c>
      <c r="H159" s="275"/>
      <c r="I159" s="276"/>
      <c r="J159" s="277"/>
      <c r="K159" s="271"/>
    </row>
    <row r="160" spans="2:11" ht="15.75" hidden="1">
      <c r="C160" s="93" t="s">
        <v>33</v>
      </c>
      <c r="D160" s="19">
        <f>SUM(D152:D159)</f>
        <v>0</v>
      </c>
      <c r="E160" s="19">
        <f t="shared" ref="E160:G160" si="26">SUM(E152:E159)</f>
        <v>0</v>
      </c>
      <c r="F160" s="19">
        <f t="shared" si="26"/>
        <v>0</v>
      </c>
      <c r="G160" s="19">
        <f t="shared" si="26"/>
        <v>0</v>
      </c>
      <c r="H160" s="110">
        <f>(H152*G152)+(H153*G153)+(H154*G154)+(H155*G155)+(H156*G156)+(H157*G157)+(H158*G158)+(H159*G159)</f>
        <v>0</v>
      </c>
      <c r="I160" s="110">
        <f>SUM(I152:I159)</f>
        <v>0</v>
      </c>
      <c r="J160" s="277"/>
      <c r="K160" s="47"/>
    </row>
    <row r="161" spans="2:11" ht="51" hidden="1" customHeight="1">
      <c r="B161" s="93" t="s">
        <v>158</v>
      </c>
      <c r="C161" s="280"/>
      <c r="D161" s="280"/>
      <c r="E161" s="280"/>
      <c r="F161" s="280"/>
      <c r="G161" s="280"/>
      <c r="H161" s="280"/>
      <c r="I161" s="281"/>
      <c r="J161" s="280"/>
      <c r="K161" s="46"/>
    </row>
    <row r="162" spans="2:11" ht="15.75" hidden="1">
      <c r="B162" s="265" t="s">
        <v>159</v>
      </c>
      <c r="C162" s="164"/>
      <c r="D162" s="266"/>
      <c r="E162" s="266"/>
      <c r="F162" s="266"/>
      <c r="G162" s="267">
        <f>D162</f>
        <v>0</v>
      </c>
      <c r="H162" s="272"/>
      <c r="I162" s="269"/>
      <c r="J162" s="270"/>
      <c r="K162" s="271"/>
    </row>
    <row r="163" spans="2:11" ht="15.75" hidden="1">
      <c r="B163" s="265" t="s">
        <v>160</v>
      </c>
      <c r="C163" s="164"/>
      <c r="D163" s="266"/>
      <c r="E163" s="266"/>
      <c r="F163" s="266"/>
      <c r="G163" s="267">
        <f t="shared" ref="G163:G169" si="27">D163</f>
        <v>0</v>
      </c>
      <c r="H163" s="272"/>
      <c r="I163" s="269"/>
      <c r="J163" s="270"/>
      <c r="K163" s="271"/>
    </row>
    <row r="164" spans="2:11" ht="15.75" hidden="1">
      <c r="B164" s="265" t="s">
        <v>161</v>
      </c>
      <c r="C164" s="164"/>
      <c r="D164" s="266"/>
      <c r="E164" s="266"/>
      <c r="F164" s="266"/>
      <c r="G164" s="267">
        <f t="shared" si="27"/>
        <v>0</v>
      </c>
      <c r="H164" s="272"/>
      <c r="I164" s="269"/>
      <c r="J164" s="270"/>
      <c r="K164" s="271"/>
    </row>
    <row r="165" spans="2:11" ht="15.75" hidden="1">
      <c r="B165" s="265" t="s">
        <v>162</v>
      </c>
      <c r="C165" s="164"/>
      <c r="D165" s="266"/>
      <c r="E165" s="266"/>
      <c r="F165" s="266"/>
      <c r="G165" s="267">
        <f t="shared" si="27"/>
        <v>0</v>
      </c>
      <c r="H165" s="272"/>
      <c r="I165" s="269"/>
      <c r="J165" s="270"/>
      <c r="K165" s="271"/>
    </row>
    <row r="166" spans="2:11" ht="15.75" hidden="1">
      <c r="B166" s="265" t="s">
        <v>163</v>
      </c>
      <c r="C166" s="164"/>
      <c r="D166" s="266"/>
      <c r="E166" s="266"/>
      <c r="F166" s="266"/>
      <c r="G166" s="267">
        <f t="shared" si="27"/>
        <v>0</v>
      </c>
      <c r="H166" s="272"/>
      <c r="I166" s="269"/>
      <c r="J166" s="270"/>
      <c r="K166" s="271"/>
    </row>
    <row r="167" spans="2:11" ht="15.75" hidden="1">
      <c r="B167" s="265" t="s">
        <v>164</v>
      </c>
      <c r="C167" s="164"/>
      <c r="D167" s="266"/>
      <c r="E167" s="266"/>
      <c r="F167" s="266"/>
      <c r="G167" s="267">
        <f t="shared" si="27"/>
        <v>0</v>
      </c>
      <c r="H167" s="272"/>
      <c r="I167" s="269"/>
      <c r="J167" s="270"/>
      <c r="K167" s="271"/>
    </row>
    <row r="168" spans="2:11" ht="15.75" hidden="1">
      <c r="B168" s="265" t="s">
        <v>165</v>
      </c>
      <c r="C168" s="273"/>
      <c r="D168" s="274"/>
      <c r="E168" s="274"/>
      <c r="F168" s="274"/>
      <c r="G168" s="267">
        <f t="shared" si="27"/>
        <v>0</v>
      </c>
      <c r="H168" s="275"/>
      <c r="I168" s="276"/>
      <c r="J168" s="277"/>
      <c r="K168" s="271"/>
    </row>
    <row r="169" spans="2:11" ht="15.75" hidden="1">
      <c r="B169" s="265" t="s">
        <v>166</v>
      </c>
      <c r="C169" s="273"/>
      <c r="D169" s="274"/>
      <c r="E169" s="274"/>
      <c r="F169" s="274"/>
      <c r="G169" s="267">
        <f t="shared" si="27"/>
        <v>0</v>
      </c>
      <c r="H169" s="275"/>
      <c r="I169" s="276"/>
      <c r="J169" s="277"/>
      <c r="K169" s="271"/>
    </row>
    <row r="170" spans="2:11" ht="15.75" hidden="1">
      <c r="C170" s="93" t="s">
        <v>33</v>
      </c>
      <c r="D170" s="19">
        <f>SUM(D162:D169)</f>
        <v>0</v>
      </c>
      <c r="E170" s="19">
        <f t="shared" ref="E170:G170" si="28">SUM(E162:E169)</f>
        <v>0</v>
      </c>
      <c r="F170" s="19">
        <f t="shared" si="28"/>
        <v>0</v>
      </c>
      <c r="G170" s="19">
        <f t="shared" si="28"/>
        <v>0</v>
      </c>
      <c r="H170" s="110">
        <f>(H162*G162)+(H163*G163)+(H164*G164)+(H165*G165)+(H166*G166)+(H167*G167)+(H168*G168)+(H169*G169)</f>
        <v>0</v>
      </c>
      <c r="I170" s="110">
        <f>SUM(I162:I169)</f>
        <v>0</v>
      </c>
      <c r="J170" s="277"/>
      <c r="K170" s="47"/>
    </row>
    <row r="171" spans="2:11" ht="51" hidden="1" customHeight="1">
      <c r="B171" s="93" t="s">
        <v>167</v>
      </c>
      <c r="C171" s="280"/>
      <c r="D171" s="280"/>
      <c r="E171" s="280"/>
      <c r="F171" s="280"/>
      <c r="G171" s="280"/>
      <c r="H171" s="280"/>
      <c r="I171" s="281"/>
      <c r="J171" s="280"/>
      <c r="K171" s="46"/>
    </row>
    <row r="172" spans="2:11" ht="15.75" hidden="1">
      <c r="B172" s="265" t="s">
        <v>168</v>
      </c>
      <c r="C172" s="164"/>
      <c r="D172" s="266"/>
      <c r="E172" s="266"/>
      <c r="F172" s="266"/>
      <c r="G172" s="267">
        <f>D172</f>
        <v>0</v>
      </c>
      <c r="H172" s="272"/>
      <c r="I172" s="269"/>
      <c r="J172" s="270"/>
      <c r="K172" s="271"/>
    </row>
    <row r="173" spans="2:11" ht="15.75" hidden="1">
      <c r="B173" s="265" t="s">
        <v>169</v>
      </c>
      <c r="C173" s="164"/>
      <c r="D173" s="266"/>
      <c r="E173" s="266"/>
      <c r="F173" s="266"/>
      <c r="G173" s="267">
        <f t="shared" ref="G173:G179" si="29">D173</f>
        <v>0</v>
      </c>
      <c r="H173" s="272"/>
      <c r="I173" s="269"/>
      <c r="J173" s="270"/>
      <c r="K173" s="271"/>
    </row>
    <row r="174" spans="2:11" ht="15.75" hidden="1">
      <c r="B174" s="265" t="s">
        <v>170</v>
      </c>
      <c r="C174" s="164"/>
      <c r="D174" s="266"/>
      <c r="E174" s="266"/>
      <c r="F174" s="266"/>
      <c r="G174" s="267">
        <f t="shared" si="29"/>
        <v>0</v>
      </c>
      <c r="H174" s="272"/>
      <c r="I174" s="269"/>
      <c r="J174" s="270"/>
      <c r="K174" s="271"/>
    </row>
    <row r="175" spans="2:11" ht="15.75" hidden="1">
      <c r="B175" s="265" t="s">
        <v>171</v>
      </c>
      <c r="C175" s="164"/>
      <c r="D175" s="266"/>
      <c r="E175" s="266"/>
      <c r="F175" s="266"/>
      <c r="G175" s="267">
        <f t="shared" si="29"/>
        <v>0</v>
      </c>
      <c r="H175" s="272"/>
      <c r="I175" s="269"/>
      <c r="J175" s="270"/>
      <c r="K175" s="271"/>
    </row>
    <row r="176" spans="2:11" ht="15.75" hidden="1">
      <c r="B176" s="265" t="s">
        <v>172</v>
      </c>
      <c r="C176" s="164"/>
      <c r="D176" s="266"/>
      <c r="E176" s="266"/>
      <c r="F176" s="266"/>
      <c r="G176" s="267">
        <f t="shared" si="29"/>
        <v>0</v>
      </c>
      <c r="H176" s="272"/>
      <c r="I176" s="269"/>
      <c r="J176" s="270"/>
      <c r="K176" s="271"/>
    </row>
    <row r="177" spans="2:11" ht="15.75" hidden="1">
      <c r="B177" s="265" t="s">
        <v>173</v>
      </c>
      <c r="C177" s="164"/>
      <c r="D177" s="266"/>
      <c r="E177" s="266"/>
      <c r="F177" s="266"/>
      <c r="G177" s="267">
        <f t="shared" si="29"/>
        <v>0</v>
      </c>
      <c r="H177" s="272"/>
      <c r="I177" s="269"/>
      <c r="J177" s="270"/>
      <c r="K177" s="271"/>
    </row>
    <row r="178" spans="2:11" ht="15.75" hidden="1">
      <c r="B178" s="265" t="s">
        <v>174</v>
      </c>
      <c r="C178" s="273"/>
      <c r="D178" s="274"/>
      <c r="E178" s="274"/>
      <c r="F178" s="274"/>
      <c r="G178" s="267">
        <f t="shared" si="29"/>
        <v>0</v>
      </c>
      <c r="H178" s="275"/>
      <c r="I178" s="276"/>
      <c r="J178" s="277"/>
      <c r="K178" s="271"/>
    </row>
    <row r="179" spans="2:11" ht="15.75" hidden="1">
      <c r="B179" s="265" t="s">
        <v>175</v>
      </c>
      <c r="C179" s="273"/>
      <c r="D179" s="274"/>
      <c r="E179" s="274"/>
      <c r="F179" s="274"/>
      <c r="G179" s="267">
        <f t="shared" si="29"/>
        <v>0</v>
      </c>
      <c r="H179" s="275"/>
      <c r="I179" s="276"/>
      <c r="J179" s="277"/>
      <c r="K179" s="271"/>
    </row>
    <row r="180" spans="2:11" ht="15.75" hidden="1">
      <c r="C180" s="93" t="s">
        <v>33</v>
      </c>
      <c r="D180" s="16">
        <f>SUM(D172:D179)</f>
        <v>0</v>
      </c>
      <c r="E180" s="16">
        <f t="shared" ref="E180:G180" si="30">SUM(E172:E179)</f>
        <v>0</v>
      </c>
      <c r="F180" s="16">
        <f t="shared" si="30"/>
        <v>0</v>
      </c>
      <c r="G180" s="16">
        <f t="shared" si="30"/>
        <v>0</v>
      </c>
      <c r="H180" s="110">
        <f>(H172*G172)+(H173*G173)+(H174*G174)+(H175*G175)+(H176*G176)+(H177*G177)+(H178*G178)+(H179*G179)</f>
        <v>0</v>
      </c>
      <c r="I180" s="110">
        <f>SUM(I172:I179)</f>
        <v>0</v>
      </c>
      <c r="J180" s="277"/>
      <c r="K180" s="47"/>
    </row>
    <row r="181" spans="2:11" ht="15.75" hidden="1" customHeight="1">
      <c r="B181" s="5"/>
      <c r="C181" s="282"/>
      <c r="D181" s="169"/>
      <c r="E181" s="169"/>
      <c r="F181" s="169"/>
      <c r="G181" s="169"/>
      <c r="H181" s="169"/>
      <c r="I181" s="169"/>
      <c r="J181" s="282"/>
      <c r="K181" s="3"/>
    </row>
    <row r="182" spans="2:11" ht="15.75" customHeight="1">
      <c r="B182" s="5"/>
      <c r="C182" s="282"/>
      <c r="D182" s="169"/>
      <c r="E182" s="169"/>
      <c r="F182" s="169"/>
      <c r="G182" s="169"/>
      <c r="H182" s="169"/>
      <c r="I182" s="169"/>
      <c r="J182" s="282"/>
      <c r="K182" s="3"/>
    </row>
    <row r="183" spans="2:11" ht="63.75" customHeight="1">
      <c r="B183" s="93" t="s">
        <v>176</v>
      </c>
      <c r="C183" s="287"/>
      <c r="D183" s="167">
        <v>101054</v>
      </c>
      <c r="E183" s="167">
        <v>49600</v>
      </c>
      <c r="F183" s="167">
        <v>90000</v>
      </c>
      <c r="G183" s="288">
        <f>D183+E183+F183</f>
        <v>240654</v>
      </c>
      <c r="H183" s="289"/>
      <c r="I183" s="167"/>
      <c r="J183" s="290"/>
      <c r="K183" s="47"/>
    </row>
    <row r="184" spans="2:11" ht="69.75" customHeight="1">
      <c r="B184" s="93" t="s">
        <v>177</v>
      </c>
      <c r="C184" s="287"/>
      <c r="D184" s="167">
        <v>7205</v>
      </c>
      <c r="E184" s="167">
        <v>15000</v>
      </c>
      <c r="F184" s="167">
        <v>40000</v>
      </c>
      <c r="G184" s="288">
        <f t="shared" ref="G184:G187" si="31">D184+E184+F184</f>
        <v>62205</v>
      </c>
      <c r="H184" s="289"/>
      <c r="I184" s="167"/>
      <c r="J184" s="290"/>
      <c r="K184" s="47"/>
    </row>
    <row r="185" spans="2:11" ht="57" customHeight="1">
      <c r="B185" s="93" t="s">
        <v>178</v>
      </c>
      <c r="C185" s="291"/>
      <c r="D185" s="167">
        <v>31926</v>
      </c>
      <c r="E185" s="167">
        <v>12000</v>
      </c>
      <c r="F185" s="167">
        <v>57500</v>
      </c>
      <c r="G185" s="288">
        <f t="shared" si="31"/>
        <v>101426</v>
      </c>
      <c r="H185" s="289"/>
      <c r="I185" s="167"/>
      <c r="J185" s="290"/>
      <c r="K185" s="47"/>
    </row>
    <row r="186" spans="2:11" ht="65.25" customHeight="1">
      <c r="B186" s="112" t="s">
        <v>179</v>
      </c>
      <c r="C186" s="287"/>
      <c r="D186" s="167"/>
      <c r="E186" s="167"/>
      <c r="F186" s="167">
        <v>36000</v>
      </c>
      <c r="G186" s="288">
        <f t="shared" si="31"/>
        <v>36000</v>
      </c>
      <c r="H186" s="289"/>
      <c r="I186" s="172" t="s">
        <v>180</v>
      </c>
      <c r="J186" s="290"/>
      <c r="K186" s="47"/>
    </row>
    <row r="187" spans="2:11" ht="21.75" customHeight="1">
      <c r="B187" s="5"/>
      <c r="C187" s="113" t="s">
        <v>181</v>
      </c>
      <c r="D187" s="117">
        <f>SUM(D183:D186)</f>
        <v>140185</v>
      </c>
      <c r="E187" s="117">
        <f t="shared" ref="E187:F187" si="32">SUM(E183:E186)</f>
        <v>76600</v>
      </c>
      <c r="F187" s="117">
        <f t="shared" si="32"/>
        <v>223500</v>
      </c>
      <c r="G187" s="288">
        <f t="shared" si="31"/>
        <v>440285</v>
      </c>
      <c r="H187" s="110">
        <f>(H183*G183)+(H184*G184)+(H185*G185)+(H186*G186)</f>
        <v>0</v>
      </c>
      <c r="I187" s="110">
        <f>SUM(I183:I186)</f>
        <v>0</v>
      </c>
      <c r="J187" s="287"/>
      <c r="K187" s="14"/>
    </row>
    <row r="188" spans="2:11" ht="15.75" customHeight="1">
      <c r="B188" s="5"/>
      <c r="C188" s="282"/>
      <c r="D188" s="169"/>
      <c r="E188" s="169"/>
      <c r="F188" s="169"/>
      <c r="G188" s="169"/>
      <c r="H188" s="169"/>
      <c r="I188" s="169"/>
      <c r="J188" s="282"/>
      <c r="K188" s="14"/>
    </row>
    <row r="189" spans="2:11" ht="15.75" customHeight="1">
      <c r="B189" s="5"/>
      <c r="C189" s="282"/>
      <c r="D189" s="169"/>
      <c r="E189" s="169"/>
      <c r="F189" s="169"/>
      <c r="G189" s="169" t="s">
        <v>46</v>
      </c>
      <c r="H189" s="169" t="s">
        <v>46</v>
      </c>
      <c r="I189" s="169"/>
      <c r="J189" s="282"/>
      <c r="K189" s="14"/>
    </row>
    <row r="190" spans="2:11" ht="15.75" customHeight="1">
      <c r="B190" s="5"/>
      <c r="C190" s="282"/>
      <c r="D190" s="169"/>
      <c r="E190" s="169"/>
      <c r="F190" s="169"/>
      <c r="G190" s="169"/>
      <c r="H190" s="169"/>
      <c r="I190" s="169"/>
      <c r="J190" s="282"/>
      <c r="K190" s="14"/>
    </row>
    <row r="191" spans="2:11" ht="15.75" customHeight="1">
      <c r="B191" s="5"/>
      <c r="C191" s="282"/>
      <c r="D191" s="169"/>
      <c r="E191" s="169"/>
      <c r="F191" s="169"/>
      <c r="G191" s="169"/>
      <c r="H191" s="169"/>
      <c r="I191" s="169"/>
      <c r="J191" s="282"/>
      <c r="K191" s="14"/>
    </row>
    <row r="192" spans="2:11" ht="15.75" customHeight="1">
      <c r="B192" s="5"/>
      <c r="C192" s="282"/>
      <c r="D192" s="169"/>
      <c r="E192" s="169"/>
      <c r="F192" s="169"/>
      <c r="G192" s="169"/>
      <c r="H192" s="169"/>
      <c r="I192" s="169"/>
      <c r="J192" s="282"/>
      <c r="K192" s="14"/>
    </row>
    <row r="193" spans="1:11" ht="15.75" customHeight="1">
      <c r="B193" s="5"/>
      <c r="C193" s="282"/>
      <c r="D193" s="169"/>
      <c r="E193" s="169"/>
      <c r="F193" s="169"/>
      <c r="G193" s="169"/>
      <c r="H193" s="169"/>
      <c r="I193" s="169"/>
      <c r="J193" s="282"/>
      <c r="K193" s="14"/>
    </row>
    <row r="194" spans="1:11" ht="15.75" customHeight="1" thickBot="1">
      <c r="B194" s="5"/>
      <c r="C194" s="282"/>
      <c r="D194" s="169"/>
      <c r="E194" s="169"/>
      <c r="F194" s="169"/>
      <c r="G194" s="169"/>
      <c r="H194" s="169"/>
      <c r="I194" s="169"/>
      <c r="J194" s="282"/>
      <c r="K194" s="14"/>
    </row>
    <row r="195" spans="1:11" ht="15.75">
      <c r="B195" s="5"/>
      <c r="C195" s="209" t="s">
        <v>182</v>
      </c>
      <c r="D195" s="210"/>
      <c r="E195" s="125"/>
      <c r="F195" s="125"/>
      <c r="G195" s="125"/>
      <c r="H195" s="14"/>
      <c r="I195" s="149"/>
      <c r="J195" s="14"/>
    </row>
    <row r="196" spans="1:11" ht="40.5" customHeight="1">
      <c r="B196" s="5"/>
      <c r="C196" s="292"/>
      <c r="D196" s="129" t="s">
        <v>183</v>
      </c>
      <c r="E196" s="126" t="s">
        <v>184</v>
      </c>
      <c r="F196" s="110" t="s">
        <v>185</v>
      </c>
      <c r="G196" s="207" t="s">
        <v>10</v>
      </c>
      <c r="H196" s="282"/>
      <c r="I196" s="169"/>
      <c r="J196" s="14"/>
    </row>
    <row r="197" spans="1:11" ht="24.75" customHeight="1">
      <c r="B197" s="5"/>
      <c r="C197" s="293"/>
      <c r="D197" s="130" t="str">
        <f>D13</f>
        <v xml:space="preserve">UNFPA </v>
      </c>
      <c r="E197" s="127" t="str">
        <f t="shared" ref="E197:F197" si="33">E13</f>
        <v>UNDP</v>
      </c>
      <c r="F197" s="118" t="str">
        <f t="shared" si="33"/>
        <v xml:space="preserve">UNICEF </v>
      </c>
      <c r="G197" s="208"/>
      <c r="H197" s="282"/>
      <c r="I197" s="169"/>
      <c r="J197" s="14"/>
    </row>
    <row r="198" spans="1:11" ht="41.25" customHeight="1">
      <c r="B198" s="294"/>
      <c r="C198" s="295" t="s">
        <v>186</v>
      </c>
      <c r="D198" s="296">
        <v>327103</v>
      </c>
      <c r="E198" s="297">
        <v>448598</v>
      </c>
      <c r="F198" s="298">
        <v>626168</v>
      </c>
      <c r="G198" s="168">
        <f>D198+E198+F198</f>
        <v>1401869</v>
      </c>
      <c r="H198" s="282"/>
      <c r="I198" s="169"/>
      <c r="J198" s="299"/>
    </row>
    <row r="199" spans="1:11" ht="51.75" customHeight="1">
      <c r="B199" s="300"/>
      <c r="C199" s="295" t="s">
        <v>187</v>
      </c>
      <c r="D199" s="296">
        <v>22897</v>
      </c>
      <c r="E199" s="297">
        <v>31402</v>
      </c>
      <c r="F199" s="298">
        <v>43832</v>
      </c>
      <c r="G199" s="168">
        <f t="shared" ref="G199:G200" si="34">D199+E199+F199</f>
        <v>98131</v>
      </c>
      <c r="H199" s="300"/>
      <c r="I199" s="301"/>
      <c r="J199" s="302"/>
    </row>
    <row r="200" spans="1:11" ht="51.75" customHeight="1" thickBot="1">
      <c r="B200" s="300"/>
      <c r="C200" s="27" t="s">
        <v>10</v>
      </c>
      <c r="D200" s="111">
        <f>SUM(D198:D199)</f>
        <v>350000</v>
      </c>
      <c r="E200" s="128">
        <f t="shared" ref="E200:F200" si="35">SUM(E198:E199)</f>
        <v>480000</v>
      </c>
      <c r="F200" s="98">
        <f t="shared" si="35"/>
        <v>670000</v>
      </c>
      <c r="G200" s="168">
        <f t="shared" si="34"/>
        <v>1500000</v>
      </c>
      <c r="H200" s="300"/>
      <c r="I200" s="301"/>
      <c r="J200" s="302"/>
    </row>
    <row r="201" spans="1:11" ht="42" customHeight="1">
      <c r="B201" s="300"/>
      <c r="J201" s="3"/>
      <c r="K201" s="302"/>
    </row>
    <row r="202" spans="1:11" s="36" customFormat="1" ht="29.25" customHeight="1" thickBot="1">
      <c r="A202" s="35"/>
      <c r="B202" s="282"/>
      <c r="C202" s="30"/>
      <c r="D202" s="31"/>
      <c r="E202" s="31"/>
      <c r="F202" s="31"/>
      <c r="G202" s="31"/>
      <c r="H202" s="31"/>
      <c r="I202" s="151"/>
      <c r="J202" s="14"/>
      <c r="K202" s="299"/>
    </row>
    <row r="203" spans="1:11" ht="23.25" customHeight="1">
      <c r="A203" s="36"/>
      <c r="B203" s="302"/>
      <c r="C203" s="183" t="s">
        <v>188</v>
      </c>
      <c r="D203" s="184"/>
      <c r="E203" s="185"/>
      <c r="F203" s="185"/>
      <c r="G203" s="185"/>
      <c r="H203" s="186"/>
      <c r="I203" s="152"/>
      <c r="J203" s="302"/>
      <c r="K203" s="37"/>
    </row>
    <row r="204" spans="1:11" ht="41.25" customHeight="1">
      <c r="B204" s="302"/>
      <c r="C204" s="94"/>
      <c r="D204" s="95" t="s">
        <v>183</v>
      </c>
      <c r="E204" s="95" t="s">
        <v>184</v>
      </c>
      <c r="F204" s="95" t="s">
        <v>185</v>
      </c>
      <c r="G204" s="176" t="s">
        <v>10</v>
      </c>
      <c r="H204" s="178" t="s">
        <v>189</v>
      </c>
      <c r="I204" s="152"/>
      <c r="J204" s="302"/>
      <c r="K204" s="37"/>
    </row>
    <row r="205" spans="1:11" ht="27.75" customHeight="1">
      <c r="B205" s="302"/>
      <c r="C205" s="94"/>
      <c r="D205" s="95" t="str">
        <f>D13</f>
        <v xml:space="preserve">UNFPA </v>
      </c>
      <c r="E205" s="95" t="str">
        <f t="shared" ref="E205:F205" si="36">E13</f>
        <v>UNDP</v>
      </c>
      <c r="F205" s="95" t="str">
        <f t="shared" si="36"/>
        <v xml:space="preserve">UNICEF </v>
      </c>
      <c r="G205" s="177"/>
      <c r="H205" s="179"/>
      <c r="I205" s="152"/>
      <c r="J205" s="302"/>
      <c r="K205" s="37"/>
    </row>
    <row r="206" spans="1:11" ht="55.5" customHeight="1">
      <c r="B206" s="302"/>
      <c r="C206" s="26" t="s">
        <v>190</v>
      </c>
      <c r="D206" s="96">
        <v>245000</v>
      </c>
      <c r="E206" s="97">
        <f>SUM(E198:E199)*0.7</f>
        <v>336000</v>
      </c>
      <c r="F206" s="97">
        <f>SUM(F198:F199)*0.7</f>
        <v>468999.99999999994</v>
      </c>
      <c r="G206" s="97">
        <f>SUM(D206:F206)</f>
        <v>1050000</v>
      </c>
      <c r="H206" s="145">
        <v>0.7</v>
      </c>
      <c r="I206" s="149"/>
      <c r="J206" s="302"/>
      <c r="K206" s="37"/>
    </row>
    <row r="207" spans="1:11" ht="57.75" customHeight="1">
      <c r="B207" s="182"/>
      <c r="C207" s="114" t="s">
        <v>191</v>
      </c>
      <c r="D207" s="115">
        <v>105000</v>
      </c>
      <c r="E207" s="116">
        <f>SUM(E198:E199)*0.3</f>
        <v>144000</v>
      </c>
      <c r="F207" s="116">
        <f>SUM(F198:F199)*0.3</f>
        <v>201000</v>
      </c>
      <c r="G207" s="97">
        <f>SUM(D207:F207)</f>
        <v>450000</v>
      </c>
      <c r="H207" s="146">
        <v>0.3</v>
      </c>
      <c r="I207" s="149"/>
      <c r="J207" s="37"/>
      <c r="K207" s="37"/>
    </row>
    <row r="208" spans="1:11" ht="57.75" customHeight="1">
      <c r="B208" s="182"/>
      <c r="C208" s="114" t="s">
        <v>192</v>
      </c>
      <c r="D208" s="115"/>
      <c r="E208" s="116"/>
      <c r="F208" s="116"/>
      <c r="G208" s="116"/>
      <c r="H208" s="146"/>
      <c r="I208" s="149"/>
      <c r="J208" s="37"/>
      <c r="K208" s="37"/>
    </row>
    <row r="209" spans="2:11" ht="38.25" customHeight="1" thickBot="1">
      <c r="B209" s="182"/>
      <c r="C209" s="27" t="s">
        <v>193</v>
      </c>
      <c r="D209" s="98">
        <f>SUM(D206:D208)</f>
        <v>350000</v>
      </c>
      <c r="E209" s="98">
        <f t="shared" ref="E209:F209" si="37">SUM(E206:E207)</f>
        <v>480000</v>
      </c>
      <c r="F209" s="98">
        <f t="shared" si="37"/>
        <v>670000</v>
      </c>
      <c r="G209" s="99">
        <f>F209+E209+D209</f>
        <v>1500000</v>
      </c>
      <c r="H209" s="100">
        <f>SUM(H206:H208)</f>
        <v>1</v>
      </c>
      <c r="I209" s="153" t="s">
        <v>46</v>
      </c>
      <c r="J209" s="37"/>
      <c r="K209" s="37"/>
    </row>
    <row r="210" spans="2:11" ht="21.75" customHeight="1" thickBot="1">
      <c r="B210" s="182"/>
      <c r="C210" s="2"/>
      <c r="D210" s="10"/>
      <c r="E210" s="10"/>
      <c r="F210" s="10"/>
      <c r="G210" s="10"/>
      <c r="H210" s="10"/>
      <c r="I210" s="154"/>
      <c r="J210" s="37"/>
      <c r="K210" s="37"/>
    </row>
    <row r="211" spans="2:11" ht="49.5" customHeight="1">
      <c r="B211" s="182"/>
      <c r="C211" s="101" t="s">
        <v>194</v>
      </c>
      <c r="D211" s="102">
        <v>546925</v>
      </c>
      <c r="E211" s="31"/>
      <c r="F211" s="31"/>
      <c r="G211" s="31"/>
      <c r="H211" s="160" t="s">
        <v>195</v>
      </c>
      <c r="I211" s="161">
        <v>1464000</v>
      </c>
      <c r="J211" s="37"/>
      <c r="K211" s="37"/>
    </row>
    <row r="212" spans="2:11" ht="28.5" customHeight="1" thickBot="1">
      <c r="B212" s="182"/>
      <c r="C212" s="103" t="s">
        <v>196</v>
      </c>
      <c r="D212" s="148">
        <f>D211/D200</f>
        <v>1.5626428571428572</v>
      </c>
      <c r="E212" s="41"/>
      <c r="F212" s="41"/>
      <c r="G212" s="41"/>
      <c r="H212" s="162" t="s">
        <v>197</v>
      </c>
      <c r="I212" s="163" t="s">
        <v>198</v>
      </c>
      <c r="J212" s="37"/>
      <c r="K212" s="37"/>
    </row>
    <row r="213" spans="2:11" ht="28.5" customHeight="1">
      <c r="B213" s="182"/>
      <c r="C213" s="180"/>
      <c r="D213" s="181"/>
      <c r="E213" s="42"/>
      <c r="F213" s="42"/>
      <c r="G213" s="42"/>
      <c r="J213" s="37"/>
      <c r="K213" s="37"/>
    </row>
    <row r="214" spans="2:11" ht="28.5" customHeight="1">
      <c r="B214" s="182"/>
      <c r="C214" s="103" t="s">
        <v>199</v>
      </c>
      <c r="D214" s="104">
        <f>SUM(D185:F186)*1.07</f>
        <v>147045.82</v>
      </c>
      <c r="E214" s="43"/>
      <c r="F214" s="43"/>
      <c r="G214" s="43"/>
      <c r="J214" s="37"/>
      <c r="K214" s="37"/>
    </row>
    <row r="215" spans="2:11" ht="23.25" customHeight="1">
      <c r="B215" s="182"/>
      <c r="C215" s="103" t="s">
        <v>200</v>
      </c>
      <c r="D215" s="148">
        <f>D214/D200</f>
        <v>0.42013091428571431</v>
      </c>
      <c r="E215" s="43"/>
      <c r="F215" s="43"/>
      <c r="G215" s="43"/>
      <c r="J215" s="37"/>
      <c r="K215" s="37"/>
    </row>
    <row r="216" spans="2:11" ht="68.25" customHeight="1" thickBot="1">
      <c r="B216" s="182"/>
      <c r="C216" s="187" t="s">
        <v>201</v>
      </c>
      <c r="D216" s="188"/>
      <c r="E216" s="32"/>
      <c r="F216" s="32"/>
      <c r="G216" s="32"/>
      <c r="H216" s="37"/>
      <c r="I216" s="155"/>
      <c r="J216" s="37"/>
      <c r="K216" s="37"/>
    </row>
    <row r="217" spans="2:11" ht="55.5" customHeight="1">
      <c r="B217" s="182"/>
      <c r="K217" s="36"/>
    </row>
    <row r="218" spans="2:11" ht="42.75" customHeight="1">
      <c r="B218" s="182"/>
      <c r="J218" s="37"/>
    </row>
    <row r="219" spans="2:11" ht="21.75" customHeight="1">
      <c r="B219" s="182"/>
      <c r="J219" s="37"/>
    </row>
    <row r="220" spans="2:11" ht="21.75" customHeight="1">
      <c r="B220" s="182"/>
    </row>
    <row r="221" spans="2:11" s="37" customFormat="1" ht="23.25" customHeight="1">
      <c r="B221" s="182"/>
      <c r="C221" s="35"/>
      <c r="D221" s="35"/>
      <c r="E221" s="35"/>
      <c r="F221" s="35"/>
      <c r="G221" s="35"/>
      <c r="H221" s="35"/>
      <c r="I221" s="150"/>
      <c r="J221" s="35"/>
      <c r="K221" s="35"/>
    </row>
    <row r="222" spans="2:11" ht="23.25" customHeight="1"/>
    <row r="223" spans="2:11" ht="21.75" customHeight="1"/>
    <row r="224" spans="2:11" ht="16.5" customHeight="1"/>
    <row r="225" ht="29.25" customHeight="1"/>
    <row r="226" ht="24.75" customHeight="1"/>
    <row r="227" ht="33" customHeight="1"/>
    <row r="229" ht="15" customHeight="1"/>
    <row r="230" ht="25.5" customHeight="1"/>
  </sheetData>
  <sheetProtection formatCells="0" formatColumns="0" formatRows="0"/>
  <mergeCells count="32">
    <mergeCell ref="C196:C197"/>
    <mergeCell ref="G196:G197"/>
    <mergeCell ref="C140:J140"/>
    <mergeCell ref="C151:J151"/>
    <mergeCell ref="C141:J141"/>
    <mergeCell ref="C161:J161"/>
    <mergeCell ref="C195:D195"/>
    <mergeCell ref="C171:J171"/>
    <mergeCell ref="C45:J45"/>
    <mergeCell ref="C14:J14"/>
    <mergeCell ref="B6:M6"/>
    <mergeCell ref="B2:E2"/>
    <mergeCell ref="B9:H9"/>
    <mergeCell ref="C35:J35"/>
    <mergeCell ref="C15:G15"/>
    <mergeCell ref="C25:G25"/>
    <mergeCell ref="C98:J98"/>
    <mergeCell ref="C99:J99"/>
    <mergeCell ref="C109:J109"/>
    <mergeCell ref="C119:J119"/>
    <mergeCell ref="C129:J129"/>
    <mergeCell ref="C56:J56"/>
    <mergeCell ref="C57:J57"/>
    <mergeCell ref="C67:J67"/>
    <mergeCell ref="C77:J77"/>
    <mergeCell ref="C87:J87"/>
    <mergeCell ref="G204:G205"/>
    <mergeCell ref="H204:H205"/>
    <mergeCell ref="C213:D213"/>
    <mergeCell ref="B207:B221"/>
    <mergeCell ref="C203:H203"/>
    <mergeCell ref="C216:D216"/>
  </mergeCells>
  <conditionalFormatting sqref="D212">
    <cfRule type="cellIs" dxfId="37" priority="47" operator="lessThan">
      <formula>0.15</formula>
    </cfRule>
  </conditionalFormatting>
  <conditionalFormatting sqref="D215">
    <cfRule type="cellIs" dxfId="36" priority="45" operator="lessThan">
      <formula>0.05</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35"/>
  <sheetViews>
    <sheetView showGridLines="0" showZeros="0" topLeftCell="A5" zoomScaleNormal="100" workbookViewId="0">
      <selection activeCell="K188" sqref="K188"/>
    </sheetView>
  </sheetViews>
  <sheetFormatPr defaultColWidth="9.140625" defaultRowHeight="15.75"/>
  <cols>
    <col min="1" max="1" width="4.42578125" style="50" customWidth="1"/>
    <col min="2" max="2" width="3.28515625" style="50" customWidth="1"/>
    <col min="3" max="3" width="51.42578125" style="50" customWidth="1"/>
    <col min="4" max="4" width="24.5703125" style="52" customWidth="1"/>
    <col min="5" max="5" width="18.85546875" style="52" customWidth="1"/>
    <col min="6" max="6" width="26.85546875" style="52" customWidth="1"/>
    <col min="7" max="8" width="21.42578125" style="50" customWidth="1"/>
    <col min="9" max="9" width="16.85546875" style="50" customWidth="1"/>
    <col min="10" max="10" width="19.42578125" style="50" customWidth="1"/>
    <col min="11" max="11" width="19" style="50" customWidth="1"/>
    <col min="12" max="12" width="26" style="50" customWidth="1"/>
    <col min="13" max="13" width="21.140625" style="50" customWidth="1"/>
    <col min="14" max="14" width="7" style="54" customWidth="1"/>
    <col min="15" max="15" width="24.28515625" style="50" customWidth="1"/>
    <col min="16" max="16" width="26.42578125" style="50" customWidth="1"/>
    <col min="17" max="17" width="30.140625" style="50" customWidth="1"/>
    <col min="18" max="18" width="33" style="50" customWidth="1"/>
    <col min="19" max="20" width="22.7109375" style="50" customWidth="1"/>
    <col min="21" max="21" width="23.42578125" style="50" customWidth="1"/>
    <col min="22" max="22" width="32.140625" style="50" customWidth="1"/>
    <col min="23" max="23" width="9.140625" style="50"/>
    <col min="24" max="24" width="17.7109375" style="50" customWidth="1"/>
    <col min="25" max="25" width="26.42578125" style="50" customWidth="1"/>
    <col min="26" max="26" width="22.42578125" style="50" customWidth="1"/>
    <col min="27" max="27" width="29.7109375" style="50" customWidth="1"/>
    <col min="28" max="28" width="23.42578125" style="50" customWidth="1"/>
    <col min="29" max="29" width="18.42578125" style="50" customWidth="1"/>
    <col min="30" max="30" width="17.42578125" style="50" customWidth="1"/>
    <col min="31" max="31" width="25.140625" style="50" customWidth="1"/>
    <col min="32" max="16384" width="9.140625" style="50"/>
  </cols>
  <sheetData>
    <row r="1" spans="2:14" ht="24" customHeight="1">
      <c r="B1" s="303"/>
      <c r="C1" s="303"/>
      <c r="D1" s="304"/>
      <c r="E1" s="304"/>
      <c r="F1" s="304"/>
      <c r="G1" s="303"/>
      <c r="H1" s="303"/>
      <c r="I1" s="303"/>
      <c r="J1" s="303"/>
      <c r="K1" s="303"/>
      <c r="L1" s="18"/>
      <c r="M1" s="4"/>
      <c r="N1" s="303"/>
    </row>
    <row r="2" spans="2:14" ht="46.5">
      <c r="B2" s="303"/>
      <c r="C2" s="197" t="s">
        <v>202</v>
      </c>
      <c r="D2" s="197"/>
      <c r="E2" s="197"/>
      <c r="F2" s="197"/>
      <c r="G2" s="33"/>
      <c r="H2" s="34"/>
      <c r="I2" s="34"/>
      <c r="J2" s="303"/>
      <c r="K2" s="303"/>
      <c r="L2" s="18"/>
      <c r="M2" s="4"/>
      <c r="N2" s="303"/>
    </row>
    <row r="3" spans="2:14" ht="24" customHeight="1">
      <c r="B3" s="303"/>
      <c r="C3" s="38"/>
      <c r="D3" s="35"/>
      <c r="E3" s="35"/>
      <c r="F3" s="35"/>
      <c r="G3" s="35"/>
      <c r="H3" s="35"/>
      <c r="I3" s="35"/>
      <c r="J3" s="303"/>
      <c r="K3" s="303"/>
      <c r="L3" s="18"/>
      <c r="M3" s="4"/>
      <c r="N3" s="303"/>
    </row>
    <row r="4" spans="2:14" ht="24" customHeight="1" thickBot="1">
      <c r="B4" s="303"/>
      <c r="C4" s="38"/>
      <c r="D4" s="35"/>
      <c r="E4" s="35"/>
      <c r="F4" s="35"/>
      <c r="G4" s="35"/>
      <c r="H4" s="35"/>
      <c r="I4" s="35"/>
      <c r="J4" s="303"/>
      <c r="K4" s="303"/>
      <c r="L4" s="18"/>
      <c r="M4" s="4"/>
      <c r="N4" s="303"/>
    </row>
    <row r="5" spans="2:14" ht="30" customHeight="1">
      <c r="B5" s="303"/>
      <c r="C5" s="231" t="s">
        <v>2</v>
      </c>
      <c r="D5" s="232"/>
      <c r="E5" s="232"/>
      <c r="F5" s="232"/>
      <c r="G5" s="233"/>
      <c r="H5" s="305"/>
      <c r="I5" s="305"/>
      <c r="J5" s="121"/>
      <c r="K5" s="4"/>
      <c r="L5" s="303"/>
      <c r="M5" s="303"/>
      <c r="N5" s="303"/>
    </row>
    <row r="6" spans="2:14" ht="24" customHeight="1">
      <c r="B6" s="303"/>
      <c r="C6" s="214" t="s">
        <v>203</v>
      </c>
      <c r="D6" s="215"/>
      <c r="E6" s="215"/>
      <c r="F6" s="215"/>
      <c r="G6" s="215"/>
      <c r="H6" s="215"/>
      <c r="I6" s="215"/>
      <c r="J6" s="216"/>
      <c r="K6" s="4"/>
      <c r="L6" s="303"/>
      <c r="M6" s="303"/>
      <c r="N6" s="303"/>
    </row>
    <row r="7" spans="2:14" ht="24" customHeight="1">
      <c r="B7" s="303"/>
      <c r="C7" s="214"/>
      <c r="D7" s="215"/>
      <c r="E7" s="215"/>
      <c r="F7" s="215"/>
      <c r="G7" s="215"/>
      <c r="H7" s="215"/>
      <c r="I7" s="215"/>
      <c r="J7" s="216"/>
      <c r="K7" s="4"/>
      <c r="L7" s="303"/>
      <c r="M7" s="303"/>
      <c r="N7" s="303"/>
    </row>
    <row r="8" spans="2:14" ht="24" customHeight="1">
      <c r="B8" s="303"/>
      <c r="C8" s="214"/>
      <c r="D8" s="215"/>
      <c r="E8" s="215"/>
      <c r="F8" s="215"/>
      <c r="G8" s="215"/>
      <c r="H8" s="215"/>
      <c r="I8" s="215"/>
      <c r="J8" s="216"/>
      <c r="K8" s="4"/>
      <c r="L8" s="303"/>
      <c r="M8" s="303"/>
      <c r="N8" s="303"/>
    </row>
    <row r="9" spans="2:14" ht="24" customHeight="1" thickBot="1">
      <c r="B9" s="303"/>
      <c r="C9" s="217"/>
      <c r="D9" s="218"/>
      <c r="E9" s="218"/>
      <c r="F9" s="218"/>
      <c r="G9" s="218"/>
      <c r="H9" s="218"/>
      <c r="I9" s="218"/>
      <c r="J9" s="219"/>
      <c r="K9" s="303"/>
      <c r="L9" s="18"/>
      <c r="M9" s="4"/>
      <c r="N9" s="303"/>
    </row>
    <row r="10" spans="2:14" ht="24" customHeight="1" thickBot="1">
      <c r="B10" s="303"/>
      <c r="C10" s="124"/>
      <c r="D10" s="122"/>
      <c r="E10" s="122"/>
      <c r="F10" s="122"/>
      <c r="G10" s="123"/>
      <c r="H10" s="123"/>
      <c r="I10" s="123"/>
      <c r="J10" s="123"/>
      <c r="K10" s="303"/>
      <c r="L10" s="18"/>
      <c r="M10" s="4"/>
      <c r="N10" s="303"/>
    </row>
    <row r="11" spans="2:14" ht="24" customHeight="1" thickBot="1">
      <c r="B11" s="303"/>
      <c r="C11" s="225" t="s">
        <v>204</v>
      </c>
      <c r="D11" s="226"/>
      <c r="E11" s="226"/>
      <c r="F11" s="227"/>
      <c r="G11" s="303"/>
      <c r="H11" s="306"/>
      <c r="I11" s="303"/>
      <c r="J11" s="303"/>
      <c r="K11" s="303"/>
      <c r="L11" s="18"/>
      <c r="M11" s="4"/>
      <c r="N11" s="303"/>
    </row>
    <row r="12" spans="2:14" ht="24" customHeight="1">
      <c r="B12" s="303"/>
      <c r="C12" s="45"/>
      <c r="D12" s="45"/>
      <c r="E12" s="45"/>
      <c r="F12" s="45"/>
      <c r="G12" s="303"/>
      <c r="H12" s="303"/>
      <c r="I12" s="303"/>
      <c r="J12" s="303"/>
      <c r="K12" s="303"/>
      <c r="L12" s="18"/>
      <c r="M12" s="4"/>
      <c r="N12" s="303"/>
    </row>
    <row r="13" spans="2:14" ht="24" customHeight="1">
      <c r="B13" s="303"/>
      <c r="C13" s="45"/>
      <c r="D13" s="165" t="s">
        <v>205</v>
      </c>
      <c r="E13" s="165" t="s">
        <v>206</v>
      </c>
      <c r="F13" s="165" t="s">
        <v>207</v>
      </c>
      <c r="G13" s="229" t="s">
        <v>10</v>
      </c>
      <c r="H13" s="303"/>
      <c r="I13" s="303"/>
      <c r="J13" s="303"/>
      <c r="K13" s="303"/>
      <c r="L13" s="18"/>
      <c r="M13" s="4"/>
      <c r="N13" s="303"/>
    </row>
    <row r="14" spans="2:14" ht="24" customHeight="1">
      <c r="B14" s="303"/>
      <c r="C14" s="45"/>
      <c r="D14" s="105" t="str">
        <f>'1) Budget Tables'!D13</f>
        <v xml:space="preserve">UNFPA </v>
      </c>
      <c r="E14" s="105" t="str">
        <f>'1) Budget Tables'!E13</f>
        <v>UNDP</v>
      </c>
      <c r="F14" s="105" t="str">
        <f>'1) Budget Tables'!F13</f>
        <v xml:space="preserve">UNICEF </v>
      </c>
      <c r="G14" s="230"/>
      <c r="H14" s="303"/>
      <c r="I14" s="303"/>
      <c r="J14" s="303"/>
      <c r="K14" s="303"/>
      <c r="L14" s="18"/>
      <c r="M14" s="4"/>
      <c r="N14" s="303"/>
    </row>
    <row r="15" spans="2:14" ht="24" customHeight="1">
      <c r="B15" s="228" t="s">
        <v>208</v>
      </c>
      <c r="C15" s="228"/>
      <c r="D15" s="228"/>
      <c r="E15" s="228"/>
      <c r="F15" s="228"/>
      <c r="G15" s="228"/>
      <c r="H15" s="303"/>
      <c r="I15" s="303"/>
      <c r="J15" s="303"/>
      <c r="K15" s="303"/>
      <c r="L15" s="18"/>
      <c r="M15" s="4"/>
      <c r="N15" s="303"/>
    </row>
    <row r="16" spans="2:14" ht="22.5" customHeight="1">
      <c r="B16" s="303"/>
      <c r="C16" s="228" t="s">
        <v>209</v>
      </c>
      <c r="D16" s="228"/>
      <c r="E16" s="228"/>
      <c r="F16" s="228"/>
      <c r="G16" s="228"/>
      <c r="H16" s="303"/>
      <c r="I16" s="303"/>
      <c r="J16" s="303"/>
      <c r="K16" s="303"/>
      <c r="L16" s="18"/>
      <c r="M16" s="4"/>
      <c r="N16" s="303"/>
    </row>
    <row r="17" spans="3:14" ht="24.75" customHeight="1" thickBot="1">
      <c r="C17" s="61" t="s">
        <v>210</v>
      </c>
      <c r="D17" s="62">
        <f>'1) Budget Tables'!D24</f>
        <v>164596</v>
      </c>
      <c r="E17" s="62">
        <f>'1) Budget Tables'!E24</f>
        <v>150000</v>
      </c>
      <c r="F17" s="62">
        <f>'1) Budget Tables'!F24</f>
        <v>252668</v>
      </c>
      <c r="G17" s="63">
        <f>SUM(D17:F17)</f>
        <v>567264</v>
      </c>
      <c r="H17" s="303"/>
      <c r="I17" s="303"/>
      <c r="J17" s="303"/>
      <c r="K17" s="303"/>
      <c r="L17" s="18"/>
      <c r="M17" s="4"/>
      <c r="N17" s="303"/>
    </row>
    <row r="18" spans="3:14" ht="21.75" customHeight="1">
      <c r="C18" s="59" t="s">
        <v>211</v>
      </c>
      <c r="D18" s="173">
        <v>0</v>
      </c>
      <c r="E18" s="307">
        <v>0</v>
      </c>
      <c r="F18" s="307">
        <v>45000</v>
      </c>
      <c r="G18" s="60">
        <f t="shared" ref="G18:G25" si="0">SUM(D18:F18)</f>
        <v>45000</v>
      </c>
      <c r="H18" s="303"/>
      <c r="I18" s="303"/>
      <c r="J18" s="303"/>
      <c r="K18" s="303"/>
      <c r="L18" s="303"/>
      <c r="M18" s="303"/>
      <c r="N18" s="303"/>
    </row>
    <row r="19" spans="3:14">
      <c r="C19" s="48" t="s">
        <v>212</v>
      </c>
      <c r="D19" s="174">
        <v>7500</v>
      </c>
      <c r="E19" s="274">
        <v>0</v>
      </c>
      <c r="F19" s="274">
        <v>13896</v>
      </c>
      <c r="G19" s="58">
        <f t="shared" si="0"/>
        <v>21396</v>
      </c>
      <c r="H19" s="303"/>
      <c r="I19" s="303"/>
      <c r="J19" s="303"/>
      <c r="K19" s="303"/>
      <c r="L19" s="303"/>
      <c r="M19" s="303"/>
      <c r="N19" s="303"/>
    </row>
    <row r="20" spans="3:14" ht="15.75" customHeight="1">
      <c r="C20" s="48" t="s">
        <v>213</v>
      </c>
      <c r="D20" s="174">
        <v>3000</v>
      </c>
      <c r="E20" s="174">
        <v>0</v>
      </c>
      <c r="F20" s="174">
        <v>0</v>
      </c>
      <c r="G20" s="58">
        <f t="shared" si="0"/>
        <v>3000</v>
      </c>
      <c r="H20" s="303"/>
      <c r="I20" s="303"/>
      <c r="J20" s="303"/>
      <c r="K20" s="303"/>
      <c r="L20" s="303"/>
      <c r="M20" s="303"/>
      <c r="N20" s="303"/>
    </row>
    <row r="21" spans="3:14">
      <c r="C21" s="49" t="s">
        <v>214</v>
      </c>
      <c r="D21" s="174">
        <v>24074</v>
      </c>
      <c r="E21" s="174">
        <v>78900</v>
      </c>
      <c r="F21" s="174">
        <v>10077</v>
      </c>
      <c r="G21" s="58">
        <f t="shared" si="0"/>
        <v>113051</v>
      </c>
      <c r="H21" s="303"/>
      <c r="I21" s="303"/>
      <c r="J21" s="303"/>
      <c r="K21" s="303"/>
      <c r="L21" s="303"/>
      <c r="M21" s="303"/>
      <c r="N21" s="303"/>
    </row>
    <row r="22" spans="3:14">
      <c r="C22" s="48" t="s">
        <v>215</v>
      </c>
      <c r="D22" s="174">
        <v>9070</v>
      </c>
      <c r="E22" s="174">
        <v>0</v>
      </c>
      <c r="F22" s="174">
        <v>10000</v>
      </c>
      <c r="G22" s="58">
        <f t="shared" si="0"/>
        <v>19070</v>
      </c>
      <c r="H22" s="303"/>
      <c r="I22" s="303"/>
      <c r="J22" s="303"/>
      <c r="K22" s="303"/>
      <c r="L22" s="303"/>
      <c r="M22" s="303"/>
      <c r="N22" s="303"/>
    </row>
    <row r="23" spans="3:14" ht="21.75" customHeight="1">
      <c r="C23" s="48" t="s">
        <v>216</v>
      </c>
      <c r="D23" s="174">
        <v>120952</v>
      </c>
      <c r="E23" s="174">
        <v>71100</v>
      </c>
      <c r="F23" s="174">
        <v>161209</v>
      </c>
      <c r="G23" s="58">
        <f t="shared" si="0"/>
        <v>353261</v>
      </c>
      <c r="H23" s="303"/>
      <c r="I23" s="303"/>
      <c r="J23" s="303"/>
      <c r="K23" s="303"/>
      <c r="L23" s="303"/>
      <c r="M23" s="303"/>
      <c r="N23" s="303"/>
    </row>
    <row r="24" spans="3:14" ht="21.75" customHeight="1">
      <c r="C24" s="48" t="s">
        <v>217</v>
      </c>
      <c r="D24" s="174">
        <v>0</v>
      </c>
      <c r="E24" s="174">
        <v>0</v>
      </c>
      <c r="F24" s="174">
        <v>12486</v>
      </c>
      <c r="G24" s="58">
        <f t="shared" si="0"/>
        <v>12486</v>
      </c>
      <c r="H24" s="303"/>
      <c r="I24" s="303"/>
      <c r="J24" s="303"/>
      <c r="K24" s="303"/>
      <c r="L24" s="303"/>
      <c r="M24" s="303"/>
      <c r="N24" s="303"/>
    </row>
    <row r="25" spans="3:14" ht="15.75" customHeight="1">
      <c r="C25" s="53" t="s">
        <v>218</v>
      </c>
      <c r="D25" s="64">
        <f>SUM(D18:D24)</f>
        <v>164596</v>
      </c>
      <c r="E25" s="64">
        <f>SUM(E18:E24)</f>
        <v>150000</v>
      </c>
      <c r="F25" s="64">
        <f t="shared" ref="F25" si="1">SUM(F18:F24)</f>
        <v>252668</v>
      </c>
      <c r="G25" s="119">
        <f t="shared" si="0"/>
        <v>567264</v>
      </c>
      <c r="H25" s="308">
        <f>F17-F25</f>
        <v>0</v>
      </c>
      <c r="I25" s="303"/>
      <c r="J25" s="303"/>
      <c r="K25" s="303"/>
      <c r="L25" s="303"/>
      <c r="M25" s="303"/>
      <c r="N25" s="303"/>
    </row>
    <row r="26" spans="3:14" s="52" customFormat="1">
      <c r="C26" s="65"/>
      <c r="D26" s="66"/>
      <c r="E26" s="66"/>
      <c r="F26" s="66"/>
      <c r="G26" s="120"/>
      <c r="H26" s="304"/>
      <c r="I26" s="304"/>
      <c r="J26" s="304"/>
      <c r="K26" s="304"/>
      <c r="L26" s="304"/>
      <c r="M26" s="304"/>
      <c r="N26" s="304"/>
    </row>
    <row r="27" spans="3:14">
      <c r="C27" s="228" t="s">
        <v>219</v>
      </c>
      <c r="D27" s="228"/>
      <c r="E27" s="228"/>
      <c r="F27" s="228"/>
      <c r="G27" s="228"/>
      <c r="H27" s="303"/>
      <c r="I27" s="303"/>
      <c r="J27" s="303"/>
      <c r="K27" s="303"/>
      <c r="L27" s="303"/>
      <c r="M27" s="303"/>
      <c r="N27" s="303"/>
    </row>
    <row r="28" spans="3:14" ht="27" customHeight="1" thickBot="1">
      <c r="C28" s="61" t="s">
        <v>210</v>
      </c>
      <c r="D28" s="62">
        <f>'1) Budget Tables'!D34</f>
        <v>22322</v>
      </c>
      <c r="E28" s="62">
        <f>'1) Budget Tables'!E34</f>
        <v>221998</v>
      </c>
      <c r="F28" s="62">
        <f>'1) Budget Tables'!F34</f>
        <v>150000</v>
      </c>
      <c r="G28" s="63">
        <f t="shared" ref="G28:G36" si="2">SUM(D28:F28)</f>
        <v>394320</v>
      </c>
      <c r="H28" s="303"/>
      <c r="I28" s="303"/>
      <c r="J28" s="303"/>
      <c r="K28" s="303"/>
      <c r="L28" s="303"/>
      <c r="M28" s="303"/>
      <c r="N28" s="303"/>
    </row>
    <row r="29" spans="3:14">
      <c r="C29" s="59" t="s">
        <v>211</v>
      </c>
      <c r="D29" s="173">
        <v>0</v>
      </c>
      <c r="E29" s="307">
        <v>0</v>
      </c>
      <c r="F29" s="307">
        <v>45000</v>
      </c>
      <c r="G29" s="60">
        <f t="shared" si="2"/>
        <v>45000</v>
      </c>
      <c r="H29" s="303"/>
      <c r="I29" s="303"/>
      <c r="J29" s="303"/>
      <c r="K29" s="303"/>
      <c r="L29" s="303"/>
      <c r="M29" s="303"/>
      <c r="N29" s="303"/>
    </row>
    <row r="30" spans="3:14">
      <c r="C30" s="48" t="s">
        <v>212</v>
      </c>
      <c r="D30" s="174">
        <v>0</v>
      </c>
      <c r="E30" s="274">
        <v>0</v>
      </c>
      <c r="F30" s="274">
        <v>5000</v>
      </c>
      <c r="G30" s="58">
        <f t="shared" si="2"/>
        <v>5000</v>
      </c>
      <c r="H30" s="303"/>
      <c r="I30" s="303"/>
      <c r="J30" s="303"/>
      <c r="K30" s="303"/>
      <c r="L30" s="303"/>
      <c r="M30" s="303"/>
      <c r="N30" s="303"/>
    </row>
    <row r="31" spans="3:14" ht="31.5">
      <c r="C31" s="48" t="s">
        <v>213</v>
      </c>
      <c r="D31" s="174">
        <v>0</v>
      </c>
      <c r="E31" s="174">
        <v>0</v>
      </c>
      <c r="F31" s="174">
        <v>0</v>
      </c>
      <c r="G31" s="58">
        <f t="shared" si="2"/>
        <v>0</v>
      </c>
      <c r="H31" s="303"/>
      <c r="I31" s="303"/>
      <c r="J31" s="303"/>
      <c r="K31" s="303"/>
      <c r="L31" s="303"/>
      <c r="M31" s="303"/>
      <c r="N31" s="303"/>
    </row>
    <row r="32" spans="3:14">
      <c r="C32" s="49" t="s">
        <v>214</v>
      </c>
      <c r="D32" s="174">
        <v>22322</v>
      </c>
      <c r="E32" s="174">
        <v>140068</v>
      </c>
      <c r="F32" s="174">
        <v>12900</v>
      </c>
      <c r="G32" s="58">
        <f t="shared" si="2"/>
        <v>175290</v>
      </c>
      <c r="H32" s="303"/>
      <c r="I32" s="303"/>
      <c r="J32" s="303"/>
      <c r="K32" s="303"/>
      <c r="L32" s="303"/>
      <c r="M32" s="303"/>
      <c r="N32" s="303"/>
    </row>
    <row r="33" spans="2:14">
      <c r="B33" s="303"/>
      <c r="C33" s="48" t="s">
        <v>215</v>
      </c>
      <c r="D33" s="174">
        <v>0</v>
      </c>
      <c r="E33" s="174">
        <v>0</v>
      </c>
      <c r="F33" s="174">
        <v>5000</v>
      </c>
      <c r="G33" s="58">
        <f t="shared" si="2"/>
        <v>5000</v>
      </c>
      <c r="H33" s="303"/>
      <c r="I33" s="303"/>
      <c r="J33" s="303"/>
      <c r="K33" s="303"/>
      <c r="L33" s="303"/>
      <c r="M33" s="303"/>
      <c r="N33" s="303"/>
    </row>
    <row r="34" spans="2:14">
      <c r="B34" s="303"/>
      <c r="C34" s="48" t="s">
        <v>216</v>
      </c>
      <c r="D34" s="174">
        <v>0</v>
      </c>
      <c r="E34" s="174">
        <v>81930</v>
      </c>
      <c r="F34" s="174">
        <v>64147</v>
      </c>
      <c r="G34" s="58">
        <f t="shared" si="2"/>
        <v>146077</v>
      </c>
      <c r="H34" s="303"/>
      <c r="I34" s="303"/>
      <c r="J34" s="303"/>
      <c r="K34" s="303"/>
      <c r="L34" s="303"/>
      <c r="M34" s="303"/>
      <c r="N34" s="303"/>
    </row>
    <row r="35" spans="2:14">
      <c r="B35" s="303"/>
      <c r="C35" s="48" t="s">
        <v>217</v>
      </c>
      <c r="D35" s="174">
        <v>0</v>
      </c>
      <c r="E35" s="174">
        <v>0</v>
      </c>
      <c r="F35" s="174">
        <v>17953</v>
      </c>
      <c r="G35" s="58">
        <f t="shared" si="2"/>
        <v>17953</v>
      </c>
      <c r="H35" s="303"/>
      <c r="I35" s="303"/>
      <c r="J35" s="303"/>
      <c r="K35" s="303"/>
      <c r="L35" s="303"/>
      <c r="M35" s="303"/>
      <c r="N35" s="303"/>
    </row>
    <row r="36" spans="2:14">
      <c r="B36" s="303"/>
      <c r="C36" s="53" t="s">
        <v>218</v>
      </c>
      <c r="D36" s="64">
        <f t="shared" ref="D36:E36" si="3">SUM(D29:D35)</f>
        <v>22322</v>
      </c>
      <c r="E36" s="64">
        <f t="shared" si="3"/>
        <v>221998</v>
      </c>
      <c r="F36" s="64">
        <f t="shared" ref="F36" si="4">SUM(F29:F35)</f>
        <v>150000</v>
      </c>
      <c r="G36" s="58">
        <f t="shared" si="2"/>
        <v>394320</v>
      </c>
      <c r="H36" s="303"/>
      <c r="I36" s="303"/>
      <c r="J36" s="303"/>
      <c r="K36" s="303"/>
      <c r="L36" s="303"/>
      <c r="M36" s="303"/>
      <c r="N36" s="303"/>
    </row>
    <row r="37" spans="2:14" s="52" customFormat="1">
      <c r="B37" s="304"/>
      <c r="C37" s="65"/>
      <c r="D37" s="66"/>
      <c r="E37" s="66"/>
      <c r="F37" s="66"/>
      <c r="G37" s="67"/>
      <c r="H37" s="304"/>
      <c r="I37" s="304"/>
      <c r="J37" s="304"/>
      <c r="K37" s="304"/>
      <c r="L37" s="304"/>
      <c r="M37" s="304"/>
      <c r="N37" s="304"/>
    </row>
    <row r="38" spans="2:14" hidden="1">
      <c r="B38" s="211" t="s">
        <v>220</v>
      </c>
      <c r="C38" s="212"/>
      <c r="D38" s="212"/>
      <c r="E38" s="212"/>
      <c r="F38" s="212"/>
      <c r="G38" s="213"/>
      <c r="H38" s="303"/>
      <c r="I38" s="303"/>
      <c r="J38" s="303"/>
      <c r="K38" s="303"/>
      <c r="L38" s="303"/>
      <c r="M38" s="303"/>
      <c r="N38" s="303"/>
    </row>
    <row r="39" spans="2:14" hidden="1">
      <c r="B39" s="303"/>
      <c r="C39" s="211" t="s">
        <v>221</v>
      </c>
      <c r="D39" s="212"/>
      <c r="E39" s="212"/>
      <c r="F39" s="212"/>
      <c r="G39" s="213"/>
      <c r="H39" s="303"/>
      <c r="I39" s="303"/>
      <c r="J39" s="303"/>
      <c r="K39" s="303"/>
      <c r="L39" s="303"/>
      <c r="M39" s="303"/>
      <c r="N39" s="303"/>
    </row>
    <row r="40" spans="2:14" ht="24" hidden="1" customHeight="1" thickBot="1">
      <c r="B40" s="303"/>
      <c r="C40" s="61" t="s">
        <v>210</v>
      </c>
      <c r="D40" s="62">
        <f>'1) Budget Tables'!D66</f>
        <v>0</v>
      </c>
      <c r="E40" s="62">
        <f>'1) Budget Tables'!E66</f>
        <v>0</v>
      </c>
      <c r="F40" s="62">
        <f>'1) Budget Tables'!F66</f>
        <v>0</v>
      </c>
      <c r="G40" s="63">
        <f>SUM(D40:F40)</f>
        <v>0</v>
      </c>
      <c r="H40" s="303"/>
      <c r="I40" s="303"/>
      <c r="J40" s="303"/>
      <c r="K40" s="303"/>
      <c r="L40" s="303"/>
      <c r="M40" s="303"/>
      <c r="N40" s="303"/>
    </row>
    <row r="41" spans="2:14" ht="15.75" hidden="1" customHeight="1">
      <c r="B41" s="303"/>
      <c r="C41" s="59" t="s">
        <v>211</v>
      </c>
      <c r="D41" s="173"/>
      <c r="E41" s="307"/>
      <c r="F41" s="307"/>
      <c r="G41" s="60">
        <f t="shared" ref="G41:G48" si="5">SUM(D41:F41)</f>
        <v>0</v>
      </c>
      <c r="H41" s="303"/>
      <c r="I41" s="303"/>
      <c r="J41" s="303"/>
      <c r="K41" s="303"/>
      <c r="L41" s="303"/>
      <c r="M41" s="303"/>
      <c r="N41" s="303"/>
    </row>
    <row r="42" spans="2:14" ht="15.75" hidden="1" customHeight="1">
      <c r="B42" s="303"/>
      <c r="C42" s="48" t="s">
        <v>212</v>
      </c>
      <c r="D42" s="174"/>
      <c r="E42" s="274"/>
      <c r="F42" s="274"/>
      <c r="G42" s="58">
        <f t="shared" si="5"/>
        <v>0</v>
      </c>
      <c r="H42" s="303"/>
      <c r="I42" s="303"/>
      <c r="J42" s="303"/>
      <c r="K42" s="303"/>
      <c r="L42" s="303"/>
      <c r="M42" s="303"/>
      <c r="N42" s="303"/>
    </row>
    <row r="43" spans="2:14" ht="15.75" hidden="1" customHeight="1">
      <c r="B43" s="303"/>
      <c r="C43" s="48" t="s">
        <v>213</v>
      </c>
      <c r="D43" s="174"/>
      <c r="E43" s="174"/>
      <c r="F43" s="174"/>
      <c r="G43" s="58">
        <f t="shared" si="5"/>
        <v>0</v>
      </c>
      <c r="H43" s="303"/>
      <c r="I43" s="303"/>
      <c r="J43" s="303"/>
      <c r="K43" s="303"/>
      <c r="L43" s="303"/>
      <c r="M43" s="303"/>
      <c r="N43" s="303"/>
    </row>
    <row r="44" spans="2:14" ht="18.75" hidden="1" customHeight="1">
      <c r="B44" s="303"/>
      <c r="C44" s="49" t="s">
        <v>214</v>
      </c>
      <c r="D44" s="174"/>
      <c r="E44" s="174"/>
      <c r="F44" s="174"/>
      <c r="G44" s="58">
        <f t="shared" si="5"/>
        <v>0</v>
      </c>
      <c r="H44" s="303"/>
      <c r="I44" s="303"/>
      <c r="J44" s="303"/>
      <c r="K44" s="303"/>
      <c r="L44" s="303"/>
      <c r="M44" s="303"/>
      <c r="N44" s="303"/>
    </row>
    <row r="45" spans="2:14" hidden="1">
      <c r="B45" s="303"/>
      <c r="C45" s="48" t="s">
        <v>215</v>
      </c>
      <c r="D45" s="174"/>
      <c r="E45" s="174"/>
      <c r="F45" s="174"/>
      <c r="G45" s="58">
        <f t="shared" si="5"/>
        <v>0</v>
      </c>
      <c r="H45" s="303"/>
      <c r="I45" s="303"/>
      <c r="J45" s="303"/>
      <c r="K45" s="303"/>
      <c r="L45" s="303"/>
      <c r="M45" s="303"/>
      <c r="N45" s="303"/>
    </row>
    <row r="46" spans="2:14" s="52" customFormat="1" ht="21.75" hidden="1" customHeight="1">
      <c r="B46" s="303"/>
      <c r="C46" s="48" t="s">
        <v>216</v>
      </c>
      <c r="D46" s="174"/>
      <c r="E46" s="174"/>
      <c r="F46" s="174"/>
      <c r="G46" s="58">
        <f t="shared" si="5"/>
        <v>0</v>
      </c>
      <c r="H46" s="304"/>
      <c r="I46" s="304"/>
      <c r="J46" s="304"/>
      <c r="K46" s="304"/>
      <c r="L46" s="304"/>
      <c r="M46" s="304"/>
      <c r="N46" s="304"/>
    </row>
    <row r="47" spans="2:14" s="52" customFormat="1" hidden="1">
      <c r="B47" s="303"/>
      <c r="C47" s="48" t="s">
        <v>217</v>
      </c>
      <c r="D47" s="174"/>
      <c r="E47" s="174"/>
      <c r="F47" s="174"/>
      <c r="G47" s="58">
        <f t="shared" si="5"/>
        <v>0</v>
      </c>
      <c r="H47" s="304"/>
      <c r="I47" s="304"/>
      <c r="J47" s="304"/>
      <c r="K47" s="304"/>
      <c r="L47" s="304"/>
      <c r="M47" s="304"/>
      <c r="N47" s="304"/>
    </row>
    <row r="48" spans="2:14" hidden="1">
      <c r="B48" s="303"/>
      <c r="C48" s="53" t="s">
        <v>218</v>
      </c>
      <c r="D48" s="64">
        <f>SUM(D41:D47)</f>
        <v>0</v>
      </c>
      <c r="E48" s="64">
        <f>SUM(E41:E47)</f>
        <v>0</v>
      </c>
      <c r="F48" s="64">
        <f t="shared" ref="F48" si="6">SUM(F41:F47)</f>
        <v>0</v>
      </c>
      <c r="G48" s="58">
        <f t="shared" si="5"/>
        <v>0</v>
      </c>
      <c r="H48" s="303"/>
      <c r="I48" s="303"/>
      <c r="J48" s="303"/>
      <c r="K48" s="303"/>
      <c r="L48" s="303"/>
      <c r="M48" s="303"/>
      <c r="N48" s="303"/>
    </row>
    <row r="49" spans="2:14" s="52" customFormat="1" hidden="1">
      <c r="B49" s="304"/>
      <c r="C49" s="65"/>
      <c r="D49" s="66"/>
      <c r="E49" s="66"/>
      <c r="F49" s="66"/>
      <c r="G49" s="67"/>
      <c r="H49" s="304"/>
      <c r="I49" s="304"/>
      <c r="J49" s="304"/>
      <c r="K49" s="304"/>
      <c r="L49" s="304"/>
      <c r="M49" s="304"/>
      <c r="N49" s="304"/>
    </row>
    <row r="50" spans="2:14" hidden="1">
      <c r="B50" s="304"/>
      <c r="C50" s="211" t="s">
        <v>75</v>
      </c>
      <c r="D50" s="212"/>
      <c r="E50" s="212"/>
      <c r="F50" s="212"/>
      <c r="G50" s="213"/>
      <c r="H50" s="303"/>
      <c r="I50" s="303"/>
      <c r="J50" s="303"/>
      <c r="K50" s="303"/>
      <c r="L50" s="303"/>
      <c r="M50" s="303"/>
      <c r="N50" s="303"/>
    </row>
    <row r="51" spans="2:14" ht="21.75" hidden="1" customHeight="1" thickBot="1">
      <c r="B51" s="303"/>
      <c r="C51" s="61" t="s">
        <v>210</v>
      </c>
      <c r="D51" s="62">
        <f>'1) Budget Tables'!D76</f>
        <v>0</v>
      </c>
      <c r="E51" s="62">
        <f>'1) Budget Tables'!E76</f>
        <v>0</v>
      </c>
      <c r="F51" s="62">
        <f>'1) Budget Tables'!F76</f>
        <v>0</v>
      </c>
      <c r="G51" s="63">
        <f t="shared" ref="G51:G59" si="7">SUM(D51:F51)</f>
        <v>0</v>
      </c>
      <c r="H51" s="303"/>
      <c r="I51" s="303"/>
      <c r="J51" s="303"/>
      <c r="K51" s="303"/>
      <c r="L51" s="303"/>
      <c r="M51" s="303"/>
      <c r="N51" s="303"/>
    </row>
    <row r="52" spans="2:14" ht="15.75" hidden="1" customHeight="1">
      <c r="B52" s="303"/>
      <c r="C52" s="59" t="s">
        <v>211</v>
      </c>
      <c r="D52" s="173"/>
      <c r="E52" s="307"/>
      <c r="F52" s="307"/>
      <c r="G52" s="60">
        <f t="shared" si="7"/>
        <v>0</v>
      </c>
      <c r="H52" s="303"/>
      <c r="I52" s="303"/>
      <c r="J52" s="303"/>
      <c r="K52" s="303"/>
      <c r="L52" s="303"/>
      <c r="M52" s="303"/>
      <c r="N52" s="303"/>
    </row>
    <row r="53" spans="2:14" ht="15.75" hidden="1" customHeight="1">
      <c r="B53" s="303"/>
      <c r="C53" s="48" t="s">
        <v>212</v>
      </c>
      <c r="D53" s="174"/>
      <c r="E53" s="274"/>
      <c r="F53" s="274"/>
      <c r="G53" s="58">
        <f t="shared" si="7"/>
        <v>0</v>
      </c>
      <c r="H53" s="303"/>
      <c r="I53" s="303"/>
      <c r="J53" s="303"/>
      <c r="K53" s="303"/>
      <c r="L53" s="303"/>
      <c r="M53" s="303"/>
      <c r="N53" s="303"/>
    </row>
    <row r="54" spans="2:14" ht="15.75" hidden="1" customHeight="1">
      <c r="B54" s="303"/>
      <c r="C54" s="48" t="s">
        <v>213</v>
      </c>
      <c r="D54" s="174"/>
      <c r="E54" s="174"/>
      <c r="F54" s="174"/>
      <c r="G54" s="58">
        <f t="shared" si="7"/>
        <v>0</v>
      </c>
      <c r="H54" s="303"/>
      <c r="I54" s="303"/>
      <c r="J54" s="303"/>
      <c r="K54" s="303"/>
      <c r="L54" s="303"/>
      <c r="M54" s="303"/>
      <c r="N54" s="303"/>
    </row>
    <row r="55" spans="2:14" hidden="1">
      <c r="B55" s="303"/>
      <c r="C55" s="49" t="s">
        <v>214</v>
      </c>
      <c r="D55" s="174"/>
      <c r="E55" s="174"/>
      <c r="F55" s="174"/>
      <c r="G55" s="58">
        <f t="shared" si="7"/>
        <v>0</v>
      </c>
      <c r="H55" s="303"/>
      <c r="I55" s="303"/>
      <c r="J55" s="303"/>
      <c r="K55" s="303"/>
      <c r="L55" s="303"/>
      <c r="M55" s="303"/>
      <c r="N55" s="303"/>
    </row>
    <row r="56" spans="2:14" hidden="1">
      <c r="B56" s="303"/>
      <c r="C56" s="48" t="s">
        <v>215</v>
      </c>
      <c r="D56" s="174"/>
      <c r="E56" s="174"/>
      <c r="F56" s="174"/>
      <c r="G56" s="58">
        <f t="shared" si="7"/>
        <v>0</v>
      </c>
      <c r="H56" s="303"/>
      <c r="I56" s="303"/>
      <c r="J56" s="303"/>
      <c r="K56" s="303"/>
      <c r="L56" s="303"/>
      <c r="M56" s="303"/>
      <c r="N56" s="303"/>
    </row>
    <row r="57" spans="2:14" hidden="1">
      <c r="B57" s="303"/>
      <c r="C57" s="48" t="s">
        <v>216</v>
      </c>
      <c r="D57" s="174"/>
      <c r="E57" s="174"/>
      <c r="F57" s="174"/>
      <c r="G57" s="58">
        <f t="shared" si="7"/>
        <v>0</v>
      </c>
      <c r="H57" s="303"/>
      <c r="I57" s="303"/>
      <c r="J57" s="303"/>
      <c r="K57" s="303"/>
      <c r="L57" s="303"/>
      <c r="M57" s="303"/>
      <c r="N57" s="303"/>
    </row>
    <row r="58" spans="2:14" hidden="1">
      <c r="B58" s="303"/>
      <c r="C58" s="48" t="s">
        <v>217</v>
      </c>
      <c r="D58" s="174"/>
      <c r="E58" s="174"/>
      <c r="F58" s="174"/>
      <c r="G58" s="58">
        <f t="shared" si="7"/>
        <v>0</v>
      </c>
      <c r="H58" s="303"/>
      <c r="I58" s="303"/>
      <c r="J58" s="303"/>
      <c r="K58" s="303"/>
      <c r="L58" s="303"/>
      <c r="M58" s="303"/>
      <c r="N58" s="303"/>
    </row>
    <row r="59" spans="2:14" hidden="1">
      <c r="B59" s="303"/>
      <c r="C59" s="53" t="s">
        <v>218</v>
      </c>
      <c r="D59" s="64">
        <f t="shared" ref="D59:E59" si="8">SUM(D52:D58)</f>
        <v>0</v>
      </c>
      <c r="E59" s="64">
        <f t="shared" si="8"/>
        <v>0</v>
      </c>
      <c r="F59" s="64">
        <f t="shared" ref="F59" si="9">SUM(F52:F58)</f>
        <v>0</v>
      </c>
      <c r="G59" s="58">
        <f t="shared" si="7"/>
        <v>0</v>
      </c>
      <c r="H59" s="303"/>
      <c r="I59" s="303"/>
      <c r="J59" s="303"/>
      <c r="K59" s="303"/>
      <c r="L59" s="303"/>
      <c r="M59" s="303"/>
      <c r="N59" s="303"/>
    </row>
    <row r="60" spans="2:14" s="52" customFormat="1" hidden="1">
      <c r="B60" s="304"/>
      <c r="C60" s="65"/>
      <c r="D60" s="66"/>
      <c r="E60" s="66"/>
      <c r="F60" s="66"/>
      <c r="G60" s="67"/>
      <c r="H60" s="304"/>
      <c r="I60" s="304"/>
      <c r="J60" s="304"/>
      <c r="K60" s="304"/>
      <c r="L60" s="304"/>
      <c r="M60" s="304"/>
      <c r="N60" s="304"/>
    </row>
    <row r="61" spans="2:14" hidden="1">
      <c r="B61" s="303"/>
      <c r="C61" s="211" t="s">
        <v>84</v>
      </c>
      <c r="D61" s="212"/>
      <c r="E61" s="212"/>
      <c r="F61" s="212"/>
      <c r="G61" s="213"/>
      <c r="H61" s="303"/>
      <c r="I61" s="303"/>
      <c r="J61" s="303"/>
      <c r="K61" s="303"/>
      <c r="L61" s="303"/>
      <c r="M61" s="303"/>
      <c r="N61" s="303"/>
    </row>
    <row r="62" spans="2:14" ht="21.75" hidden="1" customHeight="1" thickBot="1">
      <c r="B62" s="304"/>
      <c r="C62" s="61" t="s">
        <v>210</v>
      </c>
      <c r="D62" s="62">
        <f>'1) Budget Tables'!D86</f>
        <v>0</v>
      </c>
      <c r="E62" s="62">
        <f>'1) Budget Tables'!E86</f>
        <v>0</v>
      </c>
      <c r="F62" s="62">
        <f>'1) Budget Tables'!F86</f>
        <v>0</v>
      </c>
      <c r="G62" s="63">
        <f t="shared" ref="G62:G70" si="10">SUM(D62:F62)</f>
        <v>0</v>
      </c>
      <c r="H62" s="303"/>
      <c r="I62" s="303"/>
      <c r="J62" s="303"/>
      <c r="K62" s="303"/>
      <c r="L62" s="303"/>
      <c r="M62" s="303"/>
      <c r="N62" s="303"/>
    </row>
    <row r="63" spans="2:14" ht="18" hidden="1" customHeight="1">
      <c r="B63" s="303"/>
      <c r="C63" s="59" t="s">
        <v>211</v>
      </c>
      <c r="D63" s="173"/>
      <c r="E63" s="307"/>
      <c r="F63" s="307"/>
      <c r="G63" s="60">
        <f t="shared" si="10"/>
        <v>0</v>
      </c>
      <c r="H63" s="303"/>
      <c r="I63" s="303"/>
      <c r="J63" s="303"/>
      <c r="K63" s="303"/>
      <c r="L63" s="303"/>
      <c r="M63" s="303"/>
      <c r="N63" s="303"/>
    </row>
    <row r="64" spans="2:14" ht="15.75" hidden="1" customHeight="1">
      <c r="B64" s="303"/>
      <c r="C64" s="48" t="s">
        <v>212</v>
      </c>
      <c r="D64" s="174"/>
      <c r="E64" s="274"/>
      <c r="F64" s="274"/>
      <c r="G64" s="58">
        <f t="shared" si="10"/>
        <v>0</v>
      </c>
      <c r="H64" s="303"/>
      <c r="I64" s="303"/>
      <c r="J64" s="303"/>
      <c r="K64" s="303"/>
      <c r="L64" s="303"/>
      <c r="M64" s="303"/>
      <c r="N64" s="303"/>
    </row>
    <row r="65" spans="2:14" s="52" customFormat="1" ht="15.75" hidden="1" customHeight="1">
      <c r="B65" s="303"/>
      <c r="C65" s="48" t="s">
        <v>213</v>
      </c>
      <c r="D65" s="174"/>
      <c r="E65" s="174"/>
      <c r="F65" s="174"/>
      <c r="G65" s="58">
        <f t="shared" si="10"/>
        <v>0</v>
      </c>
      <c r="H65" s="304"/>
      <c r="I65" s="304"/>
      <c r="J65" s="304"/>
      <c r="K65" s="304"/>
      <c r="L65" s="304"/>
      <c r="M65" s="304"/>
      <c r="N65" s="304"/>
    </row>
    <row r="66" spans="2:14" hidden="1">
      <c r="B66" s="304"/>
      <c r="C66" s="49" t="s">
        <v>214</v>
      </c>
      <c r="D66" s="174"/>
      <c r="E66" s="174"/>
      <c r="F66" s="174"/>
      <c r="G66" s="58">
        <f t="shared" si="10"/>
        <v>0</v>
      </c>
      <c r="H66" s="303"/>
      <c r="I66" s="303"/>
      <c r="J66" s="303"/>
      <c r="K66" s="303"/>
      <c r="L66" s="303"/>
      <c r="M66" s="303"/>
      <c r="N66" s="303"/>
    </row>
    <row r="67" spans="2:14" hidden="1">
      <c r="B67" s="304"/>
      <c r="C67" s="48" t="s">
        <v>215</v>
      </c>
      <c r="D67" s="174"/>
      <c r="E67" s="174"/>
      <c r="F67" s="174"/>
      <c r="G67" s="58">
        <f t="shared" si="10"/>
        <v>0</v>
      </c>
      <c r="H67" s="303"/>
      <c r="I67" s="303"/>
      <c r="J67" s="303"/>
      <c r="K67" s="303"/>
      <c r="L67" s="303"/>
      <c r="M67" s="303"/>
      <c r="N67" s="303"/>
    </row>
    <row r="68" spans="2:14" hidden="1">
      <c r="B68" s="304"/>
      <c r="C68" s="48" t="s">
        <v>216</v>
      </c>
      <c r="D68" s="174"/>
      <c r="E68" s="174"/>
      <c r="F68" s="174"/>
      <c r="G68" s="58">
        <f t="shared" si="10"/>
        <v>0</v>
      </c>
      <c r="H68" s="303"/>
      <c r="I68" s="303"/>
      <c r="J68" s="303"/>
      <c r="K68" s="303"/>
      <c r="L68" s="303"/>
      <c r="M68" s="303"/>
      <c r="N68" s="303"/>
    </row>
    <row r="69" spans="2:14" hidden="1">
      <c r="B69" s="303"/>
      <c r="C69" s="48" t="s">
        <v>217</v>
      </c>
      <c r="D69" s="174"/>
      <c r="E69" s="174"/>
      <c r="F69" s="174"/>
      <c r="G69" s="58">
        <f t="shared" si="10"/>
        <v>0</v>
      </c>
      <c r="H69" s="303"/>
      <c r="I69" s="303"/>
      <c r="J69" s="303"/>
      <c r="K69" s="303"/>
      <c r="L69" s="303"/>
      <c r="M69" s="303"/>
      <c r="N69" s="303"/>
    </row>
    <row r="70" spans="2:14" hidden="1">
      <c r="B70" s="303"/>
      <c r="C70" s="53" t="s">
        <v>218</v>
      </c>
      <c r="D70" s="64">
        <f t="shared" ref="D70:E70" si="11">SUM(D63:D69)</f>
        <v>0</v>
      </c>
      <c r="E70" s="64">
        <f t="shared" si="11"/>
        <v>0</v>
      </c>
      <c r="F70" s="64">
        <f t="shared" ref="F70" si="12">SUM(F63:F69)</f>
        <v>0</v>
      </c>
      <c r="G70" s="58">
        <f t="shared" si="10"/>
        <v>0</v>
      </c>
      <c r="H70" s="303"/>
      <c r="I70" s="303"/>
      <c r="J70" s="303"/>
      <c r="K70" s="303"/>
      <c r="L70" s="303"/>
      <c r="M70" s="303"/>
      <c r="N70" s="303"/>
    </row>
    <row r="71" spans="2:14" s="52" customFormat="1" hidden="1">
      <c r="B71" s="304"/>
      <c r="C71" s="65"/>
      <c r="D71" s="66"/>
      <c r="E71" s="66"/>
      <c r="F71" s="66"/>
      <c r="G71" s="67"/>
      <c r="H71" s="304"/>
      <c r="I71" s="304"/>
      <c r="J71" s="304"/>
      <c r="K71" s="304"/>
      <c r="L71" s="304"/>
      <c r="M71" s="304"/>
      <c r="N71" s="304"/>
    </row>
    <row r="72" spans="2:14" hidden="1">
      <c r="B72" s="303"/>
      <c r="C72" s="211" t="s">
        <v>93</v>
      </c>
      <c r="D72" s="212"/>
      <c r="E72" s="212"/>
      <c r="F72" s="212"/>
      <c r="G72" s="213"/>
      <c r="H72" s="303"/>
      <c r="I72" s="303"/>
      <c r="J72" s="303"/>
      <c r="K72" s="303"/>
      <c r="L72" s="303"/>
      <c r="M72" s="303"/>
      <c r="N72" s="303"/>
    </row>
    <row r="73" spans="2:14" ht="21.75" hidden="1" customHeight="1" thickBot="1">
      <c r="B73" s="303"/>
      <c r="C73" s="61" t="s">
        <v>210</v>
      </c>
      <c r="D73" s="62">
        <f>'1) Budget Tables'!D96</f>
        <v>0</v>
      </c>
      <c r="E73" s="62">
        <f>'1) Budget Tables'!E96</f>
        <v>0</v>
      </c>
      <c r="F73" s="62">
        <f>'1) Budget Tables'!F96</f>
        <v>0</v>
      </c>
      <c r="G73" s="63">
        <f t="shared" ref="G73:G81" si="13">SUM(D73:F73)</f>
        <v>0</v>
      </c>
      <c r="H73" s="303"/>
      <c r="I73" s="303"/>
      <c r="J73" s="303"/>
      <c r="K73" s="303"/>
      <c r="L73" s="303"/>
      <c r="M73" s="303"/>
      <c r="N73" s="303"/>
    </row>
    <row r="74" spans="2:14" ht="15.75" hidden="1" customHeight="1">
      <c r="B74" s="303"/>
      <c r="C74" s="59" t="s">
        <v>211</v>
      </c>
      <c r="D74" s="173"/>
      <c r="E74" s="307"/>
      <c r="F74" s="307"/>
      <c r="G74" s="60">
        <f t="shared" si="13"/>
        <v>0</v>
      </c>
      <c r="H74" s="303"/>
      <c r="I74" s="303"/>
      <c r="J74" s="303"/>
      <c r="K74" s="303"/>
      <c r="L74" s="303"/>
      <c r="M74" s="303"/>
      <c r="N74" s="303"/>
    </row>
    <row r="75" spans="2:14" ht="15.75" hidden="1" customHeight="1">
      <c r="B75" s="304"/>
      <c r="C75" s="48" t="s">
        <v>212</v>
      </c>
      <c r="D75" s="174"/>
      <c r="E75" s="274"/>
      <c r="F75" s="274"/>
      <c r="G75" s="58">
        <f t="shared" si="13"/>
        <v>0</v>
      </c>
      <c r="H75" s="303"/>
      <c r="I75" s="303"/>
      <c r="J75" s="303"/>
      <c r="K75" s="303"/>
      <c r="L75" s="303"/>
      <c r="M75" s="303"/>
      <c r="N75" s="303"/>
    </row>
    <row r="76" spans="2:14" ht="15.75" hidden="1" customHeight="1">
      <c r="B76" s="303"/>
      <c r="C76" s="48" t="s">
        <v>213</v>
      </c>
      <c r="D76" s="174"/>
      <c r="E76" s="174"/>
      <c r="F76" s="174"/>
      <c r="G76" s="58">
        <f t="shared" si="13"/>
        <v>0</v>
      </c>
      <c r="H76" s="303"/>
      <c r="I76" s="303"/>
      <c r="J76" s="303"/>
      <c r="K76" s="303"/>
      <c r="L76" s="303"/>
      <c r="M76" s="303"/>
      <c r="N76" s="303"/>
    </row>
    <row r="77" spans="2:14" hidden="1">
      <c r="B77" s="303"/>
      <c r="C77" s="49" t="s">
        <v>214</v>
      </c>
      <c r="D77" s="174"/>
      <c r="E77" s="174"/>
      <c r="F77" s="174"/>
      <c r="G77" s="58">
        <f t="shared" si="13"/>
        <v>0</v>
      </c>
      <c r="H77" s="303"/>
      <c r="I77" s="303"/>
      <c r="J77" s="303"/>
      <c r="K77" s="303"/>
      <c r="L77" s="303"/>
      <c r="M77" s="303"/>
      <c r="N77" s="303"/>
    </row>
    <row r="78" spans="2:14" hidden="1">
      <c r="B78" s="303"/>
      <c r="C78" s="48" t="s">
        <v>215</v>
      </c>
      <c r="D78" s="174"/>
      <c r="E78" s="174"/>
      <c r="F78" s="174"/>
      <c r="G78" s="58">
        <f t="shared" si="13"/>
        <v>0</v>
      </c>
      <c r="H78" s="303"/>
      <c r="I78" s="303"/>
      <c r="J78" s="303"/>
      <c r="K78" s="303"/>
      <c r="L78" s="303"/>
      <c r="M78" s="303"/>
      <c r="N78" s="303"/>
    </row>
    <row r="79" spans="2:14" ht="25.5" hidden="1" customHeight="1">
      <c r="B79" s="303"/>
      <c r="C79" s="48" t="s">
        <v>216</v>
      </c>
      <c r="D79" s="174"/>
      <c r="E79" s="174"/>
      <c r="F79" s="174"/>
      <c r="G79" s="58">
        <f t="shared" si="13"/>
        <v>0</v>
      </c>
      <c r="H79" s="303"/>
      <c r="I79" s="303"/>
      <c r="J79" s="303"/>
      <c r="K79" s="303"/>
      <c r="L79" s="303"/>
      <c r="M79" s="303"/>
      <c r="N79" s="303"/>
    </row>
    <row r="80" spans="2:14" hidden="1">
      <c r="B80" s="304"/>
      <c r="C80" s="48" t="s">
        <v>217</v>
      </c>
      <c r="D80" s="174"/>
      <c r="E80" s="174"/>
      <c r="F80" s="174"/>
      <c r="G80" s="58">
        <f t="shared" si="13"/>
        <v>0</v>
      </c>
      <c r="H80" s="303"/>
      <c r="I80" s="303"/>
      <c r="J80" s="303"/>
      <c r="K80" s="303"/>
      <c r="L80" s="303"/>
      <c r="M80" s="303"/>
      <c r="N80" s="303"/>
    </row>
    <row r="81" spans="2:14" ht="15.75" hidden="1" customHeight="1">
      <c r="B81" s="303"/>
      <c r="C81" s="53" t="s">
        <v>218</v>
      </c>
      <c r="D81" s="64">
        <f t="shared" ref="D81:E81" si="14">SUM(D74:D80)</f>
        <v>0</v>
      </c>
      <c r="E81" s="64">
        <f t="shared" si="14"/>
        <v>0</v>
      </c>
      <c r="F81" s="64">
        <f t="shared" ref="F81" si="15">SUM(F74:F80)</f>
        <v>0</v>
      </c>
      <c r="G81" s="58">
        <f t="shared" si="13"/>
        <v>0</v>
      </c>
      <c r="H81" s="303"/>
      <c r="I81" s="303"/>
      <c r="J81" s="303"/>
      <c r="K81" s="303"/>
      <c r="L81" s="303"/>
      <c r="M81" s="303"/>
      <c r="N81" s="303"/>
    </row>
    <row r="82" spans="2:14" ht="25.5" hidden="1" customHeight="1">
      <c r="B82" s="303"/>
      <c r="C82" s="303"/>
      <c r="D82" s="309"/>
      <c r="E82" s="309"/>
      <c r="F82" s="309"/>
      <c r="G82" s="309"/>
      <c r="H82" s="303"/>
      <c r="I82" s="303"/>
      <c r="J82" s="303"/>
      <c r="K82" s="303"/>
      <c r="L82" s="303"/>
      <c r="M82" s="303"/>
      <c r="N82" s="303"/>
    </row>
    <row r="83" spans="2:14" hidden="1">
      <c r="B83" s="211" t="s">
        <v>222</v>
      </c>
      <c r="C83" s="212"/>
      <c r="D83" s="212"/>
      <c r="E83" s="212"/>
      <c r="F83" s="212"/>
      <c r="G83" s="213"/>
      <c r="H83" s="303"/>
      <c r="I83" s="303"/>
      <c r="J83" s="303"/>
      <c r="K83" s="303"/>
      <c r="L83" s="303"/>
      <c r="M83" s="303"/>
      <c r="N83" s="303"/>
    </row>
    <row r="84" spans="2:14" hidden="1">
      <c r="B84" s="303"/>
      <c r="C84" s="211" t="s">
        <v>103</v>
      </c>
      <c r="D84" s="212"/>
      <c r="E84" s="212"/>
      <c r="F84" s="212"/>
      <c r="G84" s="213"/>
      <c r="H84" s="303"/>
      <c r="I84" s="303"/>
      <c r="J84" s="303"/>
      <c r="K84" s="303"/>
      <c r="L84" s="303"/>
      <c r="M84" s="303"/>
      <c r="N84" s="303"/>
    </row>
    <row r="85" spans="2:14" ht="22.5" hidden="1" customHeight="1" thickBot="1">
      <c r="B85" s="303"/>
      <c r="C85" s="61" t="s">
        <v>210</v>
      </c>
      <c r="D85" s="62">
        <f>'1) Budget Tables'!D108</f>
        <v>0</v>
      </c>
      <c r="E85" s="62">
        <f>'1) Budget Tables'!E108</f>
        <v>0</v>
      </c>
      <c r="F85" s="62">
        <f>'1) Budget Tables'!F108</f>
        <v>0</v>
      </c>
      <c r="G85" s="63">
        <f>SUM(D85:F85)</f>
        <v>0</v>
      </c>
      <c r="H85" s="303"/>
      <c r="I85" s="303"/>
      <c r="J85" s="303"/>
      <c r="K85" s="303"/>
      <c r="L85" s="303"/>
      <c r="M85" s="303"/>
      <c r="N85" s="303"/>
    </row>
    <row r="86" spans="2:14" hidden="1">
      <c r="B86" s="303"/>
      <c r="C86" s="59" t="s">
        <v>211</v>
      </c>
      <c r="D86" s="173"/>
      <c r="E86" s="307"/>
      <c r="F86" s="307"/>
      <c r="G86" s="60">
        <f t="shared" ref="G86:G93" si="16">SUM(D86:F86)</f>
        <v>0</v>
      </c>
      <c r="H86" s="303"/>
      <c r="I86" s="303"/>
      <c r="J86" s="303"/>
      <c r="K86" s="303"/>
      <c r="L86" s="303"/>
      <c r="M86" s="303"/>
      <c r="N86" s="303"/>
    </row>
    <row r="87" spans="2:14" hidden="1">
      <c r="B87" s="303"/>
      <c r="C87" s="48" t="s">
        <v>212</v>
      </c>
      <c r="D87" s="174"/>
      <c r="E87" s="274"/>
      <c r="F87" s="274"/>
      <c r="G87" s="58">
        <f t="shared" si="16"/>
        <v>0</v>
      </c>
      <c r="H87" s="303"/>
      <c r="I87" s="303"/>
      <c r="J87" s="303"/>
      <c r="K87" s="303"/>
      <c r="L87" s="303"/>
      <c r="M87" s="303"/>
      <c r="N87" s="303"/>
    </row>
    <row r="88" spans="2:14" ht="15.75" hidden="1" customHeight="1">
      <c r="B88" s="303"/>
      <c r="C88" s="48" t="s">
        <v>213</v>
      </c>
      <c r="D88" s="174"/>
      <c r="E88" s="174"/>
      <c r="F88" s="174"/>
      <c r="G88" s="58">
        <f t="shared" si="16"/>
        <v>0</v>
      </c>
      <c r="H88" s="303"/>
      <c r="I88" s="303"/>
      <c r="J88" s="303"/>
      <c r="K88" s="303"/>
      <c r="L88" s="303"/>
      <c r="M88" s="303"/>
      <c r="N88" s="303"/>
    </row>
    <row r="89" spans="2:14" hidden="1">
      <c r="B89" s="303"/>
      <c r="C89" s="49" t="s">
        <v>214</v>
      </c>
      <c r="D89" s="174"/>
      <c r="E89" s="174"/>
      <c r="F89" s="174"/>
      <c r="G89" s="58">
        <f t="shared" si="16"/>
        <v>0</v>
      </c>
      <c r="H89" s="303"/>
      <c r="I89" s="303"/>
      <c r="J89" s="303"/>
      <c r="K89" s="303"/>
      <c r="L89" s="303"/>
      <c r="M89" s="303"/>
      <c r="N89" s="303"/>
    </row>
    <row r="90" spans="2:14" hidden="1">
      <c r="B90" s="303"/>
      <c r="C90" s="48" t="s">
        <v>215</v>
      </c>
      <c r="D90" s="174"/>
      <c r="E90" s="174"/>
      <c r="F90" s="174"/>
      <c r="G90" s="58">
        <f t="shared" si="16"/>
        <v>0</v>
      </c>
      <c r="H90" s="303"/>
      <c r="I90" s="303"/>
      <c r="J90" s="303"/>
      <c r="K90" s="303"/>
      <c r="L90" s="303"/>
      <c r="M90" s="303"/>
      <c r="N90" s="303"/>
    </row>
    <row r="91" spans="2:14" hidden="1">
      <c r="B91" s="303"/>
      <c r="C91" s="48" t="s">
        <v>216</v>
      </c>
      <c r="D91" s="174"/>
      <c r="E91" s="174"/>
      <c r="F91" s="174"/>
      <c r="G91" s="58">
        <f t="shared" si="16"/>
        <v>0</v>
      </c>
      <c r="H91" s="303"/>
      <c r="I91" s="303"/>
      <c r="J91" s="303"/>
      <c r="K91" s="303"/>
      <c r="L91" s="303"/>
      <c r="M91" s="303"/>
      <c r="N91" s="303"/>
    </row>
    <row r="92" spans="2:14" hidden="1">
      <c r="B92" s="303"/>
      <c r="C92" s="48" t="s">
        <v>217</v>
      </c>
      <c r="D92" s="174"/>
      <c r="E92" s="174"/>
      <c r="F92" s="174"/>
      <c r="G92" s="58">
        <f t="shared" si="16"/>
        <v>0</v>
      </c>
      <c r="H92" s="303"/>
      <c r="I92" s="303"/>
      <c r="J92" s="303"/>
      <c r="K92" s="303"/>
      <c r="L92" s="303"/>
      <c r="M92" s="303"/>
      <c r="N92" s="303"/>
    </row>
    <row r="93" spans="2:14" hidden="1">
      <c r="B93" s="303"/>
      <c r="C93" s="53" t="s">
        <v>218</v>
      </c>
      <c r="D93" s="64">
        <f>SUM(D86:D92)</f>
        <v>0</v>
      </c>
      <c r="E93" s="64">
        <f>SUM(E86:E92)</f>
        <v>0</v>
      </c>
      <c r="F93" s="64">
        <f t="shared" ref="F93" si="17">SUM(F86:F92)</f>
        <v>0</v>
      </c>
      <c r="G93" s="58">
        <f t="shared" si="16"/>
        <v>0</v>
      </c>
      <c r="H93" s="303"/>
      <c r="I93" s="303"/>
      <c r="J93" s="303"/>
      <c r="K93" s="303"/>
      <c r="L93" s="303"/>
      <c r="M93" s="303"/>
      <c r="N93" s="303"/>
    </row>
    <row r="94" spans="2:14" s="52" customFormat="1" hidden="1">
      <c r="B94" s="304"/>
      <c r="C94" s="65"/>
      <c r="D94" s="66"/>
      <c r="E94" s="66"/>
      <c r="F94" s="66"/>
      <c r="G94" s="67"/>
      <c r="H94" s="304"/>
      <c r="I94" s="304"/>
      <c r="J94" s="304"/>
      <c r="K94" s="304"/>
      <c r="L94" s="304"/>
      <c r="M94" s="304"/>
      <c r="N94" s="304"/>
    </row>
    <row r="95" spans="2:14" ht="15.75" hidden="1" customHeight="1">
      <c r="B95" s="303"/>
      <c r="C95" s="211" t="s">
        <v>223</v>
      </c>
      <c r="D95" s="212"/>
      <c r="E95" s="212"/>
      <c r="F95" s="212"/>
      <c r="G95" s="213"/>
      <c r="H95" s="303"/>
      <c r="I95" s="303"/>
      <c r="J95" s="303"/>
      <c r="K95" s="303"/>
      <c r="L95" s="303"/>
      <c r="M95" s="303"/>
      <c r="N95" s="303"/>
    </row>
    <row r="96" spans="2:14" ht="21.75" hidden="1" customHeight="1" thickBot="1">
      <c r="B96" s="303"/>
      <c r="C96" s="61" t="s">
        <v>210</v>
      </c>
      <c r="D96" s="62">
        <f>'1) Budget Tables'!D118</f>
        <v>0</v>
      </c>
      <c r="E96" s="62">
        <f>'1) Budget Tables'!E118</f>
        <v>0</v>
      </c>
      <c r="F96" s="62">
        <f>'1) Budget Tables'!F118</f>
        <v>0</v>
      </c>
      <c r="G96" s="63">
        <f t="shared" ref="G96:G104" si="18">SUM(D96:F96)</f>
        <v>0</v>
      </c>
      <c r="H96" s="303"/>
      <c r="I96" s="303"/>
      <c r="J96" s="303"/>
      <c r="K96" s="303"/>
      <c r="L96" s="303"/>
      <c r="M96" s="303"/>
      <c r="N96" s="303"/>
    </row>
    <row r="97" spans="3:14" hidden="1">
      <c r="C97" s="59" t="s">
        <v>211</v>
      </c>
      <c r="D97" s="173"/>
      <c r="E97" s="307"/>
      <c r="F97" s="307"/>
      <c r="G97" s="60">
        <f t="shared" si="18"/>
        <v>0</v>
      </c>
      <c r="H97" s="303"/>
      <c r="I97" s="303"/>
      <c r="J97" s="303"/>
      <c r="K97" s="303"/>
      <c r="L97" s="303"/>
      <c r="M97" s="303"/>
      <c r="N97" s="303"/>
    </row>
    <row r="98" spans="3:14" hidden="1">
      <c r="C98" s="48" t="s">
        <v>212</v>
      </c>
      <c r="D98" s="174"/>
      <c r="E98" s="274"/>
      <c r="F98" s="274"/>
      <c r="G98" s="58">
        <f t="shared" si="18"/>
        <v>0</v>
      </c>
      <c r="H98" s="303"/>
      <c r="I98" s="303"/>
      <c r="J98" s="303"/>
      <c r="K98" s="303"/>
      <c r="L98" s="303"/>
      <c r="M98" s="303"/>
      <c r="N98" s="303"/>
    </row>
    <row r="99" spans="3:14" ht="31.5" hidden="1">
      <c r="C99" s="48" t="s">
        <v>213</v>
      </c>
      <c r="D99" s="174"/>
      <c r="E99" s="174"/>
      <c r="F99" s="174"/>
      <c r="G99" s="58">
        <f t="shared" si="18"/>
        <v>0</v>
      </c>
      <c r="H99" s="303"/>
      <c r="I99" s="303"/>
      <c r="J99" s="303"/>
      <c r="K99" s="303"/>
      <c r="L99" s="303"/>
      <c r="M99" s="303"/>
      <c r="N99" s="303"/>
    </row>
    <row r="100" spans="3:14" hidden="1">
      <c r="C100" s="49" t="s">
        <v>214</v>
      </c>
      <c r="D100" s="174"/>
      <c r="E100" s="174"/>
      <c r="F100" s="174"/>
      <c r="G100" s="58">
        <f t="shared" si="18"/>
        <v>0</v>
      </c>
      <c r="H100" s="303"/>
      <c r="I100" s="303"/>
      <c r="J100" s="303"/>
      <c r="K100" s="303"/>
      <c r="L100" s="303"/>
      <c r="M100" s="303"/>
      <c r="N100" s="303"/>
    </row>
    <row r="101" spans="3:14" hidden="1">
      <c r="C101" s="48" t="s">
        <v>215</v>
      </c>
      <c r="D101" s="174"/>
      <c r="E101" s="174"/>
      <c r="F101" s="174"/>
      <c r="G101" s="58">
        <f t="shared" si="18"/>
        <v>0</v>
      </c>
      <c r="H101" s="303"/>
      <c r="I101" s="303"/>
      <c r="J101" s="303"/>
      <c r="K101" s="303"/>
      <c r="L101" s="303"/>
      <c r="M101" s="303"/>
      <c r="N101" s="303"/>
    </row>
    <row r="102" spans="3:14" hidden="1">
      <c r="C102" s="48" t="s">
        <v>216</v>
      </c>
      <c r="D102" s="174"/>
      <c r="E102" s="174"/>
      <c r="F102" s="174"/>
      <c r="G102" s="58">
        <f t="shared" si="18"/>
        <v>0</v>
      </c>
      <c r="H102" s="303"/>
      <c r="I102" s="303"/>
      <c r="J102" s="303"/>
      <c r="K102" s="303"/>
      <c r="L102" s="303"/>
      <c r="M102" s="303"/>
      <c r="N102" s="303"/>
    </row>
    <row r="103" spans="3:14" hidden="1">
      <c r="C103" s="48" t="s">
        <v>217</v>
      </c>
      <c r="D103" s="174"/>
      <c r="E103" s="174"/>
      <c r="F103" s="174"/>
      <c r="G103" s="58">
        <f t="shared" si="18"/>
        <v>0</v>
      </c>
      <c r="H103" s="303"/>
      <c r="I103" s="303"/>
      <c r="J103" s="303"/>
      <c r="K103" s="303"/>
      <c r="L103" s="303"/>
      <c r="M103" s="303"/>
      <c r="N103" s="303"/>
    </row>
    <row r="104" spans="3:14" hidden="1">
      <c r="C104" s="53" t="s">
        <v>218</v>
      </c>
      <c r="D104" s="64">
        <f t="shared" ref="D104:E104" si="19">SUM(D97:D103)</f>
        <v>0</v>
      </c>
      <c r="E104" s="64">
        <f t="shared" si="19"/>
        <v>0</v>
      </c>
      <c r="F104" s="64">
        <f t="shared" ref="F104" si="20">SUM(F97:F103)</f>
        <v>0</v>
      </c>
      <c r="G104" s="58">
        <f t="shared" si="18"/>
        <v>0</v>
      </c>
      <c r="H104" s="303"/>
      <c r="I104" s="303"/>
      <c r="J104" s="303"/>
      <c r="K104" s="303"/>
      <c r="L104" s="303"/>
      <c r="M104" s="303"/>
      <c r="N104" s="303"/>
    </row>
    <row r="105" spans="3:14" s="52" customFormat="1" hidden="1">
      <c r="C105" s="65"/>
      <c r="D105" s="66"/>
      <c r="E105" s="66"/>
      <c r="F105" s="66"/>
      <c r="G105" s="67"/>
      <c r="H105" s="304"/>
      <c r="I105" s="304"/>
      <c r="J105" s="304"/>
      <c r="K105" s="304"/>
      <c r="L105" s="304"/>
      <c r="M105" s="304"/>
      <c r="N105" s="304"/>
    </row>
    <row r="106" spans="3:14" hidden="1">
      <c r="C106" s="211" t="s">
        <v>121</v>
      </c>
      <c r="D106" s="212"/>
      <c r="E106" s="212"/>
      <c r="F106" s="212"/>
      <c r="G106" s="213"/>
      <c r="H106" s="303"/>
      <c r="I106" s="303"/>
      <c r="J106" s="303"/>
      <c r="K106" s="303"/>
      <c r="L106" s="303"/>
      <c r="M106" s="303"/>
      <c r="N106" s="303"/>
    </row>
    <row r="107" spans="3:14" ht="21" hidden="1" customHeight="1" thickBot="1">
      <c r="C107" s="61" t="s">
        <v>210</v>
      </c>
      <c r="D107" s="62">
        <f>'1) Budget Tables'!D128</f>
        <v>0</v>
      </c>
      <c r="E107" s="62">
        <f>'1) Budget Tables'!E128</f>
        <v>0</v>
      </c>
      <c r="F107" s="62">
        <f>'1) Budget Tables'!F128</f>
        <v>0</v>
      </c>
      <c r="G107" s="63">
        <f t="shared" ref="G107:G115" si="21">SUM(D107:F107)</f>
        <v>0</v>
      </c>
      <c r="H107" s="303"/>
      <c r="I107" s="303"/>
      <c r="J107" s="303"/>
      <c r="K107" s="303"/>
      <c r="L107" s="303"/>
      <c r="M107" s="303"/>
      <c r="N107" s="303"/>
    </row>
    <row r="108" spans="3:14" hidden="1">
      <c r="C108" s="59" t="s">
        <v>211</v>
      </c>
      <c r="D108" s="173"/>
      <c r="E108" s="307"/>
      <c r="F108" s="307"/>
      <c r="G108" s="60">
        <f t="shared" si="21"/>
        <v>0</v>
      </c>
      <c r="H108" s="303"/>
      <c r="I108" s="303"/>
      <c r="J108" s="303"/>
      <c r="K108" s="303"/>
      <c r="L108" s="303"/>
      <c r="M108" s="303"/>
      <c r="N108" s="303"/>
    </row>
    <row r="109" spans="3:14" hidden="1">
      <c r="C109" s="48" t="s">
        <v>212</v>
      </c>
      <c r="D109" s="174"/>
      <c r="E109" s="274"/>
      <c r="F109" s="274"/>
      <c r="G109" s="58">
        <f t="shared" si="21"/>
        <v>0</v>
      </c>
      <c r="H109" s="303"/>
      <c r="I109" s="303"/>
      <c r="J109" s="303"/>
      <c r="K109" s="303"/>
      <c r="L109" s="303"/>
      <c r="M109" s="303"/>
      <c r="N109" s="303"/>
    </row>
    <row r="110" spans="3:14" ht="31.5" hidden="1">
      <c r="C110" s="48" t="s">
        <v>213</v>
      </c>
      <c r="D110" s="174"/>
      <c r="E110" s="174"/>
      <c r="F110" s="174"/>
      <c r="G110" s="58">
        <f t="shared" si="21"/>
        <v>0</v>
      </c>
      <c r="H110" s="303"/>
      <c r="I110" s="303"/>
      <c r="J110" s="303"/>
      <c r="K110" s="303"/>
      <c r="L110" s="303"/>
      <c r="M110" s="303"/>
      <c r="N110" s="303"/>
    </row>
    <row r="111" spans="3:14" hidden="1">
      <c r="C111" s="49" t="s">
        <v>214</v>
      </c>
      <c r="D111" s="174"/>
      <c r="E111" s="174"/>
      <c r="F111" s="174"/>
      <c r="G111" s="58">
        <f t="shared" si="21"/>
        <v>0</v>
      </c>
      <c r="H111" s="303"/>
      <c r="I111" s="303"/>
      <c r="J111" s="303"/>
      <c r="K111" s="303"/>
      <c r="L111" s="303"/>
      <c r="M111" s="303"/>
      <c r="N111" s="303"/>
    </row>
    <row r="112" spans="3:14" hidden="1">
      <c r="C112" s="48" t="s">
        <v>215</v>
      </c>
      <c r="D112" s="174"/>
      <c r="E112" s="174"/>
      <c r="F112" s="174"/>
      <c r="G112" s="58">
        <f t="shared" si="21"/>
        <v>0</v>
      </c>
      <c r="H112" s="303"/>
      <c r="I112" s="303"/>
      <c r="J112" s="303"/>
      <c r="K112" s="303"/>
      <c r="L112" s="303"/>
      <c r="M112" s="303"/>
      <c r="N112" s="303"/>
    </row>
    <row r="113" spans="2:14" hidden="1">
      <c r="B113" s="303"/>
      <c r="C113" s="48" t="s">
        <v>216</v>
      </c>
      <c r="D113" s="174"/>
      <c r="E113" s="174"/>
      <c r="F113" s="174"/>
      <c r="G113" s="58">
        <f t="shared" si="21"/>
        <v>0</v>
      </c>
      <c r="H113" s="303"/>
      <c r="I113" s="303"/>
      <c r="J113" s="303"/>
      <c r="K113" s="303"/>
      <c r="L113" s="303"/>
      <c r="M113" s="303"/>
      <c r="N113" s="303"/>
    </row>
    <row r="114" spans="2:14" hidden="1">
      <c r="B114" s="303"/>
      <c r="C114" s="48" t="s">
        <v>217</v>
      </c>
      <c r="D114" s="174"/>
      <c r="E114" s="174"/>
      <c r="F114" s="174"/>
      <c r="G114" s="58">
        <f t="shared" si="21"/>
        <v>0</v>
      </c>
      <c r="H114" s="303"/>
      <c r="I114" s="303"/>
      <c r="J114" s="303"/>
      <c r="K114" s="303"/>
      <c r="L114" s="303"/>
      <c r="M114" s="303"/>
      <c r="N114" s="303"/>
    </row>
    <row r="115" spans="2:14" hidden="1">
      <c r="B115" s="303"/>
      <c r="C115" s="53" t="s">
        <v>218</v>
      </c>
      <c r="D115" s="64">
        <f t="shared" ref="D115:E115" si="22">SUM(D108:D114)</f>
        <v>0</v>
      </c>
      <c r="E115" s="64">
        <f t="shared" si="22"/>
        <v>0</v>
      </c>
      <c r="F115" s="64">
        <f t="shared" ref="F115" si="23">SUM(F108:F114)</f>
        <v>0</v>
      </c>
      <c r="G115" s="58">
        <f t="shared" si="21"/>
        <v>0</v>
      </c>
      <c r="H115" s="303"/>
      <c r="I115" s="303"/>
      <c r="J115" s="303"/>
      <c r="K115" s="303"/>
      <c r="L115" s="303"/>
      <c r="M115" s="303"/>
      <c r="N115" s="303"/>
    </row>
    <row r="116" spans="2:14" s="52" customFormat="1" hidden="1">
      <c r="B116" s="304"/>
      <c r="C116" s="65"/>
      <c r="D116" s="66"/>
      <c r="E116" s="66"/>
      <c r="F116" s="66"/>
      <c r="G116" s="67"/>
      <c r="H116" s="304"/>
      <c r="I116" s="304"/>
      <c r="J116" s="304"/>
      <c r="K116" s="304"/>
      <c r="L116" s="304"/>
      <c r="M116" s="304"/>
      <c r="N116" s="304"/>
    </row>
    <row r="117" spans="2:14" hidden="1">
      <c r="B117" s="303"/>
      <c r="C117" s="211" t="s">
        <v>130</v>
      </c>
      <c r="D117" s="212"/>
      <c r="E117" s="212"/>
      <c r="F117" s="212"/>
      <c r="G117" s="213"/>
      <c r="H117" s="303"/>
      <c r="I117" s="303"/>
      <c r="J117" s="303"/>
      <c r="K117" s="303"/>
      <c r="L117" s="303"/>
      <c r="M117" s="303"/>
      <c r="N117" s="303"/>
    </row>
    <row r="118" spans="2:14" ht="24" hidden="1" customHeight="1" thickBot="1">
      <c r="B118" s="303"/>
      <c r="C118" s="61" t="s">
        <v>210</v>
      </c>
      <c r="D118" s="62">
        <f>'1) Budget Tables'!D138</f>
        <v>0</v>
      </c>
      <c r="E118" s="62">
        <f>'1) Budget Tables'!E138</f>
        <v>0</v>
      </c>
      <c r="F118" s="62">
        <f>'1) Budget Tables'!F138</f>
        <v>0</v>
      </c>
      <c r="G118" s="63">
        <f t="shared" ref="G118:G126" si="24">SUM(D118:F118)</f>
        <v>0</v>
      </c>
      <c r="H118" s="303"/>
      <c r="I118" s="303"/>
      <c r="J118" s="303"/>
      <c r="K118" s="303"/>
      <c r="L118" s="303"/>
      <c r="M118" s="303"/>
      <c r="N118" s="303"/>
    </row>
    <row r="119" spans="2:14" ht="15.75" hidden="1" customHeight="1">
      <c r="B119" s="303"/>
      <c r="C119" s="59" t="s">
        <v>211</v>
      </c>
      <c r="D119" s="173"/>
      <c r="E119" s="307"/>
      <c r="F119" s="307"/>
      <c r="G119" s="60">
        <f t="shared" si="24"/>
        <v>0</v>
      </c>
      <c r="H119" s="303"/>
      <c r="I119" s="303"/>
      <c r="J119" s="303"/>
      <c r="K119" s="303"/>
      <c r="L119" s="303"/>
      <c r="M119" s="303"/>
      <c r="N119" s="303"/>
    </row>
    <row r="120" spans="2:14" s="54" customFormat="1" hidden="1">
      <c r="B120" s="309"/>
      <c r="C120" s="48" t="s">
        <v>212</v>
      </c>
      <c r="D120" s="174"/>
      <c r="E120" s="274"/>
      <c r="F120" s="274"/>
      <c r="G120" s="58">
        <f t="shared" si="24"/>
        <v>0</v>
      </c>
      <c r="H120" s="309"/>
      <c r="I120" s="309"/>
      <c r="J120" s="309"/>
      <c r="K120" s="309"/>
      <c r="L120" s="309"/>
      <c r="M120" s="309"/>
      <c r="N120" s="309"/>
    </row>
    <row r="121" spans="2:14" s="54" customFormat="1" ht="15.75" hidden="1" customHeight="1">
      <c r="B121" s="309"/>
      <c r="C121" s="48" t="s">
        <v>213</v>
      </c>
      <c r="D121" s="174"/>
      <c r="E121" s="174"/>
      <c r="F121" s="174"/>
      <c r="G121" s="58">
        <f t="shared" si="24"/>
        <v>0</v>
      </c>
      <c r="H121" s="309"/>
      <c r="I121" s="309"/>
      <c r="J121" s="309"/>
      <c r="K121" s="309"/>
      <c r="L121" s="309"/>
      <c r="M121" s="309"/>
      <c r="N121" s="309"/>
    </row>
    <row r="122" spans="2:14" s="54" customFormat="1" hidden="1">
      <c r="B122" s="309"/>
      <c r="C122" s="49" t="s">
        <v>214</v>
      </c>
      <c r="D122" s="174"/>
      <c r="E122" s="174"/>
      <c r="F122" s="174"/>
      <c r="G122" s="58">
        <f t="shared" si="24"/>
        <v>0</v>
      </c>
      <c r="H122" s="309"/>
      <c r="I122" s="309"/>
      <c r="J122" s="309"/>
      <c r="K122" s="309"/>
      <c r="L122" s="309"/>
      <c r="M122" s="309"/>
      <c r="N122" s="309"/>
    </row>
    <row r="123" spans="2:14" s="54" customFormat="1" hidden="1">
      <c r="B123" s="309"/>
      <c r="C123" s="48" t="s">
        <v>215</v>
      </c>
      <c r="D123" s="174"/>
      <c r="E123" s="174"/>
      <c r="F123" s="174"/>
      <c r="G123" s="58">
        <f t="shared" si="24"/>
        <v>0</v>
      </c>
      <c r="H123" s="309"/>
      <c r="I123" s="309"/>
      <c r="J123" s="309"/>
      <c r="K123" s="309"/>
      <c r="L123" s="309"/>
      <c r="M123" s="309"/>
      <c r="N123" s="309"/>
    </row>
    <row r="124" spans="2:14" s="54" customFormat="1" ht="15.75" hidden="1" customHeight="1">
      <c r="B124" s="309"/>
      <c r="C124" s="48" t="s">
        <v>216</v>
      </c>
      <c r="D124" s="174"/>
      <c r="E124" s="174"/>
      <c r="F124" s="174"/>
      <c r="G124" s="58">
        <f t="shared" si="24"/>
        <v>0</v>
      </c>
      <c r="H124" s="309"/>
      <c r="I124" s="309"/>
      <c r="J124" s="309"/>
      <c r="K124" s="309"/>
      <c r="L124" s="309"/>
      <c r="M124" s="309"/>
      <c r="N124" s="309"/>
    </row>
    <row r="125" spans="2:14" s="54" customFormat="1" hidden="1">
      <c r="B125" s="309"/>
      <c r="C125" s="48" t="s">
        <v>217</v>
      </c>
      <c r="D125" s="174"/>
      <c r="E125" s="174"/>
      <c r="F125" s="174"/>
      <c r="G125" s="58">
        <f t="shared" si="24"/>
        <v>0</v>
      </c>
      <c r="H125" s="309"/>
      <c r="I125" s="309"/>
      <c r="J125" s="309"/>
      <c r="K125" s="309"/>
      <c r="L125" s="309"/>
      <c r="M125" s="309"/>
      <c r="N125" s="309"/>
    </row>
    <row r="126" spans="2:14" s="54" customFormat="1" hidden="1">
      <c r="B126" s="309"/>
      <c r="C126" s="53" t="s">
        <v>218</v>
      </c>
      <c r="D126" s="64">
        <f t="shared" ref="D126:E126" si="25">SUM(D119:D125)</f>
        <v>0</v>
      </c>
      <c r="E126" s="64">
        <f t="shared" si="25"/>
        <v>0</v>
      </c>
      <c r="F126" s="64">
        <f t="shared" ref="F126" si="26">SUM(F119:F125)</f>
        <v>0</v>
      </c>
      <c r="G126" s="58">
        <f t="shared" si="24"/>
        <v>0</v>
      </c>
      <c r="H126" s="309"/>
      <c r="I126" s="309"/>
      <c r="J126" s="309"/>
      <c r="K126" s="309"/>
      <c r="L126" s="309"/>
      <c r="M126" s="309"/>
      <c r="N126" s="309"/>
    </row>
    <row r="127" spans="2:14" s="54" customFormat="1" hidden="1">
      <c r="B127" s="309"/>
      <c r="C127" s="303"/>
      <c r="D127" s="304"/>
      <c r="E127" s="304"/>
      <c r="F127" s="304"/>
      <c r="G127" s="303"/>
      <c r="H127" s="309"/>
      <c r="I127" s="309"/>
      <c r="J127" s="309"/>
      <c r="K127" s="309"/>
      <c r="L127" s="309"/>
      <c r="M127" s="309"/>
      <c r="N127" s="309"/>
    </row>
    <row r="128" spans="2:14" s="54" customFormat="1" hidden="1">
      <c r="B128" s="211" t="s">
        <v>224</v>
      </c>
      <c r="C128" s="212"/>
      <c r="D128" s="212"/>
      <c r="E128" s="212"/>
      <c r="F128" s="212"/>
      <c r="G128" s="213"/>
      <c r="H128" s="309"/>
      <c r="I128" s="309"/>
      <c r="J128" s="309"/>
      <c r="K128" s="309"/>
      <c r="L128" s="309"/>
      <c r="M128" s="309"/>
      <c r="N128" s="309"/>
    </row>
    <row r="129" spans="2:7" s="54" customFormat="1" hidden="1">
      <c r="B129" s="303"/>
      <c r="C129" s="211" t="s">
        <v>140</v>
      </c>
      <c r="D129" s="212"/>
      <c r="E129" s="212"/>
      <c r="F129" s="212"/>
      <c r="G129" s="213"/>
    </row>
    <row r="130" spans="2:7" s="54" customFormat="1" ht="24" hidden="1" customHeight="1" thickBot="1">
      <c r="B130" s="303"/>
      <c r="C130" s="61" t="s">
        <v>210</v>
      </c>
      <c r="D130" s="62">
        <f>'1) Budget Tables'!D150</f>
        <v>0</v>
      </c>
      <c r="E130" s="62">
        <f>'1) Budget Tables'!E150</f>
        <v>0</v>
      </c>
      <c r="F130" s="62">
        <f>'1) Budget Tables'!F150</f>
        <v>0</v>
      </c>
      <c r="G130" s="63">
        <f>SUM(D130:F130)</f>
        <v>0</v>
      </c>
    </row>
    <row r="131" spans="2:7" s="54" customFormat="1" ht="24.75" hidden="1" customHeight="1">
      <c r="B131" s="303"/>
      <c r="C131" s="59" t="s">
        <v>211</v>
      </c>
      <c r="D131" s="173"/>
      <c r="E131" s="307"/>
      <c r="F131" s="307"/>
      <c r="G131" s="60">
        <f t="shared" ref="G131:G138" si="27">SUM(D131:F131)</f>
        <v>0</v>
      </c>
    </row>
    <row r="132" spans="2:7" s="54" customFormat="1" ht="15.75" hidden="1" customHeight="1">
      <c r="B132" s="303"/>
      <c r="C132" s="48" t="s">
        <v>212</v>
      </c>
      <c r="D132" s="174"/>
      <c r="E132" s="274"/>
      <c r="F132" s="274"/>
      <c r="G132" s="58">
        <f t="shared" si="27"/>
        <v>0</v>
      </c>
    </row>
    <row r="133" spans="2:7" s="54" customFormat="1" ht="15.75" hidden="1" customHeight="1">
      <c r="B133" s="303"/>
      <c r="C133" s="48" t="s">
        <v>213</v>
      </c>
      <c r="D133" s="174"/>
      <c r="E133" s="174"/>
      <c r="F133" s="174"/>
      <c r="G133" s="58">
        <f t="shared" si="27"/>
        <v>0</v>
      </c>
    </row>
    <row r="134" spans="2:7" s="54" customFormat="1" ht="15.75" hidden="1" customHeight="1">
      <c r="B134" s="303"/>
      <c r="C134" s="49" t="s">
        <v>214</v>
      </c>
      <c r="D134" s="174"/>
      <c r="E134" s="174"/>
      <c r="F134" s="174"/>
      <c r="G134" s="58">
        <f t="shared" si="27"/>
        <v>0</v>
      </c>
    </row>
    <row r="135" spans="2:7" s="54" customFormat="1" ht="15.75" hidden="1" customHeight="1">
      <c r="B135" s="303"/>
      <c r="C135" s="48" t="s">
        <v>215</v>
      </c>
      <c r="D135" s="174"/>
      <c r="E135" s="174"/>
      <c r="F135" s="174"/>
      <c r="G135" s="58">
        <f t="shared" si="27"/>
        <v>0</v>
      </c>
    </row>
    <row r="136" spans="2:7" s="54" customFormat="1" ht="15.75" hidden="1" customHeight="1">
      <c r="B136" s="303"/>
      <c r="C136" s="48" t="s">
        <v>216</v>
      </c>
      <c r="D136" s="174"/>
      <c r="E136" s="174"/>
      <c r="F136" s="174"/>
      <c r="G136" s="58">
        <f t="shared" si="27"/>
        <v>0</v>
      </c>
    </row>
    <row r="137" spans="2:7" s="54" customFormat="1" ht="15.75" hidden="1" customHeight="1">
      <c r="B137" s="303"/>
      <c r="C137" s="48" t="s">
        <v>217</v>
      </c>
      <c r="D137" s="174"/>
      <c r="E137" s="174"/>
      <c r="F137" s="174"/>
      <c r="G137" s="58">
        <f t="shared" si="27"/>
        <v>0</v>
      </c>
    </row>
    <row r="138" spans="2:7" s="54" customFormat="1" ht="15.75" hidden="1" customHeight="1">
      <c r="B138" s="303"/>
      <c r="C138" s="53" t="s">
        <v>218</v>
      </c>
      <c r="D138" s="64">
        <f>SUM(D131:D137)</f>
        <v>0</v>
      </c>
      <c r="E138" s="64">
        <f>SUM(E131:E137)</f>
        <v>0</v>
      </c>
      <c r="F138" s="64">
        <f t="shared" ref="F138" si="28">SUM(F131:F137)</f>
        <v>0</v>
      </c>
      <c r="G138" s="58">
        <f t="shared" si="27"/>
        <v>0</v>
      </c>
    </row>
    <row r="139" spans="2:7" s="52" customFormat="1" ht="15.75" hidden="1" customHeight="1">
      <c r="B139" s="304"/>
      <c r="C139" s="65"/>
      <c r="D139" s="66"/>
      <c r="E139" s="66"/>
      <c r="F139" s="66"/>
      <c r="G139" s="67"/>
    </row>
    <row r="140" spans="2:7" s="54" customFormat="1" ht="15.75" hidden="1" customHeight="1">
      <c r="B140" s="309"/>
      <c r="C140" s="211" t="s">
        <v>149</v>
      </c>
      <c r="D140" s="212"/>
      <c r="E140" s="212"/>
      <c r="F140" s="212"/>
      <c r="G140" s="213"/>
    </row>
    <row r="141" spans="2:7" s="54" customFormat="1" ht="21" hidden="1" customHeight="1" thickBot="1">
      <c r="B141" s="309"/>
      <c r="C141" s="61" t="s">
        <v>210</v>
      </c>
      <c r="D141" s="62">
        <f>'1) Budget Tables'!D160</f>
        <v>0</v>
      </c>
      <c r="E141" s="62">
        <f>'1) Budget Tables'!E160</f>
        <v>0</v>
      </c>
      <c r="F141" s="62">
        <f>'1) Budget Tables'!F160</f>
        <v>0</v>
      </c>
      <c r="G141" s="63">
        <f t="shared" ref="G141:G149" si="29">SUM(D141:F141)</f>
        <v>0</v>
      </c>
    </row>
    <row r="142" spans="2:7" s="54" customFormat="1" ht="15.75" hidden="1" customHeight="1">
      <c r="B142" s="309"/>
      <c r="C142" s="59" t="s">
        <v>211</v>
      </c>
      <c r="D142" s="173"/>
      <c r="E142" s="307"/>
      <c r="F142" s="307"/>
      <c r="G142" s="60">
        <f t="shared" si="29"/>
        <v>0</v>
      </c>
    </row>
    <row r="143" spans="2:7" s="54" customFormat="1" ht="15.75" hidden="1" customHeight="1">
      <c r="B143" s="309"/>
      <c r="C143" s="48" t="s">
        <v>212</v>
      </c>
      <c r="D143" s="174"/>
      <c r="E143" s="274"/>
      <c r="F143" s="274"/>
      <c r="G143" s="58">
        <f t="shared" si="29"/>
        <v>0</v>
      </c>
    </row>
    <row r="144" spans="2:7" s="54" customFormat="1" ht="15.75" hidden="1" customHeight="1">
      <c r="B144" s="309"/>
      <c r="C144" s="48" t="s">
        <v>213</v>
      </c>
      <c r="D144" s="174"/>
      <c r="E144" s="174"/>
      <c r="F144" s="174"/>
      <c r="G144" s="58">
        <f t="shared" si="29"/>
        <v>0</v>
      </c>
    </row>
    <row r="145" spans="3:7" s="54" customFormat="1" ht="15.75" hidden="1" customHeight="1">
      <c r="C145" s="49" t="s">
        <v>214</v>
      </c>
      <c r="D145" s="174"/>
      <c r="E145" s="174"/>
      <c r="F145" s="174"/>
      <c r="G145" s="58">
        <f t="shared" si="29"/>
        <v>0</v>
      </c>
    </row>
    <row r="146" spans="3:7" s="54" customFormat="1" ht="15.75" hidden="1" customHeight="1">
      <c r="C146" s="48" t="s">
        <v>215</v>
      </c>
      <c r="D146" s="174"/>
      <c r="E146" s="174"/>
      <c r="F146" s="174"/>
      <c r="G146" s="58">
        <f t="shared" si="29"/>
        <v>0</v>
      </c>
    </row>
    <row r="147" spans="3:7" s="54" customFormat="1" ht="15.75" hidden="1" customHeight="1">
      <c r="C147" s="48" t="s">
        <v>216</v>
      </c>
      <c r="D147" s="174"/>
      <c r="E147" s="174"/>
      <c r="F147" s="174"/>
      <c r="G147" s="58">
        <f t="shared" si="29"/>
        <v>0</v>
      </c>
    </row>
    <row r="148" spans="3:7" s="54" customFormat="1" ht="15.75" hidden="1" customHeight="1">
      <c r="C148" s="48" t="s">
        <v>217</v>
      </c>
      <c r="D148" s="174"/>
      <c r="E148" s="174"/>
      <c r="F148" s="174"/>
      <c r="G148" s="58">
        <f t="shared" si="29"/>
        <v>0</v>
      </c>
    </row>
    <row r="149" spans="3:7" s="54" customFormat="1" ht="15.75" hidden="1" customHeight="1">
      <c r="C149" s="53" t="s">
        <v>218</v>
      </c>
      <c r="D149" s="64">
        <f t="shared" ref="D149:E149" si="30">SUM(D142:D148)</f>
        <v>0</v>
      </c>
      <c r="E149" s="64">
        <f t="shared" si="30"/>
        <v>0</v>
      </c>
      <c r="F149" s="64">
        <f t="shared" ref="F149" si="31">SUM(F142:F148)</f>
        <v>0</v>
      </c>
      <c r="G149" s="58">
        <f t="shared" si="29"/>
        <v>0</v>
      </c>
    </row>
    <row r="150" spans="3:7" s="52" customFormat="1" ht="15.75" hidden="1" customHeight="1">
      <c r="C150" s="65"/>
      <c r="D150" s="66"/>
      <c r="E150" s="66"/>
      <c r="F150" s="66"/>
      <c r="G150" s="67"/>
    </row>
    <row r="151" spans="3:7" s="54" customFormat="1" ht="15.75" hidden="1" customHeight="1">
      <c r="C151" s="211" t="s">
        <v>158</v>
      </c>
      <c r="D151" s="212"/>
      <c r="E151" s="212"/>
      <c r="F151" s="212"/>
      <c r="G151" s="213"/>
    </row>
    <row r="152" spans="3:7" s="54" customFormat="1" ht="19.5" hidden="1" customHeight="1" thickBot="1">
      <c r="C152" s="61" t="s">
        <v>210</v>
      </c>
      <c r="D152" s="62">
        <f>'1) Budget Tables'!D170</f>
        <v>0</v>
      </c>
      <c r="E152" s="62">
        <f>'1) Budget Tables'!E170</f>
        <v>0</v>
      </c>
      <c r="F152" s="62">
        <f>'1) Budget Tables'!F170</f>
        <v>0</v>
      </c>
      <c r="G152" s="63">
        <f t="shared" ref="G152:G160" si="32">SUM(D152:F152)</f>
        <v>0</v>
      </c>
    </row>
    <row r="153" spans="3:7" s="54" customFormat="1" ht="15.75" hidden="1" customHeight="1">
      <c r="C153" s="59" t="s">
        <v>211</v>
      </c>
      <c r="D153" s="173"/>
      <c r="E153" s="307"/>
      <c r="F153" s="307"/>
      <c r="G153" s="60">
        <f t="shared" si="32"/>
        <v>0</v>
      </c>
    </row>
    <row r="154" spans="3:7" s="54" customFormat="1" ht="15.75" hidden="1" customHeight="1">
      <c r="C154" s="48" t="s">
        <v>212</v>
      </c>
      <c r="D154" s="174"/>
      <c r="E154" s="274"/>
      <c r="F154" s="274"/>
      <c r="G154" s="58">
        <f t="shared" si="32"/>
        <v>0</v>
      </c>
    </row>
    <row r="155" spans="3:7" s="54" customFormat="1" ht="15.75" hidden="1" customHeight="1">
      <c r="C155" s="48" t="s">
        <v>213</v>
      </c>
      <c r="D155" s="174"/>
      <c r="E155" s="174"/>
      <c r="F155" s="174"/>
      <c r="G155" s="58">
        <f t="shared" si="32"/>
        <v>0</v>
      </c>
    </row>
    <row r="156" spans="3:7" s="54" customFormat="1" ht="15.75" hidden="1" customHeight="1">
      <c r="C156" s="49" t="s">
        <v>214</v>
      </c>
      <c r="D156" s="174"/>
      <c r="E156" s="174"/>
      <c r="F156" s="174"/>
      <c r="G156" s="58">
        <f t="shared" si="32"/>
        <v>0</v>
      </c>
    </row>
    <row r="157" spans="3:7" s="54" customFormat="1" ht="15.75" hidden="1" customHeight="1">
      <c r="C157" s="48" t="s">
        <v>215</v>
      </c>
      <c r="D157" s="174"/>
      <c r="E157" s="174"/>
      <c r="F157" s="174"/>
      <c r="G157" s="58">
        <f t="shared" si="32"/>
        <v>0</v>
      </c>
    </row>
    <row r="158" spans="3:7" s="54" customFormat="1" ht="15.75" hidden="1" customHeight="1">
      <c r="C158" s="48" t="s">
        <v>216</v>
      </c>
      <c r="D158" s="174"/>
      <c r="E158" s="174"/>
      <c r="F158" s="174"/>
      <c r="G158" s="58">
        <f t="shared" si="32"/>
        <v>0</v>
      </c>
    </row>
    <row r="159" spans="3:7" s="54" customFormat="1" ht="15.75" hidden="1" customHeight="1">
      <c r="C159" s="48" t="s">
        <v>217</v>
      </c>
      <c r="D159" s="174"/>
      <c r="E159" s="174"/>
      <c r="F159" s="174"/>
      <c r="G159" s="58">
        <f t="shared" si="32"/>
        <v>0</v>
      </c>
    </row>
    <row r="160" spans="3:7" s="54" customFormat="1" ht="15.75" hidden="1" customHeight="1">
      <c r="C160" s="53" t="s">
        <v>218</v>
      </c>
      <c r="D160" s="64">
        <f t="shared" ref="D160:E160" si="33">SUM(D153:D159)</f>
        <v>0</v>
      </c>
      <c r="E160" s="64">
        <f t="shared" si="33"/>
        <v>0</v>
      </c>
      <c r="F160" s="64">
        <f t="shared" ref="F160" si="34">SUM(F153:F159)</f>
        <v>0</v>
      </c>
      <c r="G160" s="58">
        <f t="shared" si="32"/>
        <v>0</v>
      </c>
    </row>
    <row r="161" spans="3:7" s="52" customFormat="1" ht="15.75" hidden="1" customHeight="1">
      <c r="C161" s="65"/>
      <c r="D161" s="66"/>
      <c r="E161" s="66"/>
      <c r="F161" s="66"/>
      <c r="G161" s="67"/>
    </row>
    <row r="162" spans="3:7" s="54" customFormat="1" ht="15.75" hidden="1" customHeight="1">
      <c r="C162" s="211" t="s">
        <v>167</v>
      </c>
      <c r="D162" s="212"/>
      <c r="E162" s="212"/>
      <c r="F162" s="212"/>
      <c r="G162" s="213"/>
    </row>
    <row r="163" spans="3:7" s="54" customFormat="1" ht="22.5" hidden="1" customHeight="1" thickBot="1">
      <c r="C163" s="61" t="s">
        <v>210</v>
      </c>
      <c r="D163" s="62">
        <f>'1) Budget Tables'!D180</f>
        <v>0</v>
      </c>
      <c r="E163" s="62">
        <f>'1) Budget Tables'!E180</f>
        <v>0</v>
      </c>
      <c r="F163" s="62">
        <f>'1) Budget Tables'!F180</f>
        <v>0</v>
      </c>
      <c r="G163" s="63">
        <f t="shared" ref="G163:G171" si="35">SUM(D163:F163)</f>
        <v>0</v>
      </c>
    </row>
    <row r="164" spans="3:7" s="54" customFormat="1" ht="15.75" hidden="1" customHeight="1">
      <c r="C164" s="59" t="s">
        <v>211</v>
      </c>
      <c r="D164" s="173"/>
      <c r="E164" s="307"/>
      <c r="F164" s="307"/>
      <c r="G164" s="60">
        <f t="shared" si="35"/>
        <v>0</v>
      </c>
    </row>
    <row r="165" spans="3:7" s="54" customFormat="1" ht="15.75" hidden="1" customHeight="1">
      <c r="C165" s="48" t="s">
        <v>212</v>
      </c>
      <c r="D165" s="174"/>
      <c r="E165" s="274"/>
      <c r="F165" s="274"/>
      <c r="G165" s="58">
        <f t="shared" si="35"/>
        <v>0</v>
      </c>
    </row>
    <row r="166" spans="3:7" s="54" customFormat="1" ht="15.75" hidden="1" customHeight="1">
      <c r="C166" s="48" t="s">
        <v>213</v>
      </c>
      <c r="D166" s="174"/>
      <c r="E166" s="174"/>
      <c r="F166" s="174"/>
      <c r="G166" s="58">
        <f t="shared" si="35"/>
        <v>0</v>
      </c>
    </row>
    <row r="167" spans="3:7" s="54" customFormat="1" ht="15.75" hidden="1" customHeight="1">
      <c r="C167" s="49" t="s">
        <v>214</v>
      </c>
      <c r="D167" s="174"/>
      <c r="E167" s="174"/>
      <c r="F167" s="174"/>
      <c r="G167" s="58">
        <f t="shared" si="35"/>
        <v>0</v>
      </c>
    </row>
    <row r="168" spans="3:7" s="54" customFormat="1" ht="15.75" hidden="1" customHeight="1">
      <c r="C168" s="48" t="s">
        <v>215</v>
      </c>
      <c r="D168" s="174"/>
      <c r="E168" s="174"/>
      <c r="F168" s="174"/>
      <c r="G168" s="58">
        <f t="shared" si="35"/>
        <v>0</v>
      </c>
    </row>
    <row r="169" spans="3:7" s="54" customFormat="1" ht="15.75" hidden="1" customHeight="1">
      <c r="C169" s="48" t="s">
        <v>216</v>
      </c>
      <c r="D169" s="174"/>
      <c r="E169" s="174"/>
      <c r="F169" s="174"/>
      <c r="G169" s="58">
        <f t="shared" si="35"/>
        <v>0</v>
      </c>
    </row>
    <row r="170" spans="3:7" s="54" customFormat="1" ht="15.75" hidden="1" customHeight="1">
      <c r="C170" s="48" t="s">
        <v>217</v>
      </c>
      <c r="D170" s="174"/>
      <c r="E170" s="174"/>
      <c r="F170" s="174"/>
      <c r="G170" s="58">
        <f t="shared" si="35"/>
        <v>0</v>
      </c>
    </row>
    <row r="171" spans="3:7" s="54" customFormat="1" ht="15.75" hidden="1" customHeight="1">
      <c r="C171" s="53" t="s">
        <v>218</v>
      </c>
      <c r="D171" s="64">
        <f t="shared" ref="D171:E171" si="36">SUM(D164:D170)</f>
        <v>0</v>
      </c>
      <c r="E171" s="64">
        <f t="shared" si="36"/>
        <v>0</v>
      </c>
      <c r="F171" s="64">
        <f t="shared" ref="F171" si="37">SUM(F164:F170)</f>
        <v>0</v>
      </c>
      <c r="G171" s="58">
        <f t="shared" si="35"/>
        <v>0</v>
      </c>
    </row>
    <row r="172" spans="3:7" s="54" customFormat="1" ht="15.75" customHeight="1">
      <c r="C172" s="303"/>
      <c r="D172" s="304"/>
      <c r="E172" s="304"/>
      <c r="F172" s="304"/>
      <c r="G172" s="303"/>
    </row>
    <row r="173" spans="3:7" s="54" customFormat="1" ht="15.75" customHeight="1">
      <c r="C173" s="211" t="s">
        <v>225</v>
      </c>
      <c r="D173" s="212"/>
      <c r="E173" s="212"/>
      <c r="F173" s="212"/>
      <c r="G173" s="213"/>
    </row>
    <row r="174" spans="3:7" s="54" customFormat="1" ht="19.5" customHeight="1" thickBot="1">
      <c r="C174" s="61" t="s">
        <v>226</v>
      </c>
      <c r="D174" s="62">
        <f>'1) Budget Tables'!D187</f>
        <v>140185</v>
      </c>
      <c r="E174" s="62">
        <f>'1) Budget Tables'!E187</f>
        <v>76600</v>
      </c>
      <c r="F174" s="62">
        <f>'1) Budget Tables'!F187</f>
        <v>223500</v>
      </c>
      <c r="G174" s="63">
        <f t="shared" ref="G174:G182" si="38">SUM(D174:F174)</f>
        <v>440285</v>
      </c>
    </row>
    <row r="175" spans="3:7" s="54" customFormat="1" ht="15.75" customHeight="1">
      <c r="C175" s="59" t="s">
        <v>211</v>
      </c>
      <c r="D175" s="173">
        <v>101054</v>
      </c>
      <c r="E175" s="173">
        <v>46540.65</v>
      </c>
      <c r="F175" s="307">
        <v>0</v>
      </c>
      <c r="G175" s="60">
        <f t="shared" si="38"/>
        <v>147594.65</v>
      </c>
    </row>
    <row r="176" spans="3:7" s="54" customFormat="1" ht="15.75" customHeight="1">
      <c r="C176" s="48" t="s">
        <v>212</v>
      </c>
      <c r="D176" s="174">
        <v>0</v>
      </c>
      <c r="E176" s="174">
        <v>3349.64</v>
      </c>
      <c r="F176" s="274">
        <v>7642</v>
      </c>
      <c r="G176" s="58">
        <f t="shared" si="38"/>
        <v>10991.64</v>
      </c>
    </row>
    <row r="177" spans="3:13" s="54" customFormat="1" ht="15.75" customHeight="1">
      <c r="C177" s="48" t="s">
        <v>213</v>
      </c>
      <c r="D177" s="174">
        <v>0</v>
      </c>
      <c r="E177" s="174">
        <v>953.38</v>
      </c>
      <c r="F177" s="174">
        <v>13896</v>
      </c>
      <c r="G177" s="58">
        <f t="shared" si="38"/>
        <v>14849.38</v>
      </c>
      <c r="H177" s="309"/>
      <c r="I177" s="309"/>
      <c r="J177" s="309"/>
      <c r="K177" s="309"/>
      <c r="L177" s="309"/>
      <c r="M177" s="309"/>
    </row>
    <row r="178" spans="3:13" s="54" customFormat="1" ht="15.75" customHeight="1">
      <c r="C178" s="49" t="s">
        <v>214</v>
      </c>
      <c r="D178" s="174">
        <v>0</v>
      </c>
      <c r="E178" s="174">
        <v>0</v>
      </c>
      <c r="F178" s="174">
        <v>86000</v>
      </c>
      <c r="G178" s="58">
        <f t="shared" si="38"/>
        <v>86000</v>
      </c>
      <c r="H178" s="309"/>
      <c r="I178" s="309"/>
      <c r="J178" s="309"/>
      <c r="K178" s="309"/>
      <c r="L178" s="309"/>
      <c r="M178" s="309"/>
    </row>
    <row r="179" spans="3:13" s="54" customFormat="1" ht="15.75" customHeight="1">
      <c r="C179" s="48" t="s">
        <v>215</v>
      </c>
      <c r="D179" s="174">
        <v>0</v>
      </c>
      <c r="E179" s="174">
        <v>10892.53</v>
      </c>
      <c r="F179" s="174">
        <v>19295</v>
      </c>
      <c r="G179" s="58">
        <f t="shared" si="38"/>
        <v>30187.53</v>
      </c>
      <c r="H179" s="309"/>
      <c r="I179" s="309"/>
      <c r="J179" s="309"/>
      <c r="K179" s="309"/>
      <c r="L179" s="309"/>
      <c r="M179" s="309"/>
    </row>
    <row r="180" spans="3:13" s="54" customFormat="1" ht="15.75" customHeight="1">
      <c r="C180" s="48" t="s">
        <v>216</v>
      </c>
      <c r="D180" s="174">
        <v>0</v>
      </c>
      <c r="E180" s="174">
        <v>0</v>
      </c>
      <c r="F180" s="174">
        <v>91141</v>
      </c>
      <c r="G180" s="58">
        <f t="shared" si="38"/>
        <v>91141</v>
      </c>
      <c r="H180" s="309"/>
      <c r="I180" s="309"/>
      <c r="J180" s="309"/>
      <c r="K180" s="309"/>
      <c r="L180" s="309"/>
      <c r="M180" s="309"/>
    </row>
    <row r="181" spans="3:13" s="54" customFormat="1" ht="15.75" customHeight="1">
      <c r="C181" s="48" t="s">
        <v>217</v>
      </c>
      <c r="D181" s="174">
        <v>39131</v>
      </c>
      <c r="E181" s="174">
        <v>14863.8</v>
      </c>
      <c r="F181" s="174">
        <v>5526</v>
      </c>
      <c r="G181" s="58">
        <f t="shared" si="38"/>
        <v>59520.800000000003</v>
      </c>
      <c r="H181" s="310"/>
      <c r="I181" s="309"/>
      <c r="J181" s="309"/>
      <c r="K181" s="309"/>
      <c r="L181" s="309"/>
      <c r="M181" s="309"/>
    </row>
    <row r="182" spans="3:13" s="54" customFormat="1" ht="15.75" customHeight="1">
      <c r="C182" s="53" t="s">
        <v>218</v>
      </c>
      <c r="D182" s="64">
        <f t="shared" ref="D182:F182" si="39">SUM(D175:D181)</f>
        <v>140185</v>
      </c>
      <c r="E182" s="64">
        <f t="shared" si="39"/>
        <v>76600</v>
      </c>
      <c r="F182" s="64">
        <f t="shared" si="39"/>
        <v>223500</v>
      </c>
      <c r="G182" s="58">
        <f t="shared" si="38"/>
        <v>440285</v>
      </c>
      <c r="H182" s="310"/>
      <c r="I182" s="309"/>
      <c r="J182" s="309"/>
      <c r="K182" s="309"/>
      <c r="L182" s="309"/>
      <c r="M182" s="309"/>
    </row>
    <row r="183" spans="3:13" s="54" customFormat="1" ht="15.75" customHeight="1" thickBot="1">
      <c r="C183" s="303"/>
      <c r="D183" s="304"/>
      <c r="E183" s="304"/>
      <c r="F183" s="304"/>
      <c r="G183" s="303"/>
      <c r="H183" s="309"/>
      <c r="I183" s="309"/>
      <c r="J183" s="309"/>
      <c r="K183" s="309"/>
      <c r="L183" s="309"/>
      <c r="M183" s="309"/>
    </row>
    <row r="184" spans="3:13" s="54" customFormat="1" ht="19.5" customHeight="1" thickBot="1">
      <c r="C184" s="222" t="s">
        <v>182</v>
      </c>
      <c r="D184" s="223"/>
      <c r="E184" s="223"/>
      <c r="F184" s="223"/>
      <c r="G184" s="224"/>
      <c r="H184" s="309"/>
      <c r="I184" s="309"/>
      <c r="J184" s="309"/>
      <c r="K184" s="309"/>
      <c r="L184" s="309"/>
      <c r="M184" s="309"/>
    </row>
    <row r="185" spans="3:13" s="54" customFormat="1" ht="19.5" customHeight="1">
      <c r="C185" s="72"/>
      <c r="D185" s="57" t="s">
        <v>183</v>
      </c>
      <c r="E185" s="57" t="s">
        <v>184</v>
      </c>
      <c r="F185" s="57" t="s">
        <v>185</v>
      </c>
      <c r="G185" s="220" t="s">
        <v>182</v>
      </c>
      <c r="H185" s="309"/>
      <c r="I185" s="309"/>
      <c r="J185" s="309"/>
      <c r="K185" s="309"/>
      <c r="L185" s="309"/>
      <c r="M185" s="309"/>
    </row>
    <row r="186" spans="3:13" s="54" customFormat="1" ht="19.5" customHeight="1">
      <c r="C186" s="72"/>
      <c r="D186" s="136" t="str">
        <f>'1) Budget Tables'!D13</f>
        <v xml:space="preserve">UNFPA </v>
      </c>
      <c r="E186" s="51" t="s">
        <v>15</v>
      </c>
      <c r="F186" s="51" t="s">
        <v>227</v>
      </c>
      <c r="G186" s="221"/>
      <c r="H186" s="309"/>
      <c r="I186" s="309"/>
      <c r="J186" s="309"/>
      <c r="K186" s="309"/>
      <c r="L186" s="309"/>
      <c r="M186" s="309"/>
    </row>
    <row r="187" spans="3:13" s="54" customFormat="1" ht="19.5" customHeight="1">
      <c r="C187" s="17" t="s">
        <v>211</v>
      </c>
      <c r="D187" s="311">
        <f>'2) By Category'!D18+'2) By Category'!D29+'2) By Category'!D175</f>
        <v>101054</v>
      </c>
      <c r="E187" s="311">
        <f>'2) By Category'!E18+'2) By Category'!E29+'2) By Category'!E175</f>
        <v>46540.65</v>
      </c>
      <c r="F187" s="311">
        <f>'2) By Category'!F18+'2) By Category'!F29+'2) By Category'!F175</f>
        <v>90000</v>
      </c>
      <c r="G187" s="69">
        <f>SUM(D187:F187)</f>
        <v>237594.65</v>
      </c>
      <c r="H187" s="309"/>
      <c r="I187" s="309"/>
      <c r="J187" s="309"/>
      <c r="K187" s="309"/>
      <c r="L187" s="309"/>
      <c r="M187" s="309"/>
    </row>
    <row r="188" spans="3:13" s="54" customFormat="1" ht="34.5" customHeight="1">
      <c r="C188" s="17" t="s">
        <v>212</v>
      </c>
      <c r="D188" s="311">
        <f>D19+D30+D176</f>
        <v>7500</v>
      </c>
      <c r="E188" s="311">
        <f t="shared" ref="E188:F188" si="40">E19+E30+E176</f>
        <v>3349.64</v>
      </c>
      <c r="F188" s="311">
        <f t="shared" si="40"/>
        <v>26538</v>
      </c>
      <c r="G188" s="70">
        <f>SUM(D188:F188)</f>
        <v>37387.64</v>
      </c>
      <c r="H188" s="309"/>
      <c r="I188" s="309"/>
      <c r="J188" s="309"/>
      <c r="K188" s="309"/>
      <c r="L188" s="309"/>
      <c r="M188" s="309"/>
    </row>
    <row r="189" spans="3:13" s="54" customFormat="1" ht="48" customHeight="1">
      <c r="C189" s="17" t="s">
        <v>213</v>
      </c>
      <c r="D189" s="311">
        <f>D20+D31+D177</f>
        <v>3000</v>
      </c>
      <c r="E189" s="311">
        <f t="shared" ref="E189:F189" si="41">E20+E31+E177</f>
        <v>953.38</v>
      </c>
      <c r="F189" s="311">
        <v>13896</v>
      </c>
      <c r="G189" s="70">
        <f t="shared" ref="G189:G193" si="42">SUM(D189:F189)</f>
        <v>17849.38</v>
      </c>
      <c r="H189" s="309"/>
      <c r="I189" s="309"/>
      <c r="J189" s="309"/>
      <c r="K189" s="309"/>
      <c r="L189" s="309"/>
      <c r="M189" s="309"/>
    </row>
    <row r="190" spans="3:13" s="54" customFormat="1" ht="33" customHeight="1">
      <c r="C190" s="29" t="s">
        <v>214</v>
      </c>
      <c r="D190" s="311">
        <f t="shared" ref="D190:F195" si="43">D21+D32+D178</f>
        <v>46396</v>
      </c>
      <c r="E190" s="311">
        <f t="shared" si="43"/>
        <v>218968</v>
      </c>
      <c r="F190" s="311">
        <f t="shared" si="43"/>
        <v>108977</v>
      </c>
      <c r="G190" s="70">
        <f t="shared" si="42"/>
        <v>374341</v>
      </c>
      <c r="H190" s="309"/>
      <c r="I190" s="309"/>
      <c r="J190" s="309"/>
      <c r="K190" s="309"/>
      <c r="L190" s="309"/>
      <c r="M190" s="309"/>
    </row>
    <row r="191" spans="3:13" s="54" customFormat="1" ht="21" customHeight="1">
      <c r="C191" s="133" t="s">
        <v>215</v>
      </c>
      <c r="D191" s="311">
        <f t="shared" si="43"/>
        <v>9070</v>
      </c>
      <c r="E191" s="311">
        <f t="shared" si="43"/>
        <v>10892.53</v>
      </c>
      <c r="F191" s="311">
        <f t="shared" si="43"/>
        <v>34295</v>
      </c>
      <c r="G191" s="70">
        <f t="shared" si="42"/>
        <v>54257.53</v>
      </c>
      <c r="H191" s="169"/>
      <c r="I191" s="169"/>
      <c r="J191" s="169"/>
      <c r="K191" s="169"/>
      <c r="L191" s="169"/>
      <c r="M191" s="312"/>
    </row>
    <row r="192" spans="3:13" s="54" customFormat="1" ht="39.75" customHeight="1">
      <c r="C192" s="17" t="s">
        <v>216</v>
      </c>
      <c r="D192" s="311">
        <f t="shared" si="43"/>
        <v>120952</v>
      </c>
      <c r="E192" s="311">
        <f t="shared" si="43"/>
        <v>153030</v>
      </c>
      <c r="F192" s="311">
        <f t="shared" si="43"/>
        <v>316497</v>
      </c>
      <c r="G192" s="70">
        <f t="shared" si="42"/>
        <v>590479</v>
      </c>
      <c r="H192" s="169"/>
      <c r="I192" s="169"/>
      <c r="J192" s="169"/>
      <c r="K192" s="169"/>
      <c r="L192" s="169"/>
      <c r="M192" s="312"/>
    </row>
    <row r="193" spans="3:14" s="54" customFormat="1" ht="23.25" customHeight="1" thickBot="1">
      <c r="C193" s="17" t="s">
        <v>217</v>
      </c>
      <c r="D193" s="311">
        <f t="shared" si="43"/>
        <v>39131</v>
      </c>
      <c r="E193" s="311">
        <f t="shared" si="43"/>
        <v>14863.8</v>
      </c>
      <c r="F193" s="311">
        <f t="shared" si="43"/>
        <v>35965</v>
      </c>
      <c r="G193" s="71">
        <f t="shared" si="42"/>
        <v>89959.8</v>
      </c>
      <c r="H193" s="169"/>
      <c r="I193" s="169"/>
      <c r="J193" s="169"/>
      <c r="K193" s="169"/>
      <c r="L193" s="169"/>
      <c r="M193" s="312"/>
      <c r="N193" s="309"/>
    </row>
    <row r="194" spans="3:14" s="54" customFormat="1" ht="22.5" customHeight="1" thickBot="1">
      <c r="C194" s="313" t="s">
        <v>228</v>
      </c>
      <c r="D194" s="58">
        <f t="shared" si="43"/>
        <v>327103</v>
      </c>
      <c r="E194" s="175">
        <f t="shared" ref="E194" si="44">SUM(E187:E193)</f>
        <v>448598</v>
      </c>
      <c r="F194" s="175">
        <f t="shared" ref="F194" si="45">SUM(F187:F193)</f>
        <v>626168</v>
      </c>
      <c r="G194" s="135">
        <f>SUM(D194:F194)</f>
        <v>1401869</v>
      </c>
      <c r="H194" s="169"/>
      <c r="I194" s="169"/>
      <c r="J194" s="169"/>
      <c r="K194" s="169"/>
      <c r="L194" s="169"/>
      <c r="M194" s="312"/>
      <c r="N194" s="309"/>
    </row>
    <row r="195" spans="3:14" s="54" customFormat="1" ht="22.5" customHeight="1" thickBot="1">
      <c r="C195" s="313" t="s">
        <v>229</v>
      </c>
      <c r="D195" s="58">
        <v>22897</v>
      </c>
      <c r="E195" s="175">
        <v>31402</v>
      </c>
      <c r="F195" s="175">
        <v>43832</v>
      </c>
      <c r="G195" s="135">
        <f t="shared" ref="G195:G196" si="46">SUM(D195:F195)</f>
        <v>98131</v>
      </c>
      <c r="H195" s="169"/>
      <c r="I195" s="169"/>
      <c r="J195" s="169"/>
      <c r="K195" s="169"/>
      <c r="L195" s="169"/>
      <c r="M195" s="312"/>
      <c r="N195" s="309"/>
    </row>
    <row r="196" spans="3:14" s="54" customFormat="1" ht="22.5" customHeight="1" thickBot="1">
      <c r="C196" s="134" t="s">
        <v>230</v>
      </c>
      <c r="D196" s="175">
        <f>SUM(D194:D195)</f>
        <v>350000</v>
      </c>
      <c r="E196" s="175">
        <f>SUM(E194:E195)</f>
        <v>480000</v>
      </c>
      <c r="F196" s="175">
        <f>SUM(F194:F195)</f>
        <v>670000</v>
      </c>
      <c r="G196" s="135">
        <f t="shared" si="46"/>
        <v>1500000</v>
      </c>
      <c r="H196" s="169"/>
      <c r="I196" s="169"/>
      <c r="J196" s="169"/>
      <c r="K196" s="169"/>
      <c r="L196" s="169"/>
      <c r="M196" s="312"/>
      <c r="N196" s="309"/>
    </row>
    <row r="197" spans="3:14" s="54" customFormat="1" ht="15.75" customHeight="1">
      <c r="C197" s="303"/>
      <c r="D197" s="304"/>
      <c r="E197" s="304"/>
      <c r="F197" s="304"/>
      <c r="G197" s="303"/>
      <c r="H197" s="31"/>
      <c r="I197" s="31"/>
      <c r="J197" s="31"/>
      <c r="K197" s="31"/>
      <c r="L197" s="314"/>
      <c r="M197" s="304"/>
      <c r="N197" s="309"/>
    </row>
    <row r="198" spans="3:14" s="54" customFormat="1" ht="15.75" customHeight="1">
      <c r="C198" s="303"/>
      <c r="D198" s="304"/>
      <c r="E198" s="304"/>
      <c r="F198" s="304"/>
      <c r="G198" s="303"/>
      <c r="H198" s="31"/>
      <c r="I198" s="31"/>
      <c r="J198" s="31"/>
      <c r="K198" s="31"/>
      <c r="L198" s="314"/>
      <c r="M198" s="304"/>
      <c r="N198" s="309"/>
    </row>
    <row r="199" spans="3:14" ht="15.75" customHeight="1">
      <c r="C199" s="303"/>
      <c r="D199" s="304"/>
      <c r="E199" s="304"/>
      <c r="F199" s="304"/>
      <c r="G199" s="303"/>
      <c r="H199" s="303"/>
      <c r="I199" s="303"/>
      <c r="J199" s="303"/>
      <c r="K199" s="303"/>
      <c r="L199" s="55"/>
      <c r="M199" s="303"/>
      <c r="N199" s="309"/>
    </row>
    <row r="200" spans="3:14" ht="15.75" customHeight="1">
      <c r="C200" s="303"/>
      <c r="D200" s="304"/>
      <c r="E200" s="304"/>
      <c r="F200" s="304"/>
      <c r="G200" s="303"/>
      <c r="H200" s="166"/>
      <c r="I200" s="166"/>
      <c r="J200" s="303"/>
      <c r="K200" s="303"/>
      <c r="L200" s="55"/>
      <c r="M200" s="303"/>
      <c r="N200" s="309"/>
    </row>
    <row r="201" spans="3:14" ht="15.75" customHeight="1">
      <c r="C201" s="303"/>
      <c r="D201" s="304"/>
      <c r="E201" s="304"/>
      <c r="F201" s="304"/>
      <c r="G201" s="303"/>
      <c r="H201" s="166"/>
      <c r="I201" s="166"/>
      <c r="J201" s="303"/>
      <c r="K201" s="303"/>
      <c r="L201" s="309"/>
      <c r="M201" s="303"/>
      <c r="N201" s="309"/>
    </row>
    <row r="202" spans="3:14" ht="40.5" customHeight="1">
      <c r="C202" s="303"/>
      <c r="D202" s="304"/>
      <c r="E202" s="304"/>
      <c r="F202" s="304"/>
      <c r="G202" s="303"/>
      <c r="H202" s="166"/>
      <c r="I202" s="166"/>
      <c r="J202" s="303"/>
      <c r="K202" s="303"/>
      <c r="L202" s="56"/>
      <c r="M202" s="303"/>
      <c r="N202" s="309"/>
    </row>
    <row r="203" spans="3:14" ht="24.75" customHeight="1">
      <c r="C203" s="303"/>
      <c r="D203" s="304"/>
      <c r="E203" s="304"/>
      <c r="F203" s="304"/>
      <c r="G203" s="303"/>
      <c r="H203" s="166"/>
      <c r="I203" s="166"/>
      <c r="J203" s="303"/>
      <c r="K203" s="303"/>
      <c r="L203" s="56"/>
      <c r="M203" s="303"/>
      <c r="N203" s="309"/>
    </row>
    <row r="204" spans="3:14" ht="41.25" customHeight="1">
      <c r="C204" s="303"/>
      <c r="D204" s="304"/>
      <c r="E204" s="304"/>
      <c r="F204" s="304"/>
      <c r="G204" s="303"/>
      <c r="H204" s="315"/>
      <c r="I204" s="166"/>
      <c r="J204" s="303"/>
      <c r="K204" s="303"/>
      <c r="L204" s="56"/>
      <c r="M204" s="303"/>
      <c r="N204" s="309"/>
    </row>
    <row r="205" spans="3:14" ht="51.75" customHeight="1">
      <c r="C205" s="303"/>
      <c r="D205" s="304"/>
      <c r="E205" s="304"/>
      <c r="F205" s="304"/>
      <c r="G205" s="303"/>
      <c r="H205" s="315"/>
      <c r="I205" s="166"/>
      <c r="J205" s="303"/>
      <c r="K205" s="303"/>
      <c r="L205" s="56"/>
      <c r="M205" s="303"/>
      <c r="N205" s="303"/>
    </row>
    <row r="206" spans="3:14" ht="42" customHeight="1">
      <c r="C206" s="303"/>
      <c r="D206" s="304"/>
      <c r="E206" s="304"/>
      <c r="F206" s="304"/>
      <c r="G206" s="303"/>
      <c r="H206" s="166"/>
      <c r="I206" s="166"/>
      <c r="J206" s="303"/>
      <c r="K206" s="303"/>
      <c r="L206" s="56"/>
      <c r="M206" s="303"/>
      <c r="N206" s="303"/>
    </row>
    <row r="207" spans="3:14" s="52" customFormat="1" ht="42" customHeight="1">
      <c r="C207" s="303"/>
      <c r="D207" s="304"/>
      <c r="E207" s="304"/>
      <c r="F207" s="304"/>
      <c r="G207" s="303"/>
      <c r="H207" s="309"/>
      <c r="I207" s="166"/>
      <c r="J207" s="303"/>
      <c r="K207" s="303"/>
      <c r="L207" s="56"/>
      <c r="M207" s="303"/>
      <c r="N207" s="304"/>
    </row>
    <row r="208" spans="3:14" s="52" customFormat="1" ht="42" customHeight="1">
      <c r="C208" s="303"/>
      <c r="D208" s="304"/>
      <c r="E208" s="304"/>
      <c r="F208" s="304"/>
      <c r="G208" s="303"/>
      <c r="H208" s="303"/>
      <c r="I208" s="166"/>
      <c r="J208" s="303"/>
      <c r="K208" s="303"/>
      <c r="L208" s="303"/>
      <c r="M208" s="303"/>
      <c r="N208" s="304"/>
    </row>
    <row r="209" spans="3:14" s="52" customFormat="1" ht="63.75" customHeight="1">
      <c r="C209" s="303"/>
      <c r="D209" s="304"/>
      <c r="E209" s="304"/>
      <c r="F209" s="304"/>
      <c r="G209" s="303"/>
      <c r="H209" s="303"/>
      <c r="I209" s="55"/>
      <c r="J209" s="309"/>
      <c r="K209" s="309"/>
      <c r="L209" s="303"/>
      <c r="M209" s="303"/>
      <c r="N209" s="304"/>
    </row>
    <row r="210" spans="3:14" s="52" customFormat="1" ht="42" customHeight="1">
      <c r="C210" s="303"/>
      <c r="D210" s="304"/>
      <c r="E210" s="304"/>
      <c r="F210" s="304"/>
      <c r="G210" s="303"/>
      <c r="H210" s="303"/>
      <c r="I210" s="303"/>
      <c r="J210" s="303"/>
      <c r="K210" s="303"/>
      <c r="L210" s="303"/>
      <c r="M210" s="55"/>
      <c r="N210" s="304"/>
    </row>
    <row r="211" spans="3:14" ht="23.25" customHeight="1">
      <c r="C211" s="303"/>
      <c r="D211" s="304"/>
      <c r="E211" s="304"/>
      <c r="F211" s="304"/>
      <c r="G211" s="303"/>
      <c r="H211" s="303"/>
      <c r="I211" s="303"/>
      <c r="J211" s="303"/>
      <c r="K211" s="303"/>
      <c r="L211" s="303"/>
      <c r="M211" s="303"/>
      <c r="N211" s="303"/>
    </row>
    <row r="212" spans="3:14" ht="27.75" customHeight="1">
      <c r="C212" s="303"/>
      <c r="D212" s="304"/>
      <c r="E212" s="304"/>
      <c r="F212" s="304"/>
      <c r="G212" s="303"/>
      <c r="H212" s="303"/>
      <c r="I212" s="303"/>
      <c r="J212" s="303"/>
      <c r="K212" s="303"/>
      <c r="L212" s="309"/>
      <c r="M212" s="303"/>
      <c r="N212" s="303"/>
    </row>
    <row r="213" spans="3:14" ht="55.5" customHeight="1">
      <c r="C213" s="303"/>
      <c r="D213" s="304"/>
      <c r="E213" s="304"/>
      <c r="F213" s="304"/>
      <c r="G213" s="303"/>
      <c r="H213" s="303"/>
      <c r="I213" s="303"/>
      <c r="J213" s="303"/>
      <c r="K213" s="303"/>
      <c r="L213" s="303"/>
      <c r="M213" s="303"/>
      <c r="N213" s="303"/>
    </row>
    <row r="214" spans="3:14" ht="57.75" customHeight="1">
      <c r="C214" s="303"/>
      <c r="D214" s="304"/>
      <c r="E214" s="304"/>
      <c r="F214" s="304"/>
      <c r="G214" s="303"/>
      <c r="H214" s="303"/>
      <c r="I214" s="303"/>
      <c r="J214" s="303"/>
      <c r="K214" s="303"/>
      <c r="L214" s="303"/>
      <c r="M214" s="309"/>
      <c r="N214" s="303"/>
    </row>
    <row r="215" spans="3:14" ht="21.75" customHeight="1">
      <c r="C215" s="303"/>
      <c r="D215" s="304"/>
      <c r="E215" s="304"/>
      <c r="F215" s="304"/>
      <c r="G215" s="303"/>
      <c r="H215" s="303"/>
      <c r="I215" s="303"/>
      <c r="J215" s="303"/>
      <c r="K215" s="303"/>
      <c r="L215" s="303"/>
      <c r="M215" s="303"/>
      <c r="N215" s="303"/>
    </row>
    <row r="216" spans="3:14" ht="49.5" customHeight="1">
      <c r="C216" s="303"/>
      <c r="D216" s="304"/>
      <c r="E216" s="304"/>
      <c r="F216" s="304"/>
      <c r="G216" s="303"/>
      <c r="H216" s="303"/>
      <c r="I216" s="303"/>
      <c r="J216" s="303"/>
      <c r="K216" s="303"/>
      <c r="L216" s="303"/>
      <c r="M216" s="303"/>
      <c r="N216" s="303"/>
    </row>
    <row r="217" spans="3:14" ht="28.5" customHeight="1">
      <c r="C217" s="303"/>
      <c r="D217" s="304"/>
      <c r="E217" s="304"/>
      <c r="F217" s="304"/>
      <c r="G217" s="303"/>
      <c r="H217" s="303"/>
      <c r="I217" s="303"/>
      <c r="J217" s="303"/>
      <c r="K217" s="303"/>
      <c r="L217" s="303"/>
      <c r="M217" s="303"/>
      <c r="N217" s="303"/>
    </row>
    <row r="218" spans="3:14" ht="28.5" customHeight="1">
      <c r="C218" s="303"/>
      <c r="D218" s="304"/>
      <c r="E218" s="304"/>
      <c r="F218" s="304"/>
      <c r="G218" s="303"/>
      <c r="H218" s="303"/>
      <c r="I218" s="303"/>
      <c r="J218" s="303"/>
      <c r="K218" s="303"/>
      <c r="L218" s="303"/>
      <c r="M218" s="303"/>
      <c r="N218" s="303"/>
    </row>
    <row r="219" spans="3:14" ht="28.5" customHeight="1">
      <c r="C219" s="303"/>
      <c r="D219" s="304"/>
      <c r="E219" s="304"/>
      <c r="F219" s="304"/>
      <c r="G219" s="303"/>
      <c r="H219" s="303"/>
      <c r="I219" s="303"/>
      <c r="J219" s="303"/>
      <c r="K219" s="303"/>
      <c r="L219" s="303"/>
      <c r="M219" s="303"/>
      <c r="N219" s="303"/>
    </row>
    <row r="220" spans="3:14" ht="23.25" customHeight="1">
      <c r="C220" s="303"/>
      <c r="D220" s="304"/>
      <c r="E220" s="304"/>
      <c r="F220" s="304"/>
      <c r="G220" s="303"/>
      <c r="H220" s="303"/>
      <c r="I220" s="303"/>
      <c r="J220" s="303"/>
      <c r="K220" s="303"/>
      <c r="L220" s="303"/>
      <c r="M220" s="303"/>
      <c r="N220" s="55"/>
    </row>
    <row r="221" spans="3:14" ht="43.5" customHeight="1">
      <c r="C221" s="303"/>
      <c r="D221" s="304"/>
      <c r="E221" s="304"/>
      <c r="F221" s="304"/>
      <c r="G221" s="303"/>
      <c r="H221" s="303"/>
      <c r="I221" s="303"/>
      <c r="J221" s="303"/>
      <c r="K221" s="303"/>
      <c r="L221" s="303"/>
      <c r="M221" s="303"/>
      <c r="N221" s="55"/>
    </row>
    <row r="222" spans="3:14" ht="55.5" customHeight="1">
      <c r="C222" s="303"/>
      <c r="D222" s="304"/>
      <c r="E222" s="304"/>
      <c r="F222" s="304"/>
      <c r="G222" s="303"/>
      <c r="H222" s="303"/>
      <c r="I222" s="303"/>
      <c r="J222" s="303"/>
      <c r="K222" s="303"/>
      <c r="L222" s="303"/>
      <c r="M222" s="303"/>
      <c r="N222" s="303"/>
    </row>
    <row r="223" spans="3:14" ht="42.75" customHeight="1">
      <c r="C223" s="303"/>
      <c r="D223" s="304"/>
      <c r="E223" s="304"/>
      <c r="F223" s="304"/>
      <c r="G223" s="303"/>
      <c r="H223" s="303"/>
      <c r="I223" s="303"/>
      <c r="J223" s="303"/>
      <c r="K223" s="303"/>
      <c r="L223" s="303"/>
      <c r="M223" s="303"/>
      <c r="N223" s="55"/>
    </row>
    <row r="224" spans="3:14" ht="21.75" customHeight="1">
      <c r="C224" s="303"/>
      <c r="D224" s="304"/>
      <c r="E224" s="304"/>
      <c r="F224" s="304"/>
      <c r="G224" s="303"/>
      <c r="H224" s="303"/>
      <c r="I224" s="303"/>
      <c r="J224" s="303"/>
      <c r="K224" s="303"/>
      <c r="L224" s="303"/>
      <c r="M224" s="303"/>
      <c r="N224" s="55"/>
    </row>
    <row r="225" spans="3:14" ht="21.75" customHeight="1">
      <c r="C225" s="303"/>
      <c r="D225" s="304"/>
      <c r="E225" s="304"/>
      <c r="F225" s="304"/>
      <c r="G225" s="303"/>
      <c r="H225" s="303"/>
      <c r="I225" s="303"/>
      <c r="J225" s="303"/>
      <c r="K225" s="303"/>
      <c r="L225" s="303"/>
      <c r="M225" s="303"/>
      <c r="N225" s="55"/>
    </row>
    <row r="226" spans="3:14" s="54" customFormat="1" ht="23.25" customHeight="1">
      <c r="C226" s="303"/>
      <c r="D226" s="304"/>
      <c r="E226" s="304"/>
      <c r="F226" s="304"/>
      <c r="G226" s="303"/>
      <c r="H226" s="303"/>
      <c r="I226" s="303"/>
      <c r="J226" s="303"/>
      <c r="K226" s="303"/>
      <c r="L226" s="303"/>
      <c r="M226" s="303"/>
      <c r="N226" s="309"/>
    </row>
    <row r="227" spans="3:14" ht="23.25" customHeight="1">
      <c r="C227" s="303"/>
      <c r="D227" s="304"/>
      <c r="E227" s="304"/>
      <c r="F227" s="304"/>
      <c r="G227" s="303"/>
      <c r="H227" s="303"/>
      <c r="I227" s="303"/>
      <c r="J227" s="303"/>
      <c r="K227" s="303"/>
      <c r="L227" s="303"/>
      <c r="M227" s="303"/>
      <c r="N227" s="309"/>
    </row>
    <row r="228" spans="3:14" ht="21.75" customHeight="1">
      <c r="C228" s="303"/>
      <c r="D228" s="304"/>
      <c r="E228" s="304"/>
      <c r="F228" s="304"/>
      <c r="G228" s="303"/>
      <c r="H228" s="303"/>
      <c r="I228" s="303"/>
      <c r="J228" s="303"/>
      <c r="K228" s="303"/>
      <c r="L228" s="303"/>
      <c r="M228" s="303"/>
      <c r="N228" s="309"/>
    </row>
    <row r="229" spans="3:14" ht="16.5" customHeight="1">
      <c r="C229" s="303"/>
      <c r="D229" s="304"/>
      <c r="E229" s="304"/>
      <c r="F229" s="304"/>
      <c r="G229" s="303"/>
      <c r="H229" s="303"/>
      <c r="I229" s="303"/>
      <c r="J229" s="303"/>
      <c r="K229" s="303"/>
      <c r="L229" s="303"/>
      <c r="M229" s="303"/>
      <c r="N229" s="309"/>
    </row>
    <row r="230" spans="3:14" ht="29.25" customHeight="1">
      <c r="C230" s="303"/>
      <c r="D230" s="304"/>
      <c r="E230" s="304"/>
      <c r="F230" s="304"/>
      <c r="G230" s="303"/>
      <c r="H230" s="303"/>
      <c r="I230" s="303"/>
      <c r="J230" s="303"/>
      <c r="K230" s="303"/>
      <c r="L230" s="303"/>
      <c r="M230" s="303"/>
      <c r="N230" s="309"/>
    </row>
    <row r="231" spans="3:14" ht="24.75" customHeight="1">
      <c r="C231" s="303"/>
      <c r="D231" s="304"/>
      <c r="E231" s="304"/>
      <c r="F231" s="304"/>
      <c r="G231" s="303"/>
      <c r="H231" s="303"/>
      <c r="I231" s="303"/>
      <c r="J231" s="303"/>
      <c r="K231" s="303"/>
      <c r="L231" s="303"/>
      <c r="M231" s="303"/>
      <c r="N231" s="309"/>
    </row>
    <row r="232" spans="3:14" ht="33" customHeight="1">
      <c r="C232" s="303"/>
      <c r="D232" s="304"/>
      <c r="E232" s="304"/>
      <c r="F232" s="304"/>
      <c r="G232" s="303"/>
      <c r="H232" s="303"/>
      <c r="I232" s="303"/>
      <c r="J232" s="303"/>
      <c r="K232" s="303"/>
      <c r="L232" s="303"/>
      <c r="M232" s="303"/>
      <c r="N232" s="309"/>
    </row>
    <row r="234" spans="3:14" ht="15" customHeight="1">
      <c r="C234" s="303"/>
      <c r="D234" s="304"/>
      <c r="E234" s="304"/>
      <c r="F234" s="304"/>
      <c r="G234" s="303"/>
      <c r="H234" s="303"/>
      <c r="I234" s="303"/>
      <c r="J234" s="303"/>
      <c r="K234" s="303"/>
      <c r="L234" s="303"/>
      <c r="M234" s="303"/>
      <c r="N234" s="309"/>
    </row>
    <row r="235" spans="3:14" ht="25.5" customHeight="1">
      <c r="C235" s="303"/>
      <c r="D235" s="304"/>
      <c r="E235" s="304"/>
      <c r="F235" s="304"/>
      <c r="G235" s="303"/>
      <c r="H235" s="303"/>
      <c r="I235" s="303"/>
      <c r="J235" s="303"/>
      <c r="K235" s="303"/>
      <c r="L235" s="303"/>
      <c r="M235" s="303"/>
      <c r="N235" s="309"/>
    </row>
  </sheetData>
  <sheetProtection formatCells="0" formatColumns="0" formatRows="0"/>
  <mergeCells count="26">
    <mergeCell ref="C72:G72"/>
    <mergeCell ref="B83:G83"/>
    <mergeCell ref="C2:F2"/>
    <mergeCell ref="C11:F11"/>
    <mergeCell ref="B15:G15"/>
    <mergeCell ref="C16:G16"/>
    <mergeCell ref="B38:G38"/>
    <mergeCell ref="G13:G14"/>
    <mergeCell ref="C5:G5"/>
    <mergeCell ref="C27:G27"/>
    <mergeCell ref="C173:G173"/>
    <mergeCell ref="C6:J9"/>
    <mergeCell ref="G185:G186"/>
    <mergeCell ref="C151:G151"/>
    <mergeCell ref="C162:G162"/>
    <mergeCell ref="C140:G140"/>
    <mergeCell ref="C39:G39"/>
    <mergeCell ref="C84:G84"/>
    <mergeCell ref="C95:G95"/>
    <mergeCell ref="C106:G106"/>
    <mergeCell ref="C184:G184"/>
    <mergeCell ref="C117:G117"/>
    <mergeCell ref="B128:G128"/>
    <mergeCell ref="C129:G129"/>
    <mergeCell ref="C50:G50"/>
    <mergeCell ref="C61:G61"/>
  </mergeCells>
  <conditionalFormatting sqref="G25">
    <cfRule type="cellIs" dxfId="35" priority="34" operator="notEqual">
      <formula>$G$17</formula>
    </cfRule>
  </conditionalFormatting>
  <conditionalFormatting sqref="G36">
    <cfRule type="cellIs" dxfId="34" priority="33" operator="notEqual">
      <formula>$G$28</formula>
    </cfRule>
  </conditionalFormatting>
  <conditionalFormatting sqref="G48">
    <cfRule type="cellIs" dxfId="33" priority="30" operator="notEqual">
      <formula>$G$40</formula>
    </cfRule>
  </conditionalFormatting>
  <conditionalFormatting sqref="G59">
    <cfRule type="cellIs" dxfId="32" priority="29" operator="notEqual">
      <formula>$G$51</formula>
    </cfRule>
  </conditionalFormatting>
  <conditionalFormatting sqref="G70">
    <cfRule type="cellIs" dxfId="31" priority="28" operator="notEqual">
      <formula>$G$62</formula>
    </cfRule>
  </conditionalFormatting>
  <conditionalFormatting sqref="G81">
    <cfRule type="cellIs" dxfId="30" priority="27" operator="notEqual">
      <formula>$G$73</formula>
    </cfRule>
  </conditionalFormatting>
  <conditionalFormatting sqref="G93">
    <cfRule type="cellIs" dxfId="29" priority="26" operator="notEqual">
      <formula>$G$85</formula>
    </cfRule>
  </conditionalFormatting>
  <conditionalFormatting sqref="G104">
    <cfRule type="cellIs" dxfId="28" priority="25" operator="notEqual">
      <formula>$G$96</formula>
    </cfRule>
  </conditionalFormatting>
  <conditionalFormatting sqref="G115">
    <cfRule type="cellIs" dxfId="27" priority="24" operator="notEqual">
      <formula>$G$107</formula>
    </cfRule>
  </conditionalFormatting>
  <conditionalFormatting sqref="G126">
    <cfRule type="cellIs" dxfId="26" priority="23" operator="notEqual">
      <formula>$G$118</formula>
    </cfRule>
  </conditionalFormatting>
  <conditionalFormatting sqref="G138">
    <cfRule type="cellIs" dxfId="25" priority="22" operator="notEqual">
      <formula>$G$130</formula>
    </cfRule>
  </conditionalFormatting>
  <conditionalFormatting sqref="G149">
    <cfRule type="cellIs" dxfId="24" priority="21" operator="notEqual">
      <formula>$G$141</formula>
    </cfRule>
  </conditionalFormatting>
  <conditionalFormatting sqref="G160">
    <cfRule type="cellIs" dxfId="23" priority="20" operator="notEqual">
      <formula>$G$141</formula>
    </cfRule>
  </conditionalFormatting>
  <conditionalFormatting sqref="G171">
    <cfRule type="cellIs" dxfId="22" priority="19" operator="notEqual">
      <formula>$G$163</formula>
    </cfRule>
  </conditionalFormatting>
  <conditionalFormatting sqref="G182">
    <cfRule type="cellIs" dxfId="21" priority="18" operator="notEqual">
      <formula>$G$174</formula>
    </cfRule>
  </conditionalFormatting>
  <conditionalFormatting sqref="D25">
    <cfRule type="cellIs" dxfId="20" priority="17" operator="notEqual">
      <formula>$D$17</formula>
    </cfRule>
  </conditionalFormatting>
  <conditionalFormatting sqref="D36">
    <cfRule type="cellIs" dxfId="19" priority="16" operator="notEqual">
      <formula>$D$28</formula>
    </cfRule>
  </conditionalFormatting>
  <conditionalFormatting sqref="D48">
    <cfRule type="cellIs" dxfId="18" priority="13" operator="notEqual">
      <formula>$D$40</formula>
    </cfRule>
  </conditionalFormatting>
  <conditionalFormatting sqref="D59">
    <cfRule type="cellIs" dxfId="17" priority="12" operator="notEqual">
      <formula>$D$51</formula>
    </cfRule>
  </conditionalFormatting>
  <conditionalFormatting sqref="D70">
    <cfRule type="cellIs" dxfId="16" priority="11" operator="notEqual">
      <formula>$D$62</formula>
    </cfRule>
  </conditionalFormatting>
  <conditionalFormatting sqref="D81">
    <cfRule type="cellIs" dxfId="15" priority="10" operator="notEqual">
      <formula>$D$73</formula>
    </cfRule>
  </conditionalFormatting>
  <conditionalFormatting sqref="D93">
    <cfRule type="cellIs" dxfId="14" priority="9" operator="notEqual">
      <formula>$D$85</formula>
    </cfRule>
  </conditionalFormatting>
  <conditionalFormatting sqref="D104">
    <cfRule type="cellIs" dxfId="13" priority="8" operator="notEqual">
      <formula>$D$96</formula>
    </cfRule>
  </conditionalFormatting>
  <conditionalFormatting sqref="D115">
    <cfRule type="cellIs" dxfId="12" priority="7" operator="notEqual">
      <formula>$D$107</formula>
    </cfRule>
  </conditionalFormatting>
  <conditionalFormatting sqref="D126">
    <cfRule type="cellIs" dxfId="11" priority="6" operator="notEqual">
      <formula>$D$118</formula>
    </cfRule>
  </conditionalFormatting>
  <conditionalFormatting sqref="D138">
    <cfRule type="cellIs" dxfId="10" priority="5" operator="notEqual">
      <formula>$D$130</formula>
    </cfRule>
  </conditionalFormatting>
  <conditionalFormatting sqref="D149">
    <cfRule type="cellIs" dxfId="9" priority="4" operator="notEqual">
      <formula>$D$141</formula>
    </cfRule>
  </conditionalFormatting>
  <conditionalFormatting sqref="D160">
    <cfRule type="cellIs" dxfId="8" priority="3" operator="notEqual">
      <formula>$D$152</formula>
    </cfRule>
  </conditionalFormatting>
  <conditionalFormatting sqref="D171">
    <cfRule type="cellIs" dxfId="7" priority="2" operator="notEqual">
      <formula>$D$163</formula>
    </cfRule>
  </conditionalFormatting>
  <conditionalFormatting sqref="D182">
    <cfRule type="cellIs" dxfId="6" priority="1" operator="notEqual">
      <formula>$D$174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7 C58 C69 C80 C92 C103 C114 C125 C137 C148 C159 C170 C193 C181"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6 C57 C68 C79 C91 C102 C113 C124 C136 C147 C158 C169 C192 C180" xr:uid="{00000000-0002-0000-0100-000001000000}"/>
    <dataValidation allowBlank="1" showInputMessage="1" showErrorMessage="1" prompt="Services contracted by an organization which follow the normal procurement processes." sqref="C21 C32 C44 C55 C66 C77 C89 C100 C111 C122 C134 C145 C156 C167 C190 C178" xr:uid="{00000000-0002-0000-0100-000002000000}"/>
    <dataValidation allowBlank="1" showInputMessage="1" showErrorMessage="1" prompt="Includes staff and non-staff travel paid for by the organization directly related to a project." sqref="C22 C33 C45 C56 C67 C78 C90 C101 C112 C123 C135 C146 C157 C168 C191 C179"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3 C54 C65 C76 C88 C99 C110 C121 C133 C144 C155 C166 C189 C177"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2 C53 C64 C75 C87 C98 C109 C120 C132 C143 C154 C165 C188 C176" xr:uid="{00000000-0002-0000-0100-000005000000}"/>
    <dataValidation allowBlank="1" showInputMessage="1" showErrorMessage="1" prompt="Includes all related staff and temporary staff costs including base salary, post adjustment and all staff entitlements." sqref="C18 C29 C41 C52 C63 C74 C86 C97 C108 C119 C131 C142 C153 C164 C187 C175"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zoomScale="80" zoomScaleNormal="80" workbookViewId="0">
      <selection activeCell="B14" sqref="B14"/>
    </sheetView>
  </sheetViews>
  <sheetFormatPr defaultColWidth="8.85546875" defaultRowHeight="15"/>
  <cols>
    <col min="2" max="2" width="73.28515625" customWidth="1"/>
  </cols>
  <sheetData>
    <row r="1" spans="2:6" ht="15.75" thickBot="1"/>
    <row r="2" spans="2:6" ht="15.75" thickBot="1">
      <c r="B2" s="9" t="s">
        <v>231</v>
      </c>
      <c r="C2" s="1"/>
      <c r="D2" s="1"/>
      <c r="E2" s="1"/>
      <c r="F2" s="1"/>
    </row>
    <row r="3" spans="2:6">
      <c r="B3" s="6"/>
    </row>
    <row r="4" spans="2:6" ht="30.75" customHeight="1">
      <c r="B4" s="7" t="s">
        <v>232</v>
      </c>
    </row>
    <row r="5" spans="2:6" ht="30.75" customHeight="1">
      <c r="B5" s="7"/>
    </row>
    <row r="6" spans="2:6" ht="60">
      <c r="B6" s="7" t="s">
        <v>233</v>
      </c>
    </row>
    <row r="7" spans="2:6">
      <c r="B7" s="7"/>
    </row>
    <row r="8" spans="2:6" ht="60">
      <c r="B8" s="7" t="s">
        <v>234</v>
      </c>
    </row>
    <row r="9" spans="2:6">
      <c r="B9" s="7"/>
    </row>
    <row r="10" spans="2:6" ht="60">
      <c r="B10" s="7" t="s">
        <v>235</v>
      </c>
    </row>
    <row r="11" spans="2:6">
      <c r="B11" s="7"/>
    </row>
    <row r="12" spans="2:6" ht="30">
      <c r="B12" s="7" t="s">
        <v>236</v>
      </c>
    </row>
    <row r="13" spans="2:6">
      <c r="B13" s="7"/>
    </row>
    <row r="14" spans="2:6" ht="60">
      <c r="B14" s="7" t="s">
        <v>237</v>
      </c>
    </row>
    <row r="15" spans="2:6">
      <c r="B15" s="7"/>
    </row>
    <row r="16" spans="2:6" ht="45.75" thickBot="1">
      <c r="B16" s="8"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234" t="s">
        <v>239</v>
      </c>
      <c r="C2" s="235"/>
      <c r="D2" s="236"/>
    </row>
    <row r="3" spans="2:4" ht="15.75" thickBot="1">
      <c r="B3" s="237"/>
      <c r="C3" s="238"/>
      <c r="D3" s="239"/>
    </row>
    <row r="4" spans="2:4" ht="15.75" thickBot="1"/>
    <row r="5" spans="2:4">
      <c r="B5" s="245" t="s">
        <v>240</v>
      </c>
      <c r="C5" s="246"/>
      <c r="D5" s="247"/>
    </row>
    <row r="6" spans="2:4" ht="15.75" thickBot="1">
      <c r="B6" s="242"/>
      <c r="C6" s="243"/>
      <c r="D6" s="244"/>
    </row>
    <row r="7" spans="2:4">
      <c r="B7" s="81" t="s">
        <v>241</v>
      </c>
      <c r="C7" s="240">
        <f>SUM('1) Budget Tables'!D24:F24,'1) Budget Tables'!D34:F34,'1) Budget Tables'!D44:F44,'1) Budget Tables'!D54:F54)</f>
        <v>961584</v>
      </c>
      <c r="D7" s="241"/>
    </row>
    <row r="8" spans="2:4">
      <c r="B8" s="81" t="s">
        <v>242</v>
      </c>
      <c r="C8" s="248">
        <f>SUM(D10:D14)</f>
        <v>0</v>
      </c>
      <c r="D8" s="249"/>
    </row>
    <row r="9" spans="2:4">
      <c r="B9" s="82" t="s">
        <v>243</v>
      </c>
      <c r="C9" s="83" t="s">
        <v>244</v>
      </c>
      <c r="D9" s="84" t="s">
        <v>245</v>
      </c>
    </row>
    <row r="10" spans="2:4" ht="35.1" customHeight="1">
      <c r="B10" s="106"/>
      <c r="C10" s="86"/>
      <c r="D10" s="87">
        <f>$C$7*C10</f>
        <v>0</v>
      </c>
    </row>
    <row r="11" spans="2:4" ht="35.1" customHeight="1">
      <c r="B11" s="106"/>
      <c r="C11" s="86"/>
      <c r="D11" s="87">
        <f>C7*C11</f>
        <v>0</v>
      </c>
    </row>
    <row r="12" spans="2:4" ht="35.1" customHeight="1">
      <c r="B12" s="107"/>
      <c r="C12" s="86"/>
      <c r="D12" s="87">
        <f>C7*C12</f>
        <v>0</v>
      </c>
    </row>
    <row r="13" spans="2:4" ht="35.1" customHeight="1">
      <c r="B13" s="107"/>
      <c r="C13" s="86"/>
      <c r="D13" s="87">
        <f>C7*C13</f>
        <v>0</v>
      </c>
    </row>
    <row r="14" spans="2:4" ht="35.1" customHeight="1" thickBot="1">
      <c r="B14" s="108"/>
      <c r="C14" s="91"/>
      <c r="D14" s="92">
        <f>C7*C14</f>
        <v>0</v>
      </c>
    </row>
    <row r="15" spans="2:4" ht="15.75" thickBot="1"/>
    <row r="16" spans="2:4">
      <c r="B16" s="245" t="s">
        <v>246</v>
      </c>
      <c r="C16" s="246"/>
      <c r="D16" s="247"/>
    </row>
    <row r="17" spans="2:4" ht="15.75" thickBot="1">
      <c r="B17" s="250"/>
      <c r="C17" s="251"/>
      <c r="D17" s="252"/>
    </row>
    <row r="18" spans="2:4">
      <c r="B18" s="81" t="s">
        <v>241</v>
      </c>
      <c r="C18" s="240">
        <f>SUM('1) Budget Tables'!D66:F66,'1) Budget Tables'!D76:F76,'1) Budget Tables'!D86:F86,'1) Budget Tables'!D96:F96)</f>
        <v>0</v>
      </c>
      <c r="D18" s="241"/>
    </row>
    <row r="19" spans="2:4">
      <c r="B19" s="81" t="s">
        <v>242</v>
      </c>
      <c r="C19" s="248">
        <f>SUM(D21:D25)</f>
        <v>0</v>
      </c>
      <c r="D19" s="249"/>
    </row>
    <row r="20" spans="2:4">
      <c r="B20" s="82" t="s">
        <v>243</v>
      </c>
      <c r="C20" s="83" t="s">
        <v>244</v>
      </c>
      <c r="D20" s="84" t="s">
        <v>245</v>
      </c>
    </row>
    <row r="21" spans="2:4" ht="35.1" customHeight="1">
      <c r="B21" s="85"/>
      <c r="C21" s="86"/>
      <c r="D21" s="87">
        <f>$C$18*C21</f>
        <v>0</v>
      </c>
    </row>
    <row r="22" spans="2:4" ht="35.1" customHeight="1">
      <c r="B22" s="88"/>
      <c r="C22" s="86"/>
      <c r="D22" s="87">
        <f t="shared" ref="D22:D25" si="0">$C$18*C22</f>
        <v>0</v>
      </c>
    </row>
    <row r="23" spans="2:4" ht="35.1" customHeight="1">
      <c r="B23" s="89"/>
      <c r="C23" s="86"/>
      <c r="D23" s="87">
        <f t="shared" si="0"/>
        <v>0</v>
      </c>
    </row>
    <row r="24" spans="2:4" ht="35.1" customHeight="1">
      <c r="B24" s="89"/>
      <c r="C24" s="86"/>
      <c r="D24" s="87">
        <f t="shared" si="0"/>
        <v>0</v>
      </c>
    </row>
    <row r="25" spans="2:4" ht="35.1" customHeight="1" thickBot="1">
      <c r="B25" s="90"/>
      <c r="C25" s="91"/>
      <c r="D25" s="87">
        <f t="shared" si="0"/>
        <v>0</v>
      </c>
    </row>
    <row r="26" spans="2:4" ht="15.75" thickBot="1"/>
    <row r="27" spans="2:4">
      <c r="B27" s="245" t="s">
        <v>247</v>
      </c>
      <c r="C27" s="246"/>
      <c r="D27" s="247"/>
    </row>
    <row r="28" spans="2:4" ht="15.75" thickBot="1">
      <c r="B28" s="242"/>
      <c r="C28" s="243"/>
      <c r="D28" s="244"/>
    </row>
    <row r="29" spans="2:4">
      <c r="B29" s="81" t="s">
        <v>241</v>
      </c>
      <c r="C29" s="240">
        <f>SUM('1) Budget Tables'!D108:F108,'1) Budget Tables'!D118:F118,'1) Budget Tables'!D128:F128,'1) Budget Tables'!D138:F138)</f>
        <v>0</v>
      </c>
      <c r="D29" s="241"/>
    </row>
    <row r="30" spans="2:4">
      <c r="B30" s="81" t="s">
        <v>242</v>
      </c>
      <c r="C30" s="248">
        <f>SUM(D32:D36)</f>
        <v>0</v>
      </c>
      <c r="D30" s="249"/>
    </row>
    <row r="31" spans="2:4">
      <c r="B31" s="82" t="s">
        <v>243</v>
      </c>
      <c r="C31" s="83" t="s">
        <v>244</v>
      </c>
      <c r="D31" s="84" t="s">
        <v>245</v>
      </c>
    </row>
    <row r="32" spans="2:4" ht="35.1" customHeight="1">
      <c r="B32" s="85"/>
      <c r="C32" s="86"/>
      <c r="D32" s="87">
        <f>$C$29*C32</f>
        <v>0</v>
      </c>
    </row>
    <row r="33" spans="2:4" ht="35.1" customHeight="1">
      <c r="B33" s="88"/>
      <c r="C33" s="86"/>
      <c r="D33" s="87">
        <f t="shared" ref="D33:D36" si="1">$C$29*C33</f>
        <v>0</v>
      </c>
    </row>
    <row r="34" spans="2:4" ht="35.1" customHeight="1">
      <c r="B34" s="89"/>
      <c r="C34" s="86"/>
      <c r="D34" s="87">
        <f t="shared" si="1"/>
        <v>0</v>
      </c>
    </row>
    <row r="35" spans="2:4" ht="35.1" customHeight="1">
      <c r="B35" s="89"/>
      <c r="C35" s="86"/>
      <c r="D35" s="87">
        <f t="shared" si="1"/>
        <v>0</v>
      </c>
    </row>
    <row r="36" spans="2:4" ht="35.1" customHeight="1" thickBot="1">
      <c r="B36" s="90"/>
      <c r="C36" s="91"/>
      <c r="D36" s="87">
        <f t="shared" si="1"/>
        <v>0</v>
      </c>
    </row>
    <row r="37" spans="2:4" ht="15.75" thickBot="1"/>
    <row r="38" spans="2:4">
      <c r="B38" s="245" t="s">
        <v>248</v>
      </c>
      <c r="C38" s="246"/>
      <c r="D38" s="247"/>
    </row>
    <row r="39" spans="2:4" ht="15.75" thickBot="1">
      <c r="B39" s="242"/>
      <c r="C39" s="243"/>
      <c r="D39" s="244"/>
    </row>
    <row r="40" spans="2:4">
      <c r="B40" s="81" t="s">
        <v>241</v>
      </c>
      <c r="C40" s="240">
        <f>SUM('1) Budget Tables'!D150:F150,'1) Budget Tables'!D160:F160,'1) Budget Tables'!D170:F170,'1) Budget Tables'!D180:F180)</f>
        <v>0</v>
      </c>
      <c r="D40" s="241"/>
    </row>
    <row r="41" spans="2:4">
      <c r="B41" s="81" t="s">
        <v>242</v>
      </c>
      <c r="C41" s="248">
        <f>SUM(D43:D47)</f>
        <v>0</v>
      </c>
      <c r="D41" s="249"/>
    </row>
    <row r="42" spans="2:4">
      <c r="B42" s="82" t="s">
        <v>243</v>
      </c>
      <c r="C42" s="83" t="s">
        <v>244</v>
      </c>
      <c r="D42" s="84" t="s">
        <v>245</v>
      </c>
    </row>
    <row r="43" spans="2:4" ht="35.1" customHeight="1">
      <c r="B43" s="85"/>
      <c r="C43" s="86"/>
      <c r="D43" s="87">
        <f>$C$40*C43</f>
        <v>0</v>
      </c>
    </row>
    <row r="44" spans="2:4" ht="35.1" customHeight="1">
      <c r="B44" s="88"/>
      <c r="C44" s="86"/>
      <c r="D44" s="87">
        <f t="shared" ref="D44:D47" si="2">$C$40*C44</f>
        <v>0</v>
      </c>
    </row>
    <row r="45" spans="2:4" ht="35.1" customHeight="1">
      <c r="B45" s="89"/>
      <c r="C45" s="86"/>
      <c r="D45" s="87">
        <f t="shared" si="2"/>
        <v>0</v>
      </c>
    </row>
    <row r="46" spans="2:4" ht="35.1" customHeight="1">
      <c r="B46" s="89"/>
      <c r="C46" s="86"/>
      <c r="D46" s="87">
        <f t="shared" si="2"/>
        <v>0</v>
      </c>
    </row>
    <row r="47" spans="2:4" ht="35.1" customHeight="1" thickBot="1">
      <c r="B47" s="90"/>
      <c r="C47" s="91"/>
      <c r="D47" s="92">
        <f t="shared" si="2"/>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4"/>
  <sheetViews>
    <sheetView showGridLines="0" showZeros="0" zoomScale="80" zoomScaleNormal="80" workbookViewId="0"/>
  </sheetViews>
  <sheetFormatPr defaultColWidth="8.85546875" defaultRowHeight="1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row r="2" spans="2:6" s="74" customFormat="1" ht="15.75">
      <c r="B2" s="256" t="s">
        <v>249</v>
      </c>
      <c r="C2" s="257"/>
      <c r="D2" s="257"/>
      <c r="E2" s="257"/>
      <c r="F2" s="258"/>
    </row>
    <row r="3" spans="2:6" s="74" customFormat="1" ht="16.5" thickBot="1">
      <c r="B3" s="259"/>
      <c r="C3" s="260"/>
      <c r="D3" s="260"/>
      <c r="E3" s="260"/>
      <c r="F3" s="261"/>
    </row>
    <row r="4" spans="2:6" s="74" customFormat="1" ht="16.5" thickBot="1">
      <c r="B4" s="316"/>
      <c r="C4" s="316"/>
      <c r="D4" s="316"/>
      <c r="E4" s="316"/>
      <c r="F4" s="316"/>
    </row>
    <row r="5" spans="2:6" s="74" customFormat="1" ht="16.5" thickBot="1">
      <c r="B5" s="222" t="s">
        <v>182</v>
      </c>
      <c r="C5" s="224"/>
      <c r="D5" s="137"/>
      <c r="E5" s="137"/>
      <c r="F5" s="316"/>
    </row>
    <row r="6" spans="2:6" s="74" customFormat="1" ht="15.75">
      <c r="B6" s="72"/>
      <c r="C6" s="140" t="s">
        <v>183</v>
      </c>
      <c r="D6" s="138" t="s">
        <v>206</v>
      </c>
      <c r="E6" s="57" t="s">
        <v>207</v>
      </c>
      <c r="F6" s="316"/>
    </row>
    <row r="7" spans="2:6" s="74" customFormat="1" ht="15.75">
      <c r="B7" s="72"/>
      <c r="C7" s="141" t="str">
        <f>'1) Budget Tables'!D13</f>
        <v xml:space="preserve">UNFPA </v>
      </c>
      <c r="D7" s="139"/>
      <c r="E7" s="51"/>
      <c r="F7" s="316"/>
    </row>
    <row r="8" spans="2:6" s="74" customFormat="1" ht="31.5">
      <c r="B8" s="17" t="s">
        <v>211</v>
      </c>
      <c r="C8" s="317">
        <f>'2) By Category'!D187</f>
        <v>101054</v>
      </c>
      <c r="D8" s="318">
        <f>'2) By Category'!E187</f>
        <v>46540.65</v>
      </c>
      <c r="E8" s="311">
        <f>'2) By Category'!F187</f>
        <v>90000</v>
      </c>
      <c r="F8" s="316"/>
    </row>
    <row r="9" spans="2:6" s="74" customFormat="1" ht="47.25">
      <c r="B9" s="17" t="s">
        <v>212</v>
      </c>
      <c r="C9" s="317">
        <f>'2) By Category'!D188</f>
        <v>7500</v>
      </c>
      <c r="D9" s="318">
        <f>'2) By Category'!E188</f>
        <v>3349.64</v>
      </c>
      <c r="E9" s="311">
        <f>'2) By Category'!F188</f>
        <v>26538</v>
      </c>
      <c r="F9" s="316"/>
    </row>
    <row r="10" spans="2:6" s="74" customFormat="1" ht="78.75">
      <c r="B10" s="17" t="s">
        <v>213</v>
      </c>
      <c r="C10" s="317">
        <f>'2) By Category'!D189</f>
        <v>3000</v>
      </c>
      <c r="D10" s="318">
        <f>'2) By Category'!E189</f>
        <v>953.38</v>
      </c>
      <c r="E10" s="311">
        <f>'2) By Category'!F189</f>
        <v>13896</v>
      </c>
      <c r="F10" s="316"/>
    </row>
    <row r="11" spans="2:6" s="74" customFormat="1" ht="31.5">
      <c r="B11" s="29" t="s">
        <v>214</v>
      </c>
      <c r="C11" s="317">
        <f>'2) By Category'!D190</f>
        <v>46396</v>
      </c>
      <c r="D11" s="318">
        <f>'2) By Category'!E190</f>
        <v>218968</v>
      </c>
      <c r="E11" s="311">
        <f>'2) By Category'!F190</f>
        <v>108977</v>
      </c>
      <c r="F11" s="316"/>
    </row>
    <row r="12" spans="2:6" s="74" customFormat="1" ht="15.75">
      <c r="B12" s="17" t="s">
        <v>215</v>
      </c>
      <c r="C12" s="317">
        <f>'2) By Category'!D191</f>
        <v>9070</v>
      </c>
      <c r="D12" s="318">
        <f>'2) By Category'!E191</f>
        <v>10892.53</v>
      </c>
      <c r="E12" s="311">
        <f>'2) By Category'!F191</f>
        <v>34295</v>
      </c>
      <c r="F12" s="316"/>
    </row>
    <row r="13" spans="2:6" s="74" customFormat="1" ht="47.25">
      <c r="B13" s="17" t="s">
        <v>216</v>
      </c>
      <c r="C13" s="317">
        <f>'2) By Category'!D192</f>
        <v>120952</v>
      </c>
      <c r="D13" s="318">
        <f>'2) By Category'!E192</f>
        <v>153030</v>
      </c>
      <c r="E13" s="311">
        <f>'2) By Category'!F192</f>
        <v>316497</v>
      </c>
      <c r="F13" s="316"/>
    </row>
    <row r="14" spans="2:6" s="74" customFormat="1" ht="48" thickBot="1">
      <c r="B14" s="28" t="s">
        <v>217</v>
      </c>
      <c r="C14" s="319">
        <f>'2) By Category'!D193</f>
        <v>39131</v>
      </c>
      <c r="D14" s="320">
        <f>'2) By Category'!E193</f>
        <v>14863.8</v>
      </c>
      <c r="E14" s="321">
        <f>'2) By Category'!F193</f>
        <v>35965</v>
      </c>
      <c r="F14" s="316"/>
    </row>
    <row r="15" spans="2:6" s="74" customFormat="1" ht="30" customHeight="1" thickBot="1">
      <c r="B15" s="322" t="s">
        <v>250</v>
      </c>
      <c r="C15" s="323">
        <f>SUM(C8:C14)</f>
        <v>327103</v>
      </c>
      <c r="D15" s="132">
        <f t="shared" ref="D15:E15" si="0">SUM(D8:D14)</f>
        <v>448598</v>
      </c>
      <c r="E15" s="73">
        <f t="shared" si="0"/>
        <v>626168</v>
      </c>
      <c r="F15" s="316"/>
    </row>
    <row r="16" spans="2:6" s="74" customFormat="1" ht="30" customHeight="1">
      <c r="B16" s="313" t="s">
        <v>229</v>
      </c>
      <c r="C16" s="324">
        <f>C15*0.07</f>
        <v>22897.210000000003</v>
      </c>
      <c r="D16" s="131"/>
      <c r="E16" s="131"/>
      <c r="F16" s="316"/>
    </row>
    <row r="17" spans="2:6" s="74" customFormat="1" ht="30" customHeight="1" thickBot="1">
      <c r="B17" s="134" t="s">
        <v>10</v>
      </c>
      <c r="C17" s="147">
        <f>SUM(C15:C16)</f>
        <v>350000.21</v>
      </c>
      <c r="D17" s="131"/>
      <c r="E17" s="131"/>
      <c r="F17" s="316"/>
    </row>
    <row r="18" spans="2:6" s="74" customFormat="1" ht="16.5" thickBot="1">
      <c r="B18" s="316"/>
      <c r="C18" s="316"/>
      <c r="D18" s="316"/>
      <c r="E18" s="316"/>
      <c r="F18" s="316"/>
    </row>
    <row r="19" spans="2:6" s="74" customFormat="1" ht="15.75">
      <c r="B19" s="253" t="s">
        <v>188</v>
      </c>
      <c r="C19" s="254"/>
      <c r="D19" s="254"/>
      <c r="E19" s="254"/>
      <c r="F19" s="255"/>
    </row>
    <row r="20" spans="2:6" ht="15.75">
      <c r="B20" s="23"/>
      <c r="C20" s="21" t="s">
        <v>183</v>
      </c>
      <c r="D20" s="21" t="s">
        <v>251</v>
      </c>
      <c r="E20" s="21" t="s">
        <v>252</v>
      </c>
      <c r="F20" s="24" t="s">
        <v>189</v>
      </c>
    </row>
    <row r="21" spans="2:6" ht="15.75">
      <c r="B21" s="23"/>
      <c r="C21" s="21" t="str">
        <f>'1) Budget Tables'!D13</f>
        <v xml:space="preserve">UNFPA </v>
      </c>
      <c r="D21" s="21"/>
      <c r="E21" s="21"/>
      <c r="F21" s="24"/>
    </row>
    <row r="22" spans="2:6" ht="23.25" customHeight="1">
      <c r="B22" s="22" t="s">
        <v>190</v>
      </c>
      <c r="C22" s="20">
        <f>'1) Budget Tables'!D206</f>
        <v>245000</v>
      </c>
      <c r="D22" s="20">
        <f>'1) Budget Tables'!E206</f>
        <v>336000</v>
      </c>
      <c r="E22" s="20">
        <f>'1) Budget Tables'!F206</f>
        <v>468999.99999999994</v>
      </c>
      <c r="F22" s="11">
        <f>'1) Budget Tables'!H206</f>
        <v>0.7</v>
      </c>
    </row>
    <row r="23" spans="2:6" ht="24.75" customHeight="1">
      <c r="B23" s="22" t="s">
        <v>191</v>
      </c>
      <c r="C23" s="20">
        <f>'1) Budget Tables'!D207</f>
        <v>105000</v>
      </c>
      <c r="D23" s="20">
        <f>'1) Budget Tables'!E207</f>
        <v>144000</v>
      </c>
      <c r="E23" s="20">
        <f>'1) Budget Tables'!F207</f>
        <v>201000</v>
      </c>
      <c r="F23" s="11">
        <f>'1) Budget Tables'!H207</f>
        <v>0.3</v>
      </c>
    </row>
    <row r="24" spans="2:6" ht="24.75" customHeight="1" thickBot="1">
      <c r="B24" s="12" t="s">
        <v>253</v>
      </c>
      <c r="C24" s="25">
        <f>'1) Budget Tables'!D208</f>
        <v>0</v>
      </c>
      <c r="D24" s="25"/>
      <c r="E24" s="25"/>
      <c r="F24" s="13">
        <f>'1) Budget Tables'!H208</f>
        <v>0</v>
      </c>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85546875" defaultRowHeight="15"/>
  <sheetData>
    <row r="1" spans="1:2">
      <c r="A1" s="75" t="s">
        <v>254</v>
      </c>
      <c r="B1" s="76" t="s">
        <v>255</v>
      </c>
    </row>
    <row r="2" spans="1:2">
      <c r="A2" s="77" t="s">
        <v>256</v>
      </c>
      <c r="B2" s="78" t="s">
        <v>257</v>
      </c>
    </row>
    <row r="3" spans="1:2">
      <c r="A3" s="77" t="s">
        <v>258</v>
      </c>
      <c r="B3" s="78" t="s">
        <v>259</v>
      </c>
    </row>
    <row r="4" spans="1:2">
      <c r="A4" s="77" t="s">
        <v>260</v>
      </c>
      <c r="B4" s="78" t="s">
        <v>261</v>
      </c>
    </row>
    <row r="5" spans="1:2">
      <c r="A5" s="77" t="s">
        <v>262</v>
      </c>
      <c r="B5" s="78" t="s">
        <v>263</v>
      </c>
    </row>
    <row r="6" spans="1:2">
      <c r="A6" s="77" t="s">
        <v>264</v>
      </c>
      <c r="B6" s="78" t="s">
        <v>265</v>
      </c>
    </row>
    <row r="7" spans="1:2">
      <c r="A7" s="77" t="s">
        <v>266</v>
      </c>
      <c r="B7" s="78" t="s">
        <v>267</v>
      </c>
    </row>
    <row r="8" spans="1:2">
      <c r="A8" s="77" t="s">
        <v>268</v>
      </c>
      <c r="B8" s="78" t="s">
        <v>269</v>
      </c>
    </row>
    <row r="9" spans="1:2">
      <c r="A9" s="77" t="s">
        <v>270</v>
      </c>
      <c r="B9" s="78" t="s">
        <v>271</v>
      </c>
    </row>
    <row r="10" spans="1:2">
      <c r="A10" s="77" t="s">
        <v>272</v>
      </c>
      <c r="B10" s="78" t="s">
        <v>273</v>
      </c>
    </row>
    <row r="11" spans="1:2">
      <c r="A11" s="77" t="s">
        <v>274</v>
      </c>
      <c r="B11" s="78" t="s">
        <v>275</v>
      </c>
    </row>
    <row r="12" spans="1:2">
      <c r="A12" s="77" t="s">
        <v>276</v>
      </c>
      <c r="B12" s="78" t="s">
        <v>277</v>
      </c>
    </row>
    <row r="13" spans="1:2">
      <c r="A13" s="77" t="s">
        <v>278</v>
      </c>
      <c r="B13" s="78" t="s">
        <v>279</v>
      </c>
    </row>
    <row r="14" spans="1:2">
      <c r="A14" s="77" t="s">
        <v>280</v>
      </c>
      <c r="B14" s="78" t="s">
        <v>281</v>
      </c>
    </row>
    <row r="15" spans="1:2">
      <c r="A15" s="77" t="s">
        <v>282</v>
      </c>
      <c r="B15" s="78" t="s">
        <v>283</v>
      </c>
    </row>
    <row r="16" spans="1:2">
      <c r="A16" s="77" t="s">
        <v>284</v>
      </c>
      <c r="B16" s="78" t="s">
        <v>285</v>
      </c>
    </row>
    <row r="17" spans="1:2">
      <c r="A17" s="77" t="s">
        <v>286</v>
      </c>
      <c r="B17" s="78" t="s">
        <v>287</v>
      </c>
    </row>
    <row r="18" spans="1:2">
      <c r="A18" s="77" t="s">
        <v>288</v>
      </c>
      <c r="B18" s="78" t="s">
        <v>289</v>
      </c>
    </row>
    <row r="19" spans="1:2">
      <c r="A19" s="77" t="s">
        <v>290</v>
      </c>
      <c r="B19" s="78" t="s">
        <v>291</v>
      </c>
    </row>
    <row r="20" spans="1:2">
      <c r="A20" s="77" t="s">
        <v>292</v>
      </c>
      <c r="B20" s="78" t="s">
        <v>293</v>
      </c>
    </row>
    <row r="21" spans="1:2">
      <c r="A21" s="77" t="s">
        <v>294</v>
      </c>
      <c r="B21" s="78" t="s">
        <v>295</v>
      </c>
    </row>
    <row r="22" spans="1:2">
      <c r="A22" s="77" t="s">
        <v>296</v>
      </c>
      <c r="B22" s="78" t="s">
        <v>297</v>
      </c>
    </row>
    <row r="23" spans="1:2">
      <c r="A23" s="77" t="s">
        <v>298</v>
      </c>
      <c r="B23" s="78" t="s">
        <v>299</v>
      </c>
    </row>
    <row r="24" spans="1:2">
      <c r="A24" s="77" t="s">
        <v>300</v>
      </c>
      <c r="B24" s="78" t="s">
        <v>301</v>
      </c>
    </row>
    <row r="25" spans="1:2">
      <c r="A25" s="77" t="s">
        <v>302</v>
      </c>
      <c r="B25" s="78" t="s">
        <v>303</v>
      </c>
    </row>
    <row r="26" spans="1:2">
      <c r="A26" s="77" t="s">
        <v>304</v>
      </c>
      <c r="B26" s="78" t="s">
        <v>305</v>
      </c>
    </row>
    <row r="27" spans="1:2">
      <c r="A27" s="77" t="s">
        <v>306</v>
      </c>
      <c r="B27" s="78" t="s">
        <v>307</v>
      </c>
    </row>
    <row r="28" spans="1:2">
      <c r="A28" s="77" t="s">
        <v>308</v>
      </c>
      <c r="B28" s="78" t="s">
        <v>309</v>
      </c>
    </row>
    <row r="29" spans="1:2">
      <c r="A29" s="77" t="s">
        <v>310</v>
      </c>
      <c r="B29" s="78" t="s">
        <v>311</v>
      </c>
    </row>
    <row r="30" spans="1:2">
      <c r="A30" s="77" t="s">
        <v>312</v>
      </c>
      <c r="B30" s="78" t="s">
        <v>313</v>
      </c>
    </row>
    <row r="31" spans="1:2">
      <c r="A31" s="77" t="s">
        <v>314</v>
      </c>
      <c r="B31" s="78" t="s">
        <v>315</v>
      </c>
    </row>
    <row r="32" spans="1:2">
      <c r="A32" s="77" t="s">
        <v>316</v>
      </c>
      <c r="B32" s="78" t="s">
        <v>317</v>
      </c>
    </row>
    <row r="33" spans="1:2">
      <c r="A33" s="77" t="s">
        <v>318</v>
      </c>
      <c r="B33" s="78" t="s">
        <v>319</v>
      </c>
    </row>
    <row r="34" spans="1:2">
      <c r="A34" s="77" t="s">
        <v>320</v>
      </c>
      <c r="B34" s="78" t="s">
        <v>321</v>
      </c>
    </row>
    <row r="35" spans="1:2">
      <c r="A35" s="77" t="s">
        <v>322</v>
      </c>
      <c r="B35" s="78" t="s">
        <v>323</v>
      </c>
    </row>
    <row r="36" spans="1:2">
      <c r="A36" s="77" t="s">
        <v>324</v>
      </c>
      <c r="B36" s="78" t="s">
        <v>325</v>
      </c>
    </row>
    <row r="37" spans="1:2">
      <c r="A37" s="77" t="s">
        <v>326</v>
      </c>
      <c r="B37" s="78" t="s">
        <v>327</v>
      </c>
    </row>
    <row r="38" spans="1:2">
      <c r="A38" s="77" t="s">
        <v>328</v>
      </c>
      <c r="B38" s="78" t="s">
        <v>329</v>
      </c>
    </row>
    <row r="39" spans="1:2">
      <c r="A39" s="77" t="s">
        <v>330</v>
      </c>
      <c r="B39" s="78" t="s">
        <v>331</v>
      </c>
    </row>
    <row r="40" spans="1:2">
      <c r="A40" s="77" t="s">
        <v>332</v>
      </c>
      <c r="B40" s="78" t="s">
        <v>333</v>
      </c>
    </row>
    <row r="41" spans="1:2">
      <c r="A41" s="77" t="s">
        <v>334</v>
      </c>
      <c r="B41" s="78" t="s">
        <v>335</v>
      </c>
    </row>
    <row r="42" spans="1:2">
      <c r="A42" s="77" t="s">
        <v>336</v>
      </c>
      <c r="B42" s="78" t="s">
        <v>337</v>
      </c>
    </row>
    <row r="43" spans="1:2">
      <c r="A43" s="77" t="s">
        <v>338</v>
      </c>
      <c r="B43" s="78" t="s">
        <v>339</v>
      </c>
    </row>
    <row r="44" spans="1:2">
      <c r="A44" s="77" t="s">
        <v>340</v>
      </c>
      <c r="B44" s="78" t="s">
        <v>341</v>
      </c>
    </row>
    <row r="45" spans="1:2">
      <c r="A45" s="77" t="s">
        <v>342</v>
      </c>
      <c r="B45" s="78" t="s">
        <v>343</v>
      </c>
    </row>
    <row r="46" spans="1:2">
      <c r="A46" s="77" t="s">
        <v>344</v>
      </c>
      <c r="B46" s="78" t="s">
        <v>345</v>
      </c>
    </row>
    <row r="47" spans="1:2">
      <c r="A47" s="77" t="s">
        <v>346</v>
      </c>
      <c r="B47" s="78" t="s">
        <v>347</v>
      </c>
    </row>
    <row r="48" spans="1:2">
      <c r="A48" s="77" t="s">
        <v>348</v>
      </c>
      <c r="B48" s="78" t="s">
        <v>349</v>
      </c>
    </row>
    <row r="49" spans="1:2">
      <c r="A49" s="77" t="s">
        <v>350</v>
      </c>
      <c r="B49" s="78" t="s">
        <v>351</v>
      </c>
    </row>
    <row r="50" spans="1:2">
      <c r="A50" s="77" t="s">
        <v>352</v>
      </c>
      <c r="B50" s="78" t="s">
        <v>353</v>
      </c>
    </row>
    <row r="51" spans="1:2">
      <c r="A51" s="77" t="s">
        <v>354</v>
      </c>
      <c r="B51" s="78" t="s">
        <v>355</v>
      </c>
    </row>
    <row r="52" spans="1:2">
      <c r="A52" s="77" t="s">
        <v>356</v>
      </c>
      <c r="B52" s="78" t="s">
        <v>357</v>
      </c>
    </row>
    <row r="53" spans="1:2">
      <c r="A53" s="77" t="s">
        <v>358</v>
      </c>
      <c r="B53" s="78" t="s">
        <v>359</v>
      </c>
    </row>
    <row r="54" spans="1:2">
      <c r="A54" s="77" t="s">
        <v>360</v>
      </c>
      <c r="B54" s="78" t="s">
        <v>361</v>
      </c>
    </row>
    <row r="55" spans="1:2">
      <c r="A55" s="77" t="s">
        <v>362</v>
      </c>
      <c r="B55" s="78" t="s">
        <v>363</v>
      </c>
    </row>
    <row r="56" spans="1:2">
      <c r="A56" s="77" t="s">
        <v>364</v>
      </c>
      <c r="B56" s="78" t="s">
        <v>365</v>
      </c>
    </row>
    <row r="57" spans="1:2">
      <c r="A57" s="77" t="s">
        <v>366</v>
      </c>
      <c r="B57" s="78" t="s">
        <v>367</v>
      </c>
    </row>
    <row r="58" spans="1:2">
      <c r="A58" s="77" t="s">
        <v>368</v>
      </c>
      <c r="B58" s="78" t="s">
        <v>369</v>
      </c>
    </row>
    <row r="59" spans="1:2">
      <c r="A59" s="77" t="s">
        <v>370</v>
      </c>
      <c r="B59" s="78" t="s">
        <v>371</v>
      </c>
    </row>
    <row r="60" spans="1:2">
      <c r="A60" s="77" t="s">
        <v>372</v>
      </c>
      <c r="B60" s="78" t="s">
        <v>373</v>
      </c>
    </row>
    <row r="61" spans="1:2">
      <c r="A61" s="77" t="s">
        <v>374</v>
      </c>
      <c r="B61" s="78" t="s">
        <v>375</v>
      </c>
    </row>
    <row r="62" spans="1:2">
      <c r="A62" s="77" t="s">
        <v>376</v>
      </c>
      <c r="B62" s="78" t="s">
        <v>377</v>
      </c>
    </row>
    <row r="63" spans="1:2">
      <c r="A63" s="77" t="s">
        <v>378</v>
      </c>
      <c r="B63" s="78" t="s">
        <v>379</v>
      </c>
    </row>
    <row r="64" spans="1:2">
      <c r="A64" s="77" t="s">
        <v>380</v>
      </c>
      <c r="B64" s="78" t="s">
        <v>381</v>
      </c>
    </row>
    <row r="65" spans="1:2">
      <c r="A65" s="77" t="s">
        <v>382</v>
      </c>
      <c r="B65" s="78" t="s">
        <v>383</v>
      </c>
    </row>
    <row r="66" spans="1:2">
      <c r="A66" s="77" t="s">
        <v>384</v>
      </c>
      <c r="B66" s="78" t="s">
        <v>385</v>
      </c>
    </row>
    <row r="67" spans="1:2">
      <c r="A67" s="77" t="s">
        <v>386</v>
      </c>
      <c r="B67" s="78" t="s">
        <v>387</v>
      </c>
    </row>
    <row r="68" spans="1:2">
      <c r="A68" s="77" t="s">
        <v>388</v>
      </c>
      <c r="B68" s="78" t="s">
        <v>389</v>
      </c>
    </row>
    <row r="69" spans="1:2">
      <c r="A69" s="77" t="s">
        <v>390</v>
      </c>
      <c r="B69" s="78" t="s">
        <v>391</v>
      </c>
    </row>
    <row r="70" spans="1:2">
      <c r="A70" s="77" t="s">
        <v>392</v>
      </c>
      <c r="B70" s="78" t="s">
        <v>393</v>
      </c>
    </row>
    <row r="71" spans="1:2">
      <c r="A71" s="77" t="s">
        <v>394</v>
      </c>
      <c r="B71" s="78" t="s">
        <v>395</v>
      </c>
    </row>
    <row r="72" spans="1:2">
      <c r="A72" s="77" t="s">
        <v>396</v>
      </c>
      <c r="B72" s="78" t="s">
        <v>397</v>
      </c>
    </row>
    <row r="73" spans="1:2">
      <c r="A73" s="77" t="s">
        <v>398</v>
      </c>
      <c r="B73" s="78" t="s">
        <v>399</v>
      </c>
    </row>
    <row r="74" spans="1:2">
      <c r="A74" s="77" t="s">
        <v>400</v>
      </c>
      <c r="B74" s="78" t="s">
        <v>401</v>
      </c>
    </row>
    <row r="75" spans="1:2">
      <c r="A75" s="77" t="s">
        <v>402</v>
      </c>
      <c r="B75" s="79" t="s">
        <v>403</v>
      </c>
    </row>
    <row r="76" spans="1:2">
      <c r="A76" s="77" t="s">
        <v>404</v>
      </c>
      <c r="B76" s="79" t="s">
        <v>405</v>
      </c>
    </row>
    <row r="77" spans="1:2">
      <c r="A77" s="77" t="s">
        <v>406</v>
      </c>
      <c r="B77" s="79" t="s">
        <v>407</v>
      </c>
    </row>
    <row r="78" spans="1:2">
      <c r="A78" s="77" t="s">
        <v>408</v>
      </c>
      <c r="B78" s="79" t="s">
        <v>409</v>
      </c>
    </row>
    <row r="79" spans="1:2">
      <c r="A79" s="77" t="s">
        <v>410</v>
      </c>
      <c r="B79" s="79" t="s">
        <v>411</v>
      </c>
    </row>
    <row r="80" spans="1:2">
      <c r="A80" s="77" t="s">
        <v>412</v>
      </c>
      <c r="B80" s="79" t="s">
        <v>413</v>
      </c>
    </row>
    <row r="81" spans="1:2">
      <c r="A81" s="77" t="s">
        <v>414</v>
      </c>
      <c r="B81" s="79" t="s">
        <v>415</v>
      </c>
    </row>
    <row r="82" spans="1:2">
      <c r="A82" s="77" t="s">
        <v>416</v>
      </c>
      <c r="B82" s="79" t="s">
        <v>417</v>
      </c>
    </row>
    <row r="83" spans="1:2">
      <c r="A83" s="77" t="s">
        <v>418</v>
      </c>
      <c r="B83" s="79" t="s">
        <v>419</v>
      </c>
    </row>
    <row r="84" spans="1:2">
      <c r="A84" s="77" t="s">
        <v>420</v>
      </c>
      <c r="B84" s="79" t="s">
        <v>421</v>
      </c>
    </row>
    <row r="85" spans="1:2">
      <c r="A85" s="77" t="s">
        <v>422</v>
      </c>
      <c r="B85" s="79" t="s">
        <v>423</v>
      </c>
    </row>
    <row r="86" spans="1:2">
      <c r="A86" s="77" t="s">
        <v>424</v>
      </c>
      <c r="B86" s="79" t="s">
        <v>425</v>
      </c>
    </row>
    <row r="87" spans="1:2">
      <c r="A87" s="77" t="s">
        <v>426</v>
      </c>
      <c r="B87" s="79" t="s">
        <v>427</v>
      </c>
    </row>
    <row r="88" spans="1:2">
      <c r="A88" s="77" t="s">
        <v>428</v>
      </c>
      <c r="B88" s="79" t="s">
        <v>429</v>
      </c>
    </row>
    <row r="89" spans="1:2">
      <c r="A89" s="77" t="s">
        <v>430</v>
      </c>
      <c r="B89" s="79" t="s">
        <v>431</v>
      </c>
    </row>
    <row r="90" spans="1:2">
      <c r="A90" s="77" t="s">
        <v>432</v>
      </c>
      <c r="B90" s="79" t="s">
        <v>433</v>
      </c>
    </row>
    <row r="91" spans="1:2">
      <c r="A91" s="77" t="s">
        <v>434</v>
      </c>
      <c r="B91" s="79" t="s">
        <v>435</v>
      </c>
    </row>
    <row r="92" spans="1:2">
      <c r="A92" s="77" t="s">
        <v>436</v>
      </c>
      <c r="B92" s="79" t="s">
        <v>437</v>
      </c>
    </row>
    <row r="93" spans="1:2">
      <c r="A93" s="77" t="s">
        <v>438</v>
      </c>
      <c r="B93" s="79" t="s">
        <v>439</v>
      </c>
    </row>
    <row r="94" spans="1:2">
      <c r="A94" s="77" t="s">
        <v>440</v>
      </c>
      <c r="B94" s="79" t="s">
        <v>441</v>
      </c>
    </row>
    <row r="95" spans="1:2">
      <c r="A95" s="77" t="s">
        <v>442</v>
      </c>
      <c r="B95" s="79" t="s">
        <v>443</v>
      </c>
    </row>
    <row r="96" spans="1:2">
      <c r="A96" s="77" t="s">
        <v>444</v>
      </c>
      <c r="B96" s="79" t="s">
        <v>445</v>
      </c>
    </row>
    <row r="97" spans="1:2">
      <c r="A97" s="77" t="s">
        <v>446</v>
      </c>
      <c r="B97" s="79" t="s">
        <v>447</v>
      </c>
    </row>
    <row r="98" spans="1:2">
      <c r="A98" s="77" t="s">
        <v>448</v>
      </c>
      <c r="B98" s="79" t="s">
        <v>449</v>
      </c>
    </row>
    <row r="99" spans="1:2">
      <c r="A99" s="77" t="s">
        <v>450</v>
      </c>
      <c r="B99" s="79" t="s">
        <v>451</v>
      </c>
    </row>
    <row r="100" spans="1:2">
      <c r="A100" s="77" t="s">
        <v>452</v>
      </c>
      <c r="B100" s="79" t="s">
        <v>453</v>
      </c>
    </row>
    <row r="101" spans="1:2">
      <c r="A101" s="77" t="s">
        <v>454</v>
      </c>
      <c r="B101" s="79" t="s">
        <v>455</v>
      </c>
    </row>
    <row r="102" spans="1:2">
      <c r="A102" s="77" t="s">
        <v>456</v>
      </c>
      <c r="B102" s="79" t="s">
        <v>457</v>
      </c>
    </row>
    <row r="103" spans="1:2">
      <c r="A103" s="77" t="s">
        <v>458</v>
      </c>
      <c r="B103" s="79" t="s">
        <v>459</v>
      </c>
    </row>
    <row r="104" spans="1:2">
      <c r="A104" s="77" t="s">
        <v>460</v>
      </c>
      <c r="B104" s="79" t="s">
        <v>461</v>
      </c>
    </row>
    <row r="105" spans="1:2">
      <c r="A105" s="77" t="s">
        <v>462</v>
      </c>
      <c r="B105" s="79" t="s">
        <v>463</v>
      </c>
    </row>
    <row r="106" spans="1:2">
      <c r="A106" s="77" t="s">
        <v>464</v>
      </c>
      <c r="B106" s="79" t="s">
        <v>465</v>
      </c>
    </row>
    <row r="107" spans="1:2">
      <c r="A107" s="77" t="s">
        <v>466</v>
      </c>
      <c r="B107" s="79" t="s">
        <v>467</v>
      </c>
    </row>
    <row r="108" spans="1:2">
      <c r="A108" s="77" t="s">
        <v>468</v>
      </c>
      <c r="B108" s="79" t="s">
        <v>469</v>
      </c>
    </row>
    <row r="109" spans="1:2">
      <c r="A109" s="77" t="s">
        <v>470</v>
      </c>
      <c r="B109" s="79" t="s">
        <v>471</v>
      </c>
    </row>
    <row r="110" spans="1:2">
      <c r="A110" s="77" t="s">
        <v>472</v>
      </c>
      <c r="B110" s="79" t="s">
        <v>473</v>
      </c>
    </row>
    <row r="111" spans="1:2">
      <c r="A111" s="77" t="s">
        <v>474</v>
      </c>
      <c r="B111" s="79" t="s">
        <v>475</v>
      </c>
    </row>
    <row r="112" spans="1:2">
      <c r="A112" s="77" t="s">
        <v>476</v>
      </c>
      <c r="B112" s="79" t="s">
        <v>477</v>
      </c>
    </row>
    <row r="113" spans="1:2">
      <c r="A113" s="77" t="s">
        <v>478</v>
      </c>
      <c r="B113" s="79" t="s">
        <v>479</v>
      </c>
    </row>
    <row r="114" spans="1:2">
      <c r="A114" s="77" t="s">
        <v>480</v>
      </c>
      <c r="B114" s="79" t="s">
        <v>481</v>
      </c>
    </row>
    <row r="115" spans="1:2">
      <c r="A115" s="77" t="s">
        <v>482</v>
      </c>
      <c r="B115" s="79" t="s">
        <v>483</v>
      </c>
    </row>
    <row r="116" spans="1:2">
      <c r="A116" s="77" t="s">
        <v>484</v>
      </c>
      <c r="B116" s="79" t="s">
        <v>485</v>
      </c>
    </row>
    <row r="117" spans="1:2">
      <c r="A117" s="77" t="s">
        <v>486</v>
      </c>
      <c r="B117" s="79" t="s">
        <v>487</v>
      </c>
    </row>
    <row r="118" spans="1:2">
      <c r="A118" s="77" t="s">
        <v>488</v>
      </c>
      <c r="B118" s="79" t="s">
        <v>489</v>
      </c>
    </row>
    <row r="119" spans="1:2">
      <c r="A119" s="77" t="s">
        <v>490</v>
      </c>
      <c r="B119" s="79" t="s">
        <v>491</v>
      </c>
    </row>
    <row r="120" spans="1:2">
      <c r="A120" s="77" t="s">
        <v>492</v>
      </c>
      <c r="B120" s="79" t="s">
        <v>493</v>
      </c>
    </row>
    <row r="121" spans="1:2">
      <c r="A121" s="77" t="s">
        <v>494</v>
      </c>
      <c r="B121" s="79" t="s">
        <v>495</v>
      </c>
    </row>
    <row r="122" spans="1:2">
      <c r="A122" s="77" t="s">
        <v>496</v>
      </c>
      <c r="B122" s="79" t="s">
        <v>497</v>
      </c>
    </row>
    <row r="123" spans="1:2">
      <c r="A123" s="77" t="s">
        <v>498</v>
      </c>
      <c r="B123" s="79" t="s">
        <v>499</v>
      </c>
    </row>
    <row r="124" spans="1:2">
      <c r="A124" s="77" t="s">
        <v>500</v>
      </c>
      <c r="B124" s="79" t="s">
        <v>501</v>
      </c>
    </row>
    <row r="125" spans="1:2">
      <c r="A125" s="77" t="s">
        <v>502</v>
      </c>
      <c r="B125" s="79" t="s">
        <v>503</v>
      </c>
    </row>
    <row r="126" spans="1:2">
      <c r="A126" s="77" t="s">
        <v>504</v>
      </c>
      <c r="B126" s="79" t="s">
        <v>505</v>
      </c>
    </row>
    <row r="127" spans="1:2">
      <c r="A127" s="77" t="s">
        <v>506</v>
      </c>
      <c r="B127" s="79" t="s">
        <v>507</v>
      </c>
    </row>
    <row r="128" spans="1:2">
      <c r="A128" s="77" t="s">
        <v>508</v>
      </c>
      <c r="B128" s="79" t="s">
        <v>509</v>
      </c>
    </row>
    <row r="129" spans="1:2">
      <c r="A129" s="77" t="s">
        <v>510</v>
      </c>
      <c r="B129" s="79" t="s">
        <v>511</v>
      </c>
    </row>
    <row r="130" spans="1:2">
      <c r="A130" s="77" t="s">
        <v>512</v>
      </c>
      <c r="B130" s="79" t="s">
        <v>513</v>
      </c>
    </row>
    <row r="131" spans="1:2">
      <c r="A131" s="77" t="s">
        <v>514</v>
      </c>
      <c r="B131" s="79" t="s">
        <v>515</v>
      </c>
    </row>
    <row r="132" spans="1:2">
      <c r="A132" s="77" t="s">
        <v>516</v>
      </c>
      <c r="B132" s="79" t="s">
        <v>517</v>
      </c>
    </row>
    <row r="133" spans="1:2">
      <c r="A133" s="77" t="s">
        <v>518</v>
      </c>
      <c r="B133" s="79" t="s">
        <v>519</v>
      </c>
    </row>
    <row r="134" spans="1:2">
      <c r="A134" s="77" t="s">
        <v>520</v>
      </c>
      <c r="B134" s="79" t="s">
        <v>521</v>
      </c>
    </row>
    <row r="135" spans="1:2">
      <c r="A135" s="77" t="s">
        <v>522</v>
      </c>
      <c r="B135" s="79" t="s">
        <v>523</v>
      </c>
    </row>
    <row r="136" spans="1:2">
      <c r="A136" s="77" t="s">
        <v>524</v>
      </c>
      <c r="B136" s="79" t="s">
        <v>525</v>
      </c>
    </row>
    <row r="137" spans="1:2">
      <c r="A137" s="77" t="s">
        <v>526</v>
      </c>
      <c r="B137" s="79" t="s">
        <v>527</v>
      </c>
    </row>
    <row r="138" spans="1:2">
      <c r="A138" s="77" t="s">
        <v>528</v>
      </c>
      <c r="B138" s="79" t="s">
        <v>529</v>
      </c>
    </row>
    <row r="139" spans="1:2">
      <c r="A139" s="77" t="s">
        <v>530</v>
      </c>
      <c r="B139" s="79" t="s">
        <v>531</v>
      </c>
    </row>
    <row r="140" spans="1:2">
      <c r="A140" s="77" t="s">
        <v>532</v>
      </c>
      <c r="B140" s="79" t="s">
        <v>533</v>
      </c>
    </row>
    <row r="141" spans="1:2">
      <c r="A141" s="77" t="s">
        <v>534</v>
      </c>
      <c r="B141" s="79" t="s">
        <v>535</v>
      </c>
    </row>
    <row r="142" spans="1:2">
      <c r="A142" s="77" t="s">
        <v>536</v>
      </c>
      <c r="B142" s="79" t="s">
        <v>537</v>
      </c>
    </row>
    <row r="143" spans="1:2">
      <c r="A143" s="77" t="s">
        <v>538</v>
      </c>
      <c r="B143" s="79" t="s">
        <v>539</v>
      </c>
    </row>
    <row r="144" spans="1:2">
      <c r="A144" s="77" t="s">
        <v>540</v>
      </c>
      <c r="B144" s="80" t="s">
        <v>541</v>
      </c>
    </row>
    <row r="145" spans="1:2">
      <c r="A145" s="77" t="s">
        <v>542</v>
      </c>
      <c r="B145" s="79" t="s">
        <v>543</v>
      </c>
    </row>
    <row r="146" spans="1:2">
      <c r="A146" s="77" t="s">
        <v>544</v>
      </c>
      <c r="B146" s="79" t="s">
        <v>545</v>
      </c>
    </row>
    <row r="147" spans="1:2">
      <c r="A147" s="77" t="s">
        <v>546</v>
      </c>
      <c r="B147" s="79" t="s">
        <v>547</v>
      </c>
    </row>
    <row r="148" spans="1:2">
      <c r="A148" s="77" t="s">
        <v>548</v>
      </c>
      <c r="B148" s="79" t="s">
        <v>549</v>
      </c>
    </row>
    <row r="149" spans="1:2">
      <c r="A149" s="77" t="s">
        <v>550</v>
      </c>
      <c r="B149" s="79" t="s">
        <v>551</v>
      </c>
    </row>
    <row r="150" spans="1:2">
      <c r="A150" s="77" t="s">
        <v>552</v>
      </c>
      <c r="B150" s="79" t="s">
        <v>553</v>
      </c>
    </row>
    <row r="151" spans="1:2">
      <c r="A151" s="77" t="s">
        <v>554</v>
      </c>
      <c r="B151" s="79" t="s">
        <v>555</v>
      </c>
    </row>
    <row r="152" spans="1:2">
      <c r="A152" s="77" t="s">
        <v>556</v>
      </c>
      <c r="B152" s="79" t="s">
        <v>557</v>
      </c>
    </row>
    <row r="153" spans="1:2">
      <c r="A153" s="77" t="s">
        <v>558</v>
      </c>
      <c r="B153" s="79" t="s">
        <v>559</v>
      </c>
    </row>
    <row r="154" spans="1:2">
      <c r="A154" s="77" t="s">
        <v>560</v>
      </c>
      <c r="B154" s="79" t="s">
        <v>561</v>
      </c>
    </row>
    <row r="155" spans="1:2">
      <c r="A155" s="77" t="s">
        <v>562</v>
      </c>
      <c r="B155" s="79" t="s">
        <v>563</v>
      </c>
    </row>
    <row r="156" spans="1:2">
      <c r="A156" s="77" t="s">
        <v>564</v>
      </c>
      <c r="B156" s="79" t="s">
        <v>565</v>
      </c>
    </row>
    <row r="157" spans="1:2">
      <c r="A157" s="77" t="s">
        <v>566</v>
      </c>
      <c r="B157" s="79" t="s">
        <v>567</v>
      </c>
    </row>
    <row r="158" spans="1:2">
      <c r="A158" s="77" t="s">
        <v>568</v>
      </c>
      <c r="B158" s="79" t="s">
        <v>569</v>
      </c>
    </row>
    <row r="159" spans="1:2">
      <c r="A159" s="77" t="s">
        <v>570</v>
      </c>
      <c r="B159" s="79" t="s">
        <v>571</v>
      </c>
    </row>
    <row r="160" spans="1:2">
      <c r="A160" s="77" t="s">
        <v>572</v>
      </c>
      <c r="B160" s="79" t="s">
        <v>573</v>
      </c>
    </row>
    <row r="161" spans="1:2">
      <c r="A161" s="77" t="s">
        <v>574</v>
      </c>
      <c r="B161" s="79" t="s">
        <v>575</v>
      </c>
    </row>
    <row r="162" spans="1:2">
      <c r="A162" s="77" t="s">
        <v>576</v>
      </c>
      <c r="B162" s="79" t="s">
        <v>577</v>
      </c>
    </row>
    <row r="163" spans="1:2">
      <c r="A163" s="77" t="s">
        <v>578</v>
      </c>
      <c r="B163" s="79" t="s">
        <v>579</v>
      </c>
    </row>
    <row r="164" spans="1:2">
      <c r="A164" s="77" t="s">
        <v>580</v>
      </c>
      <c r="B164" s="79" t="s">
        <v>581</v>
      </c>
    </row>
    <row r="165" spans="1:2">
      <c r="A165" s="77" t="s">
        <v>582</v>
      </c>
      <c r="B165" s="79" t="s">
        <v>583</v>
      </c>
    </row>
    <row r="166" spans="1:2">
      <c r="A166" s="77" t="s">
        <v>584</v>
      </c>
      <c r="B166" s="79" t="s">
        <v>585</v>
      </c>
    </row>
    <row r="167" spans="1:2">
      <c r="A167" s="77" t="s">
        <v>586</v>
      </c>
      <c r="B167" s="79" t="s">
        <v>587</v>
      </c>
    </row>
    <row r="168" spans="1:2">
      <c r="A168" s="77" t="s">
        <v>588</v>
      </c>
      <c r="B168" s="79" t="s">
        <v>589</v>
      </c>
    </row>
    <row r="169" spans="1:2">
      <c r="A169" s="77" t="s">
        <v>590</v>
      </c>
      <c r="B169" s="79" t="s">
        <v>591</v>
      </c>
    </row>
    <row r="170" spans="1:2">
      <c r="A170" s="77" t="s">
        <v>592</v>
      </c>
      <c r="B170" s="79" t="s">
        <v>593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56A88C9FE52840BC3713896CC7D067" ma:contentTypeVersion="15" ma:contentTypeDescription="Create a new document." ma:contentTypeScope="" ma:versionID="4dc3c8a1ef4d5730b66f14d90f758b31">
  <xsd:schema xmlns:xsd="http://www.w3.org/2001/XMLSchema" xmlns:xs="http://www.w3.org/2001/XMLSchema" xmlns:p="http://schemas.microsoft.com/office/2006/metadata/properties" xmlns:ns3="48ab107b-ed0f-4863-b41a-cb0e4a89179b" xmlns:ns4="02a54db2-48cb-42ef-9f1a-5fde9f6e26c3" targetNamespace="http://schemas.microsoft.com/office/2006/metadata/properties" ma:root="true" ma:fieldsID="31b2c05232c2d01bbe26352547318295" ns3:_="" ns4:_="">
    <xsd:import namespace="48ab107b-ed0f-4863-b41a-cb0e4a89179b"/>
    <xsd:import namespace="02a54db2-48cb-42ef-9f1a-5fde9f6e26c3"/>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2a54db2-48cb-42ef-9f1a-5fde9f6e26c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12D73A-3459-4E3E-9DAA-432676F315C1}"/>
</file>

<file path=customXml/itemProps2.xml><?xml version="1.0" encoding="utf-8"?>
<ds:datastoreItem xmlns:ds="http://schemas.openxmlformats.org/officeDocument/2006/customXml" ds:itemID="{FD44B2B5-10C5-4059-B9FB-BE9EFDFC4090}"/>
</file>

<file path=customXml/itemProps3.xml><?xml version="1.0" encoding="utf-8"?>
<ds:datastoreItem xmlns:ds="http://schemas.openxmlformats.org/officeDocument/2006/customXml" ds:itemID="{2486094E-BB4F-49DE-BA3F-EBF410BFBC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Guest User</cp:lastModifiedBy>
  <cp:revision/>
  <dcterms:created xsi:type="dcterms:W3CDTF">2017-11-15T21:17:43Z</dcterms:created>
  <dcterms:modified xsi:type="dcterms:W3CDTF">2020-11-09T13:36:32Z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0x0101008F56A88C9FE52840BC3713896CC7D067</vt:lpwstr>
  </property>
</Properties>
</file>