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ttps://unhcr365-my.sharepoint.com/personal/alin_unhcr_org/Documents/Documents/PBF Progress Reports - 2020.11/PBF West Darfur Project/"/>
    </mc:Choice>
  </mc:AlternateContent>
  <xr:revisionPtr revIDLastSave="0" documentId="8_{B5396B2A-0D79-4675-B4E2-278978977B01}" xr6:coauthVersionLast="45" xr6:coauthVersionMax="45" xr10:uidLastSave="{00000000-0000-0000-0000-000000000000}"/>
  <bookViews>
    <workbookView xWindow="-110" yWindow="-110" windowWidth="19420" windowHeight="10420" xr2:uid="{00000000-000D-0000-FFFF-FFFF00000000}"/>
  </bookViews>
  <sheets>
    <sheet name="WD Summary " sheetId="9" r:id="rId1"/>
    <sheet name="WD all agencies" sheetId="8" r:id="rId2"/>
    <sheet name="UNHCR" sheetId="5" r:id="rId3"/>
    <sheet name="UNDP" sheetId="7" r:id="rId4"/>
    <sheet name="UNICEF" sheetId="6" r:id="rId5"/>
    <sheet name="IOM" sheetId="4" r:id="rId6"/>
    <sheet name="Sheet1" sheetId="1" r:id="rId7"/>
  </sheets>
  <externalReferences>
    <externalReference r:id="rId8"/>
    <externalReference r:id="rId9"/>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4" i="8" l="1"/>
  <c r="M19" i="8"/>
  <c r="M20" i="8"/>
  <c r="M21" i="8"/>
  <c r="M23" i="8"/>
  <c r="M25" i="8"/>
  <c r="M27" i="8"/>
  <c r="M29" i="8"/>
  <c r="M31" i="8"/>
  <c r="M35" i="8"/>
  <c r="M37" i="8"/>
  <c r="M39" i="8"/>
  <c r="M41" i="8"/>
  <c r="M43" i="8"/>
  <c r="M45" i="8"/>
  <c r="M47" i="8"/>
  <c r="M49" i="8"/>
  <c r="M51" i="8"/>
  <c r="M53" i="8"/>
  <c r="M55" i="8"/>
  <c r="M57" i="8"/>
  <c r="M59" i="8"/>
  <c r="M61" i="8"/>
  <c r="M63" i="8"/>
  <c r="M65" i="8"/>
  <c r="M73" i="8"/>
  <c r="M75" i="8"/>
  <c r="M77" i="8"/>
  <c r="M83" i="8"/>
  <c r="M85" i="8"/>
  <c r="M86" i="8"/>
  <c r="M89" i="8"/>
  <c r="M91" i="8"/>
  <c r="M93" i="8"/>
  <c r="M95" i="8"/>
  <c r="M99" i="8"/>
  <c r="M101" i="8"/>
  <c r="M103" i="8"/>
  <c r="M105" i="8"/>
  <c r="M107" i="8"/>
  <c r="M109" i="8"/>
  <c r="M110" i="8"/>
  <c r="M111" i="8"/>
  <c r="M112" i="8"/>
  <c r="M113" i="8"/>
  <c r="M123" i="8"/>
  <c r="M125" i="8"/>
  <c r="M127" i="8"/>
  <c r="M129" i="8"/>
  <c r="M131" i="8"/>
  <c r="M132" i="8"/>
  <c r="M133" i="8"/>
  <c r="M135" i="8"/>
  <c r="M137" i="8"/>
  <c r="M138" i="8"/>
  <c r="M139" i="8"/>
  <c r="M141" i="8"/>
  <c r="M143" i="8"/>
  <c r="M145" i="8"/>
  <c r="M147" i="8"/>
  <c r="M149" i="8"/>
  <c r="M150" i="8"/>
  <c r="M151" i="8"/>
  <c r="M153" i="8"/>
  <c r="M155" i="8"/>
  <c r="M157" i="8"/>
  <c r="M159" i="8"/>
  <c r="M161" i="8"/>
  <c r="M163" i="8"/>
  <c r="M165" i="8"/>
  <c r="M167" i="8"/>
  <c r="M169" i="8"/>
  <c r="M171" i="8"/>
  <c r="M173" i="8"/>
  <c r="M175" i="8"/>
  <c r="M177" i="8"/>
  <c r="M179" i="8"/>
  <c r="M181" i="8"/>
  <c r="M183" i="8"/>
  <c r="M185" i="8"/>
  <c r="M187" i="8"/>
  <c r="M189" i="8"/>
  <c r="M190" i="8"/>
  <c r="M191" i="8"/>
  <c r="M193" i="8"/>
  <c r="M195" i="8"/>
  <c r="M197" i="8"/>
  <c r="M199" i="8"/>
  <c r="M201" i="8"/>
  <c r="M203" i="8"/>
  <c r="M205" i="8"/>
  <c r="M206" i="8"/>
  <c r="M207" i="8"/>
  <c r="M209" i="8"/>
  <c r="M211" i="8"/>
  <c r="M213" i="8"/>
  <c r="M17" i="8"/>
  <c r="M16" i="8"/>
  <c r="L18" i="8"/>
  <c r="M18" i="8" s="1"/>
  <c r="L19" i="8"/>
  <c r="L20" i="8"/>
  <c r="L21" i="8"/>
  <c r="L22" i="8"/>
  <c r="M22" i="8" s="1"/>
  <c r="L23" i="8"/>
  <c r="L25" i="8"/>
  <c r="L26" i="8"/>
  <c r="M26" i="8" s="1"/>
  <c r="L27" i="8"/>
  <c r="L28" i="8"/>
  <c r="L29" i="8"/>
  <c r="L30" i="8"/>
  <c r="L31" i="8"/>
  <c r="L32" i="8"/>
  <c r="M32" i="8" s="1"/>
  <c r="L33" i="8"/>
  <c r="L35" i="8"/>
  <c r="L36" i="8"/>
  <c r="L37" i="8"/>
  <c r="L38" i="8"/>
  <c r="M38" i="8" s="1"/>
  <c r="L39" i="8"/>
  <c r="L40" i="8"/>
  <c r="M40" i="8" s="1"/>
  <c r="L41" i="8"/>
  <c r="L42" i="8"/>
  <c r="M42" i="8" s="1"/>
  <c r="L43" i="8"/>
  <c r="L45" i="8"/>
  <c r="L46" i="8"/>
  <c r="M46" i="8" s="1"/>
  <c r="L47" i="8"/>
  <c r="L48" i="8"/>
  <c r="M48" i="8" s="1"/>
  <c r="L49" i="8"/>
  <c r="L50" i="8"/>
  <c r="M50" i="8" s="1"/>
  <c r="L51" i="8"/>
  <c r="L52" i="8"/>
  <c r="M52" i="8" s="1"/>
  <c r="L53" i="8"/>
  <c r="L55" i="8"/>
  <c r="L56" i="8"/>
  <c r="M56" i="8" s="1"/>
  <c r="L57" i="8"/>
  <c r="L58" i="8"/>
  <c r="M58" i="8" s="1"/>
  <c r="L59" i="8"/>
  <c r="L60" i="8"/>
  <c r="M60" i="8" s="1"/>
  <c r="L61" i="8"/>
  <c r="L62" i="8"/>
  <c r="M62" i="8" s="1"/>
  <c r="L63" i="8"/>
  <c r="L65" i="8"/>
  <c r="L72" i="8"/>
  <c r="M72" i="8" s="1"/>
  <c r="L73" i="8"/>
  <c r="L74" i="8"/>
  <c r="M74" i="8" s="1"/>
  <c r="L75" i="8"/>
  <c r="L86" i="8"/>
  <c r="L88" i="8"/>
  <c r="M88" i="8" s="1"/>
  <c r="L89" i="8"/>
  <c r="L90" i="8"/>
  <c r="M90" i="8" s="1"/>
  <c r="L91" i="8"/>
  <c r="L92" i="8"/>
  <c r="M92" i="8" s="1"/>
  <c r="L93" i="8"/>
  <c r="L95" i="8"/>
  <c r="L96" i="8"/>
  <c r="M96" i="8" s="1"/>
  <c r="L98" i="8"/>
  <c r="L104" i="8" s="1"/>
  <c r="M104" i="8" s="1"/>
  <c r="L99" i="8"/>
  <c r="L100" i="8"/>
  <c r="M100" i="8" s="1"/>
  <c r="L101" i="8"/>
  <c r="L102" i="8"/>
  <c r="M102" i="8" s="1"/>
  <c r="L103" i="8"/>
  <c r="L122" i="8"/>
  <c r="M122" i="8" s="1"/>
  <c r="L123" i="8"/>
  <c r="L124" i="8"/>
  <c r="M124" i="8" s="1"/>
  <c r="L125" i="8"/>
  <c r="L127" i="8"/>
  <c r="L128" i="8"/>
  <c r="L129" i="8"/>
  <c r="L130" i="8"/>
  <c r="M130" i="8" s="1"/>
  <c r="L131" i="8"/>
  <c r="L132" i="8"/>
  <c r="L133" i="8"/>
  <c r="L134" i="8"/>
  <c r="M134" i="8" s="1"/>
  <c r="L135" i="8"/>
  <c r="L137" i="8"/>
  <c r="L138" i="8"/>
  <c r="L139" i="8"/>
  <c r="L146" i="8" s="1"/>
  <c r="M146" i="8" s="1"/>
  <c r="L140" i="8"/>
  <c r="M140" i="8" s="1"/>
  <c r="L141" i="8"/>
  <c r="L142" i="8"/>
  <c r="M142" i="8" s="1"/>
  <c r="L143" i="8"/>
  <c r="L144" i="8"/>
  <c r="M144" i="8" s="1"/>
  <c r="L145" i="8"/>
  <c r="L147" i="8"/>
  <c r="L148" i="8"/>
  <c r="M148" i="8" s="1"/>
  <c r="L149" i="8"/>
  <c r="L150" i="8"/>
  <c r="L151" i="8"/>
  <c r="L152" i="8"/>
  <c r="M152" i="8" s="1"/>
  <c r="L153" i="8"/>
  <c r="L154" i="8"/>
  <c r="M154" i="8" s="1"/>
  <c r="L155" i="8"/>
  <c r="L157" i="8"/>
  <c r="L158" i="8"/>
  <c r="L159" i="8"/>
  <c r="L160" i="8"/>
  <c r="M160" i="8" s="1"/>
  <c r="L161" i="8"/>
  <c r="L162" i="8"/>
  <c r="M162" i="8" s="1"/>
  <c r="L163" i="8"/>
  <c r="L164" i="8"/>
  <c r="M164" i="8" s="1"/>
  <c r="L165" i="8"/>
  <c r="L167" i="8"/>
  <c r="L168" i="8"/>
  <c r="M168" i="8" s="1"/>
  <c r="L169" i="8"/>
  <c r="L170" i="8"/>
  <c r="M170" i="8" s="1"/>
  <c r="L171" i="8"/>
  <c r="L172" i="8"/>
  <c r="M172" i="8" s="1"/>
  <c r="L173" i="8"/>
  <c r="L174" i="8"/>
  <c r="M174" i="8" s="1"/>
  <c r="L175" i="8"/>
  <c r="L176" i="8"/>
  <c r="M176" i="8" s="1"/>
  <c r="L177" i="8"/>
  <c r="L179" i="8"/>
  <c r="L180" i="8"/>
  <c r="M180" i="8" s="1"/>
  <c r="L181" i="8"/>
  <c r="L182" i="8"/>
  <c r="M182" i="8" s="1"/>
  <c r="L183" i="8"/>
  <c r="L184" i="8"/>
  <c r="M184" i="8" s="1"/>
  <c r="L185" i="8"/>
  <c r="L186" i="8"/>
  <c r="M186" i="8" s="1"/>
  <c r="L187" i="8"/>
  <c r="L189" i="8"/>
  <c r="L190" i="8"/>
  <c r="L191" i="8"/>
  <c r="L192" i="8"/>
  <c r="M192" i="8" s="1"/>
  <c r="L193" i="8"/>
  <c r="L194" i="8"/>
  <c r="M194" i="8" s="1"/>
  <c r="L195" i="8"/>
  <c r="L196" i="8"/>
  <c r="M196" i="8" s="1"/>
  <c r="L197" i="8"/>
  <c r="L199" i="8"/>
  <c r="L200" i="8"/>
  <c r="M200" i="8" s="1"/>
  <c r="L201" i="8"/>
  <c r="L202" i="8"/>
  <c r="M202" i="8" s="1"/>
  <c r="L203" i="8"/>
  <c r="L204" i="8"/>
  <c r="M204" i="8" s="1"/>
  <c r="L205" i="8"/>
  <c r="L206" i="8"/>
  <c r="L207" i="8"/>
  <c r="L209" i="8"/>
  <c r="L210" i="8"/>
  <c r="L211" i="8"/>
  <c r="L212" i="8"/>
  <c r="M212" i="8" s="1"/>
  <c r="L214" i="8"/>
  <c r="L17" i="8"/>
  <c r="L16" i="8"/>
  <c r="F7" i="9"/>
  <c r="D7" i="9"/>
  <c r="C7" i="9"/>
  <c r="G6" i="9"/>
  <c r="G7" i="9" s="1"/>
  <c r="E6" i="9"/>
  <c r="H6" i="9" s="1"/>
  <c r="E5" i="9"/>
  <c r="I5" i="9" s="1"/>
  <c r="E4" i="9"/>
  <c r="I4" i="9" s="1"/>
  <c r="E3" i="9"/>
  <c r="C239" i="8"/>
  <c r="H234" i="8"/>
  <c r="F230" i="8"/>
  <c r="E230" i="8"/>
  <c r="D230" i="8"/>
  <c r="C230" i="8"/>
  <c r="F222" i="8"/>
  <c r="E222" i="8"/>
  <c r="D222" i="8"/>
  <c r="C222" i="8"/>
  <c r="I215" i="8"/>
  <c r="F215" i="8"/>
  <c r="E215" i="8"/>
  <c r="D215" i="8"/>
  <c r="C215" i="8"/>
  <c r="G214" i="8"/>
  <c r="J213" i="8"/>
  <c r="J215" i="8" s="1"/>
  <c r="G213" i="8"/>
  <c r="G212" i="8"/>
  <c r="K212" i="8" s="1"/>
  <c r="G211" i="8"/>
  <c r="I208" i="8"/>
  <c r="F208" i="8"/>
  <c r="E208" i="8"/>
  <c r="D208" i="8"/>
  <c r="C208" i="8"/>
  <c r="G207" i="8"/>
  <c r="G206" i="8"/>
  <c r="G205" i="8"/>
  <c r="G204" i="8"/>
  <c r="G203" i="8"/>
  <c r="G202" i="8"/>
  <c r="G201" i="8"/>
  <c r="G200" i="8"/>
  <c r="I198" i="8"/>
  <c r="F198" i="8"/>
  <c r="E198" i="8"/>
  <c r="D198" i="8"/>
  <c r="C198" i="8"/>
  <c r="G197" i="8"/>
  <c r="G196" i="8"/>
  <c r="G195" i="8"/>
  <c r="G194" i="8"/>
  <c r="G193" i="8"/>
  <c r="G192" i="8"/>
  <c r="G191" i="8"/>
  <c r="G190" i="8"/>
  <c r="I188" i="8"/>
  <c r="F188" i="8"/>
  <c r="E188" i="8"/>
  <c r="D188" i="8"/>
  <c r="C188" i="8"/>
  <c r="G187" i="8"/>
  <c r="G186" i="8"/>
  <c r="G185" i="8"/>
  <c r="G184" i="8"/>
  <c r="G183" i="8"/>
  <c r="G182" i="8"/>
  <c r="G181" i="8"/>
  <c r="G180" i="8"/>
  <c r="I178" i="8"/>
  <c r="F178" i="8"/>
  <c r="E178" i="8"/>
  <c r="D178" i="8"/>
  <c r="C178" i="8"/>
  <c r="G177" i="8"/>
  <c r="G176" i="8"/>
  <c r="G175" i="8"/>
  <c r="G174" i="8"/>
  <c r="G173" i="8"/>
  <c r="G172" i="8"/>
  <c r="G171" i="8"/>
  <c r="G170" i="8"/>
  <c r="J166" i="8"/>
  <c r="I166" i="8"/>
  <c r="F166" i="8"/>
  <c r="E166" i="8"/>
  <c r="D166" i="8"/>
  <c r="C166" i="8"/>
  <c r="G165" i="8"/>
  <c r="G164" i="8"/>
  <c r="G163" i="8"/>
  <c r="G162" i="8"/>
  <c r="G161" i="8"/>
  <c r="G160" i="8"/>
  <c r="G159" i="8"/>
  <c r="G158" i="8"/>
  <c r="J156" i="8"/>
  <c r="I156" i="8"/>
  <c r="F156" i="8"/>
  <c r="E156" i="8"/>
  <c r="D156" i="8"/>
  <c r="C156" i="8"/>
  <c r="G155" i="8"/>
  <c r="G154" i="8"/>
  <c r="G153" i="8"/>
  <c r="G152" i="8"/>
  <c r="G151" i="8"/>
  <c r="J146" i="8"/>
  <c r="I146" i="8"/>
  <c r="F146" i="8"/>
  <c r="E146" i="8"/>
  <c r="D146" i="8"/>
  <c r="C146" i="8"/>
  <c r="G145" i="8"/>
  <c r="G144" i="8"/>
  <c r="G143" i="8"/>
  <c r="G142" i="8"/>
  <c r="G141" i="8"/>
  <c r="G140" i="8"/>
  <c r="H146" i="8" s="1"/>
  <c r="G139" i="8"/>
  <c r="G138" i="8"/>
  <c r="J136" i="8"/>
  <c r="I136" i="8"/>
  <c r="F136" i="8"/>
  <c r="E136" i="8"/>
  <c r="D136" i="8"/>
  <c r="C136" i="8"/>
  <c r="G135" i="8"/>
  <c r="G134" i="8"/>
  <c r="G133" i="8"/>
  <c r="G132" i="8"/>
  <c r="G131" i="8"/>
  <c r="G130" i="8"/>
  <c r="G129" i="8"/>
  <c r="G128" i="8"/>
  <c r="H136" i="8" s="1"/>
  <c r="J126" i="8"/>
  <c r="I126" i="8"/>
  <c r="F126" i="8"/>
  <c r="E126" i="8"/>
  <c r="D126" i="8"/>
  <c r="C126" i="8"/>
  <c r="G125" i="8"/>
  <c r="G124" i="8"/>
  <c r="G123" i="8"/>
  <c r="G122" i="8"/>
  <c r="G121" i="8"/>
  <c r="G120" i="8"/>
  <c r="G119" i="8"/>
  <c r="G118" i="8"/>
  <c r="J114" i="8"/>
  <c r="I114" i="8"/>
  <c r="F114" i="8"/>
  <c r="E114" i="8"/>
  <c r="D114" i="8"/>
  <c r="C114" i="8"/>
  <c r="G113" i="8"/>
  <c r="G112" i="8"/>
  <c r="G111" i="8"/>
  <c r="G110" i="8"/>
  <c r="G109" i="8"/>
  <c r="G108" i="8"/>
  <c r="G107" i="8"/>
  <c r="G106" i="8"/>
  <c r="J104" i="8"/>
  <c r="I104" i="8"/>
  <c r="F104" i="8"/>
  <c r="E104" i="8"/>
  <c r="D104" i="8"/>
  <c r="C104" i="8"/>
  <c r="G103" i="8"/>
  <c r="G102" i="8"/>
  <c r="G101" i="8"/>
  <c r="G100" i="8"/>
  <c r="G99" i="8"/>
  <c r="G98" i="8"/>
  <c r="G97" i="8"/>
  <c r="G96" i="8"/>
  <c r="B95" i="8"/>
  <c r="J94" i="8"/>
  <c r="I94" i="8"/>
  <c r="F94" i="8"/>
  <c r="E94" i="8"/>
  <c r="D94" i="8"/>
  <c r="C94" i="8"/>
  <c r="G93" i="8"/>
  <c r="G92" i="8"/>
  <c r="G91" i="8"/>
  <c r="G90" i="8"/>
  <c r="G89" i="8"/>
  <c r="G88" i="8"/>
  <c r="G87" i="8"/>
  <c r="H94" i="8" s="1"/>
  <c r="G86" i="8"/>
  <c r="J84" i="8"/>
  <c r="I84" i="8"/>
  <c r="F84" i="8"/>
  <c r="E84" i="8"/>
  <c r="D84" i="8"/>
  <c r="C84" i="8"/>
  <c r="G83" i="8"/>
  <c r="G82" i="8"/>
  <c r="G81" i="8"/>
  <c r="G80" i="8"/>
  <c r="G79" i="8"/>
  <c r="G78" i="8"/>
  <c r="J76" i="8"/>
  <c r="I76" i="8"/>
  <c r="F76" i="8"/>
  <c r="E76" i="8"/>
  <c r="D76" i="8"/>
  <c r="C76" i="8"/>
  <c r="G75" i="8"/>
  <c r="G74" i="8"/>
  <c r="G73" i="8"/>
  <c r="G72" i="8"/>
  <c r="G71" i="8"/>
  <c r="G70" i="8"/>
  <c r="G69" i="8"/>
  <c r="G68" i="8"/>
  <c r="I64" i="8"/>
  <c r="F64" i="8"/>
  <c r="E64" i="8"/>
  <c r="D64" i="8"/>
  <c r="C64" i="8"/>
  <c r="G63" i="8"/>
  <c r="G62" i="8"/>
  <c r="G61" i="8"/>
  <c r="G60" i="8"/>
  <c r="G59" i="8"/>
  <c r="G58" i="8"/>
  <c r="G57" i="8"/>
  <c r="G56" i="8"/>
  <c r="H64" i="8" s="1"/>
  <c r="L64" i="8" s="1"/>
  <c r="M64" i="8" s="1"/>
  <c r="I54" i="8"/>
  <c r="F54" i="8"/>
  <c r="E54" i="8"/>
  <c r="D54" i="8"/>
  <c r="C54" i="8"/>
  <c r="G53" i="8"/>
  <c r="G52" i="8"/>
  <c r="G51" i="8"/>
  <c r="G50" i="8"/>
  <c r="G49" i="8"/>
  <c r="G48" i="8"/>
  <c r="G47" i="8"/>
  <c r="G46" i="8"/>
  <c r="J44" i="8"/>
  <c r="I44" i="8"/>
  <c r="F44" i="8"/>
  <c r="E44" i="8"/>
  <c r="D44" i="8"/>
  <c r="C44" i="8"/>
  <c r="G43" i="8"/>
  <c r="G42" i="8"/>
  <c r="G41" i="8"/>
  <c r="G40" i="8"/>
  <c r="G39" i="8"/>
  <c r="G38" i="8"/>
  <c r="G37" i="8"/>
  <c r="G36" i="8"/>
  <c r="J34" i="8"/>
  <c r="I34" i="8"/>
  <c r="F34" i="8"/>
  <c r="E34" i="8"/>
  <c r="D34" i="8"/>
  <c r="C34" i="8"/>
  <c r="G33" i="8"/>
  <c r="G32" i="8"/>
  <c r="G31" i="8"/>
  <c r="G30" i="8"/>
  <c r="G29" i="8"/>
  <c r="G28" i="8"/>
  <c r="G27" i="8"/>
  <c r="H34" i="8" s="1"/>
  <c r="J24" i="8"/>
  <c r="I24" i="8"/>
  <c r="F24" i="8"/>
  <c r="E24" i="8"/>
  <c r="D24" i="8"/>
  <c r="C24" i="8"/>
  <c r="G23" i="8"/>
  <c r="G22" i="8"/>
  <c r="G21" i="8"/>
  <c r="G20" i="8"/>
  <c r="G19" i="8"/>
  <c r="G18" i="8"/>
  <c r="G17" i="8"/>
  <c r="G16" i="8"/>
  <c r="L44" i="8" l="1"/>
  <c r="M44" i="8" s="1"/>
  <c r="M98" i="8"/>
  <c r="L166" i="8"/>
  <c r="E7" i="9"/>
  <c r="L136" i="8"/>
  <c r="M136" i="8" s="1"/>
  <c r="L94" i="8"/>
  <c r="M94" i="8" s="1"/>
  <c r="L213" i="8"/>
  <c r="H166" i="8"/>
  <c r="H198" i="8"/>
  <c r="L198" i="8" s="1"/>
  <c r="M198" i="8" s="1"/>
  <c r="H215" i="8"/>
  <c r="M215" i="8" s="1"/>
  <c r="I3" i="9"/>
  <c r="H4" i="9"/>
  <c r="H3" i="9"/>
  <c r="H24" i="8"/>
  <c r="D223" i="8"/>
  <c r="D224" i="8" s="1"/>
  <c r="D225" i="8" s="1"/>
  <c r="H54" i="8"/>
  <c r="L54" i="8" s="1"/>
  <c r="M54" i="8" s="1"/>
  <c r="E223" i="8"/>
  <c r="H114" i="8"/>
  <c r="H44" i="8"/>
  <c r="M36" i="8"/>
  <c r="L24" i="8"/>
  <c r="M24" i="8" s="1"/>
  <c r="F223" i="8"/>
  <c r="G76" i="8"/>
  <c r="K76" i="8" s="1"/>
  <c r="H156" i="8"/>
  <c r="L156" i="8" s="1"/>
  <c r="M156" i="8" s="1"/>
  <c r="H76" i="8"/>
  <c r="M128" i="8"/>
  <c r="H104" i="8"/>
  <c r="G146" i="8"/>
  <c r="K146" i="8" s="1"/>
  <c r="H178" i="8"/>
  <c r="L178" i="8" s="1"/>
  <c r="M178" i="8" s="1"/>
  <c r="H208" i="8"/>
  <c r="L208" i="8" s="1"/>
  <c r="M208" i="8" s="1"/>
  <c r="K213" i="8"/>
  <c r="G94" i="8"/>
  <c r="K94" i="8" s="1"/>
  <c r="L34" i="8"/>
  <c r="M34" i="8" s="1"/>
  <c r="L126" i="8"/>
  <c r="M126" i="8" s="1"/>
  <c r="C223" i="8"/>
  <c r="H126" i="8"/>
  <c r="H84" i="8"/>
  <c r="H188" i="8"/>
  <c r="L188" i="8" s="1"/>
  <c r="M188" i="8" s="1"/>
  <c r="J216" i="8"/>
  <c r="I7" i="9"/>
  <c r="H7" i="9"/>
  <c r="I6" i="9"/>
  <c r="H5" i="9"/>
  <c r="E224" i="8"/>
  <c r="E225" i="8" s="1"/>
  <c r="F224" i="8"/>
  <c r="F225" i="8" s="1"/>
  <c r="K84" i="8"/>
  <c r="G84" i="8"/>
  <c r="G215" i="8"/>
  <c r="K215" i="8" s="1"/>
  <c r="G24" i="8"/>
  <c r="K24" i="8" s="1"/>
  <c r="G34" i="8"/>
  <c r="K34" i="8" s="1"/>
  <c r="G44" i="8"/>
  <c r="K44" i="8" s="1"/>
  <c r="G64" i="8"/>
  <c r="G208" i="8"/>
  <c r="G54" i="8"/>
  <c r="G104" i="8"/>
  <c r="G198" i="8"/>
  <c r="G114" i="8"/>
  <c r="G126" i="8"/>
  <c r="K126" i="8" s="1"/>
  <c r="G156" i="8"/>
  <c r="K156" i="8" s="1"/>
  <c r="G188" i="8"/>
  <c r="G136" i="8"/>
  <c r="K136" i="8" s="1"/>
  <c r="G166" i="8"/>
  <c r="G178" i="8"/>
  <c r="K216" i="8" l="1"/>
  <c r="C224" i="8"/>
  <c r="C225" i="8" s="1"/>
  <c r="E10" i="9"/>
  <c r="E9" i="9"/>
  <c r="L215" i="8"/>
  <c r="L216" i="8" s="1"/>
  <c r="E8" i="9" s="1"/>
  <c r="G223" i="8"/>
  <c r="J223" i="8"/>
  <c r="M216" i="8"/>
  <c r="E231" i="8"/>
  <c r="E232" i="8"/>
  <c r="E233" i="8"/>
  <c r="D231" i="8"/>
  <c r="D232" i="8"/>
  <c r="D233" i="8"/>
  <c r="F232" i="8"/>
  <c r="F233" i="8"/>
  <c r="F231" i="8"/>
  <c r="G224" i="8"/>
  <c r="G225" i="8" s="1"/>
  <c r="C232" i="8" l="1"/>
  <c r="G232" i="8" s="1"/>
  <c r="C231" i="8"/>
  <c r="C233" i="8"/>
  <c r="G233" i="8" s="1"/>
  <c r="E234" i="8"/>
  <c r="J224" i="8"/>
  <c r="K223" i="8"/>
  <c r="C237" i="8"/>
  <c r="C240" i="8"/>
  <c r="D234" i="8"/>
  <c r="G231" i="8"/>
  <c r="F234" i="8"/>
  <c r="C234" i="8" l="1"/>
  <c r="J225" i="8"/>
  <c r="K224" i="8"/>
  <c r="G234" i="8"/>
  <c r="J231" i="8" l="1"/>
  <c r="K225" i="8"/>
  <c r="J236" i="8"/>
  <c r="J237" i="8" s="1"/>
  <c r="D242" i="7"/>
  <c r="I237" i="7"/>
  <c r="G233" i="7"/>
  <c r="F233" i="7"/>
  <c r="E233" i="7"/>
  <c r="D233" i="7"/>
  <c r="G225" i="7"/>
  <c r="F225" i="7"/>
  <c r="E225" i="7"/>
  <c r="D225" i="7"/>
  <c r="J215" i="7"/>
  <c r="G215" i="7"/>
  <c r="F215" i="7"/>
  <c r="E215" i="7"/>
  <c r="D215" i="7"/>
  <c r="H214" i="7"/>
  <c r="H213" i="7"/>
  <c r="H212" i="7"/>
  <c r="H211" i="7"/>
  <c r="J208" i="7"/>
  <c r="G208" i="7"/>
  <c r="F208" i="7"/>
  <c r="E208" i="7"/>
  <c r="D208" i="7"/>
  <c r="H207" i="7"/>
  <c r="H206" i="7"/>
  <c r="H205" i="7"/>
  <c r="H204" i="7"/>
  <c r="H203" i="7"/>
  <c r="H202" i="7"/>
  <c r="H201" i="7"/>
  <c r="H200" i="7"/>
  <c r="J198" i="7"/>
  <c r="G198" i="7"/>
  <c r="F198" i="7"/>
  <c r="E198" i="7"/>
  <c r="D198" i="7"/>
  <c r="H197" i="7"/>
  <c r="H196" i="7"/>
  <c r="H195" i="7"/>
  <c r="H194" i="7"/>
  <c r="H193" i="7"/>
  <c r="H192" i="7"/>
  <c r="H191" i="7"/>
  <c r="H190" i="7"/>
  <c r="J188" i="7"/>
  <c r="G188" i="7"/>
  <c r="F188" i="7"/>
  <c r="E188" i="7"/>
  <c r="D188" i="7"/>
  <c r="H187" i="7"/>
  <c r="H186" i="7"/>
  <c r="H185" i="7"/>
  <c r="H184" i="7"/>
  <c r="H183" i="7"/>
  <c r="H182" i="7"/>
  <c r="H181" i="7"/>
  <c r="H180" i="7"/>
  <c r="J178" i="7"/>
  <c r="G178" i="7"/>
  <c r="F178" i="7"/>
  <c r="E178" i="7"/>
  <c r="D178" i="7"/>
  <c r="H177" i="7"/>
  <c r="H176" i="7"/>
  <c r="H175" i="7"/>
  <c r="H174" i="7"/>
  <c r="H173" i="7"/>
  <c r="H172" i="7"/>
  <c r="H171" i="7"/>
  <c r="H170" i="7"/>
  <c r="J166" i="7"/>
  <c r="G166" i="7"/>
  <c r="F166" i="7"/>
  <c r="E166" i="7"/>
  <c r="D166" i="7"/>
  <c r="H165" i="7"/>
  <c r="H164" i="7"/>
  <c r="H163" i="7"/>
  <c r="H162" i="7"/>
  <c r="H161" i="7"/>
  <c r="H160" i="7"/>
  <c r="H159" i="7"/>
  <c r="H158" i="7"/>
  <c r="I166" i="7" s="1"/>
  <c r="J156" i="7"/>
  <c r="G156" i="7"/>
  <c r="F156" i="7"/>
  <c r="E156" i="7"/>
  <c r="D156" i="7"/>
  <c r="H155" i="7"/>
  <c r="H154" i="7"/>
  <c r="H153" i="7"/>
  <c r="H152" i="7"/>
  <c r="H151" i="7"/>
  <c r="H150" i="7"/>
  <c r="H149" i="7"/>
  <c r="H156" i="7" s="1"/>
  <c r="H148" i="7"/>
  <c r="J146" i="7"/>
  <c r="G146" i="7"/>
  <c r="F146" i="7"/>
  <c r="E146" i="7"/>
  <c r="D146" i="7"/>
  <c r="H145" i="7"/>
  <c r="H144" i="7"/>
  <c r="H143" i="7"/>
  <c r="H142" i="7"/>
  <c r="H141" i="7"/>
  <c r="H140" i="7"/>
  <c r="H139" i="7"/>
  <c r="H138" i="7"/>
  <c r="J136" i="7"/>
  <c r="G136" i="7"/>
  <c r="F136" i="7"/>
  <c r="E136" i="7"/>
  <c r="D136" i="7"/>
  <c r="H135" i="7"/>
  <c r="H134" i="7"/>
  <c r="H133" i="7"/>
  <c r="H132" i="7"/>
  <c r="H131" i="7"/>
  <c r="H130" i="7"/>
  <c r="H129" i="7"/>
  <c r="H128" i="7"/>
  <c r="I136" i="7" s="1"/>
  <c r="J126" i="7"/>
  <c r="G126" i="7"/>
  <c r="F126" i="7"/>
  <c r="E126" i="7"/>
  <c r="D126" i="7"/>
  <c r="H125" i="7"/>
  <c r="H124" i="7"/>
  <c r="H123" i="7"/>
  <c r="H122" i="7"/>
  <c r="H121" i="7"/>
  <c r="H120" i="7"/>
  <c r="H119" i="7"/>
  <c r="H118" i="7"/>
  <c r="J114" i="7"/>
  <c r="G114" i="7"/>
  <c r="F114" i="7"/>
  <c r="E114" i="7"/>
  <c r="D114" i="7"/>
  <c r="H113" i="7"/>
  <c r="H112" i="7"/>
  <c r="H111" i="7"/>
  <c r="H110" i="7"/>
  <c r="H109" i="7"/>
  <c r="H108" i="7"/>
  <c r="H107" i="7"/>
  <c r="H106" i="7"/>
  <c r="J104" i="7"/>
  <c r="G104" i="7"/>
  <c r="F104" i="7"/>
  <c r="E104" i="7"/>
  <c r="D104" i="7"/>
  <c r="H103" i="7"/>
  <c r="H102" i="7"/>
  <c r="H101" i="7"/>
  <c r="H100" i="7"/>
  <c r="H99" i="7"/>
  <c r="H98" i="7"/>
  <c r="H97" i="7"/>
  <c r="H96" i="7"/>
  <c r="C95" i="7"/>
  <c r="J94" i="7"/>
  <c r="G94" i="7"/>
  <c r="F94" i="7"/>
  <c r="E94" i="7"/>
  <c r="D94" i="7"/>
  <c r="H93" i="7"/>
  <c r="H92" i="7"/>
  <c r="H91" i="7"/>
  <c r="H90" i="7"/>
  <c r="H89" i="7"/>
  <c r="H88" i="7"/>
  <c r="H87" i="7"/>
  <c r="H86" i="7"/>
  <c r="J84" i="7"/>
  <c r="G84" i="7"/>
  <c r="F84" i="7"/>
  <c r="E84" i="7"/>
  <c r="D84" i="7"/>
  <c r="H83" i="7"/>
  <c r="H82" i="7"/>
  <c r="H81" i="7"/>
  <c r="H80" i="7"/>
  <c r="H79" i="7"/>
  <c r="H78" i="7"/>
  <c r="I84" i="7" s="1"/>
  <c r="J76" i="7"/>
  <c r="G76" i="7"/>
  <c r="F76" i="7"/>
  <c r="E76" i="7"/>
  <c r="D76" i="7"/>
  <c r="H75" i="7"/>
  <c r="H74" i="7"/>
  <c r="H73" i="7"/>
  <c r="H72" i="7"/>
  <c r="H71" i="7"/>
  <c r="H70" i="7"/>
  <c r="H69" i="7"/>
  <c r="H68" i="7"/>
  <c r="J64" i="7"/>
  <c r="G64" i="7"/>
  <c r="F64" i="7"/>
  <c r="E64" i="7"/>
  <c r="D64" i="7"/>
  <c r="H63" i="7"/>
  <c r="H62" i="7"/>
  <c r="H61" i="7"/>
  <c r="H60" i="7"/>
  <c r="H59" i="7"/>
  <c r="H58" i="7"/>
  <c r="H57" i="7"/>
  <c r="H56" i="7"/>
  <c r="J54" i="7"/>
  <c r="G54" i="7"/>
  <c r="F54" i="7"/>
  <c r="E54" i="7"/>
  <c r="D54" i="7"/>
  <c r="H53" i="7"/>
  <c r="H52" i="7"/>
  <c r="H51" i="7"/>
  <c r="H50" i="7"/>
  <c r="H49" i="7"/>
  <c r="H48" i="7"/>
  <c r="H47" i="7"/>
  <c r="H46" i="7"/>
  <c r="J44" i="7"/>
  <c r="G44" i="7"/>
  <c r="F44" i="7"/>
  <c r="E44" i="7"/>
  <c r="D44" i="7"/>
  <c r="H43" i="7"/>
  <c r="H42" i="7"/>
  <c r="H41" i="7"/>
  <c r="H40" i="7"/>
  <c r="H39" i="7"/>
  <c r="H38" i="7"/>
  <c r="H37" i="7"/>
  <c r="H36" i="7"/>
  <c r="J34" i="7"/>
  <c r="G34" i="7"/>
  <c r="F34" i="7"/>
  <c r="E34" i="7"/>
  <c r="D34" i="7"/>
  <c r="H33" i="7"/>
  <c r="H32" i="7"/>
  <c r="H30" i="7"/>
  <c r="H29" i="7"/>
  <c r="H28" i="7"/>
  <c r="H27" i="7"/>
  <c r="H26" i="7"/>
  <c r="J24" i="7"/>
  <c r="G24" i="7"/>
  <c r="G226" i="7" s="1"/>
  <c r="F24" i="7"/>
  <c r="E24" i="7"/>
  <c r="D24" i="7"/>
  <c r="H23" i="7"/>
  <c r="H22" i="7"/>
  <c r="H21" i="7"/>
  <c r="H20" i="7"/>
  <c r="H19" i="7"/>
  <c r="H18" i="7"/>
  <c r="H17" i="7"/>
  <c r="H16" i="7"/>
  <c r="H136" i="7" l="1"/>
  <c r="D226" i="7"/>
  <c r="H64" i="7"/>
  <c r="H104" i="7"/>
  <c r="H114" i="7"/>
  <c r="I208" i="7"/>
  <c r="E226" i="7"/>
  <c r="I44" i="7"/>
  <c r="I114" i="7"/>
  <c r="H146" i="7"/>
  <c r="I215" i="7"/>
  <c r="I24" i="7"/>
  <c r="I64" i="7"/>
  <c r="I94" i="7"/>
  <c r="I178" i="7"/>
  <c r="H34" i="7"/>
  <c r="H84" i="7"/>
  <c r="J239" i="7"/>
  <c r="F226" i="7"/>
  <c r="F227" i="7" s="1"/>
  <c r="F228" i="7" s="1"/>
  <c r="I34" i="7"/>
  <c r="I54" i="7"/>
  <c r="H54" i="7"/>
  <c r="I76" i="7"/>
  <c r="H94" i="7"/>
  <c r="I104" i="7"/>
  <c r="I126" i="7"/>
  <c r="L123" i="7"/>
  <c r="I156" i="7"/>
  <c r="I188" i="7"/>
  <c r="H198" i="7"/>
  <c r="I198" i="7"/>
  <c r="H226" i="7"/>
  <c r="D227" i="7"/>
  <c r="D228" i="7" s="1"/>
  <c r="E227" i="7"/>
  <c r="E228" i="7" s="1"/>
  <c r="G227" i="7"/>
  <c r="G228" i="7" s="1"/>
  <c r="H44" i="7"/>
  <c r="H126" i="7"/>
  <c r="H208" i="7"/>
  <c r="I146" i="7"/>
  <c r="H188" i="7"/>
  <c r="H24" i="7"/>
  <c r="H178" i="7"/>
  <c r="H215" i="7"/>
  <c r="H166" i="7"/>
  <c r="H76" i="7"/>
  <c r="D239" i="7" l="1"/>
  <c r="G235" i="7"/>
  <c r="G236" i="7"/>
  <c r="G234" i="7"/>
  <c r="G237" i="7" s="1"/>
  <c r="F235" i="7"/>
  <c r="F236" i="7"/>
  <c r="F234" i="7"/>
  <c r="F237" i="7" s="1"/>
  <c r="D234" i="7"/>
  <c r="D235" i="7"/>
  <c r="D236" i="7"/>
  <c r="E234" i="7"/>
  <c r="E235" i="7"/>
  <c r="E236" i="7"/>
  <c r="H227" i="7"/>
  <c r="H228" i="7"/>
  <c r="D243" i="7" s="1"/>
  <c r="J240" i="7"/>
  <c r="D237" i="7" l="1"/>
  <c r="H234" i="7"/>
  <c r="E237" i="7"/>
  <c r="D240" i="7"/>
  <c r="H236" i="7"/>
  <c r="H235" i="7"/>
  <c r="H237" i="7" l="1"/>
  <c r="D246" i="6" l="1"/>
  <c r="I241" i="6"/>
  <c r="G237" i="6"/>
  <c r="F237" i="6"/>
  <c r="E237" i="6"/>
  <c r="D237" i="6"/>
  <c r="G229" i="6"/>
  <c r="F229" i="6"/>
  <c r="E229" i="6"/>
  <c r="D229" i="6"/>
  <c r="J219" i="6"/>
  <c r="I219" i="6"/>
  <c r="G219" i="6"/>
  <c r="F219" i="6"/>
  <c r="E219" i="6"/>
  <c r="D219" i="6"/>
  <c r="H218" i="6"/>
  <c r="H215" i="6"/>
  <c r="H219" i="6" s="1"/>
  <c r="J212" i="6"/>
  <c r="G212" i="6"/>
  <c r="F212" i="6"/>
  <c r="E212" i="6"/>
  <c r="D212" i="6"/>
  <c r="H211" i="6"/>
  <c r="H210" i="6"/>
  <c r="H209" i="6"/>
  <c r="H208" i="6"/>
  <c r="H207" i="6"/>
  <c r="H206" i="6"/>
  <c r="H205" i="6"/>
  <c r="H204" i="6"/>
  <c r="J202" i="6"/>
  <c r="G202" i="6"/>
  <c r="F202" i="6"/>
  <c r="E202" i="6"/>
  <c r="D202" i="6"/>
  <c r="H201" i="6"/>
  <c r="H200" i="6"/>
  <c r="H199" i="6"/>
  <c r="H198" i="6"/>
  <c r="H197" i="6"/>
  <c r="H196" i="6"/>
  <c r="H195" i="6"/>
  <c r="H194" i="6"/>
  <c r="J192" i="6"/>
  <c r="G192" i="6"/>
  <c r="F192" i="6"/>
  <c r="E192" i="6"/>
  <c r="D192" i="6"/>
  <c r="H191" i="6"/>
  <c r="H190" i="6"/>
  <c r="H189" i="6"/>
  <c r="H188" i="6"/>
  <c r="H187" i="6"/>
  <c r="H186" i="6"/>
  <c r="I192" i="6" s="1"/>
  <c r="H185" i="6"/>
  <c r="H184" i="6"/>
  <c r="J182" i="6"/>
  <c r="G182" i="6"/>
  <c r="F182" i="6"/>
  <c r="E182" i="6"/>
  <c r="D182" i="6"/>
  <c r="H181" i="6"/>
  <c r="H180" i="6"/>
  <c r="H179" i="6"/>
  <c r="H178" i="6"/>
  <c r="H177" i="6"/>
  <c r="H176" i="6"/>
  <c r="H175" i="6"/>
  <c r="H174" i="6"/>
  <c r="J170" i="6"/>
  <c r="G170" i="6"/>
  <c r="F170" i="6"/>
  <c r="E170" i="6"/>
  <c r="D170" i="6"/>
  <c r="H169" i="6"/>
  <c r="H168" i="6"/>
  <c r="H167" i="6"/>
  <c r="H166" i="6"/>
  <c r="H165" i="6"/>
  <c r="H164" i="6"/>
  <c r="H163" i="6"/>
  <c r="H162" i="6"/>
  <c r="I170" i="6" s="1"/>
  <c r="J160" i="6"/>
  <c r="G160" i="6"/>
  <c r="F160" i="6"/>
  <c r="E160" i="6"/>
  <c r="D160" i="6"/>
  <c r="H159" i="6"/>
  <c r="H158" i="6"/>
  <c r="H157" i="6"/>
  <c r="H156" i="6"/>
  <c r="H155" i="6"/>
  <c r="H154" i="6"/>
  <c r="H153" i="6"/>
  <c r="H152" i="6"/>
  <c r="J150" i="6"/>
  <c r="G150" i="6"/>
  <c r="F150" i="6"/>
  <c r="E150" i="6"/>
  <c r="D150" i="6"/>
  <c r="H149" i="6"/>
  <c r="H148" i="6"/>
  <c r="H147" i="6"/>
  <c r="H146" i="6"/>
  <c r="H145" i="6"/>
  <c r="H144" i="6"/>
  <c r="H143" i="6"/>
  <c r="H142" i="6"/>
  <c r="J140" i="6"/>
  <c r="G140" i="6"/>
  <c r="F140" i="6"/>
  <c r="E140" i="6"/>
  <c r="D140" i="6"/>
  <c r="H139" i="6"/>
  <c r="H138" i="6"/>
  <c r="H137" i="6"/>
  <c r="H136" i="6"/>
  <c r="H135" i="6"/>
  <c r="H134" i="6"/>
  <c r="H133" i="6"/>
  <c r="H132" i="6"/>
  <c r="H140" i="6" s="1"/>
  <c r="J130" i="6"/>
  <c r="G130" i="6"/>
  <c r="F130" i="6"/>
  <c r="E130" i="6"/>
  <c r="D130" i="6"/>
  <c r="H129" i="6"/>
  <c r="H128" i="6"/>
  <c r="H127" i="6"/>
  <c r="H126" i="6"/>
  <c r="H125" i="6"/>
  <c r="H124" i="6"/>
  <c r="H123" i="6"/>
  <c r="H122" i="6"/>
  <c r="J118" i="6"/>
  <c r="G118" i="6"/>
  <c r="F118" i="6"/>
  <c r="E118" i="6"/>
  <c r="D118" i="6"/>
  <c r="H117" i="6"/>
  <c r="H116" i="6"/>
  <c r="H115" i="6"/>
  <c r="H114" i="6"/>
  <c r="H113" i="6"/>
  <c r="H112" i="6"/>
  <c r="H111" i="6"/>
  <c r="H110" i="6"/>
  <c r="J108" i="6"/>
  <c r="G108" i="6"/>
  <c r="F108" i="6"/>
  <c r="E108" i="6"/>
  <c r="D108" i="6"/>
  <c r="H107" i="6"/>
  <c r="H106" i="6"/>
  <c r="H105" i="6"/>
  <c r="H104" i="6"/>
  <c r="H103" i="6"/>
  <c r="H102" i="6"/>
  <c r="H101" i="6"/>
  <c r="H100" i="6"/>
  <c r="C99" i="6"/>
  <c r="G98" i="6"/>
  <c r="F98" i="6"/>
  <c r="E98" i="6"/>
  <c r="D98" i="6"/>
  <c r="H97" i="6"/>
  <c r="H96" i="6"/>
  <c r="H95" i="6"/>
  <c r="H94" i="6"/>
  <c r="H93" i="6"/>
  <c r="H92" i="6"/>
  <c r="H91" i="6"/>
  <c r="J90" i="6"/>
  <c r="J98" i="6" s="1"/>
  <c r="H90" i="6"/>
  <c r="J88" i="6"/>
  <c r="G88" i="6"/>
  <c r="F88" i="6"/>
  <c r="E88" i="6"/>
  <c r="D88" i="6"/>
  <c r="H87" i="6"/>
  <c r="H86" i="6"/>
  <c r="H85" i="6"/>
  <c r="H84" i="6"/>
  <c r="H83" i="6"/>
  <c r="H82" i="6"/>
  <c r="H88" i="6" s="1"/>
  <c r="H81" i="6"/>
  <c r="H80" i="6"/>
  <c r="J78" i="6"/>
  <c r="G78" i="6"/>
  <c r="F78" i="6"/>
  <c r="E78" i="6"/>
  <c r="D78" i="6"/>
  <c r="H77" i="6"/>
  <c r="H76" i="6"/>
  <c r="H75" i="6"/>
  <c r="H74" i="6"/>
  <c r="H73" i="6"/>
  <c r="H72" i="6"/>
  <c r="H71" i="6"/>
  <c r="H70" i="6"/>
  <c r="J66" i="6"/>
  <c r="G66" i="6"/>
  <c r="F66" i="6"/>
  <c r="E66" i="6"/>
  <c r="D66" i="6"/>
  <c r="H65" i="6"/>
  <c r="H64" i="6"/>
  <c r="H63" i="6"/>
  <c r="H62" i="6"/>
  <c r="H61" i="6"/>
  <c r="H60" i="6"/>
  <c r="H59" i="6"/>
  <c r="H58" i="6"/>
  <c r="I66" i="6" s="1"/>
  <c r="J56" i="6"/>
  <c r="G56" i="6"/>
  <c r="F56" i="6"/>
  <c r="E56" i="6"/>
  <c r="E230" i="6" s="1"/>
  <c r="D56" i="6"/>
  <c r="H55" i="6"/>
  <c r="H54" i="6"/>
  <c r="H53" i="6"/>
  <c r="H52" i="6"/>
  <c r="H51" i="6"/>
  <c r="H50" i="6"/>
  <c r="H49" i="6"/>
  <c r="H48" i="6"/>
  <c r="J46" i="6"/>
  <c r="G46" i="6"/>
  <c r="F46" i="6"/>
  <c r="E46" i="6"/>
  <c r="D46" i="6"/>
  <c r="H45" i="6"/>
  <c r="H44" i="6"/>
  <c r="H43" i="6"/>
  <c r="H42" i="6"/>
  <c r="H41" i="6"/>
  <c r="H40" i="6"/>
  <c r="H39" i="6"/>
  <c r="H38" i="6"/>
  <c r="J36" i="6"/>
  <c r="G36" i="6"/>
  <c r="F36" i="6"/>
  <c r="E36" i="6"/>
  <c r="D36" i="6"/>
  <c r="H35" i="6"/>
  <c r="H34" i="6"/>
  <c r="H33" i="6"/>
  <c r="H32" i="6"/>
  <c r="H31" i="6"/>
  <c r="H30" i="6"/>
  <c r="H29" i="6"/>
  <c r="H28" i="6"/>
  <c r="I36" i="6" s="1"/>
  <c r="H27" i="6"/>
  <c r="H26" i="6"/>
  <c r="J24" i="6"/>
  <c r="G24" i="6"/>
  <c r="G230" i="6" s="1"/>
  <c r="F24" i="6"/>
  <c r="E24" i="6"/>
  <c r="D24" i="6"/>
  <c r="H23" i="6"/>
  <c r="H22" i="6"/>
  <c r="H21" i="6"/>
  <c r="H20" i="6"/>
  <c r="H19" i="6"/>
  <c r="H17" i="6"/>
  <c r="H16" i="6"/>
  <c r="I140" i="6" l="1"/>
  <c r="F230" i="6"/>
  <c r="I46" i="6"/>
  <c r="H78" i="6"/>
  <c r="H98" i="6"/>
  <c r="I150" i="6"/>
  <c r="H182" i="6"/>
  <c r="H202" i="6"/>
  <c r="H212" i="6"/>
  <c r="I78" i="6"/>
  <c r="H118" i="6"/>
  <c r="I182" i="6"/>
  <c r="I24" i="6"/>
  <c r="H36" i="6"/>
  <c r="I56" i="6"/>
  <c r="D230" i="6"/>
  <c r="H230" i="6" s="1"/>
  <c r="I98" i="6"/>
  <c r="I108" i="6"/>
  <c r="I130" i="6"/>
  <c r="I160" i="6"/>
  <c r="F231" i="6"/>
  <c r="F232" i="6" s="1"/>
  <c r="E231" i="6"/>
  <c r="E232" i="6"/>
  <c r="J243" i="6"/>
  <c r="G231" i="6"/>
  <c r="G232" i="6" s="1"/>
  <c r="H130" i="6"/>
  <c r="I212" i="6"/>
  <c r="H108" i="6"/>
  <c r="I118" i="6"/>
  <c r="H192" i="6"/>
  <c r="I202" i="6"/>
  <c r="I88" i="6"/>
  <c r="H66" i="6"/>
  <c r="H170" i="6"/>
  <c r="J223" i="6"/>
  <c r="H56" i="6"/>
  <c r="H160" i="6"/>
  <c r="H24" i="6"/>
  <c r="H46" i="6"/>
  <c r="H150" i="6"/>
  <c r="D231" i="6" l="1"/>
  <c r="D232" i="6" s="1"/>
  <c r="D238" i="6" s="1"/>
  <c r="J244" i="6"/>
  <c r="D243" i="6"/>
  <c r="F240" i="6"/>
  <c r="F238" i="6"/>
  <c r="F239" i="6"/>
  <c r="D241" i="6"/>
  <c r="H238" i="6"/>
  <c r="H231" i="6"/>
  <c r="H232" i="6" s="1"/>
  <c r="G240" i="6"/>
  <c r="G238" i="6"/>
  <c r="G239" i="6"/>
  <c r="E239" i="6"/>
  <c r="E240" i="6"/>
  <c r="E238" i="6"/>
  <c r="E241" i="6" s="1"/>
  <c r="H240" i="6" l="1"/>
  <c r="H239" i="6"/>
  <c r="D247" i="6"/>
  <c r="D244" i="6"/>
  <c r="F241" i="6"/>
  <c r="G241" i="6"/>
  <c r="D242" i="5" l="1"/>
  <c r="I237" i="5"/>
  <c r="G233" i="5"/>
  <c r="F233" i="5"/>
  <c r="E233" i="5"/>
  <c r="D233" i="5"/>
  <c r="G225" i="5"/>
  <c r="F225" i="5"/>
  <c r="E225" i="5"/>
  <c r="D225" i="5"/>
  <c r="J215" i="5"/>
  <c r="G215" i="5"/>
  <c r="F215" i="5"/>
  <c r="E215" i="5"/>
  <c r="D215" i="5"/>
  <c r="H214" i="5"/>
  <c r="H213" i="5"/>
  <c r="H212" i="5"/>
  <c r="H211" i="5"/>
  <c r="J208" i="5"/>
  <c r="G208" i="5"/>
  <c r="F208" i="5"/>
  <c r="E208" i="5"/>
  <c r="D208" i="5"/>
  <c r="H207" i="5"/>
  <c r="H206" i="5"/>
  <c r="H205" i="5"/>
  <c r="H204" i="5"/>
  <c r="H203" i="5"/>
  <c r="H202" i="5"/>
  <c r="H201" i="5"/>
  <c r="H200" i="5"/>
  <c r="J198" i="5"/>
  <c r="G198" i="5"/>
  <c r="F198" i="5"/>
  <c r="E198" i="5"/>
  <c r="D198" i="5"/>
  <c r="H197" i="5"/>
  <c r="H196" i="5"/>
  <c r="H195" i="5"/>
  <c r="H194" i="5"/>
  <c r="H193" i="5"/>
  <c r="H192" i="5"/>
  <c r="H191" i="5"/>
  <c r="H190" i="5"/>
  <c r="J188" i="5"/>
  <c r="G188" i="5"/>
  <c r="F188" i="5"/>
  <c r="E188" i="5"/>
  <c r="D188" i="5"/>
  <c r="H187" i="5"/>
  <c r="H186" i="5"/>
  <c r="H185" i="5"/>
  <c r="H184" i="5"/>
  <c r="H183" i="5"/>
  <c r="H182" i="5"/>
  <c r="H181" i="5"/>
  <c r="H180" i="5"/>
  <c r="J178" i="5"/>
  <c r="G178" i="5"/>
  <c r="F178" i="5"/>
  <c r="E178" i="5"/>
  <c r="D178" i="5"/>
  <c r="H177" i="5"/>
  <c r="H176" i="5"/>
  <c r="H175" i="5"/>
  <c r="H174" i="5"/>
  <c r="H173" i="5"/>
  <c r="H172" i="5"/>
  <c r="H171" i="5"/>
  <c r="H170" i="5"/>
  <c r="J166" i="5"/>
  <c r="G166" i="5"/>
  <c r="F166" i="5"/>
  <c r="E166" i="5"/>
  <c r="D166" i="5"/>
  <c r="H165" i="5"/>
  <c r="H164" i="5"/>
  <c r="H163" i="5"/>
  <c r="H162" i="5"/>
  <c r="H161" i="5"/>
  <c r="H160" i="5"/>
  <c r="H159" i="5"/>
  <c r="H158" i="5"/>
  <c r="J156" i="5"/>
  <c r="G156" i="5"/>
  <c r="F156" i="5"/>
  <c r="E156" i="5"/>
  <c r="D156" i="5"/>
  <c r="H155" i="5"/>
  <c r="H154" i="5"/>
  <c r="H153" i="5"/>
  <c r="H152" i="5"/>
  <c r="H151" i="5"/>
  <c r="I156" i="5" s="1"/>
  <c r="J146" i="5"/>
  <c r="G146" i="5"/>
  <c r="F146" i="5"/>
  <c r="E146" i="5"/>
  <c r="D146" i="5"/>
  <c r="H145" i="5"/>
  <c r="H144" i="5"/>
  <c r="H143" i="5"/>
  <c r="H142" i="5"/>
  <c r="H141" i="5"/>
  <c r="H140" i="5"/>
  <c r="H139" i="5"/>
  <c r="H146" i="5" s="1"/>
  <c r="H138" i="5"/>
  <c r="J136" i="5"/>
  <c r="G136" i="5"/>
  <c r="F136" i="5"/>
  <c r="E136" i="5"/>
  <c r="D136" i="5"/>
  <c r="H135" i="5"/>
  <c r="H134" i="5"/>
  <c r="H133" i="5"/>
  <c r="H132" i="5"/>
  <c r="H131" i="5"/>
  <c r="H130" i="5"/>
  <c r="H129" i="5"/>
  <c r="H128" i="5"/>
  <c r="J126" i="5"/>
  <c r="G126" i="5"/>
  <c r="F126" i="5"/>
  <c r="E126" i="5"/>
  <c r="D126" i="5"/>
  <c r="H125" i="5"/>
  <c r="H124" i="5"/>
  <c r="H123" i="5"/>
  <c r="H122" i="5"/>
  <c r="H121" i="5"/>
  <c r="H120" i="5"/>
  <c r="H119" i="5"/>
  <c r="H118" i="5"/>
  <c r="J114" i="5"/>
  <c r="G114" i="5"/>
  <c r="F114" i="5"/>
  <c r="E114" i="5"/>
  <c r="D114" i="5"/>
  <c r="H113" i="5"/>
  <c r="H112" i="5"/>
  <c r="H111" i="5"/>
  <c r="H110" i="5"/>
  <c r="H109" i="5"/>
  <c r="H108" i="5"/>
  <c r="H107" i="5"/>
  <c r="H106" i="5"/>
  <c r="I114" i="5" s="1"/>
  <c r="J104" i="5"/>
  <c r="G104" i="5"/>
  <c r="F104" i="5"/>
  <c r="E104" i="5"/>
  <c r="D104" i="5"/>
  <c r="H103" i="5"/>
  <c r="H102" i="5"/>
  <c r="H101" i="5"/>
  <c r="H100" i="5"/>
  <c r="H99" i="5"/>
  <c r="H98" i="5"/>
  <c r="H97" i="5"/>
  <c r="I104" i="5" s="1"/>
  <c r="H96" i="5"/>
  <c r="C95" i="5"/>
  <c r="J94" i="5"/>
  <c r="G94" i="5"/>
  <c r="F94" i="5"/>
  <c r="E94" i="5"/>
  <c r="D94" i="5"/>
  <c r="H93" i="5"/>
  <c r="H92" i="5"/>
  <c r="H91" i="5"/>
  <c r="H90" i="5"/>
  <c r="H89" i="5"/>
  <c r="H88" i="5"/>
  <c r="H87" i="5"/>
  <c r="H86" i="5"/>
  <c r="J84" i="5"/>
  <c r="G84" i="5"/>
  <c r="F84" i="5"/>
  <c r="E84" i="5"/>
  <c r="D84" i="5"/>
  <c r="H83" i="5"/>
  <c r="H82" i="5"/>
  <c r="H81" i="5"/>
  <c r="H80" i="5"/>
  <c r="H79" i="5"/>
  <c r="H78" i="5"/>
  <c r="I84" i="5" s="1"/>
  <c r="J76" i="5"/>
  <c r="G76" i="5"/>
  <c r="F76" i="5"/>
  <c r="E76" i="5"/>
  <c r="D76" i="5"/>
  <c r="H75" i="5"/>
  <c r="H74" i="5"/>
  <c r="H73" i="5"/>
  <c r="H72" i="5"/>
  <c r="H71" i="5"/>
  <c r="H70" i="5"/>
  <c r="H69" i="5"/>
  <c r="H68" i="5"/>
  <c r="J64" i="5"/>
  <c r="G64" i="5"/>
  <c r="F64" i="5"/>
  <c r="E64" i="5"/>
  <c r="E226" i="5" s="1"/>
  <c r="D64" i="5"/>
  <c r="H63" i="5"/>
  <c r="H62" i="5"/>
  <c r="H61" i="5"/>
  <c r="H60" i="5"/>
  <c r="H59" i="5"/>
  <c r="H58" i="5"/>
  <c r="H57" i="5"/>
  <c r="I64" i="5" s="1"/>
  <c r="H56" i="5"/>
  <c r="J54" i="5"/>
  <c r="G54" i="5"/>
  <c r="F54" i="5"/>
  <c r="E54" i="5"/>
  <c r="D54" i="5"/>
  <c r="H53" i="5"/>
  <c r="H52" i="5"/>
  <c r="H51" i="5"/>
  <c r="H50" i="5"/>
  <c r="H49" i="5"/>
  <c r="H48" i="5"/>
  <c r="H47" i="5"/>
  <c r="H46" i="5"/>
  <c r="J44" i="5"/>
  <c r="G44" i="5"/>
  <c r="F44" i="5"/>
  <c r="E44" i="5"/>
  <c r="D44" i="5"/>
  <c r="H43" i="5"/>
  <c r="H42" i="5"/>
  <c r="H41" i="5"/>
  <c r="H40" i="5"/>
  <c r="H39" i="5"/>
  <c r="H38" i="5"/>
  <c r="H37" i="5"/>
  <c r="H36" i="5"/>
  <c r="G34" i="5"/>
  <c r="F34" i="5"/>
  <c r="E34" i="5"/>
  <c r="D34" i="5"/>
  <c r="H33" i="5"/>
  <c r="H32" i="5"/>
  <c r="H30" i="5"/>
  <c r="J29" i="5"/>
  <c r="J34" i="5" s="1"/>
  <c r="H29" i="5"/>
  <c r="H28" i="5"/>
  <c r="H27" i="5"/>
  <c r="I34" i="5" s="1"/>
  <c r="J24" i="5"/>
  <c r="G24" i="5"/>
  <c r="F24" i="5"/>
  <c r="E24" i="5"/>
  <c r="D24" i="5"/>
  <c r="D226" i="5" s="1"/>
  <c r="H23" i="5"/>
  <c r="H22" i="5"/>
  <c r="H21" i="5"/>
  <c r="H20" i="5"/>
  <c r="H19" i="5"/>
  <c r="H18" i="5"/>
  <c r="H17" i="5"/>
  <c r="H16" i="5"/>
  <c r="I24" i="5" s="1"/>
  <c r="H94" i="5" l="1"/>
  <c r="I126" i="5"/>
  <c r="I146" i="5"/>
  <c r="I188" i="5"/>
  <c r="F226" i="5"/>
  <c r="I54" i="5"/>
  <c r="I94" i="5"/>
  <c r="I166" i="5"/>
  <c r="I208" i="5"/>
  <c r="H24" i="5"/>
  <c r="I44" i="5"/>
  <c r="D239" i="5" s="1"/>
  <c r="I76" i="5"/>
  <c r="G226" i="5"/>
  <c r="H64" i="5"/>
  <c r="H84" i="5"/>
  <c r="H104" i="5"/>
  <c r="I136" i="5"/>
  <c r="I178" i="5"/>
  <c r="I198" i="5"/>
  <c r="I215" i="5"/>
  <c r="H226" i="5"/>
  <c r="D227" i="5"/>
  <c r="D228" i="5" s="1"/>
  <c r="F227" i="5"/>
  <c r="F228" i="5" s="1"/>
  <c r="G227" i="5"/>
  <c r="G228" i="5" s="1"/>
  <c r="E227" i="5"/>
  <c r="E228" i="5" s="1"/>
  <c r="H208" i="5"/>
  <c r="H76" i="5"/>
  <c r="H198" i="5"/>
  <c r="H136" i="5"/>
  <c r="H188" i="5"/>
  <c r="H54" i="5"/>
  <c r="H126" i="5"/>
  <c r="H178" i="5"/>
  <c r="H215" i="5"/>
  <c r="H44" i="5"/>
  <c r="H114" i="5"/>
  <c r="H166" i="5"/>
  <c r="H34" i="5"/>
  <c r="H156" i="5"/>
  <c r="F235" i="5" l="1"/>
  <c r="F234" i="5"/>
  <c r="F236" i="5"/>
  <c r="D234" i="5"/>
  <c r="D235" i="5"/>
  <c r="D236" i="5"/>
  <c r="G235" i="5"/>
  <c r="G236" i="5"/>
  <c r="G234" i="5"/>
  <c r="H227" i="5"/>
  <c r="H228" i="5"/>
  <c r="D243" i="5" s="1"/>
  <c r="E234" i="5"/>
  <c r="E235" i="5"/>
  <c r="E236" i="5"/>
  <c r="D240" i="5" l="1"/>
  <c r="G237" i="5"/>
  <c r="E237" i="5"/>
  <c r="H235" i="5"/>
  <c r="D237" i="5"/>
  <c r="H234" i="5"/>
  <c r="H236" i="5"/>
  <c r="F237" i="5"/>
  <c r="H237" i="5" l="1"/>
  <c r="E18" i="4" l="1"/>
  <c r="E19" i="4" l="1"/>
  <c r="E20" i="4" s="1"/>
  <c r="E25" i="4" l="1"/>
  <c r="F25" i="4" s="1"/>
  <c r="G20" i="4"/>
  <c r="G25" i="4" s="1"/>
</calcChain>
</file>

<file path=xl/sharedStrings.xml><?xml version="1.0" encoding="utf-8"?>
<sst xmlns="http://schemas.openxmlformats.org/spreadsheetml/2006/main" count="1309" uniqueCount="369">
  <si>
    <t>For MPTFO Use</t>
  </si>
  <si>
    <t>Totals</t>
  </si>
  <si>
    <t xml:space="preserve">Recipient Agency </t>
  </si>
  <si>
    <t xml:space="preserve">Current level of expenditure/commitment (to be completed at time of project progress reporting) </t>
  </si>
  <si>
    <t>IOM</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</si>
  <si>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</si>
  <si>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</si>
  <si>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</si>
  <si>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</si>
  <si>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</si>
  <si>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</si>
  <si>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</si>
  <si>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</si>
  <si>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</si>
  <si>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Total</t>
  </si>
  <si>
    <t>Performance-Based Tranche Breakdown</t>
  </si>
  <si>
    <t>Recip Agency</t>
  </si>
  <si>
    <t>TOTAL</t>
  </si>
  <si>
    <t>% of Tranche</t>
  </si>
  <si>
    <t>First Tranche:</t>
  </si>
  <si>
    <t>Second Tranche:</t>
  </si>
  <si>
    <t>Third Tranche:</t>
  </si>
  <si>
    <t>Annex D - PBF Project Budget</t>
  </si>
  <si>
    <t>Instructions:</t>
  </si>
  <si>
    <r>
      <t xml:space="preserve">1. Only fill in white cells. Grey cells are locked and/or contain spreadsheet formulas.
2. Complete both Sheet 1 and Sheet 2. 
     a) </t>
    </r>
    <r>
      <rPr>
        <sz val="16"/>
        <color theme="1"/>
        <rFont val="Calibri"/>
        <family val="2"/>
        <scheme val="minor"/>
      </rPr>
      <t xml:space="preserve">First, prepare a budget organized by </t>
    </r>
    <r>
      <rPr>
        <b/>
        <sz val="16"/>
        <color theme="1"/>
        <rFont val="Calibri"/>
        <family val="2"/>
        <scheme val="minor"/>
      </rPr>
      <t xml:space="preserve">activity/output/outcome in Sheet 1. </t>
    </r>
    <r>
      <rPr>
        <sz val="16"/>
        <color theme="1"/>
        <rFont val="Calibri"/>
        <family val="2"/>
        <scheme val="minor"/>
      </rPr>
      <t xml:space="preserve">(Activity amounts can be indicative estimates.)  </t>
    </r>
    <r>
      <rPr>
        <b/>
        <sz val="16"/>
        <color theme="1"/>
        <rFont val="Calibri"/>
        <family val="2"/>
        <scheme val="minor"/>
      </rPr>
      <t xml:space="preserve">
     b) </t>
    </r>
    <r>
      <rPr>
        <sz val="16"/>
        <color theme="1"/>
        <rFont val="Calibri"/>
        <family val="2"/>
        <scheme val="minor"/>
      </rPr>
      <t>Then, divide each output budget along</t>
    </r>
    <r>
      <rPr>
        <b/>
        <sz val="16"/>
        <color theme="1"/>
        <rFont val="Calibri"/>
        <family val="2"/>
        <scheme val="minor"/>
      </rPr>
      <t xml:space="preserve"> UN Budget Categories in Sheet 2.
3. </t>
    </r>
    <r>
      <rPr>
        <sz val="16"/>
        <color theme="1"/>
        <rFont val="Calibri"/>
        <family val="2"/>
        <scheme val="minor"/>
      </rPr>
      <t>Be sure to</t>
    </r>
    <r>
      <rPr>
        <b/>
        <sz val="16"/>
        <color theme="1"/>
        <rFont val="Calibri"/>
        <family val="2"/>
        <scheme val="minor"/>
      </rPr>
      <t xml:space="preserve"> include % towards Gender Equality and Women's Empowerment
3. Do not use Sheet 4 or 5, </t>
    </r>
    <r>
      <rPr>
        <sz val="16"/>
        <color theme="1"/>
        <rFont val="Calibri"/>
        <family val="2"/>
        <scheme val="minor"/>
      </rPr>
      <t xml:space="preserve">which are for MPTF and PBF use. </t>
    </r>
    <r>
      <rPr>
        <b/>
        <sz val="16"/>
        <color theme="1"/>
        <rFont val="Calibri"/>
        <family val="2"/>
        <scheme val="minor"/>
      </rPr>
      <t xml:space="preserve">
4. Leave blank any Organizations/Outcomes/Outputs/Activities that aren't needed. DO NOT delete cells.
5. Do not adjust tranche amounts </t>
    </r>
    <r>
      <rPr>
        <sz val="16"/>
        <color theme="1"/>
        <rFont val="Calibri"/>
        <family val="2"/>
        <scheme val="minor"/>
      </rPr>
      <t>without consulting PBSO.</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</si>
  <si>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</si>
  <si>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</si>
  <si>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</si>
  <si>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</si>
  <si>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</si>
  <si>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</si>
  <si>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4</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</si>
  <si>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</si>
  <si>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</si>
  <si>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</si>
  <si>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UNHCR</t>
  </si>
  <si>
    <t>UNICEF</t>
  </si>
  <si>
    <t>UNDP</t>
  </si>
  <si>
    <t xml:space="preserve">OUTCOME 1: </t>
  </si>
  <si>
    <t>Durable solutions for the return of IDPs and refugees and the residents are made possible by peaceful resolution of land disputes, and sustainable land and natural resource management facilitates enhanced agricultural productivity, processing and value-chains to create jobs and improve livelihoods.</t>
  </si>
  <si>
    <t>Output 1.1:</t>
  </si>
  <si>
    <t>Government capacities built for resolution of land issues at Locality level, and Locality Action Plans produced.</t>
  </si>
  <si>
    <t>Activity 1.1.1:</t>
  </si>
  <si>
    <t xml:space="preserve">Conduct land consultations, second readings for reforms drafts, integrate amendments on legislation drafts and conduct consultations with line ministries on streamlining with local administrative orders </t>
  </si>
  <si>
    <t>Activity 1.1.2:</t>
  </si>
  <si>
    <t xml:space="preserve">Provide support to Land Steering Committees in the targeted locations and support cooperatives and associations for land registration through build institutional capacities to obtain required endorsements and licensing. </t>
  </si>
  <si>
    <t>Activity 1.1.3:</t>
  </si>
  <si>
    <t xml:space="preserve">Support land arbitration committees in addressing land conflicts in the five locations in close collaboration with state land prosecutors and Native administration and conduct Sensitization and capacity building for Land arbitrators and other peace actors in the targeted committees to elevate peacebuilding capacities for land related conflicts in the areas of return and land rights. </t>
  </si>
  <si>
    <t>Activity 1.1.4</t>
  </si>
  <si>
    <t>Rapid assessment for land dispute typologies and stakeholders (5 locations</t>
  </si>
  <si>
    <t>Activity 1.1.5</t>
  </si>
  <si>
    <t xml:space="preserve"> Support pilot land registration for returnees and host communities using land Tenure Domain Model  (STDM) - Tawila - Jabal Moon, Gerieda (3 Locations) </t>
  </si>
  <si>
    <t>Activity 1.1.6</t>
  </si>
  <si>
    <t>Technical support and backstopping of the ‘Core Teams’ of land registration at state, locality and community levels including process of (mobilization enumeration, digitization, intermediation, and validation of results) and develop land database within STDM to capture land plots demarcated and codified to initiate cadastral system</t>
  </si>
  <si>
    <t>Activity 1.1.7</t>
  </si>
  <si>
    <t>Sketch mapping and demarcation for return villages to identify common services locations and produce settlements boundary and buffer zone, livelihoods maps according to community norms and conflict analysis data and issuing of village certificates. 5 locations (4 villages each)</t>
  </si>
  <si>
    <t>Activity 1.1.8</t>
  </si>
  <si>
    <t>Capacity Development and training on Land registration and STDM (Social Tenure Domain Model) (5 Locations)  and training of land stakeholders at state and localities on fit-for-purpose land administration, and  provision of survey and land registration and land information system equipment (5 locations)</t>
  </si>
  <si>
    <t>Output Total</t>
  </si>
  <si>
    <t>Output 1.2:</t>
  </si>
  <si>
    <t>Planning for durable solutions conducted.</t>
  </si>
  <si>
    <t>Activity 1.2.1</t>
  </si>
  <si>
    <t>Conduct multisector profiles of target villages in West Darfur.</t>
  </si>
  <si>
    <t>JIPS PPA concluded and cash transferred</t>
  </si>
  <si>
    <t>Activity 1.2.2</t>
  </si>
  <si>
    <t>Conduct a profiling exercise of returnees and IDPs across all displacement locations in target localities. (IOM)</t>
  </si>
  <si>
    <t>Activity 1.2.3</t>
  </si>
  <si>
    <t>Conduct comprehensive intentions and perception surveys among all IDP groups (both in camps and settlements) in target localities.</t>
  </si>
  <si>
    <t>JIPS PPA, moved to 2021</t>
  </si>
  <si>
    <t>Activity 1.2.4</t>
  </si>
  <si>
    <t xml:space="preserve">Assistance to  Community Support Projects in target locations addressing immediate gaps in local infrastructure enabling peaceful coexistence and conflct resolution </t>
  </si>
  <si>
    <t xml:space="preserve"> PPA with SCI is concluded and fund transferred</t>
  </si>
  <si>
    <t>Activity 1.2.5</t>
  </si>
  <si>
    <t>Support locality for civil documentation for 15% of IDP population in target State to sustain voluntary return or integration.</t>
  </si>
  <si>
    <t>Civil Registry PPA, moved to 2021</t>
  </si>
  <si>
    <t>Activity 1.2.6</t>
  </si>
  <si>
    <t>Support to participatory elaboration and inclusive implementation of Locality Durable Solutions Plans.</t>
  </si>
  <si>
    <t>CBP PPA (WRS)</t>
  </si>
  <si>
    <t>Activity 1.2.7</t>
  </si>
  <si>
    <t>Establishment, and capacity building and technical support to community reconciliation committees for intercommunal dialogue, mediation and dispute resolution, strenghtening women and youth participation.</t>
  </si>
  <si>
    <t>Activity 1.2.8</t>
  </si>
  <si>
    <t>M&amp;E, reporting and management capacity for the project.</t>
  </si>
  <si>
    <t>Output 1.3:</t>
  </si>
  <si>
    <t>Activity 1.3.1</t>
  </si>
  <si>
    <t xml:space="preserve">Design sustainable and ecofriendly area-based plan for land and Natural resources management to maximize the counter climate change effects of increased population in return areas and promote use of Non-biomass dependent energy sources through the best use of land information centers in each state </t>
  </si>
  <si>
    <t>Activity 1.3.2</t>
  </si>
  <si>
    <t xml:space="preserve">Organize intra-community consultations jointly with state and locality relevant institutions focusing on sharing natural resources as a central factor for promoting sustainable returns and peaceful coexistence between local communities and form/support natural resources management committees with the overall peacebuilding ground structures </t>
  </si>
  <si>
    <t>Activity 1.3.3</t>
  </si>
  <si>
    <t>Conduct joint and participatory conflict and gender assessment across the targeted locations to contribute to production of a negotiated peaceful-coexistence plan between all communities and between all segments within the communities on appropriate solutions to address conflict and gender nexus and to include in the state information center</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</si>
  <si>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</si>
  <si>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</si>
  <si>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</si>
  <si>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</si>
  <si>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</si>
  <si>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</si>
  <si>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</si>
  <si>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</si>
  <si>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</si>
  <si>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</si>
  <si>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</si>
  <si>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</si>
  <si>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</si>
  <si>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</si>
  <si>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Output 1.5:</t>
  </si>
  <si>
    <t>Activity 1.5.1</t>
  </si>
  <si>
    <t>Activity 1.5.2</t>
  </si>
  <si>
    <t>Activity 1.5.3</t>
  </si>
  <si>
    <t>Activity 1.5.4</t>
  </si>
  <si>
    <t>Activity 1.5.5</t>
  </si>
  <si>
    <t>Activity 1.5.6</t>
  </si>
  <si>
    <t>Activity 1.5.7</t>
  </si>
  <si>
    <t>Activity 1.5.8</t>
  </si>
  <si>
    <t xml:space="preserve">OUTCOME 2: </t>
  </si>
  <si>
    <t>Good governance is instituted at locality level and confidence of people built : armed groups are disarmed, demobilised and reintegrated into society; freedom of movement and physical security is taken for granted by men and women and the rule of law is perceived to be applied without fear or favour; quality basic services are accessible to all, and all feel a stakeholder to their provision.</t>
  </si>
  <si>
    <t>Outcome 2.1</t>
  </si>
  <si>
    <t>Activity 2.1.1</t>
  </si>
  <si>
    <t xml:space="preserve">Conduct regular citizen expectations surveys for voice, development, rule of law, and accountability systems. </t>
  </si>
  <si>
    <t>Activity 2.1.2</t>
  </si>
  <si>
    <t xml:space="preserve">Conduct local institutional assessments (mandates, regulatory systems, processes, capacities, etc.) and build core capacities of local government. </t>
  </si>
  <si>
    <t>Activity 2.1.3</t>
  </si>
  <si>
    <t>Provide technical assistance to promote institutional reforms (legal/regulatory support, link between traditional authorities and local governance structures, advocacy, local governance forums, M&amp;E systems)</t>
  </si>
  <si>
    <t>Activity 2.1.4</t>
  </si>
  <si>
    <t xml:space="preserve">Build local civil society capacities and support participatory governance and social accountability mechanisms (mapping/assessments, capacity building, networking, advocacy, public outreach, support to local media, grants for local initiatives). </t>
  </si>
  <si>
    <t>Activity 2.1.5</t>
  </si>
  <si>
    <t>Activity 2.1.6</t>
  </si>
  <si>
    <t>Activity 2.1.7</t>
  </si>
  <si>
    <t>Activity 2.1.8</t>
  </si>
  <si>
    <t>Output 2.2</t>
  </si>
  <si>
    <t>Activity 2.2.1</t>
  </si>
  <si>
    <t>Reinforce the presence and the functionality of police forces (rehabilitation of police posts, residential accommodation for police, vehicles, comms, specialized equipment, etc.)</t>
  </si>
  <si>
    <t>Activity 2.2.2</t>
  </si>
  <si>
    <t>Build capacities of local police forces with appropriate support to Darfur Police Academy to enhance command and control (community-based policing, public safety and security committees and police volunteer schemes, investigation/forensic capacities, case management system).</t>
  </si>
  <si>
    <t>Activity 2.2.3</t>
  </si>
  <si>
    <t>Reinforce the presence and the functionality of the corrections system in Darfur (infrastructure, equipment, training of prison guards, etc.)</t>
  </si>
  <si>
    <t>Activity 2.2.4</t>
  </si>
  <si>
    <t>Build the capacities of the rural/district courts and the prosecution offices (infrastructure,  residential accommodation, equipment and training, etc.)</t>
  </si>
  <si>
    <t>Activity 2.2.5</t>
  </si>
  <si>
    <t>Build the capacities of paralegal, civil society organizations and native administration as part of the justice chain in Sudan, to play an increasingly important role in raising legal awareness and supporting access to justice for SGBV/CRSV and HR survivors.</t>
  </si>
  <si>
    <t>Activity 2.2.8</t>
  </si>
  <si>
    <t>Output 2.3</t>
  </si>
  <si>
    <t>Increased access to equitable basic services</t>
  </si>
  <si>
    <t>Activity 2.3.1</t>
  </si>
  <si>
    <t>Provide quality and equitable education, alternative learning and life skills services to children and adolescents of IDPs, returnees and local communities</t>
  </si>
  <si>
    <t>Activity 2.3.2</t>
  </si>
  <si>
    <t>Provide equitable and sustainable access to improved drinking water facilities and basic sanitation facilities for IDPs, returnees and local communities</t>
  </si>
  <si>
    <t>Activity 2.3.3</t>
  </si>
  <si>
    <t>Support referral and protection services at the institution and community level to prevent and respond to child rights violations SGBV</t>
  </si>
  <si>
    <t>Activity 2.3.4</t>
  </si>
  <si>
    <t>Activity 2.3.5</t>
  </si>
  <si>
    <t>Activity 2.3.6</t>
  </si>
  <si>
    <t>Activity 2.3.7</t>
  </si>
  <si>
    <t>Activity 2.3.8</t>
  </si>
  <si>
    <t>Output 2.4</t>
  </si>
  <si>
    <t>Activity 2.4.1</t>
  </si>
  <si>
    <t>Build capacity of locality education authorities and community level Parent Teacher Associations (PTA’s) to promote and support peacebuilding</t>
  </si>
  <si>
    <t>Activity 2.4.2</t>
  </si>
  <si>
    <t>Establish inclusive water management committees at community level and build their capacity to address and peacefully resolve disputes over water</t>
  </si>
  <si>
    <t>Activity 2.4.3</t>
  </si>
  <si>
    <t>Build capacity of Locality level protection authorities and establish inclusive Child Protection Networks at community level to prevent and respond to violence against children an</t>
  </si>
  <si>
    <t>Activity 2.4.4</t>
  </si>
  <si>
    <t>Activity 2.4.5</t>
  </si>
  <si>
    <t>Activity 2.4.6</t>
  </si>
  <si>
    <t>Activity 2.4.7</t>
  </si>
  <si>
    <t>Activity 2.4.8</t>
  </si>
  <si>
    <t>Output 2.5</t>
  </si>
  <si>
    <t>Activity 2.5.1</t>
  </si>
  <si>
    <t>Build capacity of locality education authorities and community level Parent Teacher Associations (PTA’s) to promote and support peacebuilding.</t>
  </si>
  <si>
    <t>Activity 2.5.2</t>
  </si>
  <si>
    <t>Establish inclusive water management committees at community level and build their capacity to address and peacefully resolve disputes over water.</t>
  </si>
  <si>
    <t>Activity 2.5.3</t>
  </si>
  <si>
    <t>Activity 2.5.4</t>
  </si>
  <si>
    <t>Activity 2.5.5</t>
  </si>
  <si>
    <t>Activity 2.5.6</t>
  </si>
  <si>
    <t>Activity 2.5.7</t>
  </si>
  <si>
    <t>Activity 2.5.8</t>
  </si>
  <si>
    <t xml:space="preserve">OUTCOME 3: </t>
  </si>
  <si>
    <t>A culture of peace and rights is nurtured and sustained in Darfur by a vibrant civil society with the commitment and capacity to represent the interests of all stakeholders in the resolution of disputes, and in holding Government to account for maintenance of the social contract.</t>
  </si>
  <si>
    <t>Output 3.1</t>
  </si>
  <si>
    <t>Community-based reconciliation mechanisms functioning, networked across Darfur, and linked to State and National-level peace architecture</t>
  </si>
  <si>
    <t>Activity 3.1.1</t>
  </si>
  <si>
    <t xml:space="preserve">Establish/Reactivate, Community-Based Reconciliation Mechansims with the participation of Youth, Women, Returnees and Nomads and other groups
</t>
  </si>
  <si>
    <t>Activity 3.1.2</t>
  </si>
  <si>
    <t xml:space="preserve">Build Capacity of CBRMs to lead grievance negotiations, dispute/conflict mediation and resolution.
</t>
  </si>
  <si>
    <t>Activity 3.1.3</t>
  </si>
  <si>
    <t xml:space="preserve">Establish CBRM Network across localities with mechanism for inter-locality communication and  coordination and resolution of cross-locality conflicts.
</t>
  </si>
  <si>
    <t>Activity 3.1.4</t>
  </si>
  <si>
    <t xml:space="preserve">Establish Mechanisms to strengthen Linkages, coordination and information sharing between CBRMs, GOS Police, Community Policing Systems, Locality authorities as well as state peacebuilding entities at State Level
</t>
  </si>
  <si>
    <t>Activity 3.1.5</t>
  </si>
  <si>
    <t xml:space="preserve">Conduct Community and Locality Level Peace Dialogue Forums involving Community Members with the participation of  Native Administrations, Rule of law and Justice instiutions,  Peacebuilding statkeholders from Locality and State levels. 
</t>
  </si>
  <si>
    <t>Activity 3.1.6</t>
  </si>
  <si>
    <t>Establish Real-time Monitoring system to enhance communication and information sharing among CBRMs in different localities and Rule of Law of Law and Justice institutions at locality and State level;</t>
  </si>
  <si>
    <t>Activity 3.1.7</t>
  </si>
  <si>
    <t>Organise  Locality  and State Peace Conferences with the Particiation of Community Leaders, CBRMs, IDPs, Nomads,  Rule of law and Justice Institutions, Civil Society, Peacebuilding institutions and Federal level Peace building entities.</t>
  </si>
  <si>
    <t>Activity 3.1.8</t>
  </si>
  <si>
    <t>Output 3.2:</t>
  </si>
  <si>
    <t>Civil society mechanisms for protection of women and girls strengthened, and women empowered to claim rights and redress and participate equally in public affairs and community peacebuilding</t>
  </si>
  <si>
    <t>Activity 3.2.1</t>
  </si>
  <si>
    <t>Capacity building to increase participation of women in peace processes at all levels (trainings, awareness raising of all stakeholders on women's rights)</t>
  </si>
  <si>
    <t>Activity 3.2.2</t>
  </si>
  <si>
    <t>Improve access of Darfur women to microfinance, including establishment of relvant associaitions, development of proposals, access to information, access to land and loans, small bussiness management, marketing etc..)</t>
  </si>
  <si>
    <t>Activity 3.2.3</t>
  </si>
  <si>
    <t>Institutional capacity building ( rehabilitation/establishment of women's centers/clubs) and for women CBOs in Darfur to enhance their leadership skills, womens' rights including international and regional treaties (CEDAW and African Protocol for women), legal reforms etc…</t>
  </si>
  <si>
    <t>Activity 3.2.4</t>
  </si>
  <si>
    <t>Activity 3.2.5</t>
  </si>
  <si>
    <t>Activity 3.2.6</t>
  </si>
  <si>
    <t>Activity 3.2.7</t>
  </si>
  <si>
    <t>Activity 3.2.8</t>
  </si>
  <si>
    <t>Output 3.3</t>
  </si>
  <si>
    <t xml:space="preserve">Protection and rights of children respected, and young people capacitated for advocacy and peacebuilding </t>
  </si>
  <si>
    <t>Activity 3.3.1</t>
  </si>
  <si>
    <t>Establish child and youth friendly centers as safe spaces</t>
  </si>
  <si>
    <t>Activity 3.3.2</t>
  </si>
  <si>
    <t>Develop and organise training on peacebuilding skills and competencies for young people</t>
  </si>
  <si>
    <t>Activity 3.3.3</t>
  </si>
  <si>
    <t>Support young people to jointly develop activity plans in support of peacebuilding and ‘safe’ advocacy initiatives</t>
  </si>
  <si>
    <t>Activity 3.3.4</t>
  </si>
  <si>
    <t>Provide small grants to child and youth friendly clubs to develop and implement localized peacebuilding and advocacy initiatives</t>
  </si>
  <si>
    <t>Activity 3.3.5</t>
  </si>
  <si>
    <t>Activity 3.3.6</t>
  </si>
  <si>
    <t>Activity 3.3.7</t>
  </si>
  <si>
    <t>Activity 3.3.8</t>
  </si>
  <si>
    <t>Output 3.4</t>
  </si>
  <si>
    <t>IDP and returnee communities in Darfur enhance their capacities and mechanisms to secure their rights, enhance their protection and engage in sustained peacebuilding.</t>
  </si>
  <si>
    <t>Activity 3.4.1</t>
  </si>
  <si>
    <t>Protection monitoring and return monitoring in target localities with community-based protection mechanisms.</t>
  </si>
  <si>
    <t>CBP PPAs (WRS)</t>
  </si>
  <si>
    <t>Activity 3.4.2</t>
  </si>
  <si>
    <t>Provision of paralegal assistance for protection in target IDP, returnee and host communities.</t>
  </si>
  <si>
    <t>Activity 3.4.3</t>
  </si>
  <si>
    <t>Support to protection referral mechanisms in target localities.</t>
  </si>
  <si>
    <t>Activity 3.4.4</t>
  </si>
  <si>
    <t>Activity 3.4.5</t>
  </si>
  <si>
    <t>Activity 3.4.6</t>
  </si>
  <si>
    <t>Activity 3.4.7</t>
  </si>
  <si>
    <t>Activity 3.4.8</t>
  </si>
  <si>
    <t>Output 3.5</t>
  </si>
  <si>
    <t>State-wide civil society capacity building on human rights training, rights-based approaches</t>
  </si>
  <si>
    <t>Activity 3.5.1</t>
  </si>
  <si>
    <t xml:space="preserve">Provide training opportunities on human rights based approaches to civil society oragnisations  </t>
  </si>
  <si>
    <t>Activity 3.5.2</t>
  </si>
  <si>
    <t>Activity 3.5.3</t>
  </si>
  <si>
    <t>Activity 3.5.4</t>
  </si>
  <si>
    <t>Activity 3.5.5</t>
  </si>
  <si>
    <t>Activity 3.5.6</t>
  </si>
  <si>
    <t>Activity 3.5.7</t>
  </si>
  <si>
    <t>Activity 3.5.8</t>
  </si>
  <si>
    <t xml:space="preserve">OUTCOME 4: </t>
  </si>
  <si>
    <t>Output 4.1</t>
  </si>
  <si>
    <t>Activity 4.1.1</t>
  </si>
  <si>
    <t>Activity 4.1.2</t>
  </si>
  <si>
    <t>Activity 4.1.3</t>
  </si>
  <si>
    <t>Activity 4.1.4</t>
  </si>
  <si>
    <t>Activity 4.1.5</t>
  </si>
  <si>
    <t>Activity 4.1.6</t>
  </si>
  <si>
    <t>Activity 4.1.7</t>
  </si>
  <si>
    <t>Activity 4.1.8</t>
  </si>
  <si>
    <t>Produit total</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</si>
  <si>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</si>
  <si>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</si>
  <si>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</si>
  <si>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</si>
  <si>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</si>
  <si>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</si>
  <si>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</si>
  <si>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</si>
  <si>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</si>
  <si>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</si>
  <si>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</si>
  <si>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</si>
  <si>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</si>
  <si>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</si>
  <si>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</si>
  <si>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</si>
  <si>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</si>
  <si>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</si>
  <si>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</si>
  <si>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</si>
  <si>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</si>
  <si>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</si>
  <si>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</si>
  <si>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</si>
  <si>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</si>
  <si>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</si>
  <si>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</si>
  <si>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</si>
  <si>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</si>
  <si>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</si>
  <si>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Staff member is appointed under UNOPS contract</t>
  </si>
  <si>
    <t>Budget for independent final evaluation</t>
  </si>
  <si>
    <t>Total Additional Costs</t>
  </si>
  <si>
    <t>Recipient Organization 1</t>
  </si>
  <si>
    <t>Recipient Organization 2</t>
  </si>
  <si>
    <t>Recipient Organization 3</t>
  </si>
  <si>
    <t>Recipient Organization 4</t>
  </si>
  <si>
    <t>Sub-Total Project Budget</t>
  </si>
  <si>
    <t>Indirect support costs (7%):</t>
  </si>
  <si>
    <t>Tranche %</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</si>
  <si>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</si>
  <si>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</si>
  <si>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</si>
  <si>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</si>
  <si>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</si>
  <si>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</si>
  <si>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</si>
  <si>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</si>
  <si>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</si>
  <si>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
  </si>
  <si>
    <t>Output 1.2.2</t>
  </si>
  <si>
    <t>excluding Indirect costs</t>
  </si>
  <si>
    <t>exclusive of indirect costs</t>
  </si>
  <si>
    <r>
      <t xml:space="preserve">1. Only fill in white cells. Grey cells are locked and/or contain spreadsheet formulas.
2. Complete both Sheet 1 and Sheet 2. 
     a) </t>
    </r>
    <r>
      <rPr>
        <sz val="16"/>
        <color indexed="8"/>
        <rFont val="Calibri"/>
        <family val="2"/>
      </rPr>
      <t xml:space="preserve">First, prepare a budget organized by </t>
    </r>
    <r>
      <rPr>
        <b/>
        <sz val="16"/>
        <color indexed="8"/>
        <rFont val="Calibri"/>
        <family val="2"/>
      </rPr>
      <t xml:space="preserve">activity/output/outcome in Sheet 1. </t>
    </r>
    <r>
      <rPr>
        <sz val="16"/>
        <color indexed="8"/>
        <rFont val="Calibri"/>
        <family val="2"/>
      </rPr>
      <t xml:space="preserve">(Activity amounts can be indicative estimates.)  </t>
    </r>
    <r>
      <rPr>
        <b/>
        <sz val="16"/>
        <color indexed="8"/>
        <rFont val="Calibri"/>
        <family val="2"/>
      </rPr>
      <t xml:space="preserve">
     b) </t>
    </r>
    <r>
      <rPr>
        <sz val="16"/>
        <color indexed="8"/>
        <rFont val="Calibri"/>
        <family val="2"/>
      </rPr>
      <t>Then, divide each output budget along</t>
    </r>
    <r>
      <rPr>
        <b/>
        <sz val="16"/>
        <color indexed="8"/>
        <rFont val="Calibri"/>
        <family val="2"/>
      </rPr>
      <t xml:space="preserve"> UN Budget Categories in Sheet 2.
3. </t>
    </r>
    <r>
      <rPr>
        <sz val="16"/>
        <color indexed="8"/>
        <rFont val="Calibri"/>
        <family val="2"/>
      </rPr>
      <t>Be sure to</t>
    </r>
    <r>
      <rPr>
        <b/>
        <sz val="16"/>
        <color indexed="8"/>
        <rFont val="Calibri"/>
        <family val="2"/>
      </rPr>
      <t xml:space="preserve"> include % towards Gender Equality and Women's Empowerment
3. Do not use Sheet 4 or 5, </t>
    </r>
    <r>
      <rPr>
        <sz val="16"/>
        <color indexed="8"/>
        <rFont val="Calibri"/>
        <family val="2"/>
      </rPr>
      <t xml:space="preserve">which are for MPTF and PBF use. </t>
    </r>
    <r>
      <rPr>
        <b/>
        <sz val="16"/>
        <color indexed="8"/>
        <rFont val="Calibri"/>
        <family val="2"/>
      </rPr>
      <t xml:space="preserve">
4. Leave blank any Organizations/Outcomes/Outputs/Activities that aren't needed. DO NOT delete cells.
5. Do not adjust tranche amounts </t>
    </r>
    <r>
      <rPr>
        <sz val="16"/>
        <color indexed="8"/>
        <rFont val="Calibri"/>
        <family val="2"/>
      </rPr>
      <t>without consulting PBSO.</t>
    </r>
  </si>
  <si>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</si>
  <si>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</si>
  <si>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</si>
  <si>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</si>
  <si>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</si>
  <si>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r>
      <rPr>
        <b/>
        <sz val="12"/>
        <color indexed="8"/>
        <rFont val="Calibri"/>
        <family val="2"/>
      </rPr>
      <t>Recipient Organization 4</t>
    </r>
    <r>
      <rPr>
        <sz val="12"/>
        <color indexed="8"/>
        <rFont val="Calibri"/>
        <family val="2"/>
      </rPr>
      <t xml:space="preserve"> Budget</t>
    </r>
  </si>
  <si>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</si>
  <si>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r>
      <t xml:space="preserve">Current level of </t>
    </r>
    <r>
      <rPr>
        <b/>
        <sz val="12"/>
        <color indexed="8"/>
        <rFont val="Calibri"/>
        <family val="2"/>
      </rPr>
      <t xml:space="preserve">expenditure/ commitment </t>
    </r>
    <r>
      <rPr>
        <sz val="12"/>
        <color indexed="8"/>
        <rFont val="Calibri"/>
        <family val="2"/>
      </rPr>
      <t>(To be completed at time of project progress reporting)</t>
    </r>
    <r>
      <rPr>
        <b/>
        <sz val="12"/>
        <color indexed="8"/>
        <rFont val="Calibri"/>
        <family val="2"/>
      </rPr>
      <t xml:space="preserve"> </t>
    </r>
  </si>
  <si>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</si>
  <si>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Government capacities built for resolution of land issues at Locality level, and Locality Action Plans produced</t>
  </si>
  <si>
    <t>Conduct multisector profiles of target villages in South Darfur.</t>
  </si>
  <si>
    <t xml:space="preserve">Assistance to  Community Support Projects in target locations addressing immediate gaps in local infrastructure enabling peaceful coexistence and conflct resolution </t>
  </si>
  <si>
    <t>Activity 1.2.9</t>
  </si>
  <si>
    <t>Activity 1.2.10</t>
  </si>
  <si>
    <t>Locality-level Land and Natural Resource Management Plans prepared on an inclusive and participatory basis</t>
  </si>
  <si>
    <t>Good governance is instituted at locality level and confidence of people built: freedom of movement and physical security is taken for granted by men and women and the rule of law is perceived to be applied without fear or favour; quality basic services are accessible to all, and all feel a stakeholder to their provision.</t>
  </si>
  <si>
    <t>Governance system reinforced at local level</t>
  </si>
  <si>
    <t>Responsive security and justice institutions promoted through increasing their presence, capacities, and service-oriented culture</t>
  </si>
  <si>
    <t>Activity 2.2.6</t>
  </si>
  <si>
    <t>Activity 2.2.7</t>
  </si>
  <si>
    <t xml:space="preserve">Conduct Community and Locality Level Peace Dialogue Forums involving Community Members with the participation of  Native Administrations, Rule of law and Justice institutions,  Peacebuilding statkeholders from Locality and State levels. 
</t>
  </si>
  <si>
    <t>Improve access of Darfur women to microfinance, including establishment of relevant associations, development of proposals, access to information, access to land and loans, small business management, marketing etc..)</t>
  </si>
  <si>
    <t>Develop and organise training on life skills, employability skills and peacebuilding skills and competencies for young people</t>
  </si>
  <si>
    <t>Support to referral mechanisms in target localities.</t>
  </si>
  <si>
    <t>Totaux</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</si>
  <si>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</si>
  <si>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r>
      <rPr>
        <b/>
        <sz val="12"/>
        <color rgb="FFFF0000"/>
        <rFont val="Calibri"/>
        <family val="2"/>
        <scheme val="minor"/>
      </rPr>
      <t>% of budget</t>
    </r>
    <r>
      <rPr>
        <sz val="12"/>
        <color rgb="FFFF0000"/>
        <rFont val="Calibri"/>
        <family val="2"/>
        <scheme val="minor"/>
      </rPr>
      <t xml:space="preserve"> per activity  allocated to </t>
    </r>
    <r>
      <rPr>
        <b/>
        <sz val="12"/>
        <color rgb="FFFF0000"/>
        <rFont val="Calibri"/>
        <family val="2"/>
        <scheme val="minor"/>
      </rPr>
      <t>Gender Equality and Women's Empowerment (GEWE)</t>
    </r>
    <r>
      <rPr>
        <sz val="12"/>
        <color rgb="FFFF0000"/>
        <rFont val="Calibri"/>
        <family val="2"/>
        <scheme val="minor"/>
      </rPr>
      <t xml:space="preserve"> (if any):</t>
    </r>
  </si>
  <si>
    <t>JIPS PPA, not yet finalized, $0.0 expenditure</t>
  </si>
  <si>
    <t>JIPS PPA and CBP PPAs</t>
  </si>
  <si>
    <t>CSP PPA not yet set up, $0.0 expenditure</t>
  </si>
  <si>
    <t>Civil Registry PPA, not yet set up, $0.0 expenditure</t>
  </si>
  <si>
    <t>Total expenditures</t>
  </si>
  <si>
    <t>Total Expednitures in Reporting Period</t>
  </si>
  <si>
    <t>% Expenditures of the Recieved Tranches</t>
  </si>
  <si>
    <t xml:space="preserve">Reported Expenditures (Jan-Nov 2020) </t>
  </si>
  <si>
    <t>Agency</t>
  </si>
  <si>
    <t>Total Budget</t>
  </si>
  <si>
    <t>Tranche 1</t>
  </si>
  <si>
    <t xml:space="preserve"> Indirect Costs (7%)</t>
  </si>
  <si>
    <t xml:space="preserve">% Delivered </t>
  </si>
  <si>
    <t>Comments</t>
  </si>
  <si>
    <t>not specified</t>
  </si>
  <si>
    <t xml:space="preserve">Actual &amp; commitments </t>
  </si>
  <si>
    <t>Actual &amp; commitments</t>
  </si>
  <si>
    <t xml:space="preserve">Actual  </t>
  </si>
  <si>
    <t>Total WD Project</t>
  </si>
  <si>
    <r>
      <t xml:space="preserve">Current level of </t>
    </r>
    <r>
      <rPr>
        <b/>
        <sz val="12"/>
        <color rgb="FFFF0000"/>
        <rFont val="Calibri"/>
        <family val="2"/>
        <scheme val="minor"/>
      </rPr>
      <t xml:space="preserve">expenditure/ commitment </t>
    </r>
    <r>
      <rPr>
        <sz val="12"/>
        <color rgb="FFFF0000"/>
        <rFont val="Calibri"/>
        <family val="2"/>
        <scheme val="minor"/>
      </rPr>
      <t>(To be completed at time of project progress reporting)</t>
    </r>
    <r>
      <rPr>
        <b/>
        <sz val="12"/>
        <color rgb="FFFF0000"/>
        <rFont val="Calibri"/>
        <family val="2"/>
        <scheme val="minor"/>
      </rPr>
      <t xml:space="preserve"> </t>
    </r>
  </si>
  <si>
    <t xml:space="preserve"> Direct Costs</t>
  </si>
  <si>
    <t xml:space="preserve">% </t>
  </si>
  <si>
    <r>
      <rPr>
        <b/>
        <sz val="12"/>
        <color rgb="FFFF0000"/>
        <rFont val="Calibri"/>
        <family val="2"/>
        <scheme val="minor"/>
      </rPr>
      <t>expenditure</t>
    </r>
    <r>
      <rPr>
        <sz val="12"/>
        <color rgb="FFFF0000"/>
        <rFont val="Calibri"/>
        <family val="2"/>
        <scheme val="minor"/>
      </rPr>
      <t xml:space="preserve">per activity  allocated to </t>
    </r>
    <r>
      <rPr>
        <b/>
        <sz val="12"/>
        <color rgb="FFFF0000"/>
        <rFont val="Calibri"/>
        <family val="2"/>
        <scheme val="minor"/>
      </rPr>
      <t>Gender Equality and Women's Empowerment (GEWE)</t>
    </r>
    <r>
      <rPr>
        <sz val="12"/>
        <color rgb="FFFF0000"/>
        <rFont val="Calibri"/>
        <family val="2"/>
        <scheme val="minor"/>
      </rPr>
      <t xml:space="preserve"> (if any):</t>
    </r>
  </si>
  <si>
    <t>Amount</t>
  </si>
  <si>
    <t xml:space="preserve">UNOPS </t>
  </si>
  <si>
    <t>Total Expenditures</t>
  </si>
  <si>
    <t>% of Expenditures Towards GEWE</t>
  </si>
  <si>
    <t>Actual &amp; commitments for 2020</t>
  </si>
  <si>
    <t>% Expenditure of Received Tranche</t>
  </si>
  <si>
    <t>Indirect Costs 7%</t>
  </si>
  <si>
    <t>Total Reported Expenditures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</si>
</sst>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quot;$&quot;#,##0.00_);[Red]\(&quot;$&quot;#,##0.00\)"/>
    <numFmt numFmtId="44" formatCode="_(&quot;$&quot;* #,##0.00_);_(&quot;$&quot;* \(#,##0.00\);_(&quot;$&quot;* &quot;-&quot;??_);_(@_)"/>
    <numFmt numFmtId="43" formatCode="_(* #,##0.00_);_(* \(#,##0.00\);_(* &quot;-&quot;??_);_(@_)"/>
    <numFmt numFmtId="164" formatCode="&quot;$&quot;#,##0.00"/>
    <numFmt numFmtId="165" formatCode="_-* #,##0.00_-;\-* #,##0.00_-;_-* &quot;-&quot;??_-;_-@_-"/>
    <numFmt numFmtId="166" formatCode="_(* #,##0_);_(* \(#,##0\);_(* &quot;-&quot;??_);_(@_)"/>
    <numFmt numFmtId="167" formatCode="_(&quot;$&quot;* #,##0_);_(&quot;$&quot;* \(#,##0\);_(&quot;$&quot;* &quot;-&quot;??_);_(@_)"/>
    <numFmt numFmtId="168" formatCode="0.0%"/>
    <numFmt numFmtId="169" formatCode="_([$$-409]* #,##0.00_);_([$$-409]* \(#,##0.00\);_([$$-409]* &quot;-&quot;??_);_(@_)"/>
    <numFmt numFmtId="170" formatCode="_-* #,##0_-;\-* #,##0_-;_-* &quot;-&quot;??_-;_-@_-"/>
    <numFmt numFmtId="171" formatCode="_-* #,##0.000_-;\-* #,##0.000_-;_-* &quot;-&quot;??_-;_-@_-"/>
    <numFmt numFmtId="172" formatCode="0.000%"/>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0"/>
      <name val="Times New Roman"/>
      <family val="1"/>
    </font>
    <font>
      <sz val="11"/>
      <color rgb="FF000000"/>
      <name val="Calibri"/>
      <family val="2"/>
    </font>
    <font>
      <sz val="12"/>
      <color rgb="FF000000"/>
      <name val="Calibri"/>
      <family val="2"/>
    </font>
    <font>
      <sz val="12"/>
      <name val="Calibri"/>
      <family val="2"/>
      <scheme val="minor"/>
    </font>
    <font>
      <sz val="12"/>
      <color rgb="FF000000"/>
      <name val="Calibri"/>
      <family val="2"/>
      <scheme val="minor"/>
    </font>
    <font>
      <b/>
      <sz val="11"/>
      <color rgb="FFFF0000"/>
      <name val="Calibri"/>
      <family val="2"/>
      <scheme val="minor"/>
    </font>
    <font>
      <sz val="16"/>
      <color indexed="8"/>
      <name val="Calibri"/>
      <family val="2"/>
    </font>
    <font>
      <b/>
      <sz val="16"/>
      <color indexed="8"/>
      <name val="Calibri"/>
      <family val="2"/>
    </font>
    <font>
      <b/>
      <sz val="12"/>
      <color indexed="8"/>
      <name val="Calibri"/>
      <family val="2"/>
    </font>
    <font>
      <sz val="12"/>
      <color indexed="8"/>
      <name val="Calibri"/>
      <family val="2"/>
    </font>
    <font>
      <b/>
      <sz val="11"/>
      <color indexed="8"/>
      <name val="Calibri"/>
      <family val="2"/>
    </font>
    <font>
      <sz val="11"/>
      <color indexed="10"/>
      <name val="Calibri"/>
      <family val="2"/>
    </font>
    <font>
      <sz val="36"/>
      <color rgb="FFFF0000"/>
      <name val="Calibri"/>
      <family val="2"/>
      <scheme val="minor"/>
    </font>
    <font>
      <b/>
      <sz val="28"/>
      <color rgb="FFFF0000"/>
      <name val="Calibri"/>
      <family val="2"/>
      <scheme val="minor"/>
    </font>
    <font>
      <sz val="10"/>
      <color rgb="FFFF0000"/>
      <name val="Times New Roman"/>
      <family val="1"/>
    </font>
    <font>
      <sz val="12"/>
      <color rgb="FFFF0000"/>
      <name val="Calibri"/>
      <family val="2"/>
    </font>
    <font>
      <sz val="11"/>
      <name val="Calibri"/>
      <family val="2"/>
      <scheme val="minor"/>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FFFFFF"/>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bgColor indexed="64"/>
      </patternFill>
    </fill>
    <fill>
      <patternFill patternType="solid">
        <fgColor theme="8" tint="0.59999389629810485"/>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ck">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cellStyleXfs>
  <cellXfs count="511">
    <xf numFmtId="0" fontId="0" fillId="0" borderId="0" xfId="0"/>
    <xf numFmtId="0" fontId="3" fillId="0" borderId="0" xfId="0" applyFont="1" applyAlignment="1">
      <alignment horizontal="left"/>
    </xf>
    <xf numFmtId="0" fontId="3" fillId="0" borderId="0" xfId="0" applyFont="1" applyAlignment="1">
      <alignment horizontal="center" vertical="center"/>
    </xf>
    <xf numFmtId="0" fontId="3" fillId="0" borderId="0" xfId="0" applyFont="1"/>
    <xf numFmtId="0" fontId="3" fillId="3" borderId="7" xfId="0" applyFont="1" applyFill="1" applyBorder="1" applyAlignment="1">
      <alignment horizontal="left" wrapText="1"/>
    </xf>
    <xf numFmtId="0" fontId="3" fillId="3" borderId="8" xfId="0" applyFont="1" applyFill="1" applyBorder="1" applyAlignment="1">
      <alignment horizontal="center" vertical="center" wrapText="1"/>
    </xf>
    <xf numFmtId="0" fontId="3" fillId="3" borderId="8" xfId="0" applyNumberFormat="1" applyFont="1" applyFill="1" applyBorder="1" applyAlignment="1">
      <alignment horizontal="center" vertical="center" wrapText="1"/>
    </xf>
    <xf numFmtId="0" fontId="3" fillId="3" borderId="7" xfId="0" applyFont="1" applyFill="1" applyBorder="1" applyAlignment="1" applyProtection="1">
      <alignment horizontal="left" vertical="center" wrapText="1"/>
    </xf>
    <xf numFmtId="8" fontId="3" fillId="3" borderId="8" xfId="0" applyNumberFormat="1" applyFont="1" applyFill="1" applyBorder="1" applyAlignment="1">
      <alignment horizontal="center" vertical="center" wrapText="1"/>
    </xf>
    <xf numFmtId="4" fontId="3" fillId="0" borderId="0" xfId="0" applyNumberFormat="1" applyFont="1"/>
    <xf numFmtId="0" fontId="3" fillId="3" borderId="7" xfId="0" applyFont="1" applyFill="1" applyBorder="1" applyAlignment="1" applyProtection="1">
      <alignment horizontal="left" vertical="center" wrapText="1"/>
      <protection locked="0"/>
    </xf>
    <xf numFmtId="164" fontId="3" fillId="0" borderId="0" xfId="0" applyNumberFormat="1" applyFont="1"/>
    <xf numFmtId="44" fontId="3" fillId="3" borderId="7" xfId="2" applyFont="1" applyFill="1" applyBorder="1" applyAlignment="1" applyProtection="1">
      <alignment horizontal="left" wrapText="1"/>
    </xf>
    <xf numFmtId="44" fontId="3" fillId="3" borderId="17" xfId="2" applyFont="1" applyFill="1" applyBorder="1" applyAlignment="1" applyProtection="1">
      <alignment horizontal="left" wrapText="1"/>
    </xf>
    <xf numFmtId="8" fontId="3" fillId="3" borderId="18" xfId="0" applyNumberFormat="1"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3" borderId="13" xfId="0" applyFont="1" applyFill="1" applyBorder="1" applyAlignment="1">
      <alignment horizontal="center" vertical="center" wrapText="1"/>
    </xf>
    <xf numFmtId="8" fontId="3" fillId="3" borderId="13" xfId="2" applyNumberFormat="1" applyFont="1" applyFill="1" applyBorder="1" applyAlignment="1">
      <alignment horizontal="center" vertical="center" wrapText="1"/>
    </xf>
    <xf numFmtId="9" fontId="3" fillId="3" borderId="21" xfId="0" applyNumberFormat="1" applyFont="1" applyFill="1" applyBorder="1" applyAlignment="1">
      <alignment horizontal="center" vertical="center" wrapText="1"/>
    </xf>
    <xf numFmtId="8" fontId="3" fillId="3" borderId="8" xfId="2" applyNumberFormat="1" applyFont="1" applyFill="1" applyBorder="1" applyAlignment="1">
      <alignment horizontal="center" vertical="center" wrapText="1"/>
    </xf>
    <xf numFmtId="9" fontId="3" fillId="3" borderId="21" xfId="2" applyNumberFormat="1" applyFont="1" applyFill="1" applyBorder="1" applyAlignment="1">
      <alignment horizontal="center" vertical="center" wrapText="1"/>
    </xf>
    <xf numFmtId="0" fontId="3" fillId="3" borderId="17" xfId="0" applyFont="1" applyFill="1" applyBorder="1" applyAlignment="1">
      <alignment horizontal="left" vertical="center" wrapText="1"/>
    </xf>
    <xf numFmtId="8" fontId="3" fillId="3" borderId="19" xfId="0" applyNumberFormat="1" applyFont="1" applyFill="1" applyBorder="1" applyAlignment="1">
      <alignment horizontal="center" vertical="center"/>
    </xf>
    <xf numFmtId="8" fontId="3" fillId="3" borderId="18"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0" fontId="5" fillId="0" borderId="0" xfId="0" applyFont="1" applyBorder="1" applyAlignment="1">
      <alignment wrapText="1"/>
    </xf>
    <xf numFmtId="0" fontId="6" fillId="0" borderId="0" xfId="0" applyFont="1" applyBorder="1" applyAlignment="1">
      <alignment horizontal="center" wrapText="1"/>
    </xf>
    <xf numFmtId="44" fontId="6" fillId="0" borderId="0" xfId="2" applyFont="1" applyBorder="1" applyAlignment="1">
      <alignment wrapText="1"/>
    </xf>
    <xf numFmtId="0" fontId="6"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wrapText="1"/>
    </xf>
    <xf numFmtId="0" fontId="0" fillId="0" borderId="0" xfId="0" applyFont="1" applyBorder="1" applyAlignment="1">
      <alignment horizontal="center" wrapText="1"/>
    </xf>
    <xf numFmtId="44" fontId="0" fillId="0" borderId="0" xfId="2" applyFont="1" applyBorder="1" applyAlignment="1">
      <alignment wrapText="1"/>
    </xf>
    <xf numFmtId="0" fontId="8" fillId="0" borderId="0" xfId="0" applyFont="1" applyBorder="1" applyAlignment="1">
      <alignment wrapText="1"/>
    </xf>
    <xf numFmtId="0" fontId="9" fillId="2" borderId="1" xfId="0" applyFont="1" applyFill="1" applyBorder="1" applyAlignment="1">
      <alignment wrapText="1"/>
    </xf>
    <xf numFmtId="0" fontId="9" fillId="2" borderId="2" xfId="0" applyFont="1" applyFill="1" applyBorder="1" applyAlignment="1">
      <alignment wrapText="1"/>
    </xf>
    <xf numFmtId="0" fontId="9" fillId="2" borderId="2" xfId="0" applyFont="1" applyFill="1" applyBorder="1" applyAlignment="1">
      <alignment horizontal="center" wrapText="1"/>
    </xf>
    <xf numFmtId="44" fontId="9" fillId="2" borderId="2" xfId="2" applyFont="1" applyFill="1" applyBorder="1" applyAlignment="1">
      <alignment wrapText="1"/>
    </xf>
    <xf numFmtId="0" fontId="9" fillId="2" borderId="3" xfId="0" applyFont="1" applyFill="1" applyBorder="1" applyAlignment="1">
      <alignment wrapText="1"/>
    </xf>
    <xf numFmtId="0" fontId="3" fillId="0" borderId="0" xfId="0" applyFont="1" applyBorder="1" applyAlignment="1">
      <alignment wrapText="1"/>
    </xf>
    <xf numFmtId="44" fontId="12" fillId="4" borderId="0" xfId="2" applyFont="1" applyFill="1" applyBorder="1" applyAlignment="1">
      <alignment horizontal="left" wrapText="1"/>
    </xf>
    <xf numFmtId="0" fontId="0" fillId="0" borderId="0" xfId="0" applyFont="1" applyFill="1" applyBorder="1" applyAlignment="1">
      <alignment horizontal="center" wrapText="1"/>
    </xf>
    <xf numFmtId="44" fontId="0" fillId="0" borderId="0" xfId="2" applyFont="1" applyFill="1" applyBorder="1" applyAlignment="1">
      <alignment wrapText="1"/>
    </xf>
    <xf numFmtId="0" fontId="0" fillId="4" borderId="0" xfId="0" applyFont="1" applyFill="1" applyBorder="1" applyAlignment="1">
      <alignment wrapText="1"/>
    </xf>
    <xf numFmtId="0" fontId="13" fillId="3" borderId="8" xfId="0" applyFont="1" applyFill="1" applyBorder="1" applyAlignment="1">
      <alignment horizontal="center" vertical="center" wrapText="1"/>
    </xf>
    <xf numFmtId="0" fontId="8" fillId="3" borderId="8"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8" fillId="4" borderId="8" xfId="0" applyFont="1" applyFill="1" applyBorder="1" applyAlignment="1" applyProtection="1">
      <alignment horizontal="center" vertical="center" wrapText="1"/>
      <protection locked="0"/>
    </xf>
    <xf numFmtId="44" fontId="13" fillId="3" borderId="8" xfId="2" applyFont="1" applyFill="1" applyBorder="1" applyAlignment="1" applyProtection="1">
      <alignment horizontal="center" vertical="center" wrapText="1"/>
    </xf>
    <xf numFmtId="0" fontId="8" fillId="3" borderId="8" xfId="0" applyFont="1" applyFill="1" applyBorder="1" applyAlignment="1">
      <alignment vertical="center" wrapText="1"/>
    </xf>
    <xf numFmtId="44" fontId="15" fillId="0" borderId="0" xfId="2" applyFont="1" applyFill="1" applyBorder="1" applyAlignment="1" applyProtection="1">
      <alignment vertical="center" wrapText="1"/>
    </xf>
    <xf numFmtId="44" fontId="8" fillId="0" borderId="0" xfId="2" applyFont="1" applyFill="1" applyBorder="1" applyAlignment="1" applyProtection="1">
      <alignment vertical="center" wrapText="1"/>
    </xf>
    <xf numFmtId="0" fontId="13" fillId="3" borderId="8" xfId="0" applyFont="1" applyFill="1" applyBorder="1" applyAlignment="1">
      <alignment vertical="center" wrapText="1"/>
    </xf>
    <xf numFmtId="0" fontId="13" fillId="0" borderId="8" xfId="0" applyFont="1" applyBorder="1" applyAlignment="1" applyProtection="1">
      <alignment horizontal="left" vertical="top" wrapText="1"/>
      <protection locked="0"/>
    </xf>
    <xf numFmtId="44" fontId="13" fillId="0" borderId="8" xfId="2" applyNumberFormat="1" applyFont="1" applyBorder="1" applyAlignment="1" applyProtection="1">
      <alignment horizontal="center" vertical="center" wrapText="1"/>
      <protection locked="0"/>
    </xf>
    <xf numFmtId="8" fontId="13" fillId="0" borderId="8" xfId="2" applyNumberFormat="1" applyFont="1" applyBorder="1" applyAlignment="1" applyProtection="1">
      <alignment horizontal="center" vertical="center" wrapText="1"/>
      <protection locked="0"/>
    </xf>
    <xf numFmtId="44" fontId="13" fillId="3" borderId="8" xfId="2" applyNumberFormat="1" applyFont="1" applyFill="1" applyBorder="1" applyAlignment="1" applyProtection="1">
      <alignment horizontal="center" vertical="center" wrapText="1"/>
    </xf>
    <xf numFmtId="9" fontId="13" fillId="0" borderId="8" xfId="3" applyFont="1" applyBorder="1" applyAlignment="1" applyProtection="1">
      <alignment horizontal="center" vertical="center" wrapText="1"/>
      <protection locked="0"/>
    </xf>
    <xf numFmtId="44" fontId="13" fillId="0" borderId="8" xfId="2" applyFont="1" applyBorder="1" applyAlignment="1" applyProtection="1">
      <alignment horizontal="center" vertical="center" wrapText="1"/>
      <protection locked="0"/>
    </xf>
    <xf numFmtId="49" fontId="13" fillId="0" borderId="8" xfId="2" applyNumberFormat="1" applyFont="1" applyBorder="1" applyAlignment="1" applyProtection="1">
      <alignment horizontal="left" wrapText="1"/>
      <protection locked="0"/>
    </xf>
    <xf numFmtId="44" fontId="13" fillId="0" borderId="0" xfId="2" applyNumberFormat="1" applyFont="1" applyFill="1" applyBorder="1" applyAlignment="1" applyProtection="1">
      <alignment horizontal="center" vertical="center" wrapText="1"/>
    </xf>
    <xf numFmtId="9" fontId="16" fillId="0" borderId="8" xfId="3" applyFont="1" applyBorder="1" applyAlignment="1" applyProtection="1">
      <alignment horizontal="center" vertical="center" wrapText="1"/>
      <protection locked="0"/>
    </xf>
    <xf numFmtId="0" fontId="17" fillId="0" borderId="26" xfId="0" applyFont="1" applyBorder="1" applyAlignment="1">
      <alignment wrapText="1"/>
    </xf>
    <xf numFmtId="0" fontId="18" fillId="0" borderId="8" xfId="0" applyFont="1" applyBorder="1" applyAlignment="1">
      <alignment vertical="top" wrapText="1"/>
    </xf>
    <xf numFmtId="0" fontId="18" fillId="5" borderId="8" xfId="0" applyFont="1" applyFill="1" applyBorder="1" applyAlignment="1">
      <alignment vertical="top" wrapText="1"/>
    </xf>
    <xf numFmtId="44" fontId="13" fillId="4" borderId="8" xfId="2" applyNumberFormat="1" applyFont="1" applyFill="1" applyBorder="1" applyAlignment="1" applyProtection="1">
      <alignment horizontal="center" vertical="center" wrapText="1"/>
      <protection locked="0"/>
    </xf>
    <xf numFmtId="9" fontId="13" fillId="4" borderId="8" xfId="3" applyFont="1" applyFill="1" applyBorder="1" applyAlignment="1" applyProtection="1">
      <alignment horizontal="center" vertical="center" wrapText="1"/>
      <protection locked="0"/>
    </xf>
    <xf numFmtId="44" fontId="13" fillId="4" borderId="8" xfId="2" applyFont="1" applyFill="1" applyBorder="1" applyAlignment="1" applyProtection="1">
      <alignment horizontal="center" vertical="center" wrapText="1"/>
      <protection locked="0"/>
    </xf>
    <xf numFmtId="49" fontId="13" fillId="4" borderId="8" xfId="2" applyNumberFormat="1" applyFont="1" applyFill="1" applyBorder="1" applyAlignment="1" applyProtection="1">
      <alignment horizontal="left" wrapText="1"/>
      <protection locked="0"/>
    </xf>
    <xf numFmtId="0" fontId="0" fillId="0" borderId="0" xfId="0" applyFont="1" applyFill="1" applyBorder="1" applyAlignment="1">
      <alignment wrapText="1"/>
    </xf>
    <xf numFmtId="0" fontId="0" fillId="0" borderId="0" xfId="0" applyAlignment="1">
      <alignment wrapText="1"/>
    </xf>
    <xf numFmtId="44" fontId="8" fillId="3" borderId="8" xfId="2" applyNumberFormat="1" applyFont="1" applyFill="1" applyBorder="1" applyAlignment="1" applyProtection="1">
      <alignment horizontal="center" vertical="center" wrapText="1"/>
    </xf>
    <xf numFmtId="44" fontId="8" fillId="3" borderId="8" xfId="2" applyFont="1" applyFill="1" applyBorder="1" applyAlignment="1" applyProtection="1">
      <alignment horizontal="center" vertical="center" wrapText="1"/>
    </xf>
    <xf numFmtId="44" fontId="8" fillId="0" borderId="0" xfId="2" applyFont="1" applyFill="1" applyBorder="1" applyAlignment="1" applyProtection="1">
      <alignment horizontal="center" vertical="center" wrapText="1"/>
    </xf>
    <xf numFmtId="0" fontId="19" fillId="3" borderId="8" xfId="0" applyFont="1" applyFill="1" applyBorder="1" applyAlignment="1">
      <alignment vertical="center" wrapText="1"/>
    </xf>
    <xf numFmtId="0" fontId="20" fillId="0" borderId="27" xfId="0" applyFont="1" applyFill="1" applyBorder="1" applyAlignment="1">
      <alignment wrapText="1"/>
    </xf>
    <xf numFmtId="49" fontId="13" fillId="6" borderId="8" xfId="2" applyNumberFormat="1" applyFont="1" applyFill="1" applyBorder="1" applyAlignment="1" applyProtection="1">
      <alignment horizontal="left" wrapText="1"/>
      <protection locked="0"/>
    </xf>
    <xf numFmtId="166" fontId="16" fillId="4" borderId="8" xfId="5" applyNumberFormat="1" applyFont="1" applyFill="1" applyBorder="1" applyAlignment="1">
      <alignment vertical="center" wrapText="1"/>
    </xf>
    <xf numFmtId="9" fontId="16" fillId="4" borderId="8" xfId="3" applyFont="1" applyFill="1" applyBorder="1" applyAlignment="1">
      <alignment horizontal="center" vertical="center"/>
    </xf>
    <xf numFmtId="0" fontId="13" fillId="4" borderId="8" xfId="0" applyFont="1" applyFill="1" applyBorder="1" applyAlignment="1" applyProtection="1">
      <alignment horizontal="left" vertical="top" wrapText="1"/>
      <protection locked="0"/>
    </xf>
    <xf numFmtId="44" fontId="8" fillId="3" borderId="28" xfId="2" applyNumberFormat="1" applyFont="1" applyFill="1" applyBorder="1" applyAlignment="1" applyProtection="1">
      <alignment horizontal="center" vertical="center" wrapText="1"/>
    </xf>
    <xf numFmtId="166" fontId="16" fillId="4" borderId="8" xfId="5" applyNumberFormat="1" applyFont="1" applyFill="1" applyBorder="1" applyAlignment="1">
      <alignment horizontal="center" vertical="center" wrapText="1"/>
    </xf>
    <xf numFmtId="0" fontId="13" fillId="4" borderId="0" xfId="0" applyFont="1" applyFill="1" applyAlignment="1" applyProtection="1">
      <alignment vertical="center" wrapText="1"/>
      <protection locked="0"/>
    </xf>
    <xf numFmtId="0" fontId="13" fillId="4" borderId="0" xfId="0" applyFont="1" applyFill="1" applyBorder="1" applyAlignment="1" applyProtection="1">
      <alignment horizontal="left" vertical="top" wrapText="1"/>
      <protection locked="0"/>
    </xf>
    <xf numFmtId="44" fontId="13" fillId="4" borderId="0" xfId="2" applyFont="1" applyFill="1" applyBorder="1" applyAlignment="1" applyProtection="1">
      <alignment horizontal="center" vertical="center" wrapText="1"/>
      <protection locked="0"/>
    </xf>
    <xf numFmtId="44" fontId="13" fillId="0" borderId="0" xfId="2" applyFont="1" applyFill="1" applyBorder="1" applyAlignment="1" applyProtection="1">
      <alignment horizontal="center" vertical="center" wrapText="1"/>
    </xf>
    <xf numFmtId="9" fontId="18" fillId="0" borderId="6" xfId="0" applyNumberFormat="1" applyFont="1" applyBorder="1" applyAlignment="1">
      <alignment horizontal="center" vertical="center" wrapText="1"/>
    </xf>
    <xf numFmtId="8" fontId="18" fillId="0" borderId="8" xfId="0" applyNumberFormat="1" applyFont="1" applyBorder="1" applyAlignment="1">
      <alignment wrapText="1"/>
    </xf>
    <xf numFmtId="8" fontId="18" fillId="0" borderId="29" xfId="0" applyNumberFormat="1" applyFont="1" applyBorder="1" applyAlignment="1">
      <alignment wrapText="1"/>
    </xf>
    <xf numFmtId="0" fontId="8" fillId="4" borderId="0" xfId="0" applyFont="1" applyFill="1" applyAlignment="1">
      <alignment vertical="center" wrapText="1"/>
    </xf>
    <xf numFmtId="0" fontId="13" fillId="4" borderId="0" xfId="0" applyFont="1" applyFill="1" applyBorder="1" applyAlignment="1" applyProtection="1">
      <alignment vertical="center" wrapText="1"/>
      <protection locked="0"/>
    </xf>
    <xf numFmtId="44" fontId="13" fillId="4" borderId="0" xfId="2"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9" fontId="16" fillId="4" borderId="8" xfId="3" applyFont="1" applyFill="1" applyBorder="1" applyAlignment="1" applyProtection="1">
      <alignment horizontal="center" vertical="center" wrapText="1"/>
      <protection locked="0"/>
    </xf>
    <xf numFmtId="44" fontId="18" fillId="0" borderId="8" xfId="2" applyFont="1" applyFill="1" applyBorder="1" applyAlignment="1" applyProtection="1">
      <alignment wrapText="1"/>
      <protection locked="0"/>
    </xf>
    <xf numFmtId="44" fontId="18" fillId="0" borderId="29" xfId="2" applyFont="1" applyFill="1" applyBorder="1" applyAlignment="1" applyProtection="1">
      <alignment wrapText="1"/>
      <protection locked="0"/>
    </xf>
    <xf numFmtId="0" fontId="18" fillId="0" borderId="29" xfId="0" applyFont="1" applyFill="1" applyBorder="1" applyAlignment="1" applyProtection="1">
      <alignment wrapText="1"/>
      <protection locked="0"/>
    </xf>
    <xf numFmtId="0" fontId="20" fillId="0" borderId="27" xfId="0" applyFont="1" applyFill="1" applyBorder="1" applyAlignment="1">
      <alignment vertical="top" wrapText="1"/>
    </xf>
    <xf numFmtId="0" fontId="8" fillId="3" borderId="8" xfId="0" applyFont="1" applyFill="1" applyBorder="1" applyAlignment="1" applyProtection="1">
      <alignment vertical="center" wrapText="1"/>
    </xf>
    <xf numFmtId="0" fontId="13" fillId="4" borderId="8" xfId="0" applyFont="1" applyFill="1" applyBorder="1" applyAlignment="1" applyProtection="1">
      <alignment vertical="center" wrapText="1"/>
      <protection locked="0"/>
    </xf>
    <xf numFmtId="44" fontId="13" fillId="0" borderId="8" xfId="2" applyFont="1" applyBorder="1" applyAlignment="1" applyProtection="1">
      <alignment vertical="center" wrapText="1"/>
      <protection locked="0"/>
    </xf>
    <xf numFmtId="44" fontId="13" fillId="3" borderId="8" xfId="2" applyFont="1" applyFill="1" applyBorder="1" applyAlignment="1" applyProtection="1">
      <alignment vertical="center" wrapText="1"/>
    </xf>
    <xf numFmtId="49" fontId="13" fillId="0" borderId="8" xfId="0" applyNumberFormat="1" applyFont="1" applyBorder="1" applyAlignment="1" applyProtection="1">
      <alignment horizontal="left" wrapText="1"/>
      <protection locked="0"/>
    </xf>
    <xf numFmtId="165" fontId="13" fillId="4" borderId="8" xfId="5" applyFont="1" applyFill="1" applyBorder="1" applyAlignment="1" applyProtection="1">
      <alignment vertical="center" wrapText="1"/>
      <protection locked="0"/>
    </xf>
    <xf numFmtId="0" fontId="13" fillId="4" borderId="30" xfId="0" applyFont="1" applyFill="1" applyBorder="1" applyAlignment="1" applyProtection="1">
      <alignment vertical="center" wrapText="1"/>
      <protection locked="0"/>
    </xf>
    <xf numFmtId="165" fontId="13" fillId="4" borderId="30" xfId="5" applyFont="1" applyFill="1" applyBorder="1" applyAlignment="1" applyProtection="1">
      <alignment vertical="center" wrapText="1"/>
      <protection locked="0"/>
    </xf>
    <xf numFmtId="0" fontId="8" fillId="3" borderId="29" xfId="0" applyFont="1" applyFill="1" applyBorder="1" applyAlignment="1">
      <alignment vertical="center" wrapText="1"/>
    </xf>
    <xf numFmtId="0" fontId="8" fillId="4" borderId="0" xfId="0" applyFont="1" applyFill="1" applyBorder="1" applyAlignment="1" applyProtection="1">
      <alignment vertical="center" wrapText="1"/>
    </xf>
    <xf numFmtId="0" fontId="8" fillId="7" borderId="8" xfId="0" applyFont="1" applyFill="1" applyBorder="1" applyAlignment="1" applyProtection="1">
      <alignment vertical="center" wrapText="1"/>
      <protection locked="0"/>
    </xf>
    <xf numFmtId="44" fontId="8" fillId="7" borderId="8" xfId="2" applyFont="1" applyFill="1" applyBorder="1" applyAlignment="1" applyProtection="1">
      <alignment vertical="center" wrapText="1"/>
    </xf>
    <xf numFmtId="0" fontId="8" fillId="4" borderId="0" xfId="0" applyFont="1" applyFill="1" applyBorder="1" applyAlignment="1" applyProtection="1">
      <alignment vertical="center" wrapText="1"/>
      <protection locked="0"/>
    </xf>
    <xf numFmtId="0" fontId="8" fillId="4" borderId="0" xfId="0" applyFont="1" applyFill="1" applyBorder="1" applyAlignment="1" applyProtection="1">
      <alignment horizontal="center" vertical="center" wrapText="1"/>
      <protection locked="0"/>
    </xf>
    <xf numFmtId="44" fontId="8" fillId="4" borderId="0" xfId="2" applyFont="1" applyFill="1" applyBorder="1" applyAlignment="1" applyProtection="1">
      <alignment vertical="center" wrapText="1"/>
      <protection locked="0"/>
    </xf>
    <xf numFmtId="0" fontId="13" fillId="4" borderId="0" xfId="0" applyFont="1" applyFill="1" applyBorder="1" applyAlignment="1" applyProtection="1">
      <alignment horizontal="center" vertical="center" wrapText="1"/>
      <protection locked="0"/>
    </xf>
    <xf numFmtId="0" fontId="8" fillId="3" borderId="8" xfId="2" applyNumberFormat="1" applyFont="1" applyFill="1" applyBorder="1" applyAlignment="1" applyProtection="1">
      <alignment horizontal="center" vertical="center" wrapText="1"/>
    </xf>
    <xf numFmtId="0" fontId="13" fillId="4" borderId="0" xfId="0" applyFont="1" applyFill="1" applyBorder="1" applyAlignment="1" applyProtection="1">
      <alignment vertical="center" wrapText="1"/>
    </xf>
    <xf numFmtId="0" fontId="13" fillId="3" borderId="7" xfId="0" applyFont="1" applyFill="1" applyBorder="1" applyAlignment="1">
      <alignment vertical="center" wrapText="1"/>
    </xf>
    <xf numFmtId="44" fontId="13" fillId="3" borderId="8" xfId="0" applyNumberFormat="1" applyFont="1" applyFill="1" applyBorder="1" applyAlignment="1" applyProtection="1">
      <alignment vertical="center" wrapText="1"/>
    </xf>
    <xf numFmtId="44" fontId="13" fillId="3" borderId="21" xfId="0" applyNumberFormat="1" applyFont="1" applyFill="1" applyBorder="1" applyAlignment="1" applyProtection="1">
      <alignment vertical="center" wrapText="1"/>
    </xf>
    <xf numFmtId="0" fontId="13" fillId="4" borderId="0" xfId="0" applyFont="1" applyFill="1" applyBorder="1" applyAlignment="1">
      <alignment vertical="center" wrapText="1"/>
    </xf>
    <xf numFmtId="0" fontId="13"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center" vertical="center" wrapText="1"/>
      <protection locked="0"/>
    </xf>
    <xf numFmtId="44" fontId="13" fillId="0" borderId="0" xfId="2" applyFont="1" applyFill="1" applyBorder="1" applyAlignment="1" applyProtection="1">
      <alignment vertical="center" wrapText="1"/>
      <protection locked="0"/>
    </xf>
    <xf numFmtId="0" fontId="13" fillId="0" borderId="0" xfId="0" applyFont="1" applyFill="1" applyBorder="1" applyAlignment="1">
      <alignment vertical="center" wrapText="1"/>
    </xf>
    <xf numFmtId="0" fontId="8" fillId="3" borderId="17" xfId="0" applyFont="1" applyFill="1" applyBorder="1" applyAlignment="1">
      <alignment vertical="center" wrapText="1"/>
    </xf>
    <xf numFmtId="44" fontId="8" fillId="3" borderId="18" xfId="2" applyFont="1" applyFill="1" applyBorder="1" applyAlignment="1" applyProtection="1">
      <alignment vertical="center" wrapText="1"/>
    </xf>
    <xf numFmtId="167" fontId="8" fillId="3" borderId="18" xfId="2" applyNumberFormat="1" applyFont="1" applyFill="1" applyBorder="1" applyAlignment="1" applyProtection="1">
      <alignment vertical="center" wrapText="1"/>
    </xf>
    <xf numFmtId="44" fontId="8" fillId="3" borderId="22" xfId="2" applyFont="1" applyFill="1" applyBorder="1" applyAlignment="1" applyProtection="1">
      <alignment vertical="center" wrapText="1"/>
    </xf>
    <xf numFmtId="0" fontId="8" fillId="4" borderId="0" xfId="0" applyFont="1" applyFill="1" applyBorder="1" applyAlignment="1">
      <alignment vertical="center" wrapText="1"/>
    </xf>
    <xf numFmtId="44" fontId="8" fillId="4" borderId="0" xfId="0" applyNumberFormat="1" applyFont="1" applyFill="1" applyBorder="1" applyAlignment="1">
      <alignment vertical="center" wrapText="1"/>
    </xf>
    <xf numFmtId="44" fontId="8" fillId="4" borderId="0" xfId="0" applyNumberFormat="1" applyFont="1" applyFill="1" applyBorder="1" applyAlignment="1">
      <alignment horizontal="center" vertical="center" wrapText="1"/>
    </xf>
    <xf numFmtId="44" fontId="8" fillId="4" borderId="0" xfId="2" applyFont="1" applyFill="1" applyBorder="1" applyAlignment="1">
      <alignment vertical="center" wrapText="1"/>
    </xf>
    <xf numFmtId="44" fontId="8" fillId="4" borderId="0" xfId="2"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8" xfId="0" applyFont="1" applyFill="1" applyBorder="1" applyAlignment="1">
      <alignment horizontal="center" vertical="center" wrapText="1"/>
    </xf>
    <xf numFmtId="0" fontId="8" fillId="3" borderId="7" xfId="0" applyFont="1" applyFill="1" applyBorder="1" applyAlignment="1">
      <alignment vertical="center" wrapText="1"/>
    </xf>
    <xf numFmtId="44" fontId="8" fillId="3" borderId="8" xfId="2" applyFont="1" applyFill="1" applyBorder="1" applyAlignment="1" applyProtection="1">
      <alignment vertical="center" wrapText="1"/>
    </xf>
    <xf numFmtId="44" fontId="8" fillId="3" borderId="13" xfId="2" applyFont="1" applyFill="1" applyBorder="1" applyAlignment="1" applyProtection="1">
      <alignment vertical="center" wrapText="1"/>
    </xf>
    <xf numFmtId="9" fontId="8" fillId="4" borderId="21" xfId="3" applyFont="1" applyFill="1" applyBorder="1" applyAlignment="1" applyProtection="1">
      <alignment horizontal="center" vertical="center" wrapText="1"/>
      <protection locked="0"/>
    </xf>
    <xf numFmtId="0" fontId="8" fillId="3" borderId="34" xfId="0" applyFont="1" applyFill="1" applyBorder="1" applyAlignment="1">
      <alignment vertical="center" wrapText="1"/>
    </xf>
    <xf numFmtId="44" fontId="8" fillId="3" borderId="9" xfId="2" applyFont="1" applyFill="1" applyBorder="1" applyAlignment="1" applyProtection="1">
      <alignment vertical="center" wrapText="1"/>
    </xf>
    <xf numFmtId="9" fontId="8" fillId="4" borderId="35" xfId="3" applyFont="1" applyFill="1" applyBorder="1" applyAlignment="1" applyProtection="1">
      <alignment horizontal="center" vertical="center" wrapText="1"/>
      <protection locked="0"/>
    </xf>
    <xf numFmtId="44" fontId="8" fillId="4" borderId="0" xfId="2" applyFont="1" applyFill="1" applyBorder="1" applyAlignment="1" applyProtection="1">
      <alignment horizontal="right" vertical="center" wrapText="1"/>
      <protection locked="0"/>
    </xf>
    <xf numFmtId="9" fontId="8" fillId="3" borderId="22" xfId="3" applyFont="1" applyFill="1" applyBorder="1" applyAlignment="1" applyProtection="1">
      <alignment horizontal="center" vertical="center" wrapText="1"/>
    </xf>
    <xf numFmtId="44" fontId="8" fillId="4" borderId="0" xfId="2" applyFont="1" applyFill="1" applyBorder="1" applyAlignment="1" applyProtection="1">
      <alignment vertical="center" wrapText="1"/>
    </xf>
    <xf numFmtId="0" fontId="8" fillId="0" borderId="0" xfId="0" applyFont="1" applyFill="1" applyBorder="1" applyAlignment="1">
      <alignment vertical="center" wrapText="1"/>
    </xf>
    <xf numFmtId="44" fontId="8" fillId="0" borderId="0" xfId="0" applyNumberFormat="1" applyFont="1" applyFill="1" applyBorder="1" applyAlignment="1">
      <alignment vertical="center" wrapText="1"/>
    </xf>
    <xf numFmtId="44" fontId="8" fillId="0" borderId="0" xfId="0" applyNumberFormat="1" applyFont="1" applyFill="1" applyBorder="1" applyAlignment="1">
      <alignment horizontal="center" vertical="center" wrapText="1"/>
    </xf>
    <xf numFmtId="44" fontId="8" fillId="0" borderId="0" xfId="2" applyFont="1" applyFill="1" applyBorder="1" applyAlignment="1">
      <alignment vertical="center" wrapText="1"/>
    </xf>
    <xf numFmtId="0" fontId="3" fillId="3" borderId="38" xfId="0" applyFont="1" applyFill="1" applyBorder="1" applyAlignment="1">
      <alignment horizontal="left" vertical="center" wrapText="1"/>
    </xf>
    <xf numFmtId="44" fontId="8" fillId="3" borderId="41" xfId="0" applyNumberFormat="1" applyFont="1" applyFill="1" applyBorder="1" applyAlignment="1" applyProtection="1">
      <alignment vertical="center" wrapText="1"/>
    </xf>
    <xf numFmtId="44" fontId="8" fillId="3" borderId="38" xfId="0" applyNumberFormat="1" applyFont="1" applyFill="1" applyBorder="1" applyAlignment="1">
      <alignment horizontal="center" vertical="center" wrapText="1"/>
    </xf>
    <xf numFmtId="44" fontId="0" fillId="3" borderId="41" xfId="2" applyFont="1" applyFill="1" applyBorder="1" applyAlignment="1">
      <alignment vertical="center" wrapText="1"/>
    </xf>
    <xf numFmtId="9" fontId="8" fillId="3" borderId="9" xfId="3" applyFont="1" applyFill="1" applyBorder="1" applyAlignment="1" applyProtection="1">
      <alignment vertical="center" wrapText="1"/>
    </xf>
    <xf numFmtId="9" fontId="8" fillId="4" borderId="0" xfId="3" applyFont="1" applyFill="1" applyBorder="1" applyAlignment="1">
      <alignment wrapText="1"/>
    </xf>
    <xf numFmtId="0" fontId="0" fillId="3" borderId="17" xfId="0" applyFill="1" applyBorder="1" applyAlignment="1">
      <alignment horizontal="center" wrapText="1"/>
    </xf>
    <xf numFmtId="9" fontId="0" fillId="3" borderId="22" xfId="3" applyFont="1" applyFill="1" applyBorder="1" applyAlignment="1">
      <alignment wrapText="1"/>
    </xf>
    <xf numFmtId="0" fontId="3" fillId="4" borderId="0" xfId="0" applyFont="1" applyFill="1" applyBorder="1" applyAlignment="1">
      <alignment horizontal="center" vertical="center" wrapText="1"/>
    </xf>
    <xf numFmtId="44" fontId="8" fillId="3" borderId="21" xfId="3" applyNumberFormat="1" applyFont="1" applyFill="1" applyBorder="1" applyAlignment="1" applyProtection="1">
      <alignment wrapText="1"/>
    </xf>
    <xf numFmtId="44" fontId="8" fillId="4" borderId="0" xfId="3" applyNumberFormat="1" applyFont="1" applyFill="1" applyBorder="1" applyAlignment="1">
      <alignment wrapText="1"/>
    </xf>
    <xf numFmtId="10" fontId="8" fillId="3" borderId="21" xfId="3" applyNumberFormat="1" applyFont="1" applyFill="1" applyBorder="1" applyAlignment="1" applyProtection="1">
      <alignment wrapText="1"/>
    </xf>
    <xf numFmtId="0" fontId="0" fillId="4" borderId="0" xfId="0" applyFont="1" applyFill="1" applyBorder="1" applyAlignment="1">
      <alignment horizontal="center" vertical="center" wrapText="1"/>
    </xf>
    <xf numFmtId="44" fontId="21" fillId="3" borderId="7" xfId="2" applyFont="1" applyFill="1" applyBorder="1" applyAlignment="1" applyProtection="1">
      <alignment horizontal="left" wrapText="1"/>
    </xf>
    <xf numFmtId="8" fontId="21" fillId="3" borderId="8" xfId="0" applyNumberFormat="1" applyFont="1" applyFill="1" applyBorder="1" applyAlignment="1">
      <alignment horizontal="center" vertical="center" wrapText="1"/>
    </xf>
    <xf numFmtId="168" fontId="3" fillId="0" borderId="0" xfId="3" applyNumberFormat="1" applyFont="1"/>
    <xf numFmtId="0" fontId="3" fillId="0" borderId="0" xfId="0" applyFont="1" applyAlignment="1">
      <alignment horizontal="center"/>
    </xf>
    <xf numFmtId="8" fontId="21" fillId="0" borderId="0" xfId="0" applyNumberFormat="1" applyFont="1" applyAlignment="1">
      <alignment horizontal="center"/>
    </xf>
    <xf numFmtId="168" fontId="21" fillId="0" borderId="0" xfId="3" applyNumberFormat="1" applyFont="1" applyAlignment="1">
      <alignment horizontal="center"/>
    </xf>
    <xf numFmtId="0" fontId="5" fillId="0" borderId="0" xfId="0" applyFont="1" applyAlignment="1">
      <alignment wrapText="1"/>
    </xf>
    <xf numFmtId="0" fontId="6" fillId="0" borderId="0" xfId="0" applyFont="1" applyAlignment="1">
      <alignment wrapText="1"/>
    </xf>
    <xf numFmtId="44" fontId="6" fillId="6" borderId="0" xfId="2" applyFont="1" applyFill="1" applyBorder="1" applyAlignment="1">
      <alignment wrapText="1"/>
    </xf>
    <xf numFmtId="0" fontId="7" fillId="0" borderId="0" xfId="0" applyFont="1" applyAlignment="1">
      <alignment wrapText="1"/>
    </xf>
    <xf numFmtId="0" fontId="0" fillId="6" borderId="0" xfId="0" applyFill="1" applyAlignment="1">
      <alignment wrapText="1"/>
    </xf>
    <xf numFmtId="44" fontId="1" fillId="6" borderId="0" xfId="2" applyFont="1" applyFill="1" applyBorder="1" applyAlignment="1">
      <alignment wrapText="1"/>
    </xf>
    <xf numFmtId="0" fontId="8" fillId="0" borderId="0" xfId="0" applyFont="1" applyAlignment="1">
      <alignment wrapText="1"/>
    </xf>
    <xf numFmtId="0" fontId="9" fillId="6" borderId="2" xfId="0" applyFont="1" applyFill="1" applyBorder="1" applyAlignment="1">
      <alignment wrapText="1"/>
    </xf>
    <xf numFmtId="44" fontId="9" fillId="6" borderId="2" xfId="2" applyFont="1" applyFill="1" applyBorder="1" applyAlignment="1">
      <alignment wrapText="1"/>
    </xf>
    <xf numFmtId="0" fontId="3" fillId="0" borderId="0" xfId="0" applyFont="1" applyAlignment="1">
      <alignment wrapText="1"/>
    </xf>
    <xf numFmtId="44" fontId="12" fillId="6" borderId="0" xfId="2" applyFont="1" applyFill="1" applyBorder="1" applyAlignment="1">
      <alignment horizontal="left" wrapText="1"/>
    </xf>
    <xf numFmtId="0" fontId="0" fillId="0" borderId="0" xfId="0" applyAlignment="1">
      <alignment horizontal="center" wrapText="1"/>
    </xf>
    <xf numFmtId="0" fontId="0" fillId="6" borderId="0" xfId="0" applyFill="1" applyAlignment="1">
      <alignment horizontal="center" wrapText="1"/>
    </xf>
    <xf numFmtId="0" fontId="0" fillId="4" borderId="0" xfId="0" applyFill="1" applyAlignment="1">
      <alignment wrapText="1"/>
    </xf>
    <xf numFmtId="0" fontId="13" fillId="6" borderId="8" xfId="0" applyFont="1" applyFill="1" applyBorder="1" applyAlignment="1">
      <alignment horizontal="center" vertical="center" wrapText="1"/>
    </xf>
    <xf numFmtId="0" fontId="14" fillId="0" borderId="0" xfId="0" applyFont="1" applyAlignment="1">
      <alignment horizontal="center" vertical="center" wrapText="1"/>
    </xf>
    <xf numFmtId="0" fontId="8" fillId="6" borderId="8" xfId="0" applyFont="1" applyFill="1" applyBorder="1" applyAlignment="1" applyProtection="1">
      <alignment horizontal="center" vertical="center" wrapText="1"/>
      <protection locked="0"/>
    </xf>
    <xf numFmtId="44" fontId="13" fillId="6" borderId="8" xfId="2" applyFont="1" applyFill="1" applyBorder="1" applyAlignment="1" applyProtection="1">
      <alignment horizontal="center" vertical="center" wrapText="1"/>
    </xf>
    <xf numFmtId="44" fontId="13" fillId="6" borderId="8" xfId="2" applyFont="1" applyFill="1" applyBorder="1" applyAlignment="1" applyProtection="1">
      <alignment horizontal="center" vertical="center" wrapText="1"/>
      <protection locked="0"/>
    </xf>
    <xf numFmtId="44" fontId="8" fillId="6" borderId="8" xfId="2" applyFont="1" applyFill="1" applyBorder="1" applyAlignment="1" applyProtection="1">
      <alignment horizontal="center" vertical="center" wrapText="1"/>
    </xf>
    <xf numFmtId="0" fontId="18" fillId="0" borderId="27" xfId="0" applyFont="1" applyBorder="1" applyAlignment="1">
      <alignment vertical="center" wrapText="1"/>
    </xf>
    <xf numFmtId="0" fontId="18" fillId="0" borderId="6" xfId="0" applyFont="1" applyBorder="1" applyAlignment="1">
      <alignment vertical="center" wrapText="1"/>
    </xf>
    <xf numFmtId="0" fontId="18" fillId="0" borderId="39" xfId="0" applyFont="1" applyBorder="1" applyAlignment="1">
      <alignment vertical="center" wrapText="1"/>
    </xf>
    <xf numFmtId="44" fontId="20" fillId="0" borderId="8" xfId="2" applyFont="1" applyBorder="1" applyAlignment="1" applyProtection="1">
      <alignment horizontal="center" vertical="center" wrapText="1"/>
      <protection locked="0"/>
    </xf>
    <xf numFmtId="0" fontId="18" fillId="0" borderId="0" xfId="0" applyFont="1" applyAlignment="1">
      <alignment vertical="center" wrapText="1"/>
    </xf>
    <xf numFmtId="0" fontId="18" fillId="0" borderId="25" xfId="0" applyFont="1" applyBorder="1" applyAlignment="1">
      <alignment vertical="center" wrapText="1"/>
    </xf>
    <xf numFmtId="44" fontId="13" fillId="0" borderId="8" xfId="2" applyFont="1" applyBorder="1" applyAlignment="1" applyProtection="1">
      <alignment horizontal="left" vertical="center" wrapText="1"/>
      <protection locked="0"/>
    </xf>
    <xf numFmtId="0" fontId="18" fillId="9" borderId="6" xfId="0" applyFont="1" applyFill="1" applyBorder="1" applyAlignment="1">
      <alignment vertical="center" wrapText="1"/>
    </xf>
    <xf numFmtId="44" fontId="8" fillId="3" borderId="28" xfId="2" applyFont="1" applyFill="1" applyBorder="1" applyAlignment="1" applyProtection="1">
      <alignment horizontal="center" vertical="center" wrapText="1"/>
    </xf>
    <xf numFmtId="44" fontId="8" fillId="6" borderId="28" xfId="2" applyFont="1" applyFill="1" applyBorder="1" applyAlignment="1" applyProtection="1">
      <alignment horizontal="center" vertical="center" wrapText="1"/>
    </xf>
    <xf numFmtId="44" fontId="13" fillId="0" borderId="28" xfId="2" applyFont="1" applyBorder="1" applyAlignment="1" applyProtection="1">
      <alignment horizontal="center" vertical="center" wrapText="1"/>
      <protection locked="0"/>
    </xf>
    <xf numFmtId="44" fontId="13" fillId="6" borderId="13" xfId="2" applyFont="1" applyFill="1" applyBorder="1" applyAlignment="1" applyProtection="1">
      <alignment horizontal="center" vertical="center" wrapText="1"/>
      <protection locked="0"/>
    </xf>
    <xf numFmtId="169" fontId="0" fillId="0" borderId="43" xfId="0" applyNumberFormat="1" applyBorder="1" applyAlignment="1" applyProtection="1">
      <alignment vertical="center" wrapText="1"/>
      <protection locked="0"/>
    </xf>
    <xf numFmtId="44" fontId="13" fillId="0" borderId="30" xfId="2" applyFont="1" applyBorder="1" applyAlignment="1" applyProtection="1">
      <alignment horizontal="center" vertical="center" wrapText="1"/>
      <protection locked="0"/>
    </xf>
    <xf numFmtId="0" fontId="13" fillId="4" borderId="0" xfId="0" applyFont="1" applyFill="1" applyAlignment="1" applyProtection="1">
      <alignment horizontal="left" vertical="top" wrapText="1"/>
      <protection locked="0"/>
    </xf>
    <xf numFmtId="44" fontId="13" fillId="6" borderId="0" xfId="2" applyFont="1" applyFill="1" applyBorder="1" applyAlignment="1" applyProtection="1">
      <alignment horizontal="center" vertical="center" wrapText="1"/>
      <protection locked="0"/>
    </xf>
    <xf numFmtId="0" fontId="15" fillId="0" borderId="8" xfId="0" applyFont="1" applyBorder="1" applyAlignment="1" applyProtection="1">
      <alignment horizontal="left" vertical="top" wrapText="1"/>
      <protection locked="0"/>
    </xf>
    <xf numFmtId="0" fontId="13" fillId="10" borderId="8" xfId="0" applyFont="1" applyFill="1" applyBorder="1" applyAlignment="1" applyProtection="1">
      <alignment horizontal="left" vertical="top" wrapText="1"/>
      <protection locked="0"/>
    </xf>
    <xf numFmtId="44" fontId="13" fillId="6" borderId="0" xfId="2"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44" fontId="18" fillId="6" borderId="8" xfId="2" applyFont="1" applyFill="1" applyBorder="1" applyAlignment="1" applyProtection="1">
      <alignment wrapText="1"/>
      <protection locked="0"/>
    </xf>
    <xf numFmtId="44" fontId="18" fillId="6" borderId="29" xfId="2" applyFont="1" applyFill="1" applyBorder="1" applyAlignment="1" applyProtection="1">
      <alignment wrapText="1"/>
      <protection locked="0"/>
    </xf>
    <xf numFmtId="0" fontId="20" fillId="0" borderId="27" xfId="0" applyFont="1" applyBorder="1" applyAlignment="1">
      <alignment vertical="top" wrapText="1"/>
    </xf>
    <xf numFmtId="44" fontId="13" fillId="6" borderId="8" xfId="2" applyFont="1" applyFill="1" applyBorder="1" applyAlignment="1" applyProtection="1">
      <alignment vertical="center" wrapText="1"/>
      <protection locked="0"/>
    </xf>
    <xf numFmtId="9" fontId="13" fillId="0" borderId="8" xfId="3" applyFont="1" applyBorder="1" applyAlignment="1" applyProtection="1">
      <alignment vertical="center" wrapText="1"/>
      <protection locked="0"/>
    </xf>
    <xf numFmtId="167" fontId="13" fillId="0" borderId="8" xfId="2" applyNumberFormat="1" applyFont="1" applyBorder="1" applyAlignment="1" applyProtection="1">
      <alignment vertical="center" wrapText="1"/>
      <protection locked="0"/>
    </xf>
    <xf numFmtId="43" fontId="13" fillId="6" borderId="8" xfId="1" applyFont="1" applyFill="1" applyBorder="1" applyAlignment="1" applyProtection="1">
      <alignment vertical="center" wrapText="1"/>
      <protection locked="0"/>
    </xf>
    <xf numFmtId="167" fontId="13" fillId="3" borderId="8" xfId="2" applyNumberFormat="1" applyFont="1" applyFill="1" applyBorder="1" applyAlignment="1" applyProtection="1">
      <alignment vertical="center" wrapText="1"/>
    </xf>
    <xf numFmtId="167" fontId="15" fillId="0" borderId="8" xfId="2" applyNumberFormat="1" applyFont="1" applyBorder="1" applyAlignment="1" applyProtection="1">
      <alignment vertical="center" wrapText="1"/>
      <protection locked="0"/>
    </xf>
    <xf numFmtId="43" fontId="13" fillId="6" borderId="30" xfId="1" applyFont="1" applyFill="1" applyBorder="1" applyAlignment="1" applyProtection="1">
      <alignment vertical="center" wrapText="1"/>
      <protection locked="0"/>
    </xf>
    <xf numFmtId="167" fontId="13" fillId="6" borderId="8" xfId="2" applyNumberFormat="1" applyFont="1" applyFill="1" applyBorder="1" applyAlignment="1" applyProtection="1">
      <alignment vertical="center" wrapText="1"/>
      <protection locked="0"/>
    </xf>
    <xf numFmtId="167" fontId="8" fillId="7" borderId="8" xfId="2" applyNumberFormat="1" applyFont="1" applyFill="1" applyBorder="1" applyAlignment="1" applyProtection="1">
      <alignment vertical="center" wrapText="1"/>
    </xf>
    <xf numFmtId="167" fontId="8" fillId="6" borderId="8" xfId="2" applyNumberFormat="1" applyFont="1" applyFill="1" applyBorder="1" applyAlignment="1" applyProtection="1">
      <alignment vertical="center" wrapText="1"/>
    </xf>
    <xf numFmtId="0" fontId="8" fillId="4" borderId="0" xfId="0" applyFont="1" applyFill="1" applyAlignment="1" applyProtection="1">
      <alignment vertical="center" wrapText="1"/>
      <protection locked="0"/>
    </xf>
    <xf numFmtId="44" fontId="8" fillId="6" borderId="0" xfId="2" applyFont="1" applyFill="1" applyBorder="1" applyAlignment="1" applyProtection="1">
      <alignment vertical="center" wrapText="1"/>
      <protection locked="0"/>
    </xf>
    <xf numFmtId="0" fontId="8" fillId="6" borderId="8" xfId="2" applyNumberFormat="1" applyFont="1" applyFill="1" applyBorder="1" applyAlignment="1" applyProtection="1">
      <alignment horizontal="center" vertical="center" wrapText="1"/>
    </xf>
    <xf numFmtId="0" fontId="13" fillId="4" borderId="0" xfId="0" applyFont="1" applyFill="1" applyAlignment="1">
      <alignment vertical="center" wrapText="1"/>
    </xf>
    <xf numFmtId="167" fontId="13" fillId="3" borderId="8" xfId="0" applyNumberFormat="1" applyFont="1" applyFill="1" applyBorder="1" applyAlignment="1">
      <alignment vertical="center" wrapText="1"/>
    </xf>
    <xf numFmtId="167" fontId="13" fillId="6" borderId="8" xfId="0" applyNumberFormat="1" applyFont="1" applyFill="1" applyBorder="1" applyAlignment="1">
      <alignment vertical="center" wrapText="1"/>
    </xf>
    <xf numFmtId="167" fontId="13" fillId="3" borderId="21" xfId="0" applyNumberFormat="1" applyFont="1" applyFill="1" applyBorder="1" applyAlignment="1">
      <alignment vertical="center" wrapText="1"/>
    </xf>
    <xf numFmtId="0" fontId="13" fillId="0" borderId="0" xfId="0" applyFont="1" applyAlignment="1" applyProtection="1">
      <alignment vertical="center" wrapText="1"/>
      <protection locked="0"/>
    </xf>
    <xf numFmtId="0" fontId="13" fillId="0" borderId="0" xfId="0" applyFont="1" applyAlignment="1">
      <alignment vertical="center" wrapText="1"/>
    </xf>
    <xf numFmtId="167" fontId="8" fillId="6" borderId="18" xfId="2" applyNumberFormat="1" applyFont="1" applyFill="1" applyBorder="1" applyAlignment="1" applyProtection="1">
      <alignment vertical="center" wrapText="1"/>
    </xf>
    <xf numFmtId="167" fontId="8" fillId="3" borderId="22" xfId="2" applyNumberFormat="1" applyFont="1" applyFill="1" applyBorder="1" applyAlignment="1" applyProtection="1">
      <alignment vertical="center" wrapText="1"/>
    </xf>
    <xf numFmtId="44" fontId="8" fillId="4" borderId="0" xfId="0" applyNumberFormat="1" applyFont="1" applyFill="1" applyAlignment="1">
      <alignment vertical="center" wrapText="1"/>
    </xf>
    <xf numFmtId="44" fontId="8" fillId="6" borderId="0" xfId="0" applyNumberFormat="1" applyFont="1" applyFill="1" applyAlignment="1">
      <alignment vertical="center" wrapText="1"/>
    </xf>
    <xf numFmtId="44" fontId="8" fillId="6" borderId="0" xfId="2" applyFont="1" applyFill="1" applyBorder="1" applyAlignment="1">
      <alignment vertical="center" wrapText="1"/>
    </xf>
    <xf numFmtId="44" fontId="8" fillId="6" borderId="0" xfId="2" applyFont="1" applyFill="1" applyBorder="1" applyAlignment="1" applyProtection="1">
      <alignment horizontal="center" vertical="center" wrapText="1"/>
    </xf>
    <xf numFmtId="0" fontId="8" fillId="3" borderId="7" xfId="0" applyFont="1" applyFill="1" applyBorder="1" applyAlignment="1">
      <alignment horizontal="center" vertical="center" wrapText="1"/>
    </xf>
    <xf numFmtId="0" fontId="8" fillId="6" borderId="8" xfId="0" applyFont="1" applyFill="1" applyBorder="1" applyAlignment="1">
      <alignment horizontal="center" vertical="center" wrapText="1"/>
    </xf>
    <xf numFmtId="167" fontId="8" fillId="3" borderId="8" xfId="2" applyNumberFormat="1" applyFont="1" applyFill="1" applyBorder="1" applyAlignment="1" applyProtection="1">
      <alignment vertical="center" wrapText="1"/>
    </xf>
    <xf numFmtId="167" fontId="8" fillId="6" borderId="13" xfId="2" applyNumberFormat="1" applyFont="1" applyFill="1" applyBorder="1" applyAlignment="1" applyProtection="1">
      <alignment vertical="center" wrapText="1"/>
    </xf>
    <xf numFmtId="167" fontId="8" fillId="3" borderId="13" xfId="2" applyNumberFormat="1" applyFont="1" applyFill="1" applyBorder="1" applyAlignment="1" applyProtection="1">
      <alignment vertical="center" wrapText="1"/>
    </xf>
    <xf numFmtId="9" fontId="8" fillId="4" borderId="21" xfId="3" applyFont="1" applyFill="1" applyBorder="1" applyAlignment="1" applyProtection="1">
      <alignment vertical="center" wrapText="1"/>
      <protection locked="0"/>
    </xf>
    <xf numFmtId="167" fontId="8" fillId="3" borderId="9" xfId="2" applyNumberFormat="1" applyFont="1" applyFill="1" applyBorder="1" applyAlignment="1" applyProtection="1">
      <alignment vertical="center" wrapText="1"/>
    </xf>
    <xf numFmtId="9" fontId="8" fillId="4" borderId="35" xfId="3" applyFont="1" applyFill="1" applyBorder="1" applyAlignment="1" applyProtection="1">
      <alignment vertical="center" wrapText="1"/>
      <protection locked="0"/>
    </xf>
    <xf numFmtId="9" fontId="8" fillId="4" borderId="35" xfId="3" applyFont="1" applyFill="1" applyBorder="1" applyAlignment="1" applyProtection="1">
      <alignment horizontal="right" vertical="center" wrapText="1"/>
      <protection locked="0"/>
    </xf>
    <xf numFmtId="44" fontId="8" fillId="6" borderId="0" xfId="2" applyFont="1" applyFill="1" applyBorder="1" applyAlignment="1" applyProtection="1">
      <alignment horizontal="right" vertical="center" wrapText="1"/>
      <protection locked="0"/>
    </xf>
    <xf numFmtId="9" fontId="8" fillId="3" borderId="22" xfId="3" applyFont="1" applyFill="1" applyBorder="1" applyAlignment="1" applyProtection="1">
      <alignment vertical="center" wrapText="1"/>
    </xf>
    <xf numFmtId="44" fontId="8" fillId="6" borderId="0" xfId="2" applyFont="1" applyFill="1" applyBorder="1" applyAlignment="1" applyProtection="1">
      <alignment vertical="center" wrapText="1"/>
    </xf>
    <xf numFmtId="0" fontId="8" fillId="0" borderId="0" xfId="0" applyFont="1" applyAlignment="1">
      <alignment vertical="center" wrapText="1"/>
    </xf>
    <xf numFmtId="44" fontId="8" fillId="0" borderId="0" xfId="0" applyNumberFormat="1" applyFont="1" applyAlignment="1">
      <alignment vertical="center" wrapText="1"/>
    </xf>
    <xf numFmtId="167" fontId="8" fillId="3" borderId="41" xfId="0" applyNumberFormat="1" applyFont="1" applyFill="1" applyBorder="1" applyAlignment="1">
      <alignment vertical="center" wrapText="1"/>
    </xf>
    <xf numFmtId="44" fontId="8" fillId="3" borderId="38" xfId="0" applyNumberFormat="1" applyFont="1" applyFill="1" applyBorder="1" applyAlignment="1">
      <alignment vertical="center" wrapText="1"/>
    </xf>
    <xf numFmtId="44" fontId="1" fillId="6" borderId="41" xfId="2" applyFont="1" applyFill="1" applyBorder="1" applyAlignment="1">
      <alignment vertical="center" wrapText="1"/>
    </xf>
    <xf numFmtId="9" fontId="8" fillId="6" borderId="0" xfId="3" applyFont="1" applyFill="1" applyBorder="1" applyAlignment="1">
      <alignment wrapText="1"/>
    </xf>
    <xf numFmtId="0" fontId="0" fillId="3" borderId="17" xfId="0" applyFill="1" applyBorder="1" applyAlignment="1">
      <alignment wrapText="1"/>
    </xf>
    <xf numFmtId="9" fontId="1" fillId="6" borderId="22" xfId="3" applyFont="1" applyFill="1" applyBorder="1" applyAlignment="1">
      <alignment wrapText="1"/>
    </xf>
    <xf numFmtId="0" fontId="3" fillId="6" borderId="0" xfId="0" applyFont="1" applyFill="1" applyAlignment="1">
      <alignment horizontal="center" vertical="center" wrapText="1"/>
    </xf>
    <xf numFmtId="0" fontId="3" fillId="4" borderId="0" xfId="0" applyFont="1" applyFill="1" applyAlignment="1">
      <alignment horizontal="center" vertical="center" wrapText="1"/>
    </xf>
    <xf numFmtId="44" fontId="8" fillId="6" borderId="0" xfId="3" applyNumberFormat="1" applyFont="1" applyFill="1" applyBorder="1" applyAlignment="1">
      <alignment wrapText="1"/>
    </xf>
    <xf numFmtId="0" fontId="0" fillId="6" borderId="0" xfId="0" applyFill="1" applyAlignment="1">
      <alignment horizontal="center" vertical="center" wrapText="1"/>
    </xf>
    <xf numFmtId="0" fontId="0" fillId="4" borderId="0" xfId="0" applyFill="1" applyAlignment="1">
      <alignment horizontal="center" vertical="center" wrapText="1"/>
    </xf>
    <xf numFmtId="0" fontId="0" fillId="0" borderId="0" xfId="0" applyFill="1" applyAlignment="1">
      <alignment wrapText="1"/>
    </xf>
    <xf numFmtId="44" fontId="1" fillId="0" borderId="0" xfId="2" applyFont="1" applyFill="1" applyBorder="1" applyAlignment="1">
      <alignment wrapText="1"/>
    </xf>
    <xf numFmtId="44" fontId="0" fillId="0" borderId="0" xfId="0" applyNumberFormat="1" applyFont="1" applyBorder="1" applyAlignment="1">
      <alignment wrapText="1"/>
    </xf>
    <xf numFmtId="3" fontId="0" fillId="0" borderId="8" xfId="0" applyNumberFormat="1" applyBorder="1"/>
    <xf numFmtId="0" fontId="28" fillId="0" borderId="0" xfId="0" applyFont="1" applyBorder="1" applyAlignment="1">
      <alignment horizontal="center" vertical="center" wrapText="1"/>
    </xf>
    <xf numFmtId="4" fontId="28" fillId="0" borderId="0" xfId="5" applyNumberFormat="1" applyFont="1" applyBorder="1" applyAlignment="1">
      <alignment horizontal="right" vertical="center" wrapText="1"/>
    </xf>
    <xf numFmtId="9" fontId="0" fillId="0" borderId="0" xfId="3" applyFont="1" applyBorder="1" applyAlignment="1">
      <alignment horizontal="center" wrapText="1"/>
    </xf>
    <xf numFmtId="0" fontId="2" fillId="0" borderId="0" xfId="0" applyFont="1" applyBorder="1" applyAlignment="1">
      <alignment horizontal="center" vertical="center" wrapText="1"/>
    </xf>
    <xf numFmtId="4" fontId="2" fillId="0" borderId="0" xfId="5" applyNumberFormat="1" applyFont="1" applyBorder="1" applyAlignment="1">
      <alignment horizontal="right" vertical="center" wrapText="1"/>
    </xf>
    <xf numFmtId="0" fontId="29" fillId="2" borderId="2" xfId="0" applyFont="1" applyFill="1" applyBorder="1" applyAlignment="1">
      <alignment horizontal="center" vertical="center" wrapText="1"/>
    </xf>
    <xf numFmtId="4" fontId="29" fillId="2" borderId="2" xfId="5" applyNumberFormat="1" applyFont="1" applyFill="1" applyBorder="1" applyAlignment="1">
      <alignment horizontal="right" vertical="center" wrapText="1"/>
    </xf>
    <xf numFmtId="9" fontId="9" fillId="2" borderId="2" xfId="3" applyFont="1" applyFill="1" applyBorder="1" applyAlignment="1">
      <alignment horizontal="center" wrapText="1"/>
    </xf>
    <xf numFmtId="0" fontId="2" fillId="0" borderId="0" xfId="0" applyFont="1" applyFill="1" applyBorder="1" applyAlignment="1">
      <alignment horizontal="center" vertical="center" wrapText="1"/>
    </xf>
    <xf numFmtId="4" fontId="2" fillId="4" borderId="0" xfId="5" applyNumberFormat="1" applyFont="1" applyFill="1" applyBorder="1" applyAlignment="1">
      <alignment horizontal="right" vertical="center" wrapText="1"/>
    </xf>
    <xf numFmtId="9" fontId="0" fillId="4" borderId="0" xfId="3" applyFont="1" applyFill="1" applyBorder="1" applyAlignment="1">
      <alignment horizontal="center" wrapText="1"/>
    </xf>
    <xf numFmtId="0" fontId="13" fillId="3" borderId="13" xfId="0" applyFont="1" applyFill="1" applyBorder="1" applyAlignment="1">
      <alignment horizontal="center" vertical="center" wrapText="1"/>
    </xf>
    <xf numFmtId="0" fontId="13" fillId="3" borderId="8" xfId="0" applyFont="1" applyFill="1" applyBorder="1" applyAlignment="1">
      <alignment horizontal="center" vertical="top" wrapText="1"/>
    </xf>
    <xf numFmtId="0" fontId="15" fillId="3" borderId="8" xfId="0" applyFont="1" applyFill="1" applyBorder="1" applyAlignment="1">
      <alignment horizontal="center" vertical="center" wrapText="1"/>
    </xf>
    <xf numFmtId="0" fontId="15" fillId="3" borderId="8" xfId="0" applyFont="1" applyFill="1" applyBorder="1" applyAlignment="1" applyProtection="1">
      <alignment horizontal="center" vertical="center" wrapText="1"/>
    </xf>
    <xf numFmtId="0" fontId="8" fillId="3" borderId="13" xfId="0" applyFont="1" applyFill="1" applyBorder="1" applyAlignment="1">
      <alignment vertical="center" wrapText="1"/>
    </xf>
    <xf numFmtId="0" fontId="13" fillId="3" borderId="13" xfId="0" applyFont="1" applyFill="1" applyBorder="1" applyAlignment="1">
      <alignment vertical="center" wrapText="1"/>
    </xf>
    <xf numFmtId="9" fontId="15" fillId="0" borderId="8" xfId="3" applyFont="1" applyBorder="1" applyAlignment="1" applyProtection="1">
      <alignment horizontal="center" vertical="center" wrapText="1"/>
      <protection locked="0"/>
    </xf>
    <xf numFmtId="9" fontId="30" fillId="0" borderId="8" xfId="3" applyFont="1" applyBorder="1" applyAlignment="1" applyProtection="1">
      <alignment horizontal="center" vertical="center" wrapText="1"/>
      <protection locked="0"/>
    </xf>
    <xf numFmtId="0" fontId="17" fillId="0" borderId="8" xfId="0" applyFont="1" applyBorder="1" applyAlignment="1">
      <alignment wrapText="1"/>
    </xf>
    <xf numFmtId="9" fontId="15" fillId="4" borderId="8" xfId="3" applyFont="1" applyFill="1" applyBorder="1" applyAlignment="1" applyProtection="1">
      <alignment horizontal="center" vertical="center" wrapText="1"/>
      <protection locked="0"/>
    </xf>
    <xf numFmtId="9" fontId="0" fillId="0" borderId="0" xfId="3" applyFont="1" applyFill="1" applyBorder="1" applyAlignment="1">
      <alignment horizontal="center" wrapText="1"/>
    </xf>
    <xf numFmtId="44" fontId="14" fillId="3" borderId="8" xfId="2" applyFont="1" applyFill="1" applyBorder="1" applyAlignment="1" applyProtection="1">
      <alignment horizontal="center" vertical="center" wrapText="1"/>
    </xf>
    <xf numFmtId="4" fontId="14" fillId="11" borderId="8" xfId="5" applyNumberFormat="1" applyFont="1" applyFill="1" applyBorder="1" applyAlignment="1" applyProtection="1">
      <alignment horizontal="right" vertical="center" wrapText="1"/>
      <protection locked="0"/>
    </xf>
    <xf numFmtId="0" fontId="19" fillId="3" borderId="13" xfId="0" applyFont="1" applyFill="1" applyBorder="1" applyAlignment="1">
      <alignment vertical="center" wrapText="1"/>
    </xf>
    <xf numFmtId="0" fontId="20" fillId="0" borderId="8" xfId="0" applyFont="1" applyFill="1" applyBorder="1" applyAlignment="1">
      <alignment wrapText="1"/>
    </xf>
    <xf numFmtId="44" fontId="15" fillId="0" borderId="8" xfId="2" applyNumberFormat="1" applyFont="1" applyBorder="1" applyAlignment="1" applyProtection="1">
      <alignment horizontal="left" wrapText="1"/>
      <protection locked="0"/>
    </xf>
    <xf numFmtId="9" fontId="30" fillId="4" borderId="8" xfId="3" applyFont="1" applyFill="1" applyBorder="1" applyAlignment="1">
      <alignment horizontal="center" vertical="center"/>
    </xf>
    <xf numFmtId="0" fontId="0" fillId="0" borderId="8" xfId="0" applyFont="1" applyBorder="1" applyAlignment="1">
      <alignment wrapText="1"/>
    </xf>
    <xf numFmtId="166" fontId="30" fillId="4" borderId="8" xfId="5" applyNumberFormat="1" applyFont="1" applyFill="1" applyBorder="1" applyAlignment="1">
      <alignment horizontal="center" vertical="center" wrapText="1"/>
    </xf>
    <xf numFmtId="44" fontId="15" fillId="4" borderId="8" xfId="2" applyFont="1" applyFill="1" applyBorder="1" applyAlignment="1" applyProtection="1">
      <alignment horizontal="center" vertical="center" wrapText="1"/>
      <protection locked="0"/>
    </xf>
    <xf numFmtId="9" fontId="31" fillId="0" borderId="8" xfId="0" applyNumberFormat="1" applyFont="1" applyBorder="1" applyAlignment="1">
      <alignment horizontal="center" vertical="center" wrapText="1"/>
    </xf>
    <xf numFmtId="44" fontId="13" fillId="4" borderId="8" xfId="2" applyFont="1" applyFill="1" applyBorder="1" applyAlignment="1" applyProtection="1">
      <alignment vertical="center" wrapText="1"/>
      <protection locked="0"/>
    </xf>
    <xf numFmtId="9" fontId="8" fillId="0" borderId="0" xfId="3" applyFont="1" applyFill="1" applyBorder="1" applyAlignment="1" applyProtection="1">
      <alignment horizontal="center" vertical="center" wrapText="1"/>
      <protection locked="0"/>
    </xf>
    <xf numFmtId="9" fontId="30" fillId="4" borderId="8" xfId="3" applyFont="1" applyFill="1" applyBorder="1" applyAlignment="1" applyProtection="1">
      <alignment horizontal="center" vertical="center" wrapText="1"/>
      <protection locked="0"/>
    </xf>
    <xf numFmtId="2" fontId="18" fillId="0" borderId="8" xfId="0" applyNumberFormat="1" applyFont="1" applyFill="1" applyBorder="1" applyAlignment="1" applyProtection="1">
      <alignment wrapText="1"/>
      <protection locked="0"/>
    </xf>
    <xf numFmtId="44" fontId="13" fillId="0" borderId="8" xfId="2" applyNumberFormat="1" applyFont="1" applyFill="1" applyBorder="1" applyAlignment="1" applyProtection="1">
      <alignment horizontal="center" vertical="center" wrapText="1"/>
      <protection locked="0"/>
    </xf>
    <xf numFmtId="44" fontId="15" fillId="0" borderId="8" xfId="2" applyNumberFormat="1" applyFont="1" applyBorder="1" applyAlignment="1" applyProtection="1">
      <alignment horizontal="center" vertical="center" wrapText="1"/>
      <protection locked="0"/>
    </xf>
    <xf numFmtId="0" fontId="20" fillId="0" borderId="8" xfId="0" applyFont="1" applyFill="1" applyBorder="1" applyAlignment="1">
      <alignment vertical="top" wrapText="1"/>
    </xf>
    <xf numFmtId="0" fontId="8" fillId="3" borderId="11" xfId="0" applyFont="1" applyFill="1" applyBorder="1" applyAlignment="1">
      <alignment vertical="center" wrapText="1"/>
    </xf>
    <xf numFmtId="9" fontId="8" fillId="4" borderId="0" xfId="3" applyFont="1" applyFill="1" applyBorder="1" applyAlignment="1" applyProtection="1">
      <alignment horizontal="center" vertical="center" wrapText="1"/>
      <protection locked="0"/>
    </xf>
    <xf numFmtId="44" fontId="14" fillId="4" borderId="8" xfId="2" applyFont="1" applyFill="1" applyBorder="1" applyAlignment="1" applyProtection="1">
      <alignment vertical="center" wrapText="1"/>
      <protection locked="0"/>
    </xf>
    <xf numFmtId="44" fontId="15" fillId="4" borderId="0" xfId="2" applyFont="1" applyFill="1" applyBorder="1" applyAlignment="1" applyProtection="1">
      <alignment horizontal="center" vertical="center" wrapText="1"/>
      <protection locked="0"/>
    </xf>
    <xf numFmtId="4" fontId="15" fillId="4" borderId="0" xfId="5" applyNumberFormat="1" applyFont="1" applyFill="1" applyBorder="1" applyAlignment="1" applyProtection="1">
      <alignment horizontal="right" vertical="center" wrapText="1"/>
      <protection locked="0"/>
    </xf>
    <xf numFmtId="4" fontId="15" fillId="11" borderId="0" xfId="5" applyNumberFormat="1" applyFont="1" applyFill="1" applyBorder="1" applyAlignment="1" applyProtection="1">
      <alignment horizontal="right" vertical="center" wrapText="1"/>
      <protection locked="0"/>
    </xf>
    <xf numFmtId="0" fontId="14" fillId="4" borderId="8" xfId="0" applyFont="1" applyFill="1" applyBorder="1" applyAlignment="1" applyProtection="1">
      <alignment horizontal="center" vertical="center" wrapText="1"/>
      <protection locked="0"/>
    </xf>
    <xf numFmtId="44" fontId="8" fillId="4" borderId="8" xfId="2" applyFont="1" applyFill="1" applyBorder="1" applyAlignment="1" applyProtection="1">
      <alignment vertical="center" wrapText="1"/>
      <protection locked="0"/>
    </xf>
    <xf numFmtId="44" fontId="8" fillId="3" borderId="29" xfId="2" applyFont="1" applyFill="1" applyBorder="1" applyAlignment="1" applyProtection="1">
      <alignment horizontal="center" vertical="center" wrapText="1"/>
    </xf>
    <xf numFmtId="44" fontId="13" fillId="3" borderId="13" xfId="0" applyNumberFormat="1" applyFont="1" applyFill="1" applyBorder="1" applyAlignment="1" applyProtection="1">
      <alignment vertical="center" wrapText="1"/>
    </xf>
    <xf numFmtId="44" fontId="8" fillId="3" borderId="19" xfId="2" applyFont="1" applyFill="1" applyBorder="1" applyAlignment="1" applyProtection="1">
      <alignment vertical="center" wrapText="1"/>
    </xf>
    <xf numFmtId="4" fontId="14" fillId="4" borderId="0" xfId="5" applyNumberFormat="1" applyFont="1" applyFill="1" applyBorder="1" applyAlignment="1" applyProtection="1">
      <alignment horizontal="right" vertical="center" wrapText="1"/>
      <protection locked="0"/>
    </xf>
    <xf numFmtId="9" fontId="13" fillId="0" borderId="0" xfId="3" applyFont="1" applyFill="1" applyBorder="1" applyAlignment="1">
      <alignment horizontal="center" vertical="center" wrapText="1"/>
    </xf>
    <xf numFmtId="44" fontId="14" fillId="4" borderId="0" xfId="0" applyNumberFormat="1" applyFont="1" applyFill="1" applyBorder="1" applyAlignment="1">
      <alignment horizontal="center" vertical="center" wrapText="1"/>
    </xf>
    <xf numFmtId="4" fontId="14" fillId="11" borderId="0" xfId="5" applyNumberFormat="1" applyFont="1" applyFill="1" applyBorder="1" applyAlignment="1" applyProtection="1">
      <alignment horizontal="right" vertical="center" wrapText="1"/>
      <protection locked="0"/>
    </xf>
    <xf numFmtId="9" fontId="13" fillId="4" borderId="0" xfId="3" applyFont="1" applyFill="1" applyBorder="1" applyAlignment="1">
      <alignment horizontal="center" vertical="center" wrapText="1"/>
    </xf>
    <xf numFmtId="44" fontId="8" fillId="4" borderId="8" xfId="2" applyFont="1" applyFill="1" applyBorder="1" applyAlignment="1" applyProtection="1">
      <alignment horizontal="center" vertical="center" wrapText="1"/>
    </xf>
    <xf numFmtId="4" fontId="15" fillId="11" borderId="0" xfId="5" applyNumberFormat="1" applyFont="1" applyFill="1" applyBorder="1" applyAlignment="1">
      <alignment horizontal="right" vertical="center" wrapText="1"/>
    </xf>
    <xf numFmtId="9" fontId="14" fillId="4" borderId="8" xfId="3" applyFont="1" applyFill="1" applyBorder="1" applyAlignment="1" applyProtection="1">
      <alignment horizontal="center" vertical="center" wrapText="1"/>
      <protection locked="0"/>
    </xf>
    <xf numFmtId="10" fontId="14" fillId="11" borderId="8" xfId="3" applyNumberFormat="1" applyFont="1" applyFill="1" applyBorder="1" applyAlignment="1" applyProtection="1">
      <alignment horizontal="center" vertical="center" wrapText="1"/>
      <protection locked="0"/>
    </xf>
    <xf numFmtId="44" fontId="14" fillId="11" borderId="8" xfId="2" applyFont="1" applyFill="1" applyBorder="1" applyAlignment="1" applyProtection="1">
      <alignment vertical="center" wrapText="1"/>
      <protection locked="0"/>
    </xf>
    <xf numFmtId="44" fontId="14" fillId="11" borderId="8" xfId="2" applyFont="1" applyFill="1" applyBorder="1" applyAlignment="1" applyProtection="1">
      <alignment horizontal="right" vertical="center" wrapText="1"/>
      <protection locked="0"/>
    </xf>
    <xf numFmtId="9" fontId="14" fillId="3" borderId="8" xfId="3" applyFont="1" applyFill="1" applyBorder="1" applyAlignment="1" applyProtection="1">
      <alignment horizontal="center" vertical="center" wrapText="1"/>
    </xf>
    <xf numFmtId="167" fontId="14" fillId="11" borderId="8" xfId="2" applyNumberFormat="1" applyFont="1" applyFill="1" applyBorder="1" applyAlignment="1" applyProtection="1">
      <alignment vertical="center" wrapText="1"/>
    </xf>
    <xf numFmtId="44" fontId="14" fillId="0" borderId="0" xfId="0" applyNumberFormat="1" applyFont="1" applyFill="1" applyBorder="1" applyAlignment="1">
      <alignment horizontal="center" vertical="center" wrapText="1"/>
    </xf>
    <xf numFmtId="4" fontId="2" fillId="0" borderId="0" xfId="5" applyNumberFormat="1" applyFont="1" applyFill="1" applyBorder="1" applyAlignment="1">
      <alignment horizontal="right" vertical="center" wrapText="1"/>
    </xf>
    <xf numFmtId="44" fontId="8" fillId="6" borderId="41" xfId="0" applyNumberFormat="1" applyFont="1" applyFill="1" applyBorder="1" applyAlignment="1" applyProtection="1">
      <alignment vertical="center" wrapText="1"/>
    </xf>
    <xf numFmtId="44" fontId="2" fillId="11" borderId="41" xfId="2" applyFont="1" applyFill="1" applyBorder="1" applyAlignment="1">
      <alignment horizontal="right" vertical="center" wrapText="1"/>
    </xf>
    <xf numFmtId="10" fontId="8" fillId="3" borderId="35" xfId="3" applyNumberFormat="1" applyFont="1" applyFill="1" applyBorder="1" applyAlignment="1" applyProtection="1">
      <alignment vertical="center" wrapText="1"/>
    </xf>
    <xf numFmtId="9" fontId="14" fillId="0" borderId="0" xfId="3" applyFont="1" applyFill="1" applyBorder="1" applyAlignment="1">
      <alignment wrapText="1"/>
    </xf>
    <xf numFmtId="9" fontId="2" fillId="11" borderId="22" xfId="3" applyFont="1" applyFill="1" applyBorder="1" applyAlignment="1">
      <alignment horizontal="right" vertical="center" wrapText="1"/>
    </xf>
    <xf numFmtId="10" fontId="0" fillId="4" borderId="0" xfId="0" applyNumberFormat="1" applyFont="1" applyFill="1" applyBorder="1" applyAlignment="1">
      <alignment horizontal="center" vertical="center" wrapText="1"/>
    </xf>
    <xf numFmtId="44" fontId="0" fillId="4" borderId="0" xfId="0" applyNumberFormat="1" applyFont="1" applyFill="1" applyBorder="1" applyAlignment="1">
      <alignment horizontal="center" vertical="center" wrapText="1"/>
    </xf>
    <xf numFmtId="165" fontId="3" fillId="12" borderId="11" xfId="5" applyFont="1" applyFill="1" applyBorder="1" applyAlignment="1">
      <alignment horizontal="center"/>
    </xf>
    <xf numFmtId="0" fontId="3" fillId="0" borderId="8" xfId="0" applyFont="1" applyBorder="1" applyAlignment="1">
      <alignment horizontal="center"/>
    </xf>
    <xf numFmtId="170" fontId="3" fillId="0" borderId="8" xfId="5" applyNumberFormat="1" applyFont="1" applyBorder="1" applyAlignment="1">
      <alignment horizontal="center"/>
    </xf>
    <xf numFmtId="165" fontId="3" fillId="12" borderId="8" xfId="5" applyFont="1" applyFill="1" applyBorder="1" applyAlignment="1">
      <alignment horizontal="center" wrapText="1"/>
    </xf>
    <xf numFmtId="165" fontId="3" fillId="12" borderId="8" xfId="5" applyFont="1" applyFill="1" applyBorder="1" applyAlignment="1">
      <alignment horizontal="center" vertical="top" wrapText="1"/>
    </xf>
    <xf numFmtId="165" fontId="3" fillId="12" borderId="30" xfId="5" applyFont="1" applyFill="1" applyBorder="1" applyAlignment="1">
      <alignment horizontal="center" wrapText="1"/>
    </xf>
    <xf numFmtId="0" fontId="3" fillId="12" borderId="30" xfId="0" applyFont="1" applyFill="1" applyBorder="1" applyAlignment="1">
      <alignment horizontal="center" vertical="center" wrapText="1"/>
    </xf>
    <xf numFmtId="0" fontId="0" fillId="0" borderId="0" xfId="0" applyAlignment="1">
      <alignment horizontal="center"/>
    </xf>
    <xf numFmtId="0" fontId="3" fillId="0" borderId="8" xfId="0" applyFont="1" applyBorder="1"/>
    <xf numFmtId="165" fontId="0" fillId="0" borderId="8" xfId="5" applyFont="1" applyBorder="1" applyAlignment="1">
      <alignment horizontal="center"/>
    </xf>
    <xf numFmtId="165" fontId="0" fillId="0" borderId="8" xfId="5" applyNumberFormat="1" applyFont="1" applyBorder="1" applyAlignment="1">
      <alignment horizontal="center"/>
    </xf>
    <xf numFmtId="165" fontId="0" fillId="12" borderId="8" xfId="5" applyFont="1" applyFill="1" applyBorder="1" applyAlignment="1">
      <alignment horizontal="center" wrapText="1"/>
    </xf>
    <xf numFmtId="165" fontId="0" fillId="12" borderId="8" xfId="5" applyFont="1" applyFill="1" applyBorder="1"/>
    <xf numFmtId="165" fontId="2" fillId="12" borderId="8" xfId="5" applyFont="1" applyFill="1" applyBorder="1" applyAlignment="1">
      <alignment horizontal="center" wrapText="1"/>
    </xf>
    <xf numFmtId="168" fontId="3" fillId="12" borderId="30" xfId="3" applyNumberFormat="1" applyFont="1" applyFill="1" applyBorder="1" applyAlignment="1">
      <alignment horizontal="center" wrapText="1"/>
    </xf>
    <xf numFmtId="0" fontId="32" fillId="0" borderId="8" xfId="0" applyFont="1" applyBorder="1"/>
    <xf numFmtId="165" fontId="0" fillId="12" borderId="8" xfId="5" applyFont="1" applyFill="1" applyBorder="1" applyAlignment="1">
      <alignment horizontal="center"/>
    </xf>
    <xf numFmtId="165" fontId="3" fillId="0" borderId="8" xfId="0" applyNumberFormat="1" applyFont="1" applyBorder="1" applyAlignment="1">
      <alignment horizontal="center"/>
    </xf>
    <xf numFmtId="165" fontId="3" fillId="12" borderId="8" xfId="5" applyFont="1" applyFill="1" applyBorder="1" applyAlignment="1">
      <alignment wrapText="1"/>
    </xf>
    <xf numFmtId="165" fontId="3" fillId="12" borderId="8" xfId="5" applyFont="1" applyFill="1" applyBorder="1"/>
    <xf numFmtId="0" fontId="0" fillId="0" borderId="8" xfId="0" applyBorder="1"/>
    <xf numFmtId="170" fontId="0" fillId="0" borderId="0" xfId="5" applyNumberFormat="1" applyFont="1"/>
    <xf numFmtId="0" fontId="0" fillId="0" borderId="0" xfId="0" applyNumberFormat="1" applyAlignment="1">
      <alignment horizontal="center" wrapText="1"/>
    </xf>
    <xf numFmtId="0" fontId="2" fillId="0" borderId="0" xfId="0" applyFont="1"/>
    <xf numFmtId="168" fontId="0" fillId="0" borderId="0" xfId="3" applyNumberFormat="1" applyFont="1"/>
    <xf numFmtId="172" fontId="0" fillId="0" borderId="0" xfId="3" applyNumberFormat="1" applyFont="1"/>
    <xf numFmtId="43" fontId="0" fillId="0" borderId="0" xfId="0" applyNumberFormat="1"/>
    <xf numFmtId="168" fontId="8" fillId="3" borderId="9" xfId="3" applyNumberFormat="1" applyFont="1" applyFill="1" applyBorder="1" applyAlignment="1" applyProtection="1">
      <alignment vertical="center" wrapText="1"/>
    </xf>
    <xf numFmtId="43" fontId="0" fillId="0" borderId="0" xfId="0" applyNumberFormat="1" applyAlignment="1">
      <alignment horizontal="center" wrapText="1"/>
    </xf>
    <xf numFmtId="0" fontId="15" fillId="13" borderId="8" xfId="0" applyFont="1" applyFill="1" applyBorder="1" applyAlignment="1">
      <alignment horizontal="center" vertical="center" wrapText="1"/>
    </xf>
    <xf numFmtId="9" fontId="14" fillId="13" borderId="0" xfId="3" applyFont="1" applyFill="1" applyBorder="1" applyAlignment="1" applyProtection="1">
      <alignment horizontal="center" vertical="center" wrapText="1"/>
    </xf>
    <xf numFmtId="4" fontId="15" fillId="13" borderId="8" xfId="5" applyNumberFormat="1" applyFont="1" applyFill="1" applyBorder="1" applyAlignment="1" applyProtection="1">
      <alignment horizontal="right" vertical="center" wrapText="1"/>
    </xf>
    <xf numFmtId="4" fontId="14" fillId="13" borderId="44" xfId="5" applyNumberFormat="1" applyFont="1" applyFill="1" applyBorder="1" applyAlignment="1" applyProtection="1">
      <alignment horizontal="right" vertical="center" wrapText="1"/>
      <protection locked="0"/>
    </xf>
    <xf numFmtId="9" fontId="15" fillId="13" borderId="0" xfId="3" applyFont="1" applyFill="1" applyBorder="1" applyAlignment="1" applyProtection="1">
      <alignment horizontal="center" vertical="center" wrapText="1"/>
    </xf>
    <xf numFmtId="9" fontId="8" fillId="13" borderId="0" xfId="3" applyFont="1" applyFill="1" applyBorder="1" applyAlignment="1" applyProtection="1">
      <alignment horizontal="center" vertical="center" wrapText="1"/>
    </xf>
    <xf numFmtId="4" fontId="15" fillId="13" borderId="8" xfId="5" applyNumberFormat="1" applyFont="1" applyFill="1" applyBorder="1" applyAlignment="1" applyProtection="1">
      <alignment horizontal="right" vertical="center" wrapText="1"/>
      <protection locked="0"/>
    </xf>
    <xf numFmtId="9" fontId="13" fillId="13" borderId="0" xfId="3" applyFont="1" applyFill="1" applyBorder="1" applyAlignment="1" applyProtection="1">
      <alignment horizontal="center" vertical="center" wrapText="1"/>
    </xf>
    <xf numFmtId="9" fontId="0" fillId="13" borderId="0" xfId="3" applyFont="1" applyFill="1" applyBorder="1" applyAlignment="1">
      <alignment horizontal="center" wrapText="1"/>
    </xf>
    <xf numFmtId="4" fontId="14" fillId="13" borderId="8" xfId="5" applyNumberFormat="1" applyFont="1" applyFill="1" applyBorder="1" applyAlignment="1" applyProtection="1">
      <alignment horizontal="right" vertical="center" wrapText="1"/>
      <protection locked="0"/>
    </xf>
    <xf numFmtId="4" fontId="0" fillId="13" borderId="8" xfId="5" applyNumberFormat="1" applyFont="1" applyFill="1" applyBorder="1" applyAlignment="1" applyProtection="1">
      <alignment horizontal="right" vertical="center" wrapText="1"/>
      <protection locked="0"/>
    </xf>
    <xf numFmtId="9" fontId="8" fillId="13" borderId="0" xfId="3" applyFont="1" applyFill="1" applyBorder="1" applyAlignment="1" applyProtection="1">
      <alignment horizontal="center" vertical="center" wrapText="1"/>
      <protection locked="0"/>
    </xf>
    <xf numFmtId="9" fontId="0" fillId="0" borderId="0" xfId="3" applyFont="1" applyBorder="1" applyAlignment="1">
      <alignment horizontal="center" vertical="center" wrapText="1"/>
    </xf>
    <xf numFmtId="9" fontId="0" fillId="13" borderId="8" xfId="3" applyFont="1" applyFill="1" applyBorder="1" applyAlignment="1">
      <alignment horizontal="center" vertical="center" wrapText="1"/>
    </xf>
    <xf numFmtId="9" fontId="0" fillId="4" borderId="0" xfId="3" applyFont="1" applyFill="1" applyBorder="1" applyAlignment="1">
      <alignment horizontal="center" vertical="center" wrapText="1"/>
    </xf>
    <xf numFmtId="9" fontId="0" fillId="0" borderId="0" xfId="3" applyFont="1" applyFill="1" applyBorder="1" applyAlignment="1">
      <alignment horizontal="center" vertical="center" wrapText="1"/>
    </xf>
    <xf numFmtId="43" fontId="0" fillId="0" borderId="0" xfId="1" applyFont="1" applyBorder="1" applyAlignment="1">
      <alignment horizontal="center" vertical="center" wrapText="1"/>
    </xf>
    <xf numFmtId="43" fontId="0" fillId="13" borderId="8" xfId="1" applyFont="1" applyFill="1" applyBorder="1" applyAlignment="1">
      <alignment horizontal="center" vertical="center" wrapText="1"/>
    </xf>
    <xf numFmtId="43" fontId="0" fillId="4" borderId="0" xfId="1" applyFont="1" applyFill="1" applyBorder="1" applyAlignment="1">
      <alignment horizontal="center" vertical="center" wrapText="1"/>
    </xf>
    <xf numFmtId="43" fontId="0" fillId="0" borderId="0" xfId="1" applyFont="1" applyFill="1" applyBorder="1" applyAlignment="1">
      <alignment horizontal="center" vertical="center" wrapText="1"/>
    </xf>
    <xf numFmtId="4" fontId="14" fillId="11" borderId="8" xfId="0" applyNumberFormat="1" applyFont="1" applyFill="1" applyBorder="1" applyAlignment="1" applyProtection="1">
      <alignment horizontal="right" vertical="center" wrapText="1"/>
      <protection locked="0"/>
    </xf>
    <xf numFmtId="165" fontId="14" fillId="11" borderId="8" xfId="5" applyFont="1" applyFill="1" applyBorder="1" applyAlignment="1" applyProtection="1">
      <alignment horizontal="right" vertical="center" wrapText="1"/>
      <protection locked="0"/>
    </xf>
    <xf numFmtId="0" fontId="0" fillId="0" borderId="0" xfId="0" applyBorder="1"/>
    <xf numFmtId="10" fontId="3" fillId="6" borderId="0" xfId="3" applyNumberFormat="1" applyFont="1" applyFill="1" applyBorder="1" applyAlignment="1">
      <alignment wrapText="1"/>
    </xf>
    <xf numFmtId="165" fontId="3" fillId="0" borderId="0" xfId="5" applyFont="1" applyFill="1" applyBorder="1"/>
    <xf numFmtId="165" fontId="3" fillId="0" borderId="0" xfId="5" applyFont="1" applyFill="1" applyBorder="1" applyAlignment="1">
      <alignment wrapText="1"/>
    </xf>
    <xf numFmtId="168" fontId="3" fillId="0" borderId="0" xfId="3" applyNumberFormat="1" applyFont="1" applyFill="1" applyBorder="1" applyAlignment="1">
      <alignment horizontal="center" wrapText="1"/>
    </xf>
    <xf numFmtId="170" fontId="3" fillId="6" borderId="0" xfId="5" applyNumberFormat="1" applyFont="1" applyFill="1"/>
    <xf numFmtId="0" fontId="21" fillId="0" borderId="0" xfId="0" applyFont="1"/>
    <xf numFmtId="171" fontId="3" fillId="6" borderId="0" xfId="5" applyNumberFormat="1" applyFont="1" applyFill="1"/>
    <xf numFmtId="0" fontId="9" fillId="0" borderId="0" xfId="0" applyFont="1" applyFill="1" applyBorder="1" applyAlignment="1">
      <alignment wrapText="1"/>
    </xf>
    <xf numFmtId="4" fontId="14" fillId="0" borderId="0" xfId="5" applyNumberFormat="1" applyFont="1" applyFill="1" applyBorder="1" applyAlignment="1" applyProtection="1">
      <alignment horizontal="right" vertical="center" wrapText="1"/>
      <protection locked="0"/>
    </xf>
    <xf numFmtId="4" fontId="15" fillId="0" borderId="0" xfId="5" applyNumberFormat="1" applyFont="1" applyFill="1" applyBorder="1" applyAlignment="1" applyProtection="1">
      <alignment horizontal="right" vertical="center" wrapText="1"/>
      <protection locked="0"/>
    </xf>
    <xf numFmtId="10" fontId="21" fillId="13" borderId="8" xfId="3" applyNumberFormat="1" applyFont="1" applyFill="1" applyBorder="1" applyAlignment="1">
      <alignment horizontal="center" vertical="center" wrapText="1"/>
    </xf>
    <xf numFmtId="0" fontId="3" fillId="0" borderId="46" xfId="0" applyFont="1" applyBorder="1" applyAlignment="1">
      <alignment horizontal="center"/>
    </xf>
    <xf numFmtId="0" fontId="3" fillId="0" borderId="47" xfId="0" applyFont="1" applyBorder="1" applyAlignment="1">
      <alignment horizontal="center"/>
    </xf>
    <xf numFmtId="165" fontId="3" fillId="12" borderId="8" xfId="5" applyFont="1" applyFill="1" applyBorder="1" applyAlignment="1">
      <alignment horizontal="center"/>
    </xf>
    <xf numFmtId="0" fontId="3" fillId="0" borderId="11" xfId="0" applyFont="1" applyFill="1" applyBorder="1" applyAlignment="1">
      <alignment horizontal="center"/>
    </xf>
    <xf numFmtId="0" fontId="3" fillId="0" borderId="46" xfId="0" applyFont="1" applyFill="1" applyBorder="1" applyAlignment="1">
      <alignment horizontal="center"/>
    </xf>
    <xf numFmtId="0" fontId="3" fillId="6" borderId="9" xfId="0" applyFont="1" applyFill="1" applyBorder="1" applyAlignment="1">
      <alignment horizontal="center"/>
    </xf>
    <xf numFmtId="0" fontId="3" fillId="6" borderId="49" xfId="0" applyFont="1" applyFill="1" applyBorder="1" applyAlignment="1">
      <alignment horizontal="center"/>
    </xf>
    <xf numFmtId="0" fontId="3" fillId="6" borderId="15" xfId="0" applyFont="1" applyFill="1" applyBorder="1" applyAlignment="1">
      <alignment horizontal="center"/>
    </xf>
    <xf numFmtId="0" fontId="3" fillId="6" borderId="0" xfId="0" applyFont="1" applyFill="1" applyBorder="1" applyAlignment="1">
      <alignment horizontal="center"/>
    </xf>
    <xf numFmtId="0" fontId="15" fillId="13" borderId="13" xfId="0" applyFont="1" applyFill="1" applyBorder="1" applyAlignment="1">
      <alignment horizontal="center" vertical="center" wrapText="1"/>
    </xf>
    <xf numFmtId="0" fontId="15" fillId="13" borderId="30" xfId="0" applyFont="1" applyFill="1" applyBorder="1" applyAlignment="1">
      <alignment horizontal="center" vertical="center" wrapText="1"/>
    </xf>
    <xf numFmtId="0" fontId="14" fillId="11" borderId="28" xfId="0" applyFont="1" applyFill="1" applyBorder="1" applyAlignment="1" applyProtection="1">
      <alignment horizontal="center" vertical="center" wrapText="1"/>
      <protection locked="0"/>
    </xf>
    <xf numFmtId="0" fontId="14" fillId="11" borderId="29" xfId="0" applyFont="1" applyFill="1" applyBorder="1" applyAlignment="1" applyProtection="1">
      <alignment horizontal="center" vertical="center" wrapText="1"/>
      <protection locked="0"/>
    </xf>
    <xf numFmtId="0" fontId="8" fillId="3" borderId="38" xfId="0" applyFont="1" applyFill="1" applyBorder="1" applyAlignment="1" applyProtection="1">
      <alignment horizontal="center" vertical="center" wrapText="1"/>
    </xf>
    <xf numFmtId="0" fontId="8" fillId="3" borderId="39" xfId="0" applyFont="1" applyFill="1" applyBorder="1" applyAlignment="1" applyProtection="1">
      <alignment horizontal="center" vertical="center" wrapText="1"/>
    </xf>
    <xf numFmtId="0" fontId="8" fillId="3" borderId="40"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14" fillId="3" borderId="8" xfId="0" applyFont="1" applyFill="1" applyBorder="1" applyAlignment="1" applyProtection="1">
      <alignment horizontal="center" vertical="center" wrapText="1"/>
    </xf>
    <xf numFmtId="44" fontId="14" fillId="11" borderId="28" xfId="2" applyFont="1" applyFill="1" applyBorder="1" applyAlignment="1" applyProtection="1">
      <alignment horizontal="center" vertical="center" wrapText="1"/>
    </xf>
    <xf numFmtId="44" fontId="14" fillId="11" borderId="29" xfId="2" applyFont="1" applyFill="1" applyBorder="1" applyAlignment="1" applyProtection="1">
      <alignment horizontal="center" vertical="center" wrapText="1"/>
    </xf>
    <xf numFmtId="0" fontId="8" fillId="0" borderId="0" xfId="0" applyFont="1" applyFill="1" applyBorder="1" applyAlignment="1">
      <alignment horizontal="center" vertical="center" wrapText="1"/>
    </xf>
    <xf numFmtId="0" fontId="3" fillId="3" borderId="42"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0" fillId="8" borderId="17" xfId="0" applyFill="1" applyBorder="1" applyAlignment="1">
      <alignment horizontal="center" vertical="center" wrapText="1"/>
    </xf>
    <xf numFmtId="0" fontId="0" fillId="8" borderId="22" xfId="0" applyFill="1" applyBorder="1" applyAlignment="1">
      <alignment horizontal="center" vertical="center" wrapText="1"/>
    </xf>
    <xf numFmtId="0" fontId="13" fillId="4" borderId="8" xfId="0" applyFont="1" applyFill="1" applyBorder="1" applyAlignment="1" applyProtection="1">
      <alignment horizontal="left" vertical="top" wrapText="1"/>
      <protection locked="0"/>
    </xf>
    <xf numFmtId="44" fontId="13" fillId="4" borderId="8" xfId="2" applyFont="1" applyFill="1" applyBorder="1" applyAlignment="1" applyProtection="1">
      <alignment horizontal="left" vertical="top" wrapText="1"/>
      <protection locked="0"/>
    </xf>
    <xf numFmtId="0" fontId="8" fillId="7" borderId="8"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44" fontId="8" fillId="3" borderId="15" xfId="2" applyFont="1" applyFill="1" applyBorder="1" applyAlignment="1" applyProtection="1">
      <alignment horizontal="center" vertical="center" wrapText="1"/>
    </xf>
    <xf numFmtId="44" fontId="8" fillId="3" borderId="11" xfId="2" applyFont="1" applyFill="1" applyBorder="1" applyAlignment="1" applyProtection="1">
      <alignment horizontal="center" vertical="center" wrapText="1"/>
    </xf>
    <xf numFmtId="0" fontId="8" fillId="4" borderId="8" xfId="0" applyFont="1" applyFill="1" applyBorder="1" applyAlignment="1" applyProtection="1">
      <alignment horizontal="left" vertical="top" wrapText="1"/>
      <protection locked="0"/>
    </xf>
    <xf numFmtId="44" fontId="8" fillId="4" borderId="8" xfId="2" applyFont="1" applyFill="1" applyBorder="1" applyAlignment="1" applyProtection="1">
      <alignment horizontal="left" vertical="top" wrapText="1"/>
      <protection locked="0"/>
    </xf>
    <xf numFmtId="0" fontId="8" fillId="4" borderId="8" xfId="0" applyNumberFormat="1" applyFont="1" applyFill="1" applyBorder="1" applyAlignment="1" applyProtection="1">
      <alignment horizontal="left" vertical="top" wrapText="1"/>
      <protection locked="0"/>
    </xf>
    <xf numFmtId="0" fontId="4" fillId="0" borderId="0" xfId="0" applyFont="1" applyBorder="1" applyAlignment="1">
      <alignment horizontal="left" vertical="top" wrapText="1"/>
    </xf>
    <xf numFmtId="0" fontId="9" fillId="2" borderId="1" xfId="0" applyFont="1" applyFill="1" applyBorder="1" applyAlignment="1">
      <alignment horizontal="left" wrapText="1"/>
    </xf>
    <xf numFmtId="0" fontId="9" fillId="2" borderId="2"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44" fontId="10" fillId="2" borderId="5" xfId="2" applyFont="1" applyFill="1" applyBorder="1" applyAlignment="1">
      <alignment horizontal="left" wrapText="1"/>
    </xf>
    <xf numFmtId="0" fontId="12" fillId="2" borderId="23" xfId="0" applyFont="1" applyFill="1" applyBorder="1" applyAlignment="1">
      <alignment horizontal="left" wrapText="1"/>
    </xf>
    <xf numFmtId="0" fontId="12" fillId="2" borderId="24" xfId="0" applyFont="1" applyFill="1" applyBorder="1" applyAlignment="1">
      <alignment horizontal="left" wrapText="1"/>
    </xf>
    <xf numFmtId="0" fontId="12" fillId="2" borderId="25" xfId="0" applyFont="1" applyFill="1" applyBorder="1" applyAlignment="1">
      <alignment horizontal="left" wrapText="1"/>
    </xf>
    <xf numFmtId="49" fontId="8" fillId="4" borderId="8" xfId="0" applyNumberFormat="1" applyFont="1" applyFill="1" applyBorder="1" applyAlignment="1" applyProtection="1">
      <alignment horizontal="left" vertical="top" wrapText="1"/>
      <protection locked="0"/>
    </xf>
    <xf numFmtId="0" fontId="8" fillId="3" borderId="35" xfId="0" applyFont="1" applyFill="1" applyBorder="1" applyAlignment="1" applyProtection="1">
      <alignment horizontal="center" vertical="center" wrapText="1"/>
    </xf>
    <xf numFmtId="0" fontId="8" fillId="3" borderId="37" xfId="0" applyFont="1" applyFill="1" applyBorder="1" applyAlignment="1" applyProtection="1">
      <alignment horizontal="center" vertical="center" wrapText="1"/>
    </xf>
    <xf numFmtId="0" fontId="8" fillId="7" borderId="31" xfId="0" applyFont="1" applyFill="1" applyBorder="1" applyAlignment="1" applyProtection="1">
      <alignment horizontal="center" vertical="center" wrapText="1"/>
    </xf>
    <xf numFmtId="0" fontId="8" fillId="7" borderId="32" xfId="0" applyFont="1" applyFill="1" applyBorder="1" applyAlignment="1" applyProtection="1">
      <alignment horizontal="center" vertical="center" wrapText="1"/>
    </xf>
    <xf numFmtId="0" fontId="8" fillId="7" borderId="48"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44" fontId="8" fillId="3" borderId="35" xfId="2" applyFont="1" applyFill="1" applyBorder="1" applyAlignment="1" applyProtection="1">
      <alignment horizontal="center" vertical="center" wrapText="1"/>
    </xf>
    <xf numFmtId="44" fontId="8" fillId="3" borderId="37" xfId="2"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8" fillId="4" borderId="29" xfId="0" applyFont="1" applyFill="1" applyBorder="1" applyAlignment="1" applyProtection="1">
      <alignment horizontal="left" vertical="top" wrapText="1"/>
      <protection locked="0"/>
    </xf>
    <xf numFmtId="0" fontId="10" fillId="2" borderId="6" xfId="0" applyFont="1" applyFill="1" applyBorder="1" applyAlignment="1">
      <alignment horizontal="left" wrapText="1"/>
    </xf>
    <xf numFmtId="0" fontId="8" fillId="7" borderId="33" xfId="0" applyFont="1" applyFill="1" applyBorder="1" applyAlignment="1" applyProtection="1">
      <alignment horizontal="center" vertical="center" wrapText="1"/>
    </xf>
    <xf numFmtId="0" fontId="8" fillId="3" borderId="2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0" borderId="0" xfId="0" applyFont="1" applyAlignment="1">
      <alignment horizontal="center" vertical="center" wrapText="1"/>
    </xf>
    <xf numFmtId="0" fontId="3" fillId="3" borderId="4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8" fillId="7" borderId="31"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4" fillId="0" borderId="0" xfId="0" applyFont="1" applyAlignment="1">
      <alignment horizontal="left" vertical="top" wrapText="1"/>
    </xf>
    <xf numFmtId="8" fontId="3" fillId="3" borderId="13" xfId="0" applyNumberFormat="1" applyFont="1" applyFill="1" applyBorder="1" applyAlignment="1">
      <alignment horizontal="center" vertical="center" wrapText="1"/>
    </xf>
    <xf numFmtId="8" fontId="3" fillId="3" borderId="14" xfId="0" applyNumberFormat="1" applyFont="1" applyFill="1" applyBorder="1" applyAlignment="1">
      <alignment horizontal="center" vertical="center" wrapText="1"/>
    </xf>
    <xf numFmtId="164" fontId="21" fillId="3" borderId="13" xfId="0" applyNumberFormat="1" applyFont="1" applyFill="1" applyBorder="1" applyAlignment="1">
      <alignment horizontal="center" vertical="center"/>
    </xf>
    <xf numFmtId="164" fontId="21" fillId="3" borderId="14" xfId="0" applyNumberFormat="1" applyFont="1" applyFill="1" applyBorder="1" applyAlignment="1">
      <alignment horizontal="center" vertical="center"/>
    </xf>
    <xf numFmtId="8" fontId="3" fillId="3" borderId="19" xfId="0" applyNumberFormat="1" applyFont="1" applyFill="1" applyBorder="1" applyAlignment="1">
      <alignment horizontal="center" vertical="center" wrapText="1"/>
    </xf>
    <xf numFmtId="8" fontId="3" fillId="3" borderId="20"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44" fontId="3" fillId="3" borderId="8"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164" fontId="3" fillId="3" borderId="13" xfId="0" applyNumberFormat="1" applyFont="1" applyFill="1" applyBorder="1" applyAlignment="1">
      <alignment horizontal="center" vertical="center"/>
    </xf>
    <xf numFmtId="164" fontId="3" fillId="3" borderId="14" xfId="0" applyNumberFormat="1" applyFont="1" applyFill="1" applyBorder="1" applyAlignment="1">
      <alignment horizontal="center" vertical="center"/>
    </xf>
    <xf numFmtId="0" fontId="3" fillId="3" borderId="7" xfId="0" applyFont="1" applyFill="1" applyBorder="1" applyAlignment="1" applyProtection="1">
      <alignment horizontal="left" vertical="center" wrapText="1"/>
    </xf>
    <xf numFmtId="8" fontId="3" fillId="3" borderId="8" xfId="0" applyNumberFormat="1" applyFont="1" applyFill="1" applyBorder="1" applyAlignment="1">
      <alignment horizontal="center" vertical="center" wrapText="1"/>
    </xf>
    <xf numFmtId="164" fontId="3" fillId="3" borderId="9" xfId="0" applyNumberFormat="1" applyFont="1" applyFill="1" applyBorder="1" applyAlignment="1">
      <alignment horizontal="center" vertical="center"/>
    </xf>
    <xf numFmtId="164" fontId="3" fillId="3" borderId="10" xfId="0" applyNumberFormat="1" applyFont="1" applyFill="1" applyBorder="1" applyAlignment="1">
      <alignment horizontal="center" vertical="center"/>
    </xf>
    <xf numFmtId="164" fontId="3" fillId="3" borderId="15" xfId="0" applyNumberFormat="1" applyFont="1" applyFill="1" applyBorder="1" applyAlignment="1">
      <alignment horizontal="center" vertical="center"/>
    </xf>
    <xf numFmtId="164" fontId="3" fillId="3" borderId="16"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3" borderId="12"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3" xfId="0" applyFont="1" applyFill="1" applyBorder="1" applyAlignment="1">
      <alignment horizontal="center" wrapText="1"/>
    </xf>
    <xf numFmtId="44" fontId="3" fillId="3" borderId="9" xfId="0" applyNumberFormat="1" applyFont="1" applyFill="1" applyBorder="1" applyAlignment="1">
      <alignment horizontal="center" vertical="center" wrapText="1"/>
    </xf>
    <xf numFmtId="44" fontId="3" fillId="3" borderId="10" xfId="0" applyNumberFormat="1" applyFont="1" applyFill="1" applyBorder="1" applyAlignment="1">
      <alignment horizontal="center" vertical="center" wrapText="1"/>
    </xf>
    <xf numFmtId="44" fontId="3" fillId="3" borderId="11" xfId="0" applyNumberFormat="1" applyFont="1" applyFill="1" applyBorder="1" applyAlignment="1">
      <alignment horizontal="center" vertical="center" wrapText="1"/>
    </xf>
    <xf numFmtId="44" fontId="3" fillId="3" borderId="12" xfId="0" applyNumberFormat="1" applyFont="1" applyFill="1" applyBorder="1" applyAlignment="1">
      <alignment horizontal="center" vertical="center" wrapText="1"/>
    </xf>
  </cellXfs>
  <cellStyles count="6">
    <cellStyle name="Comma" xfId="1" builtinId="3"/>
    <cellStyle name="Comma 2" xfId="4" xr:uid="{00000000-0005-0000-0000-000001000000}"/>
    <cellStyle name="Comma 3" xfId="5" xr:uid="{00000000-0005-0000-0000-000002000000}"/>
    <cellStyle name="Currency" xfId="2" builtinId="4"/>
    <cellStyle name="Normal" xfId="0" builtinId="0"/>
    <cellStyle name="Percent" xfId="3"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endes\AppData\Local\Microsoft\Windows\Temporary%20Internet%20Files\Content.Outlook\K2F18XGZ\WD%20Budget%2012.11.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ndes/AppData/Local/Microsoft/Windows/Temporary%20Internet%20Files/Content.Outlook/K2F18XGZ/WD%20Budget%2012.11.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itednations-my.sharepoint.com/Users/mendes/AppData/Local/Microsoft/Windows/Temporary%20Internet%20Files/Content.Outlook/K2F18XGZ/WD%20Budget%2012.11.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For MPTFO Use"/>
      <sheetName val="Dropdowns"/>
      <sheetName val="Sheet2"/>
    </sheetNames>
    <sheetDataSet>
      <sheetData sheetId="0">
        <row r="97">
          <cell r="C97" t="str">
            <v xml:space="preserve">Improved management and delivery of basic services in a responsive, accountable and inclusive way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15"/>
  <sheetViews>
    <sheetView tabSelected="1" workbookViewId="0">
      <selection activeCell="F8" sqref="F8"/>
    </sheetView>
  </sheetViews>
  <sheetFormatPr defaultRowHeight="14.5" x14ac:dyDescent="0.35"/>
  <cols>
    <col min="1" max="1" width="8" customWidth="1"/>
    <col min="2" max="2" width="16.54296875" customWidth="1"/>
    <col min="3" max="3" width="14.1796875" customWidth="1"/>
    <col min="4" max="4" width="14.1796875" style="359" customWidth="1"/>
    <col min="5" max="5" width="20.7265625" style="359" customWidth="1"/>
    <col min="6" max="6" width="15.453125" customWidth="1"/>
    <col min="7" max="7" width="13.54296875" style="360" customWidth="1"/>
    <col min="8" max="8" width="16.81640625" style="360" customWidth="1"/>
    <col min="9" max="9" width="19.1796875" style="360" customWidth="1"/>
    <col min="10" max="10" width="29.453125" customWidth="1"/>
    <col min="11" max="11" width="19.453125" customWidth="1"/>
  </cols>
  <sheetData>
    <row r="1" spans="2:16" x14ac:dyDescent="0.35">
      <c r="B1" s="401"/>
      <c r="C1" s="401"/>
      <c r="D1" s="402"/>
      <c r="E1" s="403" t="s">
        <v>345</v>
      </c>
      <c r="F1" s="403"/>
      <c r="G1" s="403"/>
      <c r="H1" s="338"/>
      <c r="I1" s="404"/>
      <c r="J1" s="405"/>
    </row>
    <row r="2" spans="2:16" ht="26.25" customHeight="1" x14ac:dyDescent="0.35">
      <c r="B2" s="339" t="s">
        <v>346</v>
      </c>
      <c r="C2" s="339" t="s">
        <v>347</v>
      </c>
      <c r="D2" s="340" t="s">
        <v>348</v>
      </c>
      <c r="E2" s="341" t="s">
        <v>368</v>
      </c>
      <c r="F2" s="342" t="s">
        <v>358</v>
      </c>
      <c r="G2" s="341" t="s">
        <v>349</v>
      </c>
      <c r="H2" s="343" t="s">
        <v>366</v>
      </c>
      <c r="I2" s="344" t="s">
        <v>350</v>
      </c>
      <c r="J2" s="339" t="s">
        <v>351</v>
      </c>
      <c r="K2" s="345"/>
    </row>
    <row r="3" spans="2:16" ht="19.5" customHeight="1" x14ac:dyDescent="0.35">
      <c r="B3" s="346" t="s">
        <v>35</v>
      </c>
      <c r="C3" s="347">
        <v>1312569</v>
      </c>
      <c r="D3" s="348">
        <v>393700.7</v>
      </c>
      <c r="E3" s="349">
        <f>F3</f>
        <v>254493.65</v>
      </c>
      <c r="F3" s="350">
        <v>254493.65</v>
      </c>
      <c r="G3" s="351" t="s">
        <v>352</v>
      </c>
      <c r="H3" s="352">
        <f>E3/D3</f>
        <v>0.64641401450391123</v>
      </c>
      <c r="I3" s="352">
        <f>E3/C3</f>
        <v>0.19388973074939297</v>
      </c>
      <c r="J3" s="353" t="s">
        <v>365</v>
      </c>
    </row>
    <row r="4" spans="2:16" ht="17.25" customHeight="1" x14ac:dyDescent="0.35">
      <c r="B4" s="346" t="s">
        <v>36</v>
      </c>
      <c r="C4" s="348">
        <v>1000000</v>
      </c>
      <c r="D4" s="348">
        <v>300000</v>
      </c>
      <c r="E4" s="349">
        <f>F4</f>
        <v>292075.96999999997</v>
      </c>
      <c r="F4" s="350">
        <v>292075.96999999997</v>
      </c>
      <c r="G4" s="351" t="s">
        <v>352</v>
      </c>
      <c r="H4" s="352">
        <f>E4/D4</f>
        <v>0.97358656666666654</v>
      </c>
      <c r="I4" s="352">
        <f>E4/C4</f>
        <v>0.29207596999999996</v>
      </c>
      <c r="J4" s="353" t="s">
        <v>353</v>
      </c>
    </row>
    <row r="5" spans="2:16" ht="18" customHeight="1" x14ac:dyDescent="0.35">
      <c r="B5" s="346" t="s">
        <v>37</v>
      </c>
      <c r="C5" s="347">
        <v>1408120</v>
      </c>
      <c r="D5" s="348">
        <v>422436</v>
      </c>
      <c r="E5" s="349">
        <f>F5</f>
        <v>420566</v>
      </c>
      <c r="F5" s="354">
        <v>420566</v>
      </c>
      <c r="G5" s="351" t="s">
        <v>352</v>
      </c>
      <c r="H5" s="352">
        <f t="shared" ref="H5:H7" si="0">E5/D5</f>
        <v>0.99557329394275107</v>
      </c>
      <c r="I5" s="352">
        <f>E5/C5</f>
        <v>0.29867198818282531</v>
      </c>
      <c r="J5" s="353" t="s">
        <v>354</v>
      </c>
    </row>
    <row r="6" spans="2:16" x14ac:dyDescent="0.35">
      <c r="B6" s="346" t="s">
        <v>4</v>
      </c>
      <c r="C6" s="347">
        <v>599999.99620000005</v>
      </c>
      <c r="D6" s="348">
        <v>180966.59</v>
      </c>
      <c r="E6" s="349">
        <f>F6</f>
        <v>85015.5</v>
      </c>
      <c r="F6" s="350">
        <v>85015.5</v>
      </c>
      <c r="G6" s="351">
        <f t="shared" ref="G6" si="1">F6*7%</f>
        <v>5951.0850000000009</v>
      </c>
      <c r="H6" s="352">
        <f t="shared" si="0"/>
        <v>0.46978561070305852</v>
      </c>
      <c r="I6" s="352">
        <f>E6/C6</f>
        <v>0.14169250089738583</v>
      </c>
      <c r="J6" s="353" t="s">
        <v>355</v>
      </c>
    </row>
    <row r="7" spans="2:16" x14ac:dyDescent="0.35">
      <c r="B7" s="346" t="s">
        <v>356</v>
      </c>
      <c r="C7" s="355">
        <f>SUM(C3:C6)</f>
        <v>4320688.9961999999</v>
      </c>
      <c r="D7" s="355">
        <f t="shared" ref="D7:G7" si="2">SUM(D3:D6)</f>
        <v>1297103.29</v>
      </c>
      <c r="E7" s="356">
        <f>SUM(E3:E6)</f>
        <v>1052151.1200000001</v>
      </c>
      <c r="F7" s="357">
        <f t="shared" si="2"/>
        <v>1052151.1200000001</v>
      </c>
      <c r="G7" s="356">
        <f t="shared" si="2"/>
        <v>5951.0850000000009</v>
      </c>
      <c r="H7" s="352">
        <f t="shared" si="0"/>
        <v>0.81115446095275889</v>
      </c>
      <c r="I7" s="352">
        <f>E7/C7</f>
        <v>0.24351466188039819</v>
      </c>
      <c r="J7" s="358"/>
    </row>
    <row r="8" spans="2:16" x14ac:dyDescent="0.35">
      <c r="B8" s="406" t="s">
        <v>364</v>
      </c>
      <c r="C8" s="407"/>
      <c r="D8" s="407"/>
      <c r="E8" s="390">
        <f>'WD all agencies'!L216/'WD all agencies'!J216</f>
        <v>0.39951243422555327</v>
      </c>
      <c r="F8" s="391"/>
      <c r="G8" s="392"/>
      <c r="H8" s="393"/>
      <c r="I8" s="393"/>
      <c r="J8" s="389"/>
    </row>
    <row r="9" spans="2:16" x14ac:dyDescent="0.35">
      <c r="B9" s="408" t="s">
        <v>367</v>
      </c>
      <c r="C9" s="409"/>
      <c r="D9" s="409"/>
      <c r="E9" s="396">
        <f>E7*7%</f>
        <v>73650.578400000013</v>
      </c>
    </row>
    <row r="10" spans="2:16" x14ac:dyDescent="0.35">
      <c r="B10" s="408" t="s">
        <v>363</v>
      </c>
      <c r="C10" s="409"/>
      <c r="D10" s="409"/>
      <c r="E10" s="394">
        <f>E7+E9</f>
        <v>1125801.6984000001</v>
      </c>
    </row>
    <row r="11" spans="2:16" x14ac:dyDescent="0.35">
      <c r="C11" s="361"/>
      <c r="E11" s="362"/>
      <c r="F11" s="363"/>
    </row>
    <row r="12" spans="2:16" x14ac:dyDescent="0.35">
      <c r="E12" s="362"/>
      <c r="F12" s="364"/>
      <c r="P12" s="360"/>
    </row>
    <row r="13" spans="2:16" x14ac:dyDescent="0.35">
      <c r="E13" s="362"/>
      <c r="F13" s="364"/>
      <c r="I13" s="366"/>
    </row>
    <row r="14" spans="2:16" x14ac:dyDescent="0.35">
      <c r="E14" s="362"/>
      <c r="F14" s="364"/>
    </row>
    <row r="15" spans="2:16" x14ac:dyDescent="0.35">
      <c r="E15" s="165"/>
      <c r="F15" s="364"/>
    </row>
  </sheetData>
  <mergeCells count="6">
    <mergeCell ref="B10:D10"/>
    <mergeCell ref="B1:D1"/>
    <mergeCell ref="E1:G1"/>
    <mergeCell ref="I1:J1"/>
    <mergeCell ref="B8:D8"/>
    <mergeCell ref="B9:D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N255"/>
  <sheetViews>
    <sheetView showGridLines="0" showZeros="0" topLeftCell="A210" zoomScale="60" zoomScaleNormal="60" workbookViewId="0">
      <selection activeCell="O229" sqref="O229"/>
    </sheetView>
  </sheetViews>
  <sheetFormatPr defaultColWidth="9.1796875" defaultRowHeight="14.5" x14ac:dyDescent="0.35"/>
  <cols>
    <col min="1" max="1" width="20.81640625" style="29" customWidth="1"/>
    <col min="2" max="2" width="48.7265625" style="29" customWidth="1"/>
    <col min="3" max="3" width="22" style="29" customWidth="1"/>
    <col min="4" max="4" width="21.26953125" style="29" customWidth="1"/>
    <col min="5" max="5" width="22" style="29" customWidth="1"/>
    <col min="6" max="6" width="21" style="29" customWidth="1"/>
    <col min="7" max="7" width="29.1796875" style="29" customWidth="1"/>
    <col min="8" max="8" width="0.1796875" style="269" customWidth="1"/>
    <col min="9" max="9" width="18" style="32" hidden="1" customWidth="1"/>
    <col min="10" max="10" width="23.7265625" style="270" customWidth="1"/>
    <col min="11" max="11" width="9" style="268" hidden="1" customWidth="1"/>
    <col min="12" max="12" width="18" style="383" customWidth="1"/>
    <col min="13" max="13" width="13.26953125" style="379" customWidth="1"/>
    <col min="14" max="14" width="27" style="29" customWidth="1"/>
    <col min="15" max="15" width="18.453125" style="29" customWidth="1"/>
    <col min="16" max="16" width="17.453125" style="29" customWidth="1"/>
    <col min="17" max="17" width="25.1796875" style="29" customWidth="1"/>
    <col min="18" max="16384" width="9.1796875" style="29"/>
  </cols>
  <sheetData>
    <row r="2" spans="1:14" ht="47.25" customHeight="1" x14ac:dyDescent="1">
      <c r="A2" s="437" t="s">
        <v>22</v>
      </c>
      <c r="B2" s="437"/>
      <c r="C2" s="437"/>
      <c r="D2" s="437"/>
      <c r="E2" s="25"/>
      <c r="F2" s="25"/>
      <c r="G2" s="25"/>
      <c r="H2" s="266"/>
      <c r="I2" s="27"/>
      <c r="J2" s="267"/>
      <c r="N2" s="28"/>
    </row>
    <row r="3" spans="1:14" ht="15.5" x14ac:dyDescent="0.35">
      <c r="A3" s="30"/>
    </row>
    <row r="4" spans="1:14" ht="16" thickBot="1" x14ac:dyDescent="0.4">
      <c r="A4" s="33"/>
    </row>
    <row r="5" spans="1:14" ht="36.75" customHeight="1" x14ac:dyDescent="0.8">
      <c r="A5" s="438" t="s">
        <v>23</v>
      </c>
      <c r="B5" s="439"/>
      <c r="C5" s="35"/>
      <c r="D5" s="35"/>
      <c r="E5" s="35"/>
      <c r="F5" s="35"/>
      <c r="G5" s="35"/>
      <c r="H5" s="271"/>
      <c r="I5" s="37"/>
      <c r="J5" s="272"/>
      <c r="K5" s="273"/>
      <c r="N5" s="397"/>
    </row>
    <row r="6" spans="1:14" ht="174" customHeight="1" thickBot="1" x14ac:dyDescent="0.55000000000000004">
      <c r="A6" s="440" t="s">
        <v>24</v>
      </c>
      <c r="B6" s="441"/>
      <c r="C6" s="441"/>
      <c r="D6" s="441"/>
      <c r="E6" s="441"/>
      <c r="F6" s="441"/>
      <c r="G6" s="441"/>
      <c r="H6" s="441"/>
      <c r="I6" s="442"/>
      <c r="J6" s="441"/>
      <c r="K6" s="441"/>
    </row>
    <row r="7" spans="1:14" x14ac:dyDescent="0.35">
      <c r="A7" s="39"/>
    </row>
    <row r="8" spans="1:14" ht="15" thickBot="1" x14ac:dyDescent="0.4"/>
    <row r="9" spans="1:14" ht="27" customHeight="1" thickBot="1" x14ac:dyDescent="0.65">
      <c r="A9" s="443" t="s">
        <v>25</v>
      </c>
      <c r="B9" s="444"/>
      <c r="C9" s="444"/>
      <c r="D9" s="444"/>
      <c r="E9" s="444"/>
      <c r="F9" s="444"/>
      <c r="G9" s="444"/>
      <c r="H9" s="445"/>
      <c r="I9" s="40"/>
    </row>
    <row r="11" spans="1:14" ht="25.5" customHeight="1" x14ac:dyDescent="0.35">
      <c r="C11" s="41"/>
      <c r="D11" s="41"/>
      <c r="E11" s="41"/>
      <c r="F11" s="41"/>
      <c r="G11" s="41"/>
      <c r="H11" s="274"/>
      <c r="I11" s="42"/>
      <c r="J11" s="275"/>
      <c r="K11" s="276"/>
      <c r="N11" s="43"/>
    </row>
    <row r="12" spans="1:14" ht="98.5" customHeight="1" x14ac:dyDescent="0.35">
      <c r="A12" s="277" t="s">
        <v>26</v>
      </c>
      <c r="B12" s="278" t="s">
        <v>27</v>
      </c>
      <c r="C12" s="44" t="s">
        <v>28</v>
      </c>
      <c r="D12" s="44" t="s">
        <v>29</v>
      </c>
      <c r="E12" s="44" t="s">
        <v>30</v>
      </c>
      <c r="F12" s="44" t="s">
        <v>31</v>
      </c>
      <c r="G12" s="45" t="s">
        <v>14</v>
      </c>
      <c r="H12" s="279" t="s">
        <v>337</v>
      </c>
      <c r="I12" s="44" t="s">
        <v>33</v>
      </c>
      <c r="J12" s="367" t="s">
        <v>357</v>
      </c>
      <c r="K12" s="368"/>
      <c r="L12" s="410" t="s">
        <v>360</v>
      </c>
      <c r="M12" s="411"/>
      <c r="N12" s="44" t="s">
        <v>34</v>
      </c>
    </row>
    <row r="13" spans="1:14" ht="18.75" customHeight="1" x14ac:dyDescent="0.35">
      <c r="A13" s="277"/>
      <c r="B13" s="47"/>
      <c r="C13" s="48" t="s">
        <v>35</v>
      </c>
      <c r="D13" s="48" t="s">
        <v>36</v>
      </c>
      <c r="E13" s="48" t="s">
        <v>37</v>
      </c>
      <c r="F13" s="48" t="s">
        <v>4</v>
      </c>
      <c r="G13" s="45"/>
      <c r="H13" s="280"/>
      <c r="I13" s="49"/>
      <c r="J13" s="369"/>
      <c r="K13" s="368"/>
      <c r="L13" s="384" t="s">
        <v>361</v>
      </c>
      <c r="M13" s="380" t="s">
        <v>359</v>
      </c>
      <c r="N13" s="47"/>
    </row>
    <row r="14" spans="1:14" ht="32.25" customHeight="1" x14ac:dyDescent="0.35">
      <c r="A14" s="281" t="s">
        <v>38</v>
      </c>
      <c r="B14" s="446" t="s">
        <v>39</v>
      </c>
      <c r="C14" s="446"/>
      <c r="D14" s="446"/>
      <c r="E14" s="446"/>
      <c r="F14" s="446"/>
      <c r="G14" s="446"/>
      <c r="H14" s="446"/>
      <c r="I14" s="435"/>
      <c r="J14" s="370"/>
      <c r="K14" s="371"/>
      <c r="L14" s="384"/>
      <c r="M14" s="380"/>
    </row>
    <row r="15" spans="1:14" ht="23.25" customHeight="1" x14ac:dyDescent="0.35">
      <c r="A15" s="281" t="s">
        <v>40</v>
      </c>
      <c r="B15" s="446"/>
      <c r="C15" s="446"/>
      <c r="D15" s="446"/>
      <c r="E15" s="446"/>
      <c r="F15" s="446"/>
      <c r="G15" s="446"/>
      <c r="H15" s="446"/>
      <c r="I15" s="435"/>
      <c r="J15" s="370"/>
      <c r="K15" s="372"/>
      <c r="L15" s="384"/>
      <c r="M15" s="380"/>
    </row>
    <row r="16" spans="1:14" ht="82.5" customHeight="1" x14ac:dyDescent="0.35">
      <c r="A16" s="282" t="s">
        <v>42</v>
      </c>
      <c r="B16" s="54" t="s">
        <v>43</v>
      </c>
      <c r="C16" s="55"/>
      <c r="D16" s="55"/>
      <c r="E16" s="56">
        <v>20000</v>
      </c>
      <c r="F16" s="55"/>
      <c r="G16" s="57">
        <f>SUM(C16:F16)</f>
        <v>20000</v>
      </c>
      <c r="H16" s="283"/>
      <c r="I16" s="59"/>
      <c r="J16" s="373">
        <v>17900</v>
      </c>
      <c r="K16" s="374"/>
      <c r="L16" s="384">
        <f t="shared" ref="L16:L23" si="0">J16*H16</f>
        <v>0</v>
      </c>
      <c r="M16" s="380">
        <f>H16</f>
        <v>0</v>
      </c>
      <c r="N16" s="60"/>
    </row>
    <row r="17" spans="1:14" ht="77.5" x14ac:dyDescent="0.35">
      <c r="A17" s="282" t="s">
        <v>44</v>
      </c>
      <c r="B17" s="54" t="s">
        <v>45</v>
      </c>
      <c r="C17" s="55"/>
      <c r="D17" s="55"/>
      <c r="E17" s="56">
        <v>35000</v>
      </c>
      <c r="F17" s="55"/>
      <c r="G17" s="57">
        <f t="shared" ref="G17:G23" si="1">SUM(C17:F17)</f>
        <v>35000</v>
      </c>
      <c r="H17" s="284">
        <v>0.3</v>
      </c>
      <c r="I17" s="59"/>
      <c r="J17" s="373">
        <v>32450</v>
      </c>
      <c r="K17" s="374"/>
      <c r="L17" s="384">
        <f t="shared" si="0"/>
        <v>9735</v>
      </c>
      <c r="M17" s="380">
        <f>H17</f>
        <v>0.3</v>
      </c>
      <c r="N17" s="60"/>
    </row>
    <row r="18" spans="1:14" ht="143.5" customHeight="1" x14ac:dyDescent="0.35">
      <c r="A18" s="282" t="s">
        <v>46</v>
      </c>
      <c r="B18" s="54" t="s">
        <v>47</v>
      </c>
      <c r="C18" s="55"/>
      <c r="D18" s="55"/>
      <c r="E18" s="56">
        <v>40000</v>
      </c>
      <c r="F18" s="55"/>
      <c r="G18" s="57">
        <f t="shared" si="1"/>
        <v>40000</v>
      </c>
      <c r="H18" s="284">
        <v>0.3</v>
      </c>
      <c r="I18" s="59"/>
      <c r="J18" s="373">
        <v>22838</v>
      </c>
      <c r="K18" s="374"/>
      <c r="L18" s="384">
        <f t="shared" si="0"/>
        <v>6851.4</v>
      </c>
      <c r="M18" s="380">
        <f>L18/J18</f>
        <v>0.3</v>
      </c>
      <c r="N18" s="60"/>
    </row>
    <row r="19" spans="1:14" ht="29" hidden="1" x14ac:dyDescent="0.35">
      <c r="A19" s="282" t="s">
        <v>48</v>
      </c>
      <c r="B19" s="285" t="s">
        <v>49</v>
      </c>
      <c r="C19" s="55"/>
      <c r="D19" s="55"/>
      <c r="E19" s="55"/>
      <c r="F19" s="55"/>
      <c r="G19" s="57">
        <f t="shared" si="1"/>
        <v>0</v>
      </c>
      <c r="H19" s="283"/>
      <c r="I19" s="59"/>
      <c r="J19" s="373"/>
      <c r="K19" s="374"/>
      <c r="L19" s="384">
        <f t="shared" si="0"/>
        <v>0</v>
      </c>
      <c r="M19" s="380">
        <f t="shared" ref="M19" si="2">H19</f>
        <v>0</v>
      </c>
      <c r="N19" s="60"/>
    </row>
    <row r="20" spans="1:14" ht="46.5" hidden="1" x14ac:dyDescent="0.35">
      <c r="A20" s="282" t="s">
        <v>50</v>
      </c>
      <c r="B20" s="64" t="s">
        <v>51</v>
      </c>
      <c r="C20" s="55"/>
      <c r="D20" s="55"/>
      <c r="E20" s="55"/>
      <c r="F20" s="55"/>
      <c r="G20" s="57">
        <f t="shared" si="1"/>
        <v>0</v>
      </c>
      <c r="H20" s="283"/>
      <c r="I20" s="59"/>
      <c r="J20" s="373"/>
      <c r="K20" s="374"/>
      <c r="L20" s="384">
        <f t="shared" si="0"/>
        <v>0</v>
      </c>
      <c r="M20" s="380" t="e">
        <f t="shared" ref="M20" si="3">L20/J20</f>
        <v>#DIV/0!</v>
      </c>
      <c r="N20" s="60"/>
    </row>
    <row r="21" spans="1:14" ht="126.65" hidden="1" customHeight="1" x14ac:dyDescent="0.35">
      <c r="A21" s="282" t="s">
        <v>52</v>
      </c>
      <c r="B21" s="64" t="s">
        <v>53</v>
      </c>
      <c r="C21" s="55"/>
      <c r="D21" s="55"/>
      <c r="E21" s="55"/>
      <c r="F21" s="55"/>
      <c r="G21" s="57">
        <f t="shared" si="1"/>
        <v>0</v>
      </c>
      <c r="H21" s="283"/>
      <c r="I21" s="59"/>
      <c r="J21" s="373"/>
      <c r="K21" s="374"/>
      <c r="L21" s="384">
        <f t="shared" si="0"/>
        <v>0</v>
      </c>
      <c r="M21" s="380">
        <f t="shared" ref="M21" si="4">H21</f>
        <v>0</v>
      </c>
      <c r="N21" s="60"/>
    </row>
    <row r="22" spans="1:14" ht="94.9" hidden="1" customHeight="1" x14ac:dyDescent="0.35">
      <c r="A22" s="282" t="s">
        <v>54</v>
      </c>
      <c r="B22" s="65" t="s">
        <v>55</v>
      </c>
      <c r="C22" s="66"/>
      <c r="D22" s="66"/>
      <c r="E22" s="66"/>
      <c r="F22" s="66"/>
      <c r="G22" s="57">
        <f t="shared" si="1"/>
        <v>0</v>
      </c>
      <c r="H22" s="286"/>
      <c r="I22" s="68"/>
      <c r="J22" s="373"/>
      <c r="K22" s="374"/>
      <c r="L22" s="384">
        <f t="shared" si="0"/>
        <v>0</v>
      </c>
      <c r="M22" s="380" t="e">
        <f t="shared" ref="M22" si="5">L22/J22</f>
        <v>#DIV/0!</v>
      </c>
      <c r="N22" s="69"/>
    </row>
    <row r="23" spans="1:14" ht="114.65" hidden="1" customHeight="1" x14ac:dyDescent="0.35">
      <c r="A23" s="282" t="s">
        <v>56</v>
      </c>
      <c r="B23" s="65" t="s">
        <v>57</v>
      </c>
      <c r="C23" s="66"/>
      <c r="D23" s="66"/>
      <c r="E23" s="66"/>
      <c r="F23" s="66"/>
      <c r="G23" s="57">
        <f t="shared" si="1"/>
        <v>0</v>
      </c>
      <c r="H23" s="286"/>
      <c r="I23" s="68"/>
      <c r="J23" s="373"/>
      <c r="K23" s="375"/>
      <c r="L23" s="384">
        <f t="shared" si="0"/>
        <v>0</v>
      </c>
      <c r="M23" s="380">
        <f t="shared" ref="M23" si="6">H23</f>
        <v>0</v>
      </c>
      <c r="N23" s="69"/>
    </row>
    <row r="24" spans="1:14" ht="15.5" x14ac:dyDescent="0.35">
      <c r="A24" s="71"/>
      <c r="B24" s="50" t="s">
        <v>58</v>
      </c>
      <c r="C24" s="72">
        <f>SUM(C16:C23)</f>
        <v>0</v>
      </c>
      <c r="D24" s="72">
        <f>SUM(D16:D23)</f>
        <v>0</v>
      </c>
      <c r="E24" s="72">
        <f>SUM(E16:E23)</f>
        <v>95000</v>
      </c>
      <c r="F24" s="72">
        <f>SUM(F16:F23)</f>
        <v>0</v>
      </c>
      <c r="G24" s="72">
        <f>SUM(G16:G23)</f>
        <v>95000</v>
      </c>
      <c r="H24" s="288">
        <f>(H16*G16)+(H17*G17)+(H18*G18)+(H19*G19)+(H20*G20)+(H21*G21)+(H22*G22)+(H23*G23)</f>
        <v>22500</v>
      </c>
      <c r="I24" s="73">
        <f>SUM(I16:I23)</f>
        <v>0</v>
      </c>
      <c r="J24" s="376">
        <f>SUM(J16:J23)</f>
        <v>73188</v>
      </c>
      <c r="K24" s="372">
        <f>J24/G24</f>
        <v>0.77039999999999997</v>
      </c>
      <c r="L24" s="384">
        <f>SUM(L16:L18)</f>
        <v>16586.400000000001</v>
      </c>
      <c r="M24" s="380">
        <f>L24/J24</f>
        <v>0.22662731595343502</v>
      </c>
      <c r="N24" s="69"/>
    </row>
    <row r="25" spans="1:14" ht="18" customHeight="1" x14ac:dyDescent="0.35">
      <c r="A25" s="281" t="s">
        <v>59</v>
      </c>
      <c r="B25" s="434" t="s">
        <v>60</v>
      </c>
      <c r="C25" s="434"/>
      <c r="D25" s="434"/>
      <c r="E25" s="434"/>
      <c r="F25" s="434"/>
      <c r="G25" s="434"/>
      <c r="H25" s="434"/>
      <c r="I25" s="435"/>
      <c r="J25" s="376"/>
      <c r="K25" s="372"/>
      <c r="L25" s="384">
        <f t="shared" ref="L25:L33" si="7">J25*H25</f>
        <v>0</v>
      </c>
      <c r="M25" s="380">
        <f t="shared" ref="M25" si="8">H25</f>
        <v>0</v>
      </c>
    </row>
    <row r="26" spans="1:14" ht="33" customHeight="1" x14ac:dyDescent="0.35">
      <c r="A26" s="290" t="s">
        <v>61</v>
      </c>
      <c r="B26" s="291" t="s">
        <v>321</v>
      </c>
      <c r="C26" s="55">
        <v>60000</v>
      </c>
      <c r="D26" s="55"/>
      <c r="E26" s="55"/>
      <c r="F26" s="55"/>
      <c r="G26" s="55">
        <v>60000</v>
      </c>
      <c r="H26" s="292"/>
      <c r="I26" s="55">
        <v>0</v>
      </c>
      <c r="J26" s="373">
        <v>41904</v>
      </c>
      <c r="K26" s="374"/>
      <c r="L26" s="384">
        <f t="shared" si="7"/>
        <v>0</v>
      </c>
      <c r="M26" s="380">
        <f t="shared" ref="M26" si="9">L26/J26</f>
        <v>0</v>
      </c>
      <c r="N26" s="60" t="s">
        <v>338</v>
      </c>
    </row>
    <row r="27" spans="1:14" ht="50.25" customHeight="1" x14ac:dyDescent="0.35">
      <c r="A27" s="282" t="s">
        <v>64</v>
      </c>
      <c r="B27" s="54" t="s">
        <v>65</v>
      </c>
      <c r="C27" s="55"/>
      <c r="D27" s="55"/>
      <c r="E27" s="55"/>
      <c r="F27" s="55">
        <v>560747.66</v>
      </c>
      <c r="G27" s="57">
        <f t="shared" ref="G27:G33" si="10">SUM(C27:F27)</f>
        <v>560747.66</v>
      </c>
      <c r="H27" s="283">
        <v>0.5</v>
      </c>
      <c r="I27" s="55"/>
      <c r="J27" s="373">
        <v>85015.5</v>
      </c>
      <c r="K27" s="374"/>
      <c r="L27" s="384">
        <f t="shared" si="7"/>
        <v>42507.75</v>
      </c>
      <c r="M27" s="380">
        <f t="shared" ref="M27" si="11">H27</f>
        <v>0.5</v>
      </c>
      <c r="N27" s="60"/>
    </row>
    <row r="28" spans="1:14" ht="51" customHeight="1" x14ac:dyDescent="0.35">
      <c r="A28" s="282" t="s">
        <v>66</v>
      </c>
      <c r="B28" s="54" t="s">
        <v>67</v>
      </c>
      <c r="C28" s="55">
        <v>70000</v>
      </c>
      <c r="D28" s="55"/>
      <c r="E28" s="55"/>
      <c r="F28" s="55"/>
      <c r="G28" s="57">
        <f t="shared" si="10"/>
        <v>70000</v>
      </c>
      <c r="H28" s="283">
        <v>0.5</v>
      </c>
      <c r="I28" s="55">
        <v>0</v>
      </c>
      <c r="J28" s="373"/>
      <c r="K28" s="374"/>
      <c r="L28" s="384">
        <f t="shared" si="7"/>
        <v>0</v>
      </c>
      <c r="M28" s="380"/>
      <c r="N28" s="60" t="s">
        <v>339</v>
      </c>
    </row>
    <row r="29" spans="1:14" ht="63.75" customHeight="1" x14ac:dyDescent="0.35">
      <c r="A29" s="282" t="s">
        <v>69</v>
      </c>
      <c r="B29" s="54" t="s">
        <v>70</v>
      </c>
      <c r="C29" s="55">
        <v>575000</v>
      </c>
      <c r="D29" s="55"/>
      <c r="E29" s="55"/>
      <c r="F29" s="55"/>
      <c r="G29" s="57">
        <f t="shared" si="10"/>
        <v>575000</v>
      </c>
      <c r="H29" s="283">
        <v>0.4</v>
      </c>
      <c r="I29" s="55">
        <v>0</v>
      </c>
      <c r="J29" s="373">
        <v>153812.65</v>
      </c>
      <c r="K29" s="374"/>
      <c r="L29" s="384">
        <f t="shared" si="7"/>
        <v>61525.06</v>
      </c>
      <c r="M29" s="380">
        <f t="shared" ref="M29" si="12">H29</f>
        <v>0.4</v>
      </c>
      <c r="N29" s="60" t="s">
        <v>340</v>
      </c>
    </row>
    <row r="30" spans="1:14" ht="52.5" customHeight="1" x14ac:dyDescent="0.35">
      <c r="A30" s="290" t="s">
        <v>72</v>
      </c>
      <c r="B30" s="54" t="s">
        <v>73</v>
      </c>
      <c r="C30" s="55">
        <v>76700</v>
      </c>
      <c r="D30" s="55"/>
      <c r="E30" s="78"/>
      <c r="F30" s="55"/>
      <c r="G30" s="57">
        <f>SUM(C30:F30)</f>
        <v>76700</v>
      </c>
      <c r="H30" s="293">
        <v>0.4</v>
      </c>
      <c r="I30" s="55">
        <v>0</v>
      </c>
      <c r="J30" s="373"/>
      <c r="K30" s="374"/>
      <c r="L30" s="384">
        <f t="shared" si="7"/>
        <v>0</v>
      </c>
      <c r="M30" s="380"/>
      <c r="N30" s="60" t="s">
        <v>341</v>
      </c>
    </row>
    <row r="31" spans="1:14" ht="51.75" customHeight="1" x14ac:dyDescent="0.35">
      <c r="A31" s="282" t="s">
        <v>75</v>
      </c>
      <c r="B31" s="80" t="s">
        <v>76</v>
      </c>
      <c r="C31" s="66">
        <v>50000</v>
      </c>
      <c r="D31" s="55"/>
      <c r="E31" s="78"/>
      <c r="F31" s="55"/>
      <c r="G31" s="57">
        <f>SUM(C31:F31)</f>
        <v>50000</v>
      </c>
      <c r="H31" s="293">
        <v>0.4</v>
      </c>
      <c r="I31" s="55">
        <v>6000</v>
      </c>
      <c r="J31" s="373">
        <v>6988</v>
      </c>
      <c r="K31" s="374"/>
      <c r="L31" s="384">
        <f t="shared" si="7"/>
        <v>2795.2000000000003</v>
      </c>
      <c r="M31" s="380">
        <f t="shared" ref="M31" si="13">H31</f>
        <v>0.4</v>
      </c>
      <c r="N31" s="60" t="s">
        <v>77</v>
      </c>
    </row>
    <row r="32" spans="1:14" ht="82.5" customHeight="1" x14ac:dyDescent="0.35">
      <c r="A32" s="282" t="s">
        <v>78</v>
      </c>
      <c r="B32" s="80" t="s">
        <v>79</v>
      </c>
      <c r="C32" s="66">
        <v>50000</v>
      </c>
      <c r="D32" s="55"/>
      <c r="E32" s="55"/>
      <c r="F32" s="55"/>
      <c r="G32" s="57">
        <f t="shared" si="10"/>
        <v>50000</v>
      </c>
      <c r="H32" s="283">
        <v>0.3</v>
      </c>
      <c r="I32" s="55">
        <v>9965.4</v>
      </c>
      <c r="J32" s="373">
        <v>6988</v>
      </c>
      <c r="K32" s="374"/>
      <c r="L32" s="384">
        <f t="shared" si="7"/>
        <v>2096.4</v>
      </c>
      <c r="M32" s="380">
        <f t="shared" ref="M32" si="14">L32/J32</f>
        <v>0.3</v>
      </c>
      <c r="N32" s="60" t="s">
        <v>77</v>
      </c>
    </row>
    <row r="33" spans="1:14" ht="31" x14ac:dyDescent="0.35">
      <c r="A33" s="282" t="s">
        <v>80</v>
      </c>
      <c r="B33" s="80" t="s">
        <v>81</v>
      </c>
      <c r="C33" s="294"/>
      <c r="D33" s="66"/>
      <c r="E33" s="66"/>
      <c r="F33" s="66"/>
      <c r="G33" s="57">
        <f t="shared" si="10"/>
        <v>0</v>
      </c>
      <c r="H33" s="286">
        <v>0.3</v>
      </c>
      <c r="I33" s="68"/>
      <c r="J33" s="373"/>
      <c r="K33" s="374"/>
      <c r="L33" s="384">
        <f t="shared" si="7"/>
        <v>0</v>
      </c>
      <c r="M33" s="380"/>
      <c r="N33" s="69"/>
    </row>
    <row r="34" spans="1:14" ht="15.5" x14ac:dyDescent="0.35">
      <c r="A34" s="71"/>
      <c r="B34" s="50" t="s">
        <v>58</v>
      </c>
      <c r="C34" s="72">
        <f>SUM(C26:C33)</f>
        <v>881700</v>
      </c>
      <c r="D34" s="72">
        <f>SUM(D26:D33)</f>
        <v>0</v>
      </c>
      <c r="E34" s="72">
        <f>SUM(E26:E33)</f>
        <v>0</v>
      </c>
      <c r="F34" s="72">
        <f>SUM(F26:F33)</f>
        <v>560747.66</v>
      </c>
      <c r="G34" s="72">
        <f>SUM(G26:G33)</f>
        <v>1442447.6600000001</v>
      </c>
      <c r="H34" s="288">
        <f>(H26*G26)+(H27*G27)+(H28*G28)+(H29*G29)+(H30*G30)+(H32*G32)+(H33*G33)</f>
        <v>591053.83000000007</v>
      </c>
      <c r="I34" s="73">
        <f>SUM(I26:I33)</f>
        <v>15965.4</v>
      </c>
      <c r="J34" s="376">
        <f>SUM(J26:J33)</f>
        <v>294708.15000000002</v>
      </c>
      <c r="K34" s="372">
        <f>J34/G34</f>
        <v>0.20431115677361908</v>
      </c>
      <c r="L34" s="384">
        <f>SUM(L26:L33)</f>
        <v>108924.40999999999</v>
      </c>
      <c r="M34" s="380">
        <f t="shared" ref="M34" si="15">L34/J34</f>
        <v>0.3696009424917498</v>
      </c>
      <c r="N34" s="69"/>
    </row>
    <row r="35" spans="1:14" ht="18.649999999999999" customHeight="1" x14ac:dyDescent="0.35">
      <c r="A35" s="281" t="s">
        <v>82</v>
      </c>
      <c r="B35" s="427"/>
      <c r="C35" s="427"/>
      <c r="D35" s="427"/>
      <c r="E35" s="427"/>
      <c r="F35" s="427"/>
      <c r="G35" s="427"/>
      <c r="H35" s="427"/>
      <c r="I35" s="428"/>
      <c r="J35" s="373"/>
      <c r="K35" s="372"/>
      <c r="L35" s="384">
        <f t="shared" ref="L35:L43" si="16">J35*H35</f>
        <v>0</v>
      </c>
      <c r="M35" s="380">
        <f t="shared" ref="M35" si="17">H35</f>
        <v>0</v>
      </c>
    </row>
    <row r="36" spans="1:14" ht="108.5" x14ac:dyDescent="0.35">
      <c r="A36" s="282" t="s">
        <v>83</v>
      </c>
      <c r="B36" s="54" t="s">
        <v>84</v>
      </c>
      <c r="C36" s="56"/>
      <c r="D36" s="55"/>
      <c r="E36" s="56">
        <v>35000</v>
      </c>
      <c r="F36" s="55"/>
      <c r="G36" s="57">
        <f>SUM(C36:F36)</f>
        <v>35000</v>
      </c>
      <c r="H36" s="295"/>
      <c r="I36" s="59"/>
      <c r="J36" s="373">
        <v>33000</v>
      </c>
      <c r="K36" s="374"/>
      <c r="L36" s="384">
        <f t="shared" si="16"/>
        <v>0</v>
      </c>
      <c r="M36" s="380">
        <f t="shared" ref="M36" si="18">L36/J36</f>
        <v>0</v>
      </c>
      <c r="N36" s="60"/>
    </row>
    <row r="37" spans="1:14" ht="130.5" customHeight="1" x14ac:dyDescent="0.35">
      <c r="A37" s="282" t="s">
        <v>85</v>
      </c>
      <c r="B37" s="54" t="s">
        <v>86</v>
      </c>
      <c r="C37" s="56"/>
      <c r="D37" s="55"/>
      <c r="E37" s="56">
        <v>30000</v>
      </c>
      <c r="F37" s="55"/>
      <c r="G37" s="57">
        <f t="shared" ref="G37:G43" si="19">SUM(C37:F37)</f>
        <v>30000</v>
      </c>
      <c r="H37" s="293">
        <v>0.25</v>
      </c>
      <c r="I37" s="59"/>
      <c r="J37" s="373">
        <v>29600</v>
      </c>
      <c r="K37" s="374"/>
      <c r="L37" s="384">
        <f t="shared" si="16"/>
        <v>7400</v>
      </c>
      <c r="M37" s="380">
        <f t="shared" ref="M37" si="20">H37</f>
        <v>0.25</v>
      </c>
      <c r="N37" s="60"/>
    </row>
    <row r="38" spans="1:14" ht="126.75" customHeight="1" x14ac:dyDescent="0.35">
      <c r="A38" s="282" t="s">
        <v>87</v>
      </c>
      <c r="B38" s="54" t="s">
        <v>88</v>
      </c>
      <c r="C38" s="56"/>
      <c r="D38" s="55"/>
      <c r="E38" s="56">
        <v>30000</v>
      </c>
      <c r="F38" s="55"/>
      <c r="G38" s="57">
        <f t="shared" si="19"/>
        <v>30000</v>
      </c>
      <c r="H38" s="293">
        <v>0.25</v>
      </c>
      <c r="I38" s="59"/>
      <c r="J38" s="373">
        <v>28968</v>
      </c>
      <c r="K38" s="374"/>
      <c r="L38" s="384">
        <f t="shared" si="16"/>
        <v>7242</v>
      </c>
      <c r="M38" s="380">
        <f t="shared" ref="M38" si="21">L38/J38</f>
        <v>0.25</v>
      </c>
      <c r="N38" s="60"/>
    </row>
    <row r="39" spans="1:14" ht="15.5" hidden="1" x14ac:dyDescent="0.35">
      <c r="A39" s="282" t="s">
        <v>89</v>
      </c>
      <c r="B39" s="54"/>
      <c r="C39" s="55"/>
      <c r="D39" s="55"/>
      <c r="E39" s="55"/>
      <c r="F39" s="55"/>
      <c r="G39" s="57">
        <f t="shared" si="19"/>
        <v>0</v>
      </c>
      <c r="H39" s="283"/>
      <c r="I39" s="59"/>
      <c r="J39" s="373"/>
      <c r="K39" s="374"/>
      <c r="L39" s="384">
        <f t="shared" si="16"/>
        <v>0</v>
      </c>
      <c r="M39" s="380">
        <f t="shared" ref="M39" si="22">H39</f>
        <v>0</v>
      </c>
      <c r="N39" s="60"/>
    </row>
    <row r="40" spans="1:14" s="43" customFormat="1" ht="15.5" hidden="1" x14ac:dyDescent="0.35">
      <c r="A40" s="282" t="s">
        <v>90</v>
      </c>
      <c r="B40" s="54"/>
      <c r="C40" s="55"/>
      <c r="D40" s="55"/>
      <c r="E40" s="55"/>
      <c r="F40" s="55"/>
      <c r="G40" s="57">
        <f t="shared" si="19"/>
        <v>0</v>
      </c>
      <c r="H40" s="283"/>
      <c r="I40" s="59"/>
      <c r="J40" s="373"/>
      <c r="K40" s="374"/>
      <c r="L40" s="384">
        <f t="shared" si="16"/>
        <v>0</v>
      </c>
      <c r="M40" s="380" t="e">
        <f t="shared" ref="M40" si="23">L40/J40</f>
        <v>#DIV/0!</v>
      </c>
      <c r="N40" s="60"/>
    </row>
    <row r="41" spans="1:14" s="43" customFormat="1" ht="15.5" hidden="1" x14ac:dyDescent="0.35">
      <c r="A41" s="282" t="s">
        <v>91</v>
      </c>
      <c r="B41" s="54"/>
      <c r="C41" s="55"/>
      <c r="D41" s="55"/>
      <c r="E41" s="55"/>
      <c r="F41" s="55"/>
      <c r="G41" s="57">
        <f t="shared" si="19"/>
        <v>0</v>
      </c>
      <c r="H41" s="283"/>
      <c r="I41" s="59"/>
      <c r="J41" s="373"/>
      <c r="K41" s="374"/>
      <c r="L41" s="384">
        <f t="shared" si="16"/>
        <v>0</v>
      </c>
      <c r="M41" s="380">
        <f t="shared" ref="M41" si="24">H41</f>
        <v>0</v>
      </c>
      <c r="N41" s="60"/>
    </row>
    <row r="42" spans="1:14" s="43" customFormat="1" ht="15.5" hidden="1" x14ac:dyDescent="0.35">
      <c r="A42" s="282" t="s">
        <v>92</v>
      </c>
      <c r="B42" s="80"/>
      <c r="C42" s="66"/>
      <c r="D42" s="66"/>
      <c r="E42" s="66"/>
      <c r="F42" s="66"/>
      <c r="G42" s="57">
        <f t="shared" si="19"/>
        <v>0</v>
      </c>
      <c r="H42" s="286"/>
      <c r="I42" s="68"/>
      <c r="J42" s="373"/>
      <c r="K42" s="374"/>
      <c r="L42" s="384">
        <f t="shared" si="16"/>
        <v>0</v>
      </c>
      <c r="M42" s="380" t="e">
        <f t="shared" ref="M42" si="25">L42/J42</f>
        <v>#DIV/0!</v>
      </c>
      <c r="N42" s="69"/>
    </row>
    <row r="43" spans="1:14" ht="15.5" hidden="1" x14ac:dyDescent="0.35">
      <c r="A43" s="282" t="s">
        <v>93</v>
      </c>
      <c r="B43" s="80"/>
      <c r="C43" s="66"/>
      <c r="D43" s="66"/>
      <c r="E43" s="66"/>
      <c r="F43" s="66"/>
      <c r="G43" s="57">
        <f t="shared" si="19"/>
        <v>0</v>
      </c>
      <c r="H43" s="286"/>
      <c r="I43" s="68"/>
      <c r="J43" s="373"/>
      <c r="K43" s="374"/>
      <c r="L43" s="384">
        <f t="shared" si="16"/>
        <v>0</v>
      </c>
      <c r="M43" s="380">
        <f t="shared" ref="M43" si="26">H43</f>
        <v>0</v>
      </c>
      <c r="N43" s="69"/>
    </row>
    <row r="44" spans="1:14" ht="11.25" customHeight="1" x14ac:dyDescent="0.35">
      <c r="A44" s="71"/>
      <c r="B44" s="50" t="s">
        <v>58</v>
      </c>
      <c r="C44" s="72">
        <f>SUM(C36:C43)</f>
        <v>0</v>
      </c>
      <c r="D44" s="72">
        <f>SUM(D36:D43)</f>
        <v>0</v>
      </c>
      <c r="E44" s="72">
        <f>SUM(E36:E43)</f>
        <v>95000</v>
      </c>
      <c r="F44" s="72">
        <f>SUM(F36:F43)</f>
        <v>0</v>
      </c>
      <c r="G44" s="72">
        <f>SUM(G36:G43)</f>
        <v>95000</v>
      </c>
      <c r="H44" s="288">
        <f>(H36*G36)+(H37*G37)+(H38*G38)+(H39*G39)+(H40*G40)+(H41*G41)+(H42*G42)+(H43*G43)</f>
        <v>15000</v>
      </c>
      <c r="I44" s="73">
        <f>SUM(I36:I43)</f>
        <v>0</v>
      </c>
      <c r="J44" s="376">
        <f>SUM(J36:J38)</f>
        <v>91568</v>
      </c>
      <c r="K44" s="372">
        <f>J44/G44</f>
        <v>0.96387368421052633</v>
      </c>
      <c r="L44" s="384">
        <f>SUM(L36:L38)</f>
        <v>14642</v>
      </c>
      <c r="M44" s="380">
        <f t="shared" ref="M44" si="27">L44/J44</f>
        <v>0.15990302289009262</v>
      </c>
      <c r="N44" s="69"/>
    </row>
    <row r="45" spans="1:14" ht="51" hidden="1" customHeight="1" x14ac:dyDescent="0.35">
      <c r="A45" s="281" t="s">
        <v>94</v>
      </c>
      <c r="B45" s="427"/>
      <c r="C45" s="427"/>
      <c r="D45" s="427"/>
      <c r="E45" s="427"/>
      <c r="F45" s="427"/>
      <c r="G45" s="427"/>
      <c r="H45" s="427"/>
      <c r="I45" s="428"/>
      <c r="J45" s="373"/>
      <c r="K45" s="372"/>
      <c r="L45" s="384">
        <f t="shared" ref="L45:L65" si="28">J45*H45</f>
        <v>0</v>
      </c>
      <c r="M45" s="380">
        <f t="shared" ref="M45" si="29">H45</f>
        <v>0</v>
      </c>
    </row>
    <row r="46" spans="1:14" ht="15.5" hidden="1" x14ac:dyDescent="0.35">
      <c r="A46" s="282" t="s">
        <v>95</v>
      </c>
      <c r="B46" s="54"/>
      <c r="C46" s="55"/>
      <c r="D46" s="55"/>
      <c r="E46" s="55"/>
      <c r="F46" s="55"/>
      <c r="G46" s="57">
        <f>SUM(C46:F46)</f>
        <v>0</v>
      </c>
      <c r="H46" s="283"/>
      <c r="I46" s="59"/>
      <c r="J46" s="373"/>
      <c r="K46" s="374"/>
      <c r="L46" s="384">
        <f t="shared" si="28"/>
        <v>0</v>
      </c>
      <c r="M46" s="380" t="e">
        <f t="shared" ref="M46" si="30">L46/J46</f>
        <v>#DIV/0!</v>
      </c>
      <c r="N46" s="60"/>
    </row>
    <row r="47" spans="1:14" ht="15.5" hidden="1" x14ac:dyDescent="0.35">
      <c r="A47" s="282" t="s">
        <v>96</v>
      </c>
      <c r="B47" s="54"/>
      <c r="C47" s="55"/>
      <c r="D47" s="55"/>
      <c r="E47" s="55"/>
      <c r="F47" s="55"/>
      <c r="G47" s="57">
        <f t="shared" ref="G47:G53" si="31">SUM(C47:F47)</f>
        <v>0</v>
      </c>
      <c r="H47" s="283"/>
      <c r="I47" s="59"/>
      <c r="J47" s="373"/>
      <c r="K47" s="374"/>
      <c r="L47" s="384">
        <f t="shared" si="28"/>
        <v>0</v>
      </c>
      <c r="M47" s="380">
        <f t="shared" ref="M47" si="32">H47</f>
        <v>0</v>
      </c>
      <c r="N47" s="60"/>
    </row>
    <row r="48" spans="1:14" ht="15.5" hidden="1" x14ac:dyDescent="0.35">
      <c r="A48" s="282" t="s">
        <v>97</v>
      </c>
      <c r="B48" s="54"/>
      <c r="C48" s="55"/>
      <c r="D48" s="55"/>
      <c r="E48" s="55"/>
      <c r="F48" s="55"/>
      <c r="G48" s="57">
        <f t="shared" si="31"/>
        <v>0</v>
      </c>
      <c r="H48" s="283"/>
      <c r="I48" s="59"/>
      <c r="J48" s="373"/>
      <c r="K48" s="374"/>
      <c r="L48" s="384">
        <f t="shared" si="28"/>
        <v>0</v>
      </c>
      <c r="M48" s="380" t="e">
        <f t="shared" ref="M48" si="33">L48/J48</f>
        <v>#DIV/0!</v>
      </c>
      <c r="N48" s="60"/>
    </row>
    <row r="49" spans="1:14" ht="15.5" hidden="1" x14ac:dyDescent="0.35">
      <c r="A49" s="282" t="s">
        <v>98</v>
      </c>
      <c r="B49" s="54"/>
      <c r="C49" s="55"/>
      <c r="D49" s="55"/>
      <c r="E49" s="55"/>
      <c r="F49" s="55"/>
      <c r="G49" s="57">
        <f t="shared" si="31"/>
        <v>0</v>
      </c>
      <c r="H49" s="283"/>
      <c r="I49" s="59"/>
      <c r="J49" s="373"/>
      <c r="K49" s="374"/>
      <c r="L49" s="384">
        <f t="shared" si="28"/>
        <v>0</v>
      </c>
      <c r="M49" s="380">
        <f t="shared" ref="M49" si="34">H49</f>
        <v>0</v>
      </c>
      <c r="N49" s="60"/>
    </row>
    <row r="50" spans="1:14" ht="15.5" hidden="1" x14ac:dyDescent="0.35">
      <c r="A50" s="282" t="s">
        <v>99</v>
      </c>
      <c r="B50" s="54"/>
      <c r="C50" s="55"/>
      <c r="D50" s="55"/>
      <c r="E50" s="55"/>
      <c r="F50" s="55"/>
      <c r="G50" s="57">
        <f t="shared" si="31"/>
        <v>0</v>
      </c>
      <c r="H50" s="283"/>
      <c r="I50" s="59"/>
      <c r="J50" s="373"/>
      <c r="K50" s="374"/>
      <c r="L50" s="384">
        <f t="shared" si="28"/>
        <v>0</v>
      </c>
      <c r="M50" s="380" t="e">
        <f t="shared" ref="M50" si="35">L50/J50</f>
        <v>#DIV/0!</v>
      </c>
      <c r="N50" s="60"/>
    </row>
    <row r="51" spans="1:14" ht="15.5" hidden="1" x14ac:dyDescent="0.35">
      <c r="A51" s="282" t="s">
        <v>100</v>
      </c>
      <c r="B51" s="54"/>
      <c r="C51" s="55"/>
      <c r="D51" s="55"/>
      <c r="E51" s="55"/>
      <c r="F51" s="55"/>
      <c r="G51" s="57">
        <f t="shared" si="31"/>
        <v>0</v>
      </c>
      <c r="H51" s="283"/>
      <c r="I51" s="59"/>
      <c r="J51" s="373"/>
      <c r="K51" s="374"/>
      <c r="L51" s="384">
        <f t="shared" si="28"/>
        <v>0</v>
      </c>
      <c r="M51" s="380">
        <f t="shared" ref="M51" si="36">H51</f>
        <v>0</v>
      </c>
      <c r="N51" s="60"/>
    </row>
    <row r="52" spans="1:14" s="43" customFormat="1" ht="15.5" hidden="1" x14ac:dyDescent="0.35">
      <c r="A52" s="282" t="s">
        <v>101</v>
      </c>
      <c r="B52" s="80"/>
      <c r="C52" s="66"/>
      <c r="D52" s="66"/>
      <c r="E52" s="66"/>
      <c r="F52" s="66"/>
      <c r="G52" s="57">
        <f t="shared" si="31"/>
        <v>0</v>
      </c>
      <c r="H52" s="286"/>
      <c r="I52" s="68"/>
      <c r="J52" s="373"/>
      <c r="K52" s="374"/>
      <c r="L52" s="384">
        <f t="shared" si="28"/>
        <v>0</v>
      </c>
      <c r="M52" s="380" t="e">
        <f t="shared" ref="M52" si="37">L52/J52</f>
        <v>#DIV/0!</v>
      </c>
      <c r="N52" s="69"/>
    </row>
    <row r="53" spans="1:14" ht="15.5" hidden="1" x14ac:dyDescent="0.35">
      <c r="A53" s="282" t="s">
        <v>102</v>
      </c>
      <c r="B53" s="80"/>
      <c r="C53" s="66"/>
      <c r="D53" s="66"/>
      <c r="E53" s="66"/>
      <c r="F53" s="66"/>
      <c r="G53" s="57">
        <f t="shared" si="31"/>
        <v>0</v>
      </c>
      <c r="H53" s="286"/>
      <c r="I53" s="68"/>
      <c r="J53" s="373"/>
      <c r="K53" s="374"/>
      <c r="L53" s="384">
        <f t="shared" si="28"/>
        <v>0</v>
      </c>
      <c r="M53" s="380">
        <f t="shared" ref="M53" si="38">H53</f>
        <v>0</v>
      </c>
      <c r="N53" s="69"/>
    </row>
    <row r="54" spans="1:14" ht="15.5" hidden="1" x14ac:dyDescent="0.35">
      <c r="A54" s="71"/>
      <c r="B54" s="50" t="s">
        <v>58</v>
      </c>
      <c r="C54" s="72">
        <f>SUM(C46:C53)</f>
        <v>0</v>
      </c>
      <c r="D54" s="72">
        <f>SUM(D46:D53)</f>
        <v>0</v>
      </c>
      <c r="E54" s="72">
        <f>SUM(E46:E53)</f>
        <v>0</v>
      </c>
      <c r="F54" s="72">
        <f>SUM(F46:F53)</f>
        <v>0</v>
      </c>
      <c r="G54" s="72">
        <f>SUM(G46:G53)</f>
        <v>0</v>
      </c>
      <c r="H54" s="288">
        <f>(H46*G46)+(H47*G47)+(H48*G48)+(H49*G49)+(H50*G50)+(H51*G51)+(H52*G52)+(H53*G53)</f>
        <v>0</v>
      </c>
      <c r="I54" s="73">
        <f>SUM(I46:I53)</f>
        <v>0</v>
      </c>
      <c r="J54" s="373"/>
      <c r="K54" s="372"/>
      <c r="L54" s="384">
        <f t="shared" si="28"/>
        <v>0</v>
      </c>
      <c r="M54" s="380" t="e">
        <f t="shared" ref="M54" si="39">L54/J54</f>
        <v>#DIV/0!</v>
      </c>
      <c r="N54" s="69"/>
    </row>
    <row r="55" spans="1:14" ht="15.5" hidden="1" x14ac:dyDescent="0.35">
      <c r="A55" s="281" t="s">
        <v>103</v>
      </c>
      <c r="B55" s="427"/>
      <c r="C55" s="427"/>
      <c r="D55" s="427"/>
      <c r="E55" s="427"/>
      <c r="F55" s="427"/>
      <c r="G55" s="427"/>
      <c r="H55" s="427"/>
      <c r="I55" s="428"/>
      <c r="J55" s="373"/>
      <c r="K55" s="372"/>
      <c r="L55" s="384">
        <f t="shared" si="28"/>
        <v>0</v>
      </c>
      <c r="M55" s="380">
        <f t="shared" ref="M55" si="40">H55</f>
        <v>0</v>
      </c>
    </row>
    <row r="56" spans="1:14" ht="15.5" hidden="1" x14ac:dyDescent="0.35">
      <c r="A56" s="282" t="s">
        <v>104</v>
      </c>
      <c r="B56" s="54"/>
      <c r="C56" s="55"/>
      <c r="D56" s="55"/>
      <c r="E56" s="55"/>
      <c r="F56" s="55"/>
      <c r="G56" s="57">
        <f>SUM(C56:F56)</f>
        <v>0</v>
      </c>
      <c r="H56" s="283"/>
      <c r="I56" s="59"/>
      <c r="J56" s="373"/>
      <c r="K56" s="372"/>
      <c r="L56" s="384">
        <f t="shared" si="28"/>
        <v>0</v>
      </c>
      <c r="M56" s="380" t="e">
        <f t="shared" ref="M56" si="41">L56/J56</f>
        <v>#DIV/0!</v>
      </c>
      <c r="N56" s="60"/>
    </row>
    <row r="57" spans="1:14" ht="15.5" hidden="1" x14ac:dyDescent="0.35">
      <c r="A57" s="282" t="s">
        <v>105</v>
      </c>
      <c r="B57" s="54"/>
      <c r="C57" s="55"/>
      <c r="D57" s="55"/>
      <c r="E57" s="55"/>
      <c r="F57" s="55"/>
      <c r="G57" s="57">
        <f t="shared" ref="G57:G63" si="42">SUM(C57:F57)</f>
        <v>0</v>
      </c>
      <c r="H57" s="283"/>
      <c r="I57" s="59"/>
      <c r="J57" s="373"/>
      <c r="K57" s="372"/>
      <c r="L57" s="384">
        <f t="shared" si="28"/>
        <v>0</v>
      </c>
      <c r="M57" s="380">
        <f t="shared" ref="M57" si="43">H57</f>
        <v>0</v>
      </c>
      <c r="N57" s="60"/>
    </row>
    <row r="58" spans="1:14" ht="15.5" hidden="1" x14ac:dyDescent="0.35">
      <c r="A58" s="282" t="s">
        <v>106</v>
      </c>
      <c r="B58" s="54"/>
      <c r="C58" s="55"/>
      <c r="D58" s="55"/>
      <c r="E58" s="55"/>
      <c r="F58" s="55"/>
      <c r="G58" s="57">
        <f t="shared" si="42"/>
        <v>0</v>
      </c>
      <c r="H58" s="283"/>
      <c r="I58" s="59"/>
      <c r="J58" s="373"/>
      <c r="K58" s="372"/>
      <c r="L58" s="384">
        <f t="shared" si="28"/>
        <v>0</v>
      </c>
      <c r="M58" s="380" t="e">
        <f t="shared" ref="M58" si="44">L58/J58</f>
        <v>#DIV/0!</v>
      </c>
      <c r="N58" s="60"/>
    </row>
    <row r="59" spans="1:14" ht="15.5" hidden="1" x14ac:dyDescent="0.35">
      <c r="A59" s="282" t="s">
        <v>107</v>
      </c>
      <c r="B59" s="54"/>
      <c r="C59" s="55"/>
      <c r="D59" s="55"/>
      <c r="E59" s="55"/>
      <c r="F59" s="55"/>
      <c r="G59" s="57">
        <f t="shared" si="42"/>
        <v>0</v>
      </c>
      <c r="H59" s="283"/>
      <c r="I59" s="59"/>
      <c r="J59" s="373"/>
      <c r="K59" s="372"/>
      <c r="L59" s="384">
        <f t="shared" si="28"/>
        <v>0</v>
      </c>
      <c r="M59" s="380">
        <f t="shared" ref="M59" si="45">H59</f>
        <v>0</v>
      </c>
      <c r="N59" s="60"/>
    </row>
    <row r="60" spans="1:14" ht="15.5" hidden="1" x14ac:dyDescent="0.35">
      <c r="A60" s="282" t="s">
        <v>108</v>
      </c>
      <c r="B60" s="54"/>
      <c r="C60" s="55"/>
      <c r="D60" s="55"/>
      <c r="E60" s="55"/>
      <c r="F60" s="55"/>
      <c r="G60" s="57">
        <f t="shared" si="42"/>
        <v>0</v>
      </c>
      <c r="H60" s="283"/>
      <c r="I60" s="59"/>
      <c r="J60" s="373"/>
      <c r="K60" s="372"/>
      <c r="L60" s="384">
        <f t="shared" si="28"/>
        <v>0</v>
      </c>
      <c r="M60" s="380" t="e">
        <f t="shared" ref="M60" si="46">L60/J60</f>
        <v>#DIV/0!</v>
      </c>
      <c r="N60" s="60"/>
    </row>
    <row r="61" spans="1:14" ht="15.5" hidden="1" x14ac:dyDescent="0.35">
      <c r="A61" s="282" t="s">
        <v>109</v>
      </c>
      <c r="B61" s="54"/>
      <c r="C61" s="55"/>
      <c r="D61" s="55"/>
      <c r="E61" s="55"/>
      <c r="F61" s="55"/>
      <c r="G61" s="57">
        <f t="shared" si="42"/>
        <v>0</v>
      </c>
      <c r="H61" s="283"/>
      <c r="I61" s="59"/>
      <c r="J61" s="373"/>
      <c r="K61" s="372"/>
      <c r="L61" s="384">
        <f t="shared" si="28"/>
        <v>0</v>
      </c>
      <c r="M61" s="380">
        <f t="shared" ref="M61" si="47">H61</f>
        <v>0</v>
      </c>
      <c r="N61" s="60"/>
    </row>
    <row r="62" spans="1:14" ht="15.5" hidden="1" x14ac:dyDescent="0.35">
      <c r="A62" s="282" t="s">
        <v>110</v>
      </c>
      <c r="B62" s="80"/>
      <c r="C62" s="66"/>
      <c r="D62" s="66"/>
      <c r="E62" s="66"/>
      <c r="F62" s="66"/>
      <c r="G62" s="57">
        <f t="shared" si="42"/>
        <v>0</v>
      </c>
      <c r="H62" s="286"/>
      <c r="I62" s="68"/>
      <c r="J62" s="373"/>
      <c r="K62" s="372"/>
      <c r="L62" s="384">
        <f t="shared" si="28"/>
        <v>0</v>
      </c>
      <c r="M62" s="380" t="e">
        <f t="shared" ref="M62" si="48">L62/J62</f>
        <v>#DIV/0!</v>
      </c>
      <c r="N62" s="69"/>
    </row>
    <row r="63" spans="1:14" ht="15.5" hidden="1" x14ac:dyDescent="0.35">
      <c r="A63" s="282" t="s">
        <v>111</v>
      </c>
      <c r="B63" s="80"/>
      <c r="C63" s="66"/>
      <c r="D63" s="66"/>
      <c r="E63" s="66"/>
      <c r="F63" s="66"/>
      <c r="G63" s="57">
        <f t="shared" si="42"/>
        <v>0</v>
      </c>
      <c r="H63" s="286"/>
      <c r="I63" s="68"/>
      <c r="J63" s="373"/>
      <c r="K63" s="372"/>
      <c r="L63" s="384">
        <f t="shared" si="28"/>
        <v>0</v>
      </c>
      <c r="M63" s="380">
        <f t="shared" ref="M63" si="49">H63</f>
        <v>0</v>
      </c>
      <c r="N63" s="69"/>
    </row>
    <row r="64" spans="1:14" ht="15.5" hidden="1" x14ac:dyDescent="0.35">
      <c r="A64" s="71"/>
      <c r="B64" s="50" t="s">
        <v>58</v>
      </c>
      <c r="C64" s="72">
        <f>SUM(C56:C63)</f>
        <v>0</v>
      </c>
      <c r="D64" s="72">
        <f>SUM(D56:D63)</f>
        <v>0</v>
      </c>
      <c r="E64" s="72">
        <f>SUM(E56:E63)</f>
        <v>0</v>
      </c>
      <c r="F64" s="72">
        <f>SUM(F56:F63)</f>
        <v>0</v>
      </c>
      <c r="G64" s="72">
        <f>SUM(G56:G63)</f>
        <v>0</v>
      </c>
      <c r="H64" s="288">
        <f>(H56*G56)+(H57*G57)+(H58*G58)+(H59*G59)+(H60*G60)+(H61*G61)+(H62*G62)+(H63*G63)</f>
        <v>0</v>
      </c>
      <c r="I64" s="73">
        <f>SUM(I56:I63)</f>
        <v>0</v>
      </c>
      <c r="J64" s="373"/>
      <c r="K64" s="372"/>
      <c r="L64" s="384">
        <f t="shared" si="28"/>
        <v>0</v>
      </c>
      <c r="M64" s="380" t="e">
        <f t="shared" ref="M64" si="50">L64/J64</f>
        <v>#DIV/0!</v>
      </c>
      <c r="N64" s="69"/>
    </row>
    <row r="65" spans="1:14" ht="15.5" x14ac:dyDescent="0.35">
      <c r="A65" s="83"/>
      <c r="B65" s="80"/>
      <c r="C65" s="68"/>
      <c r="D65" s="68"/>
      <c r="E65" s="68"/>
      <c r="F65" s="68"/>
      <c r="G65" s="68"/>
      <c r="H65" s="296"/>
      <c r="I65" s="68"/>
      <c r="J65" s="373"/>
      <c r="K65" s="374"/>
      <c r="L65" s="384">
        <f t="shared" si="28"/>
        <v>0</v>
      </c>
      <c r="M65" s="380">
        <f t="shared" ref="M65" si="51">H65</f>
        <v>0</v>
      </c>
      <c r="N65" s="68"/>
    </row>
    <row r="66" spans="1:14" ht="33" customHeight="1" x14ac:dyDescent="0.35">
      <c r="A66" s="281"/>
      <c r="B66" s="436" t="s">
        <v>113</v>
      </c>
      <c r="C66" s="436"/>
      <c r="D66" s="436"/>
      <c r="E66" s="436"/>
      <c r="F66" s="436"/>
      <c r="G66" s="436"/>
      <c r="H66" s="436"/>
      <c r="I66" s="435"/>
      <c r="J66" s="376"/>
      <c r="K66" s="371"/>
      <c r="L66" s="384"/>
      <c r="M66" s="380"/>
    </row>
    <row r="67" spans="1:14" ht="16.5" customHeight="1" x14ac:dyDescent="0.35">
      <c r="A67" s="281" t="s">
        <v>114</v>
      </c>
      <c r="B67" s="427"/>
      <c r="C67" s="427"/>
      <c r="D67" s="427"/>
      <c r="E67" s="427"/>
      <c r="F67" s="427"/>
      <c r="G67" s="427"/>
      <c r="H67" s="427"/>
      <c r="I67" s="428"/>
      <c r="J67" s="373"/>
      <c r="K67" s="372"/>
      <c r="L67" s="384"/>
      <c r="M67" s="380"/>
    </row>
    <row r="68" spans="1:14" ht="46.5" x14ac:dyDescent="0.35">
      <c r="A68" s="282" t="s">
        <v>115</v>
      </c>
      <c r="B68" s="54" t="s">
        <v>116</v>
      </c>
      <c r="C68" s="55"/>
      <c r="D68" s="55"/>
      <c r="E68" s="59">
        <v>16000</v>
      </c>
      <c r="F68" s="55"/>
      <c r="G68" s="57">
        <f>SUM(C68:F68)</f>
        <v>16000</v>
      </c>
      <c r="H68" s="284">
        <v>0.3</v>
      </c>
      <c r="I68" s="59"/>
      <c r="J68" s="373"/>
      <c r="K68" s="374"/>
      <c r="L68" s="384"/>
      <c r="M68" s="380"/>
      <c r="N68" s="60"/>
    </row>
    <row r="69" spans="1:14" ht="46.5" x14ac:dyDescent="0.35">
      <c r="A69" s="282" t="s">
        <v>117</v>
      </c>
      <c r="B69" s="54" t="s">
        <v>118</v>
      </c>
      <c r="C69" s="55"/>
      <c r="D69" s="55"/>
      <c r="E69" s="59">
        <v>35000</v>
      </c>
      <c r="F69" s="55"/>
      <c r="G69" s="57">
        <f t="shared" ref="G69:G75" si="52">SUM(C69:F69)</f>
        <v>35000</v>
      </c>
      <c r="H69" s="284">
        <v>0.25</v>
      </c>
      <c r="I69" s="59"/>
      <c r="J69" s="373"/>
      <c r="K69" s="374"/>
      <c r="L69" s="384"/>
      <c r="M69" s="380"/>
      <c r="N69" s="60"/>
    </row>
    <row r="70" spans="1:14" ht="77.5" x14ac:dyDescent="0.35">
      <c r="A70" s="282" t="s">
        <v>119</v>
      </c>
      <c r="B70" s="54" t="s">
        <v>120</v>
      </c>
      <c r="C70" s="55"/>
      <c r="D70" s="55"/>
      <c r="E70" s="59">
        <v>55000</v>
      </c>
      <c r="F70" s="55"/>
      <c r="G70" s="57">
        <f t="shared" si="52"/>
        <v>55000</v>
      </c>
      <c r="H70" s="284">
        <v>0.3</v>
      </c>
      <c r="I70" s="59"/>
      <c r="J70" s="373"/>
      <c r="K70" s="374"/>
      <c r="L70" s="384"/>
      <c r="M70" s="380"/>
      <c r="N70" s="60"/>
    </row>
    <row r="71" spans="1:14" ht="96" customHeight="1" x14ac:dyDescent="0.35">
      <c r="A71" s="282" t="s">
        <v>121</v>
      </c>
      <c r="B71" s="54" t="s">
        <v>122</v>
      </c>
      <c r="C71" s="55"/>
      <c r="D71" s="55"/>
      <c r="E71" s="59">
        <v>80200</v>
      </c>
      <c r="F71" s="55"/>
      <c r="G71" s="57">
        <f t="shared" si="52"/>
        <v>80200</v>
      </c>
      <c r="H71" s="284">
        <v>0.25</v>
      </c>
      <c r="I71" s="59"/>
      <c r="J71" s="373"/>
      <c r="K71" s="374"/>
      <c r="L71" s="384"/>
      <c r="M71" s="380"/>
      <c r="N71" s="60"/>
    </row>
    <row r="72" spans="1:14" ht="15.5" hidden="1" x14ac:dyDescent="0.35">
      <c r="A72" s="282" t="s">
        <v>123</v>
      </c>
      <c r="B72" s="54"/>
      <c r="C72" s="55"/>
      <c r="D72" s="55"/>
      <c r="E72" s="55"/>
      <c r="F72" s="55"/>
      <c r="G72" s="57">
        <f t="shared" si="52"/>
        <v>0</v>
      </c>
      <c r="H72" s="283"/>
      <c r="I72" s="59"/>
      <c r="J72" s="373"/>
      <c r="K72" s="374"/>
      <c r="L72" s="384">
        <f>J72*H72</f>
        <v>0</v>
      </c>
      <c r="M72" s="380" t="e">
        <f t="shared" ref="M72" si="53">L72/J72</f>
        <v>#DIV/0!</v>
      </c>
      <c r="N72" s="60"/>
    </row>
    <row r="73" spans="1:14" ht="15.5" hidden="1" x14ac:dyDescent="0.35">
      <c r="A73" s="282" t="s">
        <v>124</v>
      </c>
      <c r="B73" s="54"/>
      <c r="C73" s="55"/>
      <c r="D73" s="55"/>
      <c r="E73" s="55"/>
      <c r="F73" s="55"/>
      <c r="G73" s="57">
        <f t="shared" si="52"/>
        <v>0</v>
      </c>
      <c r="H73" s="283"/>
      <c r="I73" s="59"/>
      <c r="J73" s="373"/>
      <c r="K73" s="374"/>
      <c r="L73" s="384">
        <f>J73*H73</f>
        <v>0</v>
      </c>
      <c r="M73" s="380">
        <f t="shared" ref="M73" si="54">H73</f>
        <v>0</v>
      </c>
      <c r="N73" s="60"/>
    </row>
    <row r="74" spans="1:14" ht="15.5" hidden="1" x14ac:dyDescent="0.35">
      <c r="A74" s="282" t="s">
        <v>125</v>
      </c>
      <c r="B74" s="80"/>
      <c r="C74" s="66"/>
      <c r="D74" s="66"/>
      <c r="E74" s="66"/>
      <c r="F74" s="66"/>
      <c r="G74" s="57">
        <f t="shared" si="52"/>
        <v>0</v>
      </c>
      <c r="H74" s="286"/>
      <c r="I74" s="68"/>
      <c r="J74" s="373"/>
      <c r="K74" s="374"/>
      <c r="L74" s="384">
        <f>J74*H74</f>
        <v>0</v>
      </c>
      <c r="M74" s="380" t="e">
        <f t="shared" ref="M74" si="55">L74/J74</f>
        <v>#DIV/0!</v>
      </c>
      <c r="N74" s="69"/>
    </row>
    <row r="75" spans="1:14" s="43" customFormat="1" ht="15.5" hidden="1" x14ac:dyDescent="0.35">
      <c r="A75" s="282" t="s">
        <v>126</v>
      </c>
      <c r="B75" s="80"/>
      <c r="C75" s="66"/>
      <c r="D75" s="66"/>
      <c r="E75" s="66"/>
      <c r="F75" s="66"/>
      <c r="G75" s="57">
        <f t="shared" si="52"/>
        <v>0</v>
      </c>
      <c r="H75" s="286"/>
      <c r="I75" s="68"/>
      <c r="J75" s="373"/>
      <c r="K75" s="374"/>
      <c r="L75" s="384">
        <f>J75*H75</f>
        <v>0</v>
      </c>
      <c r="M75" s="380">
        <f t="shared" ref="M75" si="56">H75</f>
        <v>0</v>
      </c>
      <c r="N75" s="69"/>
    </row>
    <row r="76" spans="1:14" s="43" customFormat="1" ht="15.5" x14ac:dyDescent="0.35">
      <c r="A76" s="71"/>
      <c r="B76" s="50" t="s">
        <v>58</v>
      </c>
      <c r="C76" s="72">
        <f>SUM(C68:C75)</f>
        <v>0</v>
      </c>
      <c r="D76" s="72">
        <f>SUM(D68:D75)</f>
        <v>0</v>
      </c>
      <c r="E76" s="72">
        <f>SUM(E68:E75)</f>
        <v>186200</v>
      </c>
      <c r="F76" s="72">
        <f>SUM(F68:F75)</f>
        <v>0</v>
      </c>
      <c r="G76" s="72">
        <f>SUM(G68:G75)</f>
        <v>186200</v>
      </c>
      <c r="H76" s="288">
        <f>(H68*G68)+(H69*G69)+(H70*G70)+(H71*G71)+(H72*G72)+(H73*G73)+(H74*G74)+(H75*G75)</f>
        <v>50100</v>
      </c>
      <c r="I76" s="73">
        <f>SUM(I68:I75)</f>
        <v>0</v>
      </c>
      <c r="J76" s="377">
        <f>SUM(J68:J71)</f>
        <v>0</v>
      </c>
      <c r="K76" s="372">
        <f>J76/G76</f>
        <v>0</v>
      </c>
      <c r="L76" s="384"/>
      <c r="M76" s="380"/>
      <c r="N76" s="69"/>
    </row>
    <row r="77" spans="1:14" ht="28.5" customHeight="1" x14ac:dyDescent="0.35">
      <c r="A77" s="281" t="s">
        <v>127</v>
      </c>
      <c r="B77" s="427"/>
      <c r="C77" s="427"/>
      <c r="D77" s="427"/>
      <c r="E77" s="427"/>
      <c r="F77" s="427"/>
      <c r="G77" s="427"/>
      <c r="H77" s="427"/>
      <c r="I77" s="428"/>
      <c r="J77" s="373"/>
      <c r="K77" s="372"/>
      <c r="L77" s="384"/>
      <c r="M77" s="380">
        <f t="shared" ref="M77" si="57">H77</f>
        <v>0</v>
      </c>
    </row>
    <row r="78" spans="1:14" ht="63" customHeight="1" x14ac:dyDescent="0.35">
      <c r="A78" s="282" t="s">
        <v>128</v>
      </c>
      <c r="B78" s="54" t="s">
        <v>129</v>
      </c>
      <c r="C78" s="55"/>
      <c r="D78" s="55"/>
      <c r="E78" s="59">
        <v>150000</v>
      </c>
      <c r="F78" s="55"/>
      <c r="G78" s="57">
        <f>SUM(C78:F78)</f>
        <v>150000</v>
      </c>
      <c r="H78" s="284">
        <v>0.1</v>
      </c>
      <c r="I78" s="59"/>
      <c r="J78" s="373"/>
      <c r="K78" s="374"/>
      <c r="L78" s="384"/>
      <c r="M78" s="380"/>
      <c r="N78" s="60"/>
    </row>
    <row r="79" spans="1:14" ht="98.5" customHeight="1" x14ac:dyDescent="0.35">
      <c r="A79" s="282" t="s">
        <v>130</v>
      </c>
      <c r="B79" s="54" t="s">
        <v>131</v>
      </c>
      <c r="C79" s="55"/>
      <c r="D79" s="55"/>
      <c r="E79" s="59">
        <v>80000</v>
      </c>
      <c r="F79" s="55"/>
      <c r="G79" s="57">
        <f t="shared" ref="G79:G83" si="58">SUM(C79:F79)</f>
        <v>80000</v>
      </c>
      <c r="H79" s="284">
        <v>0.2</v>
      </c>
      <c r="I79" s="59"/>
      <c r="J79" s="373"/>
      <c r="K79" s="374"/>
      <c r="L79" s="384"/>
      <c r="M79" s="380"/>
      <c r="N79" s="60"/>
    </row>
    <row r="80" spans="1:14" ht="46.5" x14ac:dyDescent="0.35">
      <c r="A80" s="282" t="s">
        <v>132</v>
      </c>
      <c r="B80" s="54" t="s">
        <v>133</v>
      </c>
      <c r="C80" s="55"/>
      <c r="D80" s="55"/>
      <c r="E80" s="59">
        <v>100000</v>
      </c>
      <c r="F80" s="55"/>
      <c r="G80" s="57">
        <f t="shared" si="58"/>
        <v>100000</v>
      </c>
      <c r="H80" s="284">
        <v>0.3</v>
      </c>
      <c r="I80" s="59"/>
      <c r="J80" s="373"/>
      <c r="K80" s="374"/>
      <c r="L80" s="384"/>
      <c r="M80" s="380"/>
      <c r="N80" s="60"/>
    </row>
    <row r="81" spans="1:14" ht="46.5" x14ac:dyDescent="0.35">
      <c r="A81" s="282" t="s">
        <v>134</v>
      </c>
      <c r="B81" s="54" t="s">
        <v>135</v>
      </c>
      <c r="C81" s="55"/>
      <c r="D81" s="55"/>
      <c r="E81" s="59">
        <v>50000</v>
      </c>
      <c r="F81" s="55"/>
      <c r="G81" s="57">
        <f t="shared" si="58"/>
        <v>50000</v>
      </c>
      <c r="H81" s="284">
        <v>0.2</v>
      </c>
      <c r="I81" s="59"/>
      <c r="J81" s="373"/>
      <c r="K81" s="374"/>
      <c r="L81" s="384"/>
      <c r="M81" s="380"/>
      <c r="N81" s="60"/>
    </row>
    <row r="82" spans="1:14" ht="93" x14ac:dyDescent="0.35">
      <c r="A82" s="282" t="s">
        <v>136</v>
      </c>
      <c r="B82" s="54" t="s">
        <v>137</v>
      </c>
      <c r="C82" s="55"/>
      <c r="D82" s="55"/>
      <c r="E82" s="59">
        <v>76000</v>
      </c>
      <c r="F82" s="55"/>
      <c r="G82" s="57">
        <f t="shared" si="58"/>
        <v>76000</v>
      </c>
      <c r="H82" s="283">
        <v>0.2</v>
      </c>
      <c r="I82" s="59"/>
      <c r="J82" s="373"/>
      <c r="K82" s="374"/>
      <c r="L82" s="384"/>
      <c r="M82" s="380"/>
      <c r="N82" s="60"/>
    </row>
    <row r="83" spans="1:14" ht="15.5" x14ac:dyDescent="0.35">
      <c r="A83" s="282" t="s">
        <v>138</v>
      </c>
      <c r="B83" s="80"/>
      <c r="C83" s="66"/>
      <c r="D83" s="66"/>
      <c r="E83" s="66"/>
      <c r="F83" s="66"/>
      <c r="G83" s="57">
        <f t="shared" si="58"/>
        <v>0</v>
      </c>
      <c r="H83" s="286"/>
      <c r="I83" s="68"/>
      <c r="J83" s="373"/>
      <c r="K83" s="374"/>
      <c r="L83" s="384"/>
      <c r="M83" s="380">
        <f t="shared" ref="M83" si="59">H83</f>
        <v>0</v>
      </c>
      <c r="N83" s="69"/>
    </row>
    <row r="84" spans="1:14" ht="15.5" x14ac:dyDescent="0.35">
      <c r="A84" s="71"/>
      <c r="B84" s="50" t="s">
        <v>58</v>
      </c>
      <c r="C84" s="72">
        <f>SUM(C78:C83)</f>
        <v>0</v>
      </c>
      <c r="D84" s="72">
        <f>SUM(D78:D83)</f>
        <v>0</v>
      </c>
      <c r="E84" s="72">
        <f>SUM(E78:E83)</f>
        <v>456000</v>
      </c>
      <c r="F84" s="72">
        <f>SUM(F78:F83)</f>
        <v>0</v>
      </c>
      <c r="G84" s="72">
        <f>SUM(G78:G83)</f>
        <v>456000</v>
      </c>
      <c r="H84" s="288">
        <f>(H78*G78)+(H79*G79)+(H80*G80)+(H81*G81)+(H82*G82)</f>
        <v>86200</v>
      </c>
      <c r="I84" s="73">
        <f>SUM(I78:I83)</f>
        <v>0</v>
      </c>
      <c r="J84" s="376">
        <f>SUM(J78:J83)</f>
        <v>0</v>
      </c>
      <c r="K84" s="372">
        <f>J84/G84</f>
        <v>0</v>
      </c>
      <c r="L84" s="384"/>
      <c r="M84" s="380"/>
      <c r="N84" s="69"/>
    </row>
    <row r="85" spans="1:14" ht="18.75" customHeight="1" x14ac:dyDescent="0.35">
      <c r="A85" s="281" t="s">
        <v>139</v>
      </c>
      <c r="B85" s="427" t="s">
        <v>140</v>
      </c>
      <c r="C85" s="427"/>
      <c r="D85" s="427"/>
      <c r="E85" s="427"/>
      <c r="F85" s="427"/>
      <c r="G85" s="427"/>
      <c r="H85" s="427"/>
      <c r="I85" s="428"/>
      <c r="J85" s="373"/>
      <c r="K85" s="372"/>
      <c r="L85" s="384"/>
      <c r="M85" s="380">
        <f t="shared" ref="M85" si="60">H85</f>
        <v>0</v>
      </c>
    </row>
    <row r="86" spans="1:14" ht="62" x14ac:dyDescent="0.35">
      <c r="A86" s="282" t="s">
        <v>141</v>
      </c>
      <c r="B86" s="54" t="s">
        <v>142</v>
      </c>
      <c r="C86" s="55"/>
      <c r="D86" s="55">
        <v>213381.47454545452</v>
      </c>
      <c r="E86" s="55"/>
      <c r="F86" s="55"/>
      <c r="G86" s="57">
        <f>SUM(C86:F86)</f>
        <v>213381.47454545452</v>
      </c>
      <c r="H86" s="297">
        <v>0.25</v>
      </c>
      <c r="I86" s="59"/>
      <c r="J86" s="373">
        <v>69738</v>
      </c>
      <c r="K86" s="374"/>
      <c r="L86" s="384">
        <f>J86*H86</f>
        <v>17434.5</v>
      </c>
      <c r="M86" s="380">
        <f t="shared" ref="M86" si="61">L86/J86</f>
        <v>0.25</v>
      </c>
      <c r="N86" s="60"/>
    </row>
    <row r="87" spans="1:14" ht="62" x14ac:dyDescent="0.35">
      <c r="A87" s="282" t="s">
        <v>143</v>
      </c>
      <c r="B87" s="54" t="s">
        <v>144</v>
      </c>
      <c r="C87" s="55"/>
      <c r="D87" s="55">
        <v>183806.28959999993</v>
      </c>
      <c r="E87" s="55"/>
      <c r="F87" s="55"/>
      <c r="G87" s="57">
        <f t="shared" ref="G87:G93" si="62">SUM(C87:F87)</f>
        <v>183806.28959999993</v>
      </c>
      <c r="H87" s="297">
        <v>0.35</v>
      </c>
      <c r="I87" s="59"/>
      <c r="J87" s="373"/>
      <c r="K87" s="374"/>
      <c r="L87" s="384"/>
      <c r="M87" s="380"/>
      <c r="N87" s="60"/>
    </row>
    <row r="88" spans="1:14" ht="52.5" customHeight="1" x14ac:dyDescent="0.35">
      <c r="A88" s="282" t="s">
        <v>145</v>
      </c>
      <c r="B88" s="54" t="s">
        <v>146</v>
      </c>
      <c r="C88" s="55"/>
      <c r="D88" s="55">
        <v>137060.31970909087</v>
      </c>
      <c r="E88" s="55"/>
      <c r="F88" s="55"/>
      <c r="G88" s="57">
        <f t="shared" si="62"/>
        <v>137060.31970909087</v>
      </c>
      <c r="H88" s="297">
        <v>0.45</v>
      </c>
      <c r="I88" s="59"/>
      <c r="J88" s="373">
        <v>43600</v>
      </c>
      <c r="K88" s="374"/>
      <c r="L88" s="384">
        <f t="shared" ref="L88:L93" si="63">J88*H88</f>
        <v>19620</v>
      </c>
      <c r="M88" s="380">
        <f t="shared" ref="M88" si="64">L88/J88</f>
        <v>0.45</v>
      </c>
      <c r="N88" s="60"/>
    </row>
    <row r="89" spans="1:14" ht="15.5" hidden="1" x14ac:dyDescent="0.35">
      <c r="A89" s="282" t="s">
        <v>147</v>
      </c>
      <c r="B89" s="54"/>
      <c r="C89" s="55"/>
      <c r="D89" s="55"/>
      <c r="E89" s="55"/>
      <c r="F89" s="55"/>
      <c r="G89" s="57">
        <f t="shared" si="62"/>
        <v>0</v>
      </c>
      <c r="H89" s="283"/>
      <c r="I89" s="59"/>
      <c r="J89" s="373"/>
      <c r="K89" s="374"/>
      <c r="L89" s="384">
        <f t="shared" si="63"/>
        <v>0</v>
      </c>
      <c r="M89" s="380">
        <f t="shared" ref="M89" si="65">H89</f>
        <v>0</v>
      </c>
      <c r="N89" s="60"/>
    </row>
    <row r="90" spans="1:14" s="43" customFormat="1" ht="15.5" hidden="1" x14ac:dyDescent="0.35">
      <c r="A90" s="282" t="s">
        <v>148</v>
      </c>
      <c r="B90" s="54"/>
      <c r="C90" s="55"/>
      <c r="D90" s="55"/>
      <c r="E90" s="55"/>
      <c r="F90" s="55"/>
      <c r="G90" s="57">
        <f t="shared" si="62"/>
        <v>0</v>
      </c>
      <c r="H90" s="283"/>
      <c r="I90" s="59"/>
      <c r="J90" s="373"/>
      <c r="K90" s="374"/>
      <c r="L90" s="384">
        <f t="shared" si="63"/>
        <v>0</v>
      </c>
      <c r="M90" s="380" t="e">
        <f t="shared" ref="M90" si="66">L90/J90</f>
        <v>#DIV/0!</v>
      </c>
      <c r="N90" s="60"/>
    </row>
    <row r="91" spans="1:14" ht="15.5" hidden="1" x14ac:dyDescent="0.35">
      <c r="A91" s="282" t="s">
        <v>149</v>
      </c>
      <c r="B91" s="54"/>
      <c r="C91" s="55"/>
      <c r="D91" s="55"/>
      <c r="E91" s="55"/>
      <c r="F91" s="55"/>
      <c r="G91" s="57">
        <f t="shared" si="62"/>
        <v>0</v>
      </c>
      <c r="H91" s="283"/>
      <c r="I91" s="59"/>
      <c r="J91" s="373"/>
      <c r="K91" s="374"/>
      <c r="L91" s="384">
        <f t="shared" si="63"/>
        <v>0</v>
      </c>
      <c r="M91" s="380">
        <f t="shared" ref="M91" si="67">H91</f>
        <v>0</v>
      </c>
      <c r="N91" s="60"/>
    </row>
    <row r="92" spans="1:14" ht="15.5" hidden="1" x14ac:dyDescent="0.35">
      <c r="A92" s="282" t="s">
        <v>150</v>
      </c>
      <c r="B92" s="80"/>
      <c r="C92" s="66"/>
      <c r="D92" s="66"/>
      <c r="E92" s="66"/>
      <c r="F92" s="66"/>
      <c r="G92" s="57">
        <f t="shared" si="62"/>
        <v>0</v>
      </c>
      <c r="H92" s="286"/>
      <c r="I92" s="68"/>
      <c r="J92" s="373"/>
      <c r="K92" s="374"/>
      <c r="L92" s="384">
        <f t="shared" si="63"/>
        <v>0</v>
      </c>
      <c r="M92" s="380" t="e">
        <f t="shared" ref="M92" si="68">L92/J92</f>
        <v>#DIV/0!</v>
      </c>
      <c r="N92" s="69"/>
    </row>
    <row r="93" spans="1:14" ht="15.5" hidden="1" x14ac:dyDescent="0.35">
      <c r="A93" s="282" t="s">
        <v>151</v>
      </c>
      <c r="B93" s="80"/>
      <c r="C93" s="66"/>
      <c r="D93" s="66"/>
      <c r="E93" s="66"/>
      <c r="F93" s="66"/>
      <c r="G93" s="57">
        <f t="shared" si="62"/>
        <v>0</v>
      </c>
      <c r="H93" s="286"/>
      <c r="I93" s="68"/>
      <c r="J93" s="373"/>
      <c r="K93" s="374"/>
      <c r="L93" s="384">
        <f t="shared" si="63"/>
        <v>0</v>
      </c>
      <c r="M93" s="380">
        <f t="shared" ref="M93" si="69">H93</f>
        <v>0</v>
      </c>
      <c r="N93" s="69"/>
    </row>
    <row r="94" spans="1:14" ht="15.5" x14ac:dyDescent="0.35">
      <c r="A94" s="71"/>
      <c r="B94" s="50" t="s">
        <v>58</v>
      </c>
      <c r="C94" s="72">
        <f>SUM(C86:C93)</f>
        <v>0</v>
      </c>
      <c r="D94" s="72">
        <f>SUM(D86:D93)</f>
        <v>534248.08385454537</v>
      </c>
      <c r="E94" s="72">
        <f>SUM(E86:E93)</f>
        <v>0</v>
      </c>
      <c r="F94" s="72">
        <f>SUM(F86:F93)</f>
        <v>0</v>
      </c>
      <c r="G94" s="72">
        <f>SUM(G86:G93)</f>
        <v>534248.08385454537</v>
      </c>
      <c r="H94" s="288">
        <f>(H86*G86)+(H87*G87)+(H88*G88)+(H89*G89)+(H90*G90)+(H91*G91)+(H92*G92)+(H93*G93)</f>
        <v>179354.71386545448</v>
      </c>
      <c r="I94" s="73">
        <f>SUM(I86:I93)</f>
        <v>0</v>
      </c>
      <c r="J94" s="376">
        <f>SUM(J86:J88)</f>
        <v>113338</v>
      </c>
      <c r="K94" s="372">
        <f>J94/G94</f>
        <v>0.21214488816184029</v>
      </c>
      <c r="L94" s="384">
        <f>SUM(L86:L88)</f>
        <v>37054.5</v>
      </c>
      <c r="M94" s="380">
        <f t="shared" ref="M94" si="70">L94/J94</f>
        <v>0.3269380084349468</v>
      </c>
      <c r="N94" s="69"/>
    </row>
    <row r="95" spans="1:14" ht="15" customHeight="1" x14ac:dyDescent="0.35">
      <c r="A95" s="281" t="s">
        <v>152</v>
      </c>
      <c r="B95" s="427" t="str">
        <f>'[1]1) Budget Table'!$C$97</f>
        <v xml:space="preserve">Improved management and delivery of basic services in a responsive, accountable and inclusive way </v>
      </c>
      <c r="C95" s="427"/>
      <c r="D95" s="427"/>
      <c r="E95" s="427"/>
      <c r="F95" s="427"/>
      <c r="G95" s="427"/>
      <c r="H95" s="427"/>
      <c r="I95" s="428"/>
      <c r="J95" s="373"/>
      <c r="K95" s="372"/>
      <c r="L95" s="384">
        <f>J95*H95</f>
        <v>0</v>
      </c>
      <c r="M95" s="380">
        <f t="shared" ref="M95" si="71">H95</f>
        <v>0</v>
      </c>
    </row>
    <row r="96" spans="1:14" ht="46.5" x14ac:dyDescent="0.35">
      <c r="A96" s="282" t="s">
        <v>153</v>
      </c>
      <c r="B96" s="54" t="s">
        <v>154</v>
      </c>
      <c r="C96" s="55"/>
      <c r="D96" s="55">
        <v>60739.164872727262</v>
      </c>
      <c r="E96" s="55"/>
      <c r="F96" s="88"/>
      <c r="G96" s="57">
        <f>SUM(C96:F96)</f>
        <v>60739.164872727262</v>
      </c>
      <c r="H96" s="297">
        <v>0.35</v>
      </c>
      <c r="I96" s="59"/>
      <c r="J96" s="373">
        <v>39725</v>
      </c>
      <c r="K96" s="374"/>
      <c r="L96" s="384">
        <f>J96*H96</f>
        <v>13903.75</v>
      </c>
      <c r="M96" s="380">
        <f t="shared" ref="M96" si="72">L96/J96</f>
        <v>0.35</v>
      </c>
      <c r="N96" s="60"/>
    </row>
    <row r="97" spans="1:14" ht="48.65" customHeight="1" x14ac:dyDescent="0.35">
      <c r="A97" s="282" t="s">
        <v>155</v>
      </c>
      <c r="B97" s="54" t="s">
        <v>156</v>
      </c>
      <c r="C97" s="55"/>
      <c r="D97" s="55">
        <v>45157.1749090909</v>
      </c>
      <c r="E97" s="55"/>
      <c r="F97" s="88"/>
      <c r="G97" s="57">
        <f t="shared" ref="G97:G103" si="73">SUM(C97:F97)</f>
        <v>45157.1749090909</v>
      </c>
      <c r="H97" s="297">
        <v>0.35</v>
      </c>
      <c r="I97" s="59"/>
      <c r="J97" s="373"/>
      <c r="K97" s="374"/>
      <c r="L97" s="384"/>
      <c r="M97" s="380"/>
      <c r="N97" s="60"/>
    </row>
    <row r="98" spans="1:14" ht="69.650000000000006" customHeight="1" x14ac:dyDescent="0.35">
      <c r="A98" s="282" t="s">
        <v>157</v>
      </c>
      <c r="B98" s="54" t="s">
        <v>158</v>
      </c>
      <c r="C98" s="55"/>
      <c r="D98" s="55">
        <v>45157.1749090909</v>
      </c>
      <c r="E98" s="55"/>
      <c r="F98" s="88"/>
      <c r="G98" s="57">
        <f t="shared" si="73"/>
        <v>45157.1749090909</v>
      </c>
      <c r="H98" s="297">
        <v>0.3</v>
      </c>
      <c r="I98" s="59"/>
      <c r="J98" s="373">
        <v>46894</v>
      </c>
      <c r="K98" s="374"/>
      <c r="L98" s="384">
        <f t="shared" ref="L98:L103" si="74">J98*H98</f>
        <v>14068.199999999999</v>
      </c>
      <c r="M98" s="380">
        <f t="shared" ref="M98" si="75">L98/J98</f>
        <v>0.3</v>
      </c>
      <c r="N98" s="60"/>
    </row>
    <row r="99" spans="1:14" ht="15.5" hidden="1" x14ac:dyDescent="0.35">
      <c r="A99" s="282" t="s">
        <v>159</v>
      </c>
      <c r="B99" s="54"/>
      <c r="C99" s="55"/>
      <c r="D99" s="55"/>
      <c r="E99" s="55"/>
      <c r="F99" s="55"/>
      <c r="G99" s="57">
        <f t="shared" si="73"/>
        <v>0</v>
      </c>
      <c r="H99" s="283"/>
      <c r="I99" s="59"/>
      <c r="J99" s="373"/>
      <c r="K99" s="374"/>
      <c r="L99" s="384">
        <f t="shared" si="74"/>
        <v>0</v>
      </c>
      <c r="M99" s="380">
        <f t="shared" ref="M99" si="76">H99</f>
        <v>0</v>
      </c>
      <c r="N99" s="60"/>
    </row>
    <row r="100" spans="1:14" ht="15.5" hidden="1" x14ac:dyDescent="0.35">
      <c r="A100" s="282" t="s">
        <v>160</v>
      </c>
      <c r="B100" s="54"/>
      <c r="C100" s="55"/>
      <c r="D100" s="55"/>
      <c r="E100" s="55"/>
      <c r="F100" s="55"/>
      <c r="G100" s="57">
        <f t="shared" si="73"/>
        <v>0</v>
      </c>
      <c r="H100" s="283"/>
      <c r="I100" s="59"/>
      <c r="J100" s="373"/>
      <c r="K100" s="374"/>
      <c r="L100" s="384">
        <f t="shared" si="74"/>
        <v>0</v>
      </c>
      <c r="M100" s="380" t="e">
        <f t="shared" ref="M100" si="77">L100/J100</f>
        <v>#DIV/0!</v>
      </c>
      <c r="N100" s="60"/>
    </row>
    <row r="101" spans="1:14" ht="15.5" hidden="1" x14ac:dyDescent="0.35">
      <c r="A101" s="282" t="s">
        <v>161</v>
      </c>
      <c r="B101" s="54"/>
      <c r="C101" s="55"/>
      <c r="D101" s="55"/>
      <c r="E101" s="55"/>
      <c r="F101" s="55"/>
      <c r="G101" s="57">
        <f t="shared" si="73"/>
        <v>0</v>
      </c>
      <c r="H101" s="283"/>
      <c r="I101" s="59"/>
      <c r="J101" s="373"/>
      <c r="K101" s="374"/>
      <c r="L101" s="384">
        <f t="shared" si="74"/>
        <v>0</v>
      </c>
      <c r="M101" s="380">
        <f t="shared" ref="M101" si="78">H101</f>
        <v>0</v>
      </c>
      <c r="N101" s="60"/>
    </row>
    <row r="102" spans="1:14" ht="15.5" hidden="1" x14ac:dyDescent="0.35">
      <c r="A102" s="282" t="s">
        <v>162</v>
      </c>
      <c r="B102" s="80"/>
      <c r="C102" s="66"/>
      <c r="D102" s="66"/>
      <c r="E102" s="66"/>
      <c r="F102" s="66"/>
      <c r="G102" s="57">
        <f t="shared" si="73"/>
        <v>0</v>
      </c>
      <c r="H102" s="286"/>
      <c r="I102" s="68"/>
      <c r="J102" s="373"/>
      <c r="K102" s="374"/>
      <c r="L102" s="384">
        <f t="shared" si="74"/>
        <v>0</v>
      </c>
      <c r="M102" s="380" t="e">
        <f t="shared" ref="M102" si="79">L102/J102</f>
        <v>#DIV/0!</v>
      </c>
      <c r="N102" s="69"/>
    </row>
    <row r="103" spans="1:14" ht="15.5" hidden="1" x14ac:dyDescent="0.35">
      <c r="A103" s="282" t="s">
        <v>163</v>
      </c>
      <c r="B103" s="80"/>
      <c r="C103" s="66"/>
      <c r="D103" s="66"/>
      <c r="E103" s="66"/>
      <c r="F103" s="66"/>
      <c r="G103" s="57">
        <f t="shared" si="73"/>
        <v>0</v>
      </c>
      <c r="H103" s="286"/>
      <c r="I103" s="68"/>
      <c r="J103" s="373"/>
      <c r="K103" s="374"/>
      <c r="L103" s="384">
        <f t="shared" si="74"/>
        <v>0</v>
      </c>
      <c r="M103" s="380">
        <f t="shared" ref="M103" si="80">H103</f>
        <v>0</v>
      </c>
      <c r="N103" s="69"/>
    </row>
    <row r="104" spans="1:14" ht="18" customHeight="1" x14ac:dyDescent="0.35">
      <c r="A104" s="71"/>
      <c r="B104" s="50" t="s">
        <v>58</v>
      </c>
      <c r="C104" s="72">
        <f>SUM(C96:C103)</f>
        <v>0</v>
      </c>
      <c r="D104" s="72">
        <f>SUM(D96:D103)</f>
        <v>151053.51469090907</v>
      </c>
      <c r="E104" s="72">
        <f>SUM(E96:E103)</f>
        <v>0</v>
      </c>
      <c r="F104" s="72">
        <f>SUM(F96:F103)</f>
        <v>0</v>
      </c>
      <c r="G104" s="72">
        <f>SUM(G96:G103)</f>
        <v>151053.51469090907</v>
      </c>
      <c r="H104" s="288">
        <f>(H96*G96)+(H97*G97)+(H98*G98)+(H99*G99)+(H100*G100)+(H101*G101)+(H102*G102)+(H103*G103)</f>
        <v>50610.871396363626</v>
      </c>
      <c r="I104" s="73">
        <f>SUM(I96:I103)</f>
        <v>0</v>
      </c>
      <c r="J104" s="376">
        <f>SUM(J96:J98)</f>
        <v>86619</v>
      </c>
      <c r="K104" s="376">
        <f>SUM(K96:K98)</f>
        <v>0</v>
      </c>
      <c r="L104" s="384">
        <f>SUM(L96:L98)</f>
        <v>27971.949999999997</v>
      </c>
      <c r="M104" s="380">
        <f>L104/J104</f>
        <v>0.32293088121543767</v>
      </c>
      <c r="N104" s="69"/>
    </row>
    <row r="105" spans="1:14" ht="18" customHeight="1" x14ac:dyDescent="0.35">
      <c r="A105" s="281" t="s">
        <v>164</v>
      </c>
      <c r="B105" s="427"/>
      <c r="C105" s="427"/>
      <c r="D105" s="427"/>
      <c r="E105" s="427"/>
      <c r="F105" s="427"/>
      <c r="G105" s="427"/>
      <c r="H105" s="427"/>
      <c r="I105" s="428"/>
      <c r="J105" s="373"/>
      <c r="K105" s="372"/>
      <c r="L105" s="384"/>
      <c r="M105" s="380">
        <f t="shared" ref="M105" si="81">H105</f>
        <v>0</v>
      </c>
    </row>
    <row r="106" spans="1:14" ht="51" customHeight="1" x14ac:dyDescent="0.35">
      <c r="A106" s="282" t="s">
        <v>165</v>
      </c>
      <c r="B106" s="54" t="s">
        <v>166</v>
      </c>
      <c r="C106" s="55"/>
      <c r="D106" s="55"/>
      <c r="E106" s="55"/>
      <c r="F106" s="88"/>
      <c r="G106" s="57">
        <f>SUM(C106:F106)</f>
        <v>0</v>
      </c>
      <c r="H106" s="283"/>
      <c r="I106" s="59"/>
      <c r="J106" s="373"/>
      <c r="K106" s="372"/>
      <c r="L106" s="384"/>
      <c r="M106" s="380"/>
      <c r="N106" s="60"/>
    </row>
    <row r="107" spans="1:14" ht="49.9" customHeight="1" x14ac:dyDescent="0.35">
      <c r="A107" s="282" t="s">
        <v>167</v>
      </c>
      <c r="B107" s="54" t="s">
        <v>168</v>
      </c>
      <c r="C107" s="55"/>
      <c r="D107" s="55"/>
      <c r="E107" s="55"/>
      <c r="F107" s="88"/>
      <c r="G107" s="57">
        <f>SUM(C107:F107)</f>
        <v>0</v>
      </c>
      <c r="H107" s="283"/>
      <c r="I107" s="59"/>
      <c r="J107" s="373"/>
      <c r="K107" s="372"/>
      <c r="L107" s="384"/>
      <c r="M107" s="380">
        <f t="shared" ref="M107" si="82">H107</f>
        <v>0</v>
      </c>
      <c r="N107" s="60"/>
    </row>
    <row r="108" spans="1:14" ht="61.15" customHeight="1" x14ac:dyDescent="0.35">
      <c r="A108" s="282" t="s">
        <v>169</v>
      </c>
      <c r="B108" s="54" t="s">
        <v>158</v>
      </c>
      <c r="C108" s="55"/>
      <c r="D108" s="55"/>
      <c r="E108" s="55"/>
      <c r="F108" s="88"/>
      <c r="G108" s="57">
        <f>SUM(C108:F108)</f>
        <v>0</v>
      </c>
      <c r="H108" s="283"/>
      <c r="I108" s="59"/>
      <c r="J108" s="373"/>
      <c r="K108" s="372"/>
      <c r="L108" s="384"/>
      <c r="M108" s="380"/>
      <c r="N108" s="60"/>
    </row>
    <row r="109" spans="1:14" ht="18" hidden="1" customHeight="1" x14ac:dyDescent="0.35">
      <c r="A109" s="282" t="s">
        <v>170</v>
      </c>
      <c r="B109" s="54"/>
      <c r="C109" s="55"/>
      <c r="D109" s="55"/>
      <c r="E109" s="55"/>
      <c r="F109" s="55"/>
      <c r="G109" s="57">
        <f t="shared" ref="G109" si="83">SUM(C109:F109)</f>
        <v>0</v>
      </c>
      <c r="H109" s="283"/>
      <c r="I109" s="59"/>
      <c r="J109" s="373"/>
      <c r="K109" s="372"/>
      <c r="L109" s="384"/>
      <c r="M109" s="380">
        <f t="shared" ref="M109" si="84">H109</f>
        <v>0</v>
      </c>
      <c r="N109" s="60"/>
    </row>
    <row r="110" spans="1:14" ht="18" hidden="1" customHeight="1" x14ac:dyDescent="0.35">
      <c r="A110" s="282" t="s">
        <v>171</v>
      </c>
      <c r="B110" s="54"/>
      <c r="C110" s="55"/>
      <c r="D110" s="55"/>
      <c r="E110" s="55"/>
      <c r="F110" s="55"/>
      <c r="G110" s="57">
        <f>SUM(C110:F110)</f>
        <v>0</v>
      </c>
      <c r="H110" s="283"/>
      <c r="I110" s="59"/>
      <c r="J110" s="373"/>
      <c r="K110" s="372"/>
      <c r="L110" s="384"/>
      <c r="M110" s="380" t="e">
        <f t="shared" ref="M110" si="85">L110/J110</f>
        <v>#DIV/0!</v>
      </c>
      <c r="N110" s="60"/>
    </row>
    <row r="111" spans="1:14" ht="18" hidden="1" customHeight="1" x14ac:dyDescent="0.35">
      <c r="A111" s="282" t="s">
        <v>172</v>
      </c>
      <c r="B111" s="54"/>
      <c r="C111" s="55"/>
      <c r="D111" s="55"/>
      <c r="E111" s="55"/>
      <c r="F111" s="55"/>
      <c r="G111" s="57">
        <f>SUM(C111:F111)</f>
        <v>0</v>
      </c>
      <c r="H111" s="283"/>
      <c r="I111" s="59"/>
      <c r="J111" s="373"/>
      <c r="K111" s="372"/>
      <c r="L111" s="384"/>
      <c r="M111" s="380">
        <f t="shared" ref="M111" si="86">H111</f>
        <v>0</v>
      </c>
      <c r="N111" s="60"/>
    </row>
    <row r="112" spans="1:14" ht="18" hidden="1" customHeight="1" x14ac:dyDescent="0.35">
      <c r="A112" s="282" t="s">
        <v>173</v>
      </c>
      <c r="B112" s="80"/>
      <c r="C112" s="66"/>
      <c r="D112" s="66"/>
      <c r="E112" s="66"/>
      <c r="F112" s="66"/>
      <c r="G112" s="57">
        <f>SUM(C112:F112)</f>
        <v>0</v>
      </c>
      <c r="H112" s="286"/>
      <c r="I112" s="68"/>
      <c r="J112" s="373"/>
      <c r="K112" s="372"/>
      <c r="L112" s="384"/>
      <c r="M112" s="380" t="e">
        <f t="shared" ref="M112" si="87">L112/J112</f>
        <v>#DIV/0!</v>
      </c>
      <c r="N112" s="69"/>
    </row>
    <row r="113" spans="1:14" ht="18" hidden="1" customHeight="1" x14ac:dyDescent="0.35">
      <c r="A113" s="282" t="s">
        <v>174</v>
      </c>
      <c r="B113" s="80"/>
      <c r="C113" s="66"/>
      <c r="D113" s="66"/>
      <c r="E113" s="66"/>
      <c r="F113" s="66"/>
      <c r="G113" s="57">
        <f>SUM(C113:F113)</f>
        <v>0</v>
      </c>
      <c r="H113" s="286"/>
      <c r="I113" s="68"/>
      <c r="J113" s="373"/>
      <c r="K113" s="372"/>
      <c r="L113" s="384"/>
      <c r="M113" s="380">
        <f t="shared" ref="M113" si="88">H113</f>
        <v>0</v>
      </c>
      <c r="N113" s="69"/>
    </row>
    <row r="114" spans="1:14" ht="18" customHeight="1" x14ac:dyDescent="0.35">
      <c r="A114" s="71"/>
      <c r="B114" s="50" t="s">
        <v>58</v>
      </c>
      <c r="C114" s="72">
        <f>SUM(C106:C113)</f>
        <v>0</v>
      </c>
      <c r="D114" s="72">
        <f>SUM(D106:D113)</f>
        <v>0</v>
      </c>
      <c r="E114" s="72">
        <f>SUM(E106:E113)</f>
        <v>0</v>
      </c>
      <c r="F114" s="72">
        <f>SUM(F106:F113)</f>
        <v>0</v>
      </c>
      <c r="G114" s="72">
        <f>SUM(G106:G113)</f>
        <v>0</v>
      </c>
      <c r="H114" s="288">
        <f>(H106*G106)+(H107*G107)+(H108*G108)+(H109*G109)+(H110*G110)+(H111*G111)+(H112*G112)+(H113*G113)</f>
        <v>0</v>
      </c>
      <c r="I114" s="73">
        <f>SUM(I106:I113)</f>
        <v>0</v>
      </c>
      <c r="J114" s="376">
        <f>SUM(J106:J108)</f>
        <v>0</v>
      </c>
      <c r="K114" s="372"/>
      <c r="L114" s="384"/>
      <c r="M114" s="380"/>
      <c r="N114" s="69"/>
    </row>
    <row r="115" spans="1:14" ht="15.75" customHeight="1" x14ac:dyDescent="0.35">
      <c r="A115" s="90"/>
      <c r="B115" s="100"/>
      <c r="C115" s="298"/>
      <c r="D115" s="298"/>
      <c r="E115" s="298"/>
      <c r="F115" s="298"/>
      <c r="G115" s="298"/>
      <c r="H115" s="296"/>
      <c r="I115" s="298"/>
      <c r="J115" s="373"/>
      <c r="K115" s="378"/>
      <c r="L115" s="384"/>
      <c r="M115" s="380"/>
      <c r="N115" s="100"/>
    </row>
    <row r="116" spans="1:14" ht="33" customHeight="1" x14ac:dyDescent="0.35">
      <c r="A116" s="281" t="s">
        <v>175</v>
      </c>
      <c r="B116" s="434" t="s">
        <v>176</v>
      </c>
      <c r="C116" s="434"/>
      <c r="D116" s="434"/>
      <c r="E116" s="434"/>
      <c r="F116" s="434"/>
      <c r="G116" s="434"/>
      <c r="H116" s="434"/>
      <c r="I116" s="435"/>
      <c r="J116" s="376"/>
      <c r="K116" s="371"/>
      <c r="L116" s="384"/>
      <c r="M116" s="380"/>
    </row>
    <row r="117" spans="1:14" ht="23.25" customHeight="1" x14ac:dyDescent="0.35">
      <c r="A117" s="281" t="s">
        <v>177</v>
      </c>
      <c r="B117" s="427" t="s">
        <v>178</v>
      </c>
      <c r="C117" s="427"/>
      <c r="D117" s="427"/>
      <c r="E117" s="427"/>
      <c r="F117" s="427"/>
      <c r="G117" s="427"/>
      <c r="H117" s="427"/>
      <c r="I117" s="428"/>
      <c r="J117" s="373"/>
      <c r="K117" s="372"/>
      <c r="L117" s="384"/>
      <c r="M117" s="380"/>
    </row>
    <row r="118" spans="1:14" ht="69" customHeight="1" x14ac:dyDescent="0.35">
      <c r="A118" s="282" t="s">
        <v>179</v>
      </c>
      <c r="B118" s="54" t="s">
        <v>180</v>
      </c>
      <c r="C118" s="55"/>
      <c r="D118" s="55"/>
      <c r="E118" s="59">
        <v>20000</v>
      </c>
      <c r="F118" s="62"/>
      <c r="G118" s="57">
        <f t="shared" ref="G118:G125" si="89">SUM(C118:F118)</f>
        <v>20000</v>
      </c>
      <c r="H118" s="284">
        <v>0.3</v>
      </c>
      <c r="I118" s="59"/>
      <c r="J118" s="373"/>
      <c r="K118" s="374"/>
      <c r="L118" s="384"/>
      <c r="M118" s="380"/>
      <c r="N118" s="60"/>
    </row>
    <row r="119" spans="1:14" ht="48" customHeight="1" x14ac:dyDescent="0.35">
      <c r="A119" s="282" t="s">
        <v>181</v>
      </c>
      <c r="B119" s="54" t="s">
        <v>182</v>
      </c>
      <c r="C119" s="55"/>
      <c r="D119" s="55"/>
      <c r="E119" s="59">
        <v>40000</v>
      </c>
      <c r="F119" s="62"/>
      <c r="G119" s="57">
        <f t="shared" si="89"/>
        <v>40000</v>
      </c>
      <c r="H119" s="284">
        <v>0.3</v>
      </c>
      <c r="I119" s="59"/>
      <c r="J119" s="373"/>
      <c r="K119" s="374"/>
      <c r="L119" s="384"/>
      <c r="M119" s="380"/>
      <c r="N119" s="60"/>
    </row>
    <row r="120" spans="1:14" ht="51" customHeight="1" x14ac:dyDescent="0.35">
      <c r="A120" s="282" t="s">
        <v>183</v>
      </c>
      <c r="B120" s="54" t="s">
        <v>184</v>
      </c>
      <c r="C120" s="55"/>
      <c r="D120" s="55"/>
      <c r="E120" s="59">
        <v>15000</v>
      </c>
      <c r="F120" s="62"/>
      <c r="G120" s="57">
        <f t="shared" si="89"/>
        <v>15000</v>
      </c>
      <c r="H120" s="284">
        <v>0.2</v>
      </c>
      <c r="I120" s="59"/>
      <c r="J120" s="373"/>
      <c r="K120" s="374"/>
      <c r="L120" s="384"/>
      <c r="M120" s="380"/>
      <c r="N120" s="60"/>
    </row>
    <row r="121" spans="1:14" ht="79.900000000000006" customHeight="1" x14ac:dyDescent="0.35">
      <c r="A121" s="282" t="s">
        <v>185</v>
      </c>
      <c r="B121" s="54" t="s">
        <v>186</v>
      </c>
      <c r="C121" s="55"/>
      <c r="D121" s="55"/>
      <c r="E121" s="59">
        <v>20000</v>
      </c>
      <c r="F121" s="62"/>
      <c r="G121" s="57">
        <f t="shared" si="89"/>
        <v>20000</v>
      </c>
      <c r="H121" s="284">
        <v>0.3</v>
      </c>
      <c r="I121" s="59"/>
      <c r="J121" s="373"/>
      <c r="K121" s="374"/>
      <c r="L121" s="384"/>
      <c r="M121" s="380"/>
      <c r="N121" s="60"/>
    </row>
    <row r="122" spans="1:14" ht="77.5" customHeight="1" x14ac:dyDescent="0.35">
      <c r="A122" s="282" t="s">
        <v>187</v>
      </c>
      <c r="B122" s="54" t="s">
        <v>188</v>
      </c>
      <c r="C122" s="55"/>
      <c r="D122" s="55"/>
      <c r="E122" s="59">
        <v>50000</v>
      </c>
      <c r="F122" s="62"/>
      <c r="G122" s="57">
        <f t="shared" si="89"/>
        <v>50000</v>
      </c>
      <c r="H122" s="284">
        <v>0.2</v>
      </c>
      <c r="I122" s="59"/>
      <c r="J122" s="373">
        <v>46800</v>
      </c>
      <c r="K122" s="374"/>
      <c r="L122" s="384">
        <f>J122*H122</f>
        <v>9360</v>
      </c>
      <c r="M122" s="380">
        <f t="shared" ref="M122" si="90">L122/J122</f>
        <v>0.2</v>
      </c>
      <c r="N122" s="60"/>
    </row>
    <row r="123" spans="1:14" ht="61.9" customHeight="1" x14ac:dyDescent="0.35">
      <c r="A123" s="282" t="s">
        <v>189</v>
      </c>
      <c r="B123" s="54" t="s">
        <v>190</v>
      </c>
      <c r="C123" s="55"/>
      <c r="D123" s="55"/>
      <c r="E123" s="59">
        <v>20000</v>
      </c>
      <c r="F123" s="62"/>
      <c r="G123" s="57">
        <f t="shared" si="89"/>
        <v>20000</v>
      </c>
      <c r="H123" s="284">
        <v>0.3</v>
      </c>
      <c r="I123" s="59"/>
      <c r="J123" s="373">
        <v>18700</v>
      </c>
      <c r="K123" s="374"/>
      <c r="L123" s="384">
        <f>J123*H123</f>
        <v>5610</v>
      </c>
      <c r="M123" s="380">
        <f t="shared" ref="M123" si="91">H123</f>
        <v>0.3</v>
      </c>
      <c r="N123" s="60"/>
    </row>
    <row r="124" spans="1:14" ht="82.15" customHeight="1" x14ac:dyDescent="0.35">
      <c r="A124" s="282" t="s">
        <v>191</v>
      </c>
      <c r="B124" s="80" t="s">
        <v>192</v>
      </c>
      <c r="C124" s="66"/>
      <c r="D124" s="66"/>
      <c r="E124" s="68">
        <v>25000</v>
      </c>
      <c r="F124" s="94"/>
      <c r="G124" s="57">
        <f t="shared" si="89"/>
        <v>25000</v>
      </c>
      <c r="H124" s="300">
        <v>0.5</v>
      </c>
      <c r="I124" s="68"/>
      <c r="J124" s="373">
        <v>12400</v>
      </c>
      <c r="K124" s="374"/>
      <c r="L124" s="384">
        <f>J124*H124</f>
        <v>6200</v>
      </c>
      <c r="M124" s="380">
        <f t="shared" ref="M124" si="92">L124/J124</f>
        <v>0.5</v>
      </c>
      <c r="N124" s="69"/>
    </row>
    <row r="125" spans="1:14" ht="15.5" hidden="1" x14ac:dyDescent="0.35">
      <c r="A125" s="282" t="s">
        <v>193</v>
      </c>
      <c r="B125" s="80"/>
      <c r="C125" s="66"/>
      <c r="D125" s="66"/>
      <c r="E125" s="66"/>
      <c r="F125" s="66"/>
      <c r="G125" s="57">
        <f t="shared" si="89"/>
        <v>0</v>
      </c>
      <c r="H125" s="286"/>
      <c r="I125" s="68"/>
      <c r="J125" s="373"/>
      <c r="K125" s="374"/>
      <c r="L125" s="384">
        <f>J125*H125</f>
        <v>0</v>
      </c>
      <c r="M125" s="380">
        <f t="shared" ref="M125" si="93">H125</f>
        <v>0</v>
      </c>
      <c r="N125" s="69"/>
    </row>
    <row r="126" spans="1:14" ht="15.5" x14ac:dyDescent="0.35">
      <c r="A126" s="71"/>
      <c r="B126" s="50" t="s">
        <v>58</v>
      </c>
      <c r="C126" s="72">
        <f>SUM(C118:C125)</f>
        <v>0</v>
      </c>
      <c r="D126" s="72">
        <f>SUM(D118:D125)</f>
        <v>0</v>
      </c>
      <c r="E126" s="72">
        <f>SUM(E118:E125)</f>
        <v>190000</v>
      </c>
      <c r="F126" s="72">
        <f>SUM(F118:F125)</f>
        <v>0</v>
      </c>
      <c r="G126" s="72">
        <f>SUM(G118:G125)</f>
        <v>190000</v>
      </c>
      <c r="H126" s="288">
        <f>(H118*G118)+(H119*G119)+(H120*G120)+(H121*G121)+(H122*G122)+(H123*G123)+(H124*G124)+(H125*G125)</f>
        <v>55500</v>
      </c>
      <c r="I126" s="73">
        <f>SUM(I118:I125)</f>
        <v>0</v>
      </c>
      <c r="J126" s="376">
        <f>SUM(J118:J124)</f>
        <v>77900</v>
      </c>
      <c r="K126" s="372">
        <f>J126/G126</f>
        <v>0.41</v>
      </c>
      <c r="L126" s="384">
        <f>SUM(L122:L124)</f>
        <v>21170</v>
      </c>
      <c r="M126" s="380">
        <f t="shared" ref="M126" si="94">L126/J126</f>
        <v>0.27175866495507062</v>
      </c>
      <c r="N126" s="69"/>
    </row>
    <row r="127" spans="1:14" ht="17.25" customHeight="1" x14ac:dyDescent="0.35">
      <c r="A127" s="281" t="s">
        <v>194</v>
      </c>
      <c r="B127" s="427" t="s">
        <v>195</v>
      </c>
      <c r="C127" s="427"/>
      <c r="D127" s="427"/>
      <c r="E127" s="427"/>
      <c r="F127" s="427"/>
      <c r="G127" s="427"/>
      <c r="H127" s="427"/>
      <c r="I127" s="428"/>
      <c r="J127" s="373"/>
      <c r="K127" s="372"/>
      <c r="L127" s="384">
        <f t="shared" ref="L127:L135" si="95">J127*H127</f>
        <v>0</v>
      </c>
      <c r="M127" s="380">
        <f t="shared" ref="M127" si="96">H127</f>
        <v>0</v>
      </c>
    </row>
    <row r="128" spans="1:14" ht="51.75" customHeight="1" x14ac:dyDescent="0.35">
      <c r="A128" s="282" t="s">
        <v>196</v>
      </c>
      <c r="B128" s="54" t="s">
        <v>197</v>
      </c>
      <c r="C128" s="55"/>
      <c r="D128" s="55"/>
      <c r="E128" s="59">
        <v>40000</v>
      </c>
      <c r="F128" s="55"/>
      <c r="G128" s="57">
        <f>SUM(C128:F128)</f>
        <v>40000</v>
      </c>
      <c r="H128" s="283">
        <v>1</v>
      </c>
      <c r="I128" s="59"/>
      <c r="J128" s="373">
        <v>35000</v>
      </c>
      <c r="K128" s="374"/>
      <c r="L128" s="384">
        <f t="shared" si="95"/>
        <v>35000</v>
      </c>
      <c r="M128" s="380">
        <f t="shared" ref="M128" si="97">L128/J128</f>
        <v>1</v>
      </c>
      <c r="N128" s="60"/>
    </row>
    <row r="129" spans="1:14" ht="101.25" customHeight="1" x14ac:dyDescent="0.35">
      <c r="A129" s="282" t="s">
        <v>198</v>
      </c>
      <c r="B129" s="54" t="s">
        <v>199</v>
      </c>
      <c r="C129" s="55"/>
      <c r="D129" s="55"/>
      <c r="E129" s="59">
        <v>100000</v>
      </c>
      <c r="F129" s="55"/>
      <c r="G129" s="57">
        <f t="shared" ref="G129:G135" si="98">SUM(C129:F129)</f>
        <v>100000</v>
      </c>
      <c r="H129" s="283">
        <v>1</v>
      </c>
      <c r="I129" s="59"/>
      <c r="J129" s="373">
        <v>90000</v>
      </c>
      <c r="K129" s="374"/>
      <c r="L129" s="384">
        <f t="shared" si="95"/>
        <v>90000</v>
      </c>
      <c r="M129" s="380">
        <f t="shared" ref="M129" si="99">H129</f>
        <v>1</v>
      </c>
      <c r="N129" s="60"/>
    </row>
    <row r="130" spans="1:14" ht="97.9" customHeight="1" x14ac:dyDescent="0.35">
      <c r="A130" s="282" t="s">
        <v>200</v>
      </c>
      <c r="B130" s="54" t="s">
        <v>201</v>
      </c>
      <c r="C130" s="55"/>
      <c r="D130" s="55"/>
      <c r="E130" s="59">
        <v>50000</v>
      </c>
      <c r="F130" s="55"/>
      <c r="G130" s="57">
        <f t="shared" si="98"/>
        <v>50000</v>
      </c>
      <c r="H130" s="283">
        <v>1</v>
      </c>
      <c r="I130" s="59"/>
      <c r="J130" s="373">
        <v>42000</v>
      </c>
      <c r="K130" s="374"/>
      <c r="L130" s="384">
        <f t="shared" si="95"/>
        <v>42000</v>
      </c>
      <c r="M130" s="380">
        <f t="shared" ref="M130" si="100">L130/J130</f>
        <v>1</v>
      </c>
      <c r="N130" s="60"/>
    </row>
    <row r="131" spans="1:14" ht="15.5" hidden="1" x14ac:dyDescent="0.35">
      <c r="A131" s="282" t="s">
        <v>202</v>
      </c>
      <c r="B131" s="54"/>
      <c r="C131" s="55"/>
      <c r="D131" s="55"/>
      <c r="E131" s="55"/>
      <c r="F131" s="55"/>
      <c r="G131" s="57">
        <f t="shared" si="98"/>
        <v>0</v>
      </c>
      <c r="H131" s="283"/>
      <c r="I131" s="59"/>
      <c r="J131" s="373"/>
      <c r="K131" s="374"/>
      <c r="L131" s="384">
        <f t="shared" si="95"/>
        <v>0</v>
      </c>
      <c r="M131" s="380">
        <f t="shared" ref="M131" si="101">H131</f>
        <v>0</v>
      </c>
      <c r="N131" s="60"/>
    </row>
    <row r="132" spans="1:14" ht="15.5" hidden="1" x14ac:dyDescent="0.35">
      <c r="A132" s="282" t="s">
        <v>203</v>
      </c>
      <c r="B132" s="54"/>
      <c r="C132" s="55"/>
      <c r="D132" s="55"/>
      <c r="E132" s="55"/>
      <c r="F132" s="55"/>
      <c r="G132" s="57">
        <f t="shared" si="98"/>
        <v>0</v>
      </c>
      <c r="H132" s="283"/>
      <c r="I132" s="59"/>
      <c r="J132" s="373"/>
      <c r="K132" s="374"/>
      <c r="L132" s="384">
        <f t="shared" si="95"/>
        <v>0</v>
      </c>
      <c r="M132" s="380" t="e">
        <f t="shared" ref="M132" si="102">L132/J132</f>
        <v>#DIV/0!</v>
      </c>
      <c r="N132" s="60"/>
    </row>
    <row r="133" spans="1:14" ht="15.5" hidden="1" x14ac:dyDescent="0.35">
      <c r="A133" s="282" t="s">
        <v>204</v>
      </c>
      <c r="B133" s="54"/>
      <c r="C133" s="55"/>
      <c r="D133" s="55"/>
      <c r="E133" s="55"/>
      <c r="F133" s="55"/>
      <c r="G133" s="57">
        <f t="shared" si="98"/>
        <v>0</v>
      </c>
      <c r="H133" s="283"/>
      <c r="I133" s="59"/>
      <c r="J133" s="373"/>
      <c r="K133" s="374"/>
      <c r="L133" s="384">
        <f t="shared" si="95"/>
        <v>0</v>
      </c>
      <c r="M133" s="380">
        <f t="shared" ref="M133" si="103">H133</f>
        <v>0</v>
      </c>
      <c r="N133" s="60"/>
    </row>
    <row r="134" spans="1:14" ht="15.5" hidden="1" x14ac:dyDescent="0.35">
      <c r="A134" s="282" t="s">
        <v>205</v>
      </c>
      <c r="B134" s="80"/>
      <c r="C134" s="66"/>
      <c r="D134" s="66"/>
      <c r="E134" s="66"/>
      <c r="F134" s="66"/>
      <c r="G134" s="57">
        <f t="shared" si="98"/>
        <v>0</v>
      </c>
      <c r="H134" s="286"/>
      <c r="I134" s="68"/>
      <c r="J134" s="373"/>
      <c r="K134" s="374"/>
      <c r="L134" s="384">
        <f t="shared" si="95"/>
        <v>0</v>
      </c>
      <c r="M134" s="380" t="e">
        <f t="shared" ref="M134" si="104">L134/J134</f>
        <v>#DIV/0!</v>
      </c>
      <c r="N134" s="69"/>
    </row>
    <row r="135" spans="1:14" ht="15.5" hidden="1" x14ac:dyDescent="0.35">
      <c r="A135" s="282" t="s">
        <v>206</v>
      </c>
      <c r="B135" s="80"/>
      <c r="C135" s="66"/>
      <c r="D135" s="66"/>
      <c r="E135" s="66"/>
      <c r="F135" s="66"/>
      <c r="G135" s="57">
        <f t="shared" si="98"/>
        <v>0</v>
      </c>
      <c r="H135" s="286"/>
      <c r="I135" s="68"/>
      <c r="J135" s="373"/>
      <c r="K135" s="374"/>
      <c r="L135" s="384">
        <f t="shared" si="95"/>
        <v>0</v>
      </c>
      <c r="M135" s="380">
        <f t="shared" ref="M135" si="105">H135</f>
        <v>0</v>
      </c>
      <c r="N135" s="69"/>
    </row>
    <row r="136" spans="1:14" ht="15.5" x14ac:dyDescent="0.35">
      <c r="A136" s="71"/>
      <c r="B136" s="50" t="s">
        <v>58</v>
      </c>
      <c r="C136" s="72">
        <f>SUM(C128:C135)</f>
        <v>0</v>
      </c>
      <c r="D136" s="72">
        <f>SUM(D128:D135)</f>
        <v>0</v>
      </c>
      <c r="E136" s="72">
        <f>SUM(E128:E135)</f>
        <v>190000</v>
      </c>
      <c r="F136" s="72">
        <f>SUM(F128:F135)</f>
        <v>0</v>
      </c>
      <c r="G136" s="72">
        <f>SUM(G128:G135)</f>
        <v>190000</v>
      </c>
      <c r="H136" s="288">
        <f>(H128*G128)+(H129*G129)+(H130*G130)+(H131*G131)+(H132*G132)+(H133*G133)+(H134*G134)+(H135*G135)</f>
        <v>190000</v>
      </c>
      <c r="I136" s="73">
        <f>SUM(I128:I135)</f>
        <v>0</v>
      </c>
      <c r="J136" s="376">
        <f>SUM(J128:J130)</f>
        <v>167000</v>
      </c>
      <c r="K136" s="372">
        <f>J136/G136</f>
        <v>0.87894736842105259</v>
      </c>
      <c r="L136" s="384">
        <f>SUM(L128:L130)</f>
        <v>167000</v>
      </c>
      <c r="M136" s="380">
        <f t="shared" ref="M136" si="106">L136/J136</f>
        <v>1</v>
      </c>
      <c r="N136" s="69"/>
    </row>
    <row r="137" spans="1:14" ht="16.5" customHeight="1" x14ac:dyDescent="0.35">
      <c r="A137" s="281" t="s">
        <v>207</v>
      </c>
      <c r="B137" s="427" t="s">
        <v>208</v>
      </c>
      <c r="C137" s="427"/>
      <c r="D137" s="427"/>
      <c r="E137" s="427"/>
      <c r="F137" s="427"/>
      <c r="G137" s="427"/>
      <c r="H137" s="427"/>
      <c r="I137" s="428"/>
      <c r="J137" s="373"/>
      <c r="K137" s="372"/>
      <c r="L137" s="384">
        <f t="shared" ref="L137:L145" si="107">J137*H137</f>
        <v>0</v>
      </c>
      <c r="M137" s="380">
        <f t="shared" ref="M137" si="108">H137</f>
        <v>0</v>
      </c>
    </row>
    <row r="138" spans="1:14" ht="31" x14ac:dyDescent="0.35">
      <c r="A138" s="282" t="s">
        <v>209</v>
      </c>
      <c r="B138" s="54" t="s">
        <v>210</v>
      </c>
      <c r="C138" s="55"/>
      <c r="D138" s="95">
        <v>67136.789854545437</v>
      </c>
      <c r="E138" s="55"/>
      <c r="F138" s="88"/>
      <c r="G138" s="57">
        <f>SUM(C138:F138)</f>
        <v>67136.789854545437</v>
      </c>
      <c r="H138" s="297">
        <v>0.3</v>
      </c>
      <c r="I138" s="59"/>
      <c r="J138" s="373">
        <v>36000</v>
      </c>
      <c r="K138" s="374"/>
      <c r="L138" s="384">
        <f t="shared" si="107"/>
        <v>10800</v>
      </c>
      <c r="M138" s="380">
        <f t="shared" ref="M138" si="109">L138/J138</f>
        <v>0.3</v>
      </c>
      <c r="N138" s="60"/>
    </row>
    <row r="139" spans="1:14" ht="31" x14ac:dyDescent="0.35">
      <c r="A139" s="282" t="s">
        <v>211</v>
      </c>
      <c r="B139" s="54" t="s">
        <v>212</v>
      </c>
      <c r="C139" s="55"/>
      <c r="D139" s="95">
        <v>13784.19996363636</v>
      </c>
      <c r="E139" s="55"/>
      <c r="F139" s="88"/>
      <c r="G139" s="57">
        <f t="shared" ref="G139:G145" si="110">SUM(C139:F139)</f>
        <v>13784.19996363636</v>
      </c>
      <c r="H139" s="297">
        <v>0.3</v>
      </c>
      <c r="I139" s="59"/>
      <c r="J139" s="373">
        <v>21618</v>
      </c>
      <c r="K139" s="374"/>
      <c r="L139" s="384">
        <f t="shared" si="107"/>
        <v>6485.4</v>
      </c>
      <c r="M139" s="380">
        <f t="shared" ref="M139" si="111">H139</f>
        <v>0.3</v>
      </c>
      <c r="N139" s="60"/>
    </row>
    <row r="140" spans="1:14" ht="46.5" x14ac:dyDescent="0.35">
      <c r="A140" s="282" t="s">
        <v>213</v>
      </c>
      <c r="B140" s="54" t="s">
        <v>214</v>
      </c>
      <c r="C140" s="55"/>
      <c r="D140" s="95">
        <v>27366.189927272721</v>
      </c>
      <c r="E140" s="55"/>
      <c r="F140" s="88"/>
      <c r="G140" s="57">
        <f t="shared" si="110"/>
        <v>27366.189927272721</v>
      </c>
      <c r="H140" s="297">
        <v>0.3</v>
      </c>
      <c r="I140" s="59"/>
      <c r="J140" s="373">
        <v>3272</v>
      </c>
      <c r="K140" s="374"/>
      <c r="L140" s="384">
        <f t="shared" si="107"/>
        <v>981.59999999999991</v>
      </c>
      <c r="M140" s="380">
        <f t="shared" ref="M140" si="112">L140/J140</f>
        <v>0.3</v>
      </c>
      <c r="N140" s="60"/>
    </row>
    <row r="141" spans="1:14" ht="52.5" customHeight="1" x14ac:dyDescent="0.35">
      <c r="A141" s="282" t="s">
        <v>215</v>
      </c>
      <c r="B141" s="54" t="s">
        <v>216</v>
      </c>
      <c r="C141" s="55"/>
      <c r="D141" s="301">
        <v>47532.709890909078</v>
      </c>
      <c r="E141" s="55"/>
      <c r="F141" s="88"/>
      <c r="G141" s="57">
        <f t="shared" si="110"/>
        <v>47532.709890909078</v>
      </c>
      <c r="H141" s="297">
        <v>0.4</v>
      </c>
      <c r="I141" s="59"/>
      <c r="J141" s="373">
        <v>21818</v>
      </c>
      <c r="K141" s="374"/>
      <c r="L141" s="384">
        <f t="shared" si="107"/>
        <v>8727.2000000000007</v>
      </c>
      <c r="M141" s="380">
        <f t="shared" ref="M141" si="113">H141</f>
        <v>0.4</v>
      </c>
      <c r="N141" s="60"/>
    </row>
    <row r="142" spans="1:14" ht="15.5" hidden="1" x14ac:dyDescent="0.35">
      <c r="A142" s="282" t="s">
        <v>217</v>
      </c>
      <c r="B142" s="54"/>
      <c r="C142" s="55"/>
      <c r="D142" s="55"/>
      <c r="E142" s="55"/>
      <c r="F142" s="55"/>
      <c r="G142" s="57">
        <f t="shared" si="110"/>
        <v>0</v>
      </c>
      <c r="H142" s="283"/>
      <c r="I142" s="59"/>
      <c r="J142" s="373"/>
      <c r="K142" s="374"/>
      <c r="L142" s="384">
        <f t="shared" si="107"/>
        <v>0</v>
      </c>
      <c r="M142" s="380" t="e">
        <f t="shared" ref="M142" si="114">L142/J142</f>
        <v>#DIV/0!</v>
      </c>
      <c r="N142" s="60"/>
    </row>
    <row r="143" spans="1:14" ht="15.5" hidden="1" x14ac:dyDescent="0.35">
      <c r="A143" s="282" t="s">
        <v>218</v>
      </c>
      <c r="B143" s="54"/>
      <c r="C143" s="55"/>
      <c r="D143" s="55"/>
      <c r="E143" s="55"/>
      <c r="F143" s="55"/>
      <c r="G143" s="57">
        <f t="shared" si="110"/>
        <v>0</v>
      </c>
      <c r="H143" s="283"/>
      <c r="I143" s="59"/>
      <c r="J143" s="373"/>
      <c r="K143" s="374"/>
      <c r="L143" s="384">
        <f t="shared" si="107"/>
        <v>0</v>
      </c>
      <c r="M143" s="380">
        <f t="shared" ref="M143" si="115">H143</f>
        <v>0</v>
      </c>
      <c r="N143" s="60"/>
    </row>
    <row r="144" spans="1:14" ht="15.5" hidden="1" x14ac:dyDescent="0.35">
      <c r="A144" s="282" t="s">
        <v>219</v>
      </c>
      <c r="B144" s="80"/>
      <c r="C144" s="66"/>
      <c r="D144" s="66"/>
      <c r="E144" s="66"/>
      <c r="F144" s="66"/>
      <c r="G144" s="57">
        <f t="shared" si="110"/>
        <v>0</v>
      </c>
      <c r="H144" s="286"/>
      <c r="I144" s="68"/>
      <c r="J144" s="373"/>
      <c r="K144" s="374"/>
      <c r="L144" s="384">
        <f t="shared" si="107"/>
        <v>0</v>
      </c>
      <c r="M144" s="380" t="e">
        <f t="shared" ref="M144" si="116">L144/J144</f>
        <v>#DIV/0!</v>
      </c>
      <c r="N144" s="69"/>
    </row>
    <row r="145" spans="1:14" ht="15.5" hidden="1" x14ac:dyDescent="0.35">
      <c r="A145" s="282" t="s">
        <v>220</v>
      </c>
      <c r="B145" s="80"/>
      <c r="C145" s="66"/>
      <c r="D145" s="66"/>
      <c r="E145" s="66"/>
      <c r="F145" s="66"/>
      <c r="G145" s="57">
        <f t="shared" si="110"/>
        <v>0</v>
      </c>
      <c r="H145" s="286"/>
      <c r="I145" s="68"/>
      <c r="J145" s="373"/>
      <c r="K145" s="374"/>
      <c r="L145" s="384">
        <f t="shared" si="107"/>
        <v>0</v>
      </c>
      <c r="M145" s="380">
        <f t="shared" ref="M145" si="117">H145</f>
        <v>0</v>
      </c>
      <c r="N145" s="69"/>
    </row>
    <row r="146" spans="1:14" ht="15.5" x14ac:dyDescent="0.35">
      <c r="A146" s="71"/>
      <c r="B146" s="50" t="s">
        <v>58</v>
      </c>
      <c r="C146" s="72">
        <f>SUM(C138:C145)</f>
        <v>0</v>
      </c>
      <c r="D146" s="72">
        <f>SUM(D138:D145)</f>
        <v>155819.8896363636</v>
      </c>
      <c r="E146" s="72">
        <f>SUM(E138:E145)</f>
        <v>0</v>
      </c>
      <c r="F146" s="72">
        <f>SUM(F138:F145)</f>
        <v>0</v>
      </c>
      <c r="G146" s="72">
        <f>SUM(G138:G145)</f>
        <v>155819.8896363636</v>
      </c>
      <c r="H146" s="288">
        <f>(H138*G138)+(H139*G139)+(H140*G140)+(H141*G141)+(H142*G142)+(H143*G143)+(H144*G144)+(H145*G145)</f>
        <v>51499.237879999986</v>
      </c>
      <c r="I146" s="73">
        <f>SUM(I138:I145)</f>
        <v>0</v>
      </c>
      <c r="J146" s="376">
        <f>SUM(J138:J141)</f>
        <v>82708</v>
      </c>
      <c r="K146" s="372">
        <f>J146/G146</f>
        <v>0.53079231536497307</v>
      </c>
      <c r="L146" s="384">
        <f>SUM(L138:L141)</f>
        <v>26994.2</v>
      </c>
      <c r="M146" s="380">
        <f t="shared" ref="M146" si="118">L146/J146</f>
        <v>0.32637955215940417</v>
      </c>
      <c r="N146" s="69"/>
    </row>
    <row r="147" spans="1:14" ht="21" customHeight="1" x14ac:dyDescent="0.35">
      <c r="A147" s="281" t="s">
        <v>221</v>
      </c>
      <c r="B147" s="427" t="s">
        <v>222</v>
      </c>
      <c r="C147" s="427"/>
      <c r="D147" s="427"/>
      <c r="E147" s="427"/>
      <c r="F147" s="427"/>
      <c r="G147" s="427"/>
      <c r="H147" s="427"/>
      <c r="I147" s="428"/>
      <c r="J147" s="373"/>
      <c r="K147" s="372"/>
      <c r="L147" s="384">
        <f t="shared" ref="L147:L178" si="119">J147*H147</f>
        <v>0</v>
      </c>
      <c r="M147" s="380">
        <f t="shared" ref="M147" si="120">H147</f>
        <v>0</v>
      </c>
    </row>
    <row r="148" spans="1:14" ht="48.75" customHeight="1" x14ac:dyDescent="0.35">
      <c r="A148" s="282" t="s">
        <v>223</v>
      </c>
      <c r="B148" s="54" t="s">
        <v>224</v>
      </c>
      <c r="C148" s="55">
        <v>95000</v>
      </c>
      <c r="D148" s="302"/>
      <c r="E148" s="302"/>
      <c r="F148" s="302"/>
      <c r="G148" s="55">
        <v>95000</v>
      </c>
      <c r="H148" s="303"/>
      <c r="I148" s="55">
        <v>17685.86</v>
      </c>
      <c r="J148" s="373">
        <v>13278</v>
      </c>
      <c r="K148" s="374"/>
      <c r="L148" s="384">
        <f t="shared" si="119"/>
        <v>0</v>
      </c>
      <c r="M148" s="380">
        <f t="shared" ref="M148" si="121">L148/J148</f>
        <v>0</v>
      </c>
      <c r="N148" s="60" t="s">
        <v>225</v>
      </c>
    </row>
    <row r="149" spans="1:14" ht="33.75" customHeight="1" x14ac:dyDescent="0.35">
      <c r="A149" s="290" t="s">
        <v>226</v>
      </c>
      <c r="B149" s="304" t="s">
        <v>227</v>
      </c>
      <c r="C149" s="55">
        <v>50000</v>
      </c>
      <c r="D149" s="302"/>
      <c r="E149" s="302"/>
      <c r="F149" s="302"/>
      <c r="G149" s="55">
        <v>50000</v>
      </c>
      <c r="H149" s="303"/>
      <c r="I149" s="55">
        <v>4950</v>
      </c>
      <c r="J149" s="373">
        <v>6988</v>
      </c>
      <c r="K149" s="374"/>
      <c r="L149" s="384">
        <f t="shared" si="119"/>
        <v>0</v>
      </c>
      <c r="M149" s="380">
        <f t="shared" ref="M149" si="122">H149</f>
        <v>0</v>
      </c>
      <c r="N149" s="60" t="s">
        <v>225</v>
      </c>
    </row>
    <row r="150" spans="1:14" ht="39" customHeight="1" x14ac:dyDescent="0.35">
      <c r="A150" s="282" t="s">
        <v>228</v>
      </c>
      <c r="B150" s="54" t="s">
        <v>229</v>
      </c>
      <c r="C150" s="55">
        <v>50000</v>
      </c>
      <c r="D150" s="302"/>
      <c r="E150" s="302"/>
      <c r="F150" s="302"/>
      <c r="G150" s="55">
        <v>50000</v>
      </c>
      <c r="H150" s="303"/>
      <c r="I150" s="55">
        <v>13460</v>
      </c>
      <c r="J150" s="373">
        <v>6988</v>
      </c>
      <c r="K150" s="374"/>
      <c r="L150" s="384">
        <f t="shared" si="119"/>
        <v>0</v>
      </c>
      <c r="M150" s="380">
        <f t="shared" ref="M150" si="123">L150/J150</f>
        <v>0</v>
      </c>
      <c r="N150" s="60" t="s">
        <v>225</v>
      </c>
    </row>
    <row r="151" spans="1:14" ht="0.75" customHeight="1" x14ac:dyDescent="0.35">
      <c r="A151" s="282" t="s">
        <v>230</v>
      </c>
      <c r="B151" s="54"/>
      <c r="C151" s="55"/>
      <c r="D151" s="55"/>
      <c r="E151" s="55"/>
      <c r="F151" s="55"/>
      <c r="G151" s="57">
        <f t="shared" ref="G151:G155" si="124">SUM(C151:F151)</f>
        <v>0</v>
      </c>
      <c r="H151" s="283"/>
      <c r="I151" s="59"/>
      <c r="J151" s="373"/>
      <c r="K151" s="374"/>
      <c r="L151" s="384">
        <f t="shared" si="119"/>
        <v>0</v>
      </c>
      <c r="M151" s="380">
        <f t="shared" ref="M151" si="125">H151</f>
        <v>0</v>
      </c>
      <c r="N151" s="60"/>
    </row>
    <row r="152" spans="1:14" ht="15.5" hidden="1" x14ac:dyDescent="0.35">
      <c r="A152" s="282" t="s">
        <v>231</v>
      </c>
      <c r="B152" s="54"/>
      <c r="C152" s="55"/>
      <c r="D152" s="55"/>
      <c r="E152" s="55"/>
      <c r="F152" s="55"/>
      <c r="G152" s="57">
        <f t="shared" si="124"/>
        <v>0</v>
      </c>
      <c r="H152" s="283"/>
      <c r="I152" s="59"/>
      <c r="J152" s="373"/>
      <c r="K152" s="374"/>
      <c r="L152" s="384">
        <f t="shared" si="119"/>
        <v>0</v>
      </c>
      <c r="M152" s="380" t="e">
        <f t="shared" ref="M152" si="126">L152/J152</f>
        <v>#DIV/0!</v>
      </c>
      <c r="N152" s="60"/>
    </row>
    <row r="153" spans="1:14" ht="15.5" hidden="1" x14ac:dyDescent="0.35">
      <c r="A153" s="282" t="s">
        <v>232</v>
      </c>
      <c r="B153" s="54"/>
      <c r="C153" s="55"/>
      <c r="D153" s="55"/>
      <c r="E153" s="55"/>
      <c r="F153" s="55"/>
      <c r="G153" s="57">
        <f t="shared" si="124"/>
        <v>0</v>
      </c>
      <c r="H153" s="283"/>
      <c r="I153" s="59"/>
      <c r="J153" s="373"/>
      <c r="K153" s="374"/>
      <c r="L153" s="384">
        <f t="shared" si="119"/>
        <v>0</v>
      </c>
      <c r="M153" s="380">
        <f t="shared" ref="M153" si="127">H153</f>
        <v>0</v>
      </c>
      <c r="N153" s="60"/>
    </row>
    <row r="154" spans="1:14" ht="15.5" hidden="1" x14ac:dyDescent="0.35">
      <c r="A154" s="282" t="s">
        <v>233</v>
      </c>
      <c r="B154" s="80"/>
      <c r="C154" s="66"/>
      <c r="D154" s="66"/>
      <c r="E154" s="66"/>
      <c r="F154" s="66"/>
      <c r="G154" s="57">
        <f t="shared" si="124"/>
        <v>0</v>
      </c>
      <c r="H154" s="286"/>
      <c r="I154" s="68"/>
      <c r="J154" s="373"/>
      <c r="K154" s="374"/>
      <c r="L154" s="384">
        <f t="shared" si="119"/>
        <v>0</v>
      </c>
      <c r="M154" s="380" t="e">
        <f t="shared" ref="M154" si="128">L154/J154</f>
        <v>#DIV/0!</v>
      </c>
      <c r="N154" s="69"/>
    </row>
    <row r="155" spans="1:14" ht="15.5" hidden="1" x14ac:dyDescent="0.35">
      <c r="A155" s="282" t="s">
        <v>234</v>
      </c>
      <c r="B155" s="80"/>
      <c r="C155" s="66"/>
      <c r="D155" s="66"/>
      <c r="E155" s="66"/>
      <c r="F155" s="66"/>
      <c r="G155" s="57">
        <f t="shared" si="124"/>
        <v>0</v>
      </c>
      <c r="H155" s="286"/>
      <c r="I155" s="68"/>
      <c r="J155" s="373"/>
      <c r="K155" s="374"/>
      <c r="L155" s="384">
        <f t="shared" si="119"/>
        <v>0</v>
      </c>
      <c r="M155" s="380">
        <f t="shared" ref="M155" si="129">H155</f>
        <v>0</v>
      </c>
      <c r="N155" s="69"/>
    </row>
    <row r="156" spans="1:14" ht="15.5" x14ac:dyDescent="0.35">
      <c r="A156" s="71"/>
      <c r="B156" s="50" t="s">
        <v>58</v>
      </c>
      <c r="C156" s="72">
        <f>SUM(C148:C155)</f>
        <v>195000</v>
      </c>
      <c r="D156" s="72">
        <f>SUM(D148:D155)</f>
        <v>0</v>
      </c>
      <c r="E156" s="72">
        <f>SUM(E148:E155)</f>
        <v>0</v>
      </c>
      <c r="F156" s="72">
        <f>SUM(F148:F155)</f>
        <v>0</v>
      </c>
      <c r="G156" s="72">
        <f>SUM(G148:G155)</f>
        <v>195000</v>
      </c>
      <c r="H156" s="288">
        <f>(H148*G148)+(H149*G149)+(H150*G150)+(H151*G151)+(H152*G152)+(H153*G153)+(H154*G154)+(H155*G155)</f>
        <v>0</v>
      </c>
      <c r="I156" s="73">
        <f>SUM(I148:I155)</f>
        <v>36095.86</v>
      </c>
      <c r="J156" s="373">
        <f>SUM(J148:J150)</f>
        <v>27254</v>
      </c>
      <c r="K156" s="372">
        <f>J156/G156</f>
        <v>0.13976410256410257</v>
      </c>
      <c r="L156" s="384">
        <f t="shared" si="119"/>
        <v>0</v>
      </c>
      <c r="M156" s="380">
        <f t="shared" ref="M156" si="130">L156/J156</f>
        <v>0</v>
      </c>
      <c r="N156" s="69"/>
    </row>
    <row r="157" spans="1:14" ht="15.5" x14ac:dyDescent="0.35">
      <c r="A157" s="281" t="s">
        <v>235</v>
      </c>
      <c r="B157" s="427" t="s">
        <v>236</v>
      </c>
      <c r="C157" s="427"/>
      <c r="D157" s="427"/>
      <c r="E157" s="427"/>
      <c r="F157" s="427"/>
      <c r="G157" s="427"/>
      <c r="H157" s="427"/>
      <c r="I157" s="428"/>
      <c r="J157" s="373"/>
      <c r="K157" s="372"/>
      <c r="L157" s="384">
        <f t="shared" si="119"/>
        <v>0</v>
      </c>
      <c r="M157" s="380">
        <f t="shared" ref="M157" si="131">H157</f>
        <v>0</v>
      </c>
    </row>
    <row r="158" spans="1:14" ht="31.5" customHeight="1" x14ac:dyDescent="0.35">
      <c r="A158" s="282" t="s">
        <v>237</v>
      </c>
      <c r="B158" s="54" t="s">
        <v>238</v>
      </c>
      <c r="C158" s="55"/>
      <c r="D158" s="55"/>
      <c r="E158" s="55">
        <v>38000</v>
      </c>
      <c r="F158" s="55"/>
      <c r="G158" s="57">
        <f>SUM(C158:F158)</f>
        <v>38000</v>
      </c>
      <c r="H158" s="283">
        <v>0.3</v>
      </c>
      <c r="I158" s="59"/>
      <c r="J158" s="373"/>
      <c r="K158" s="372"/>
      <c r="L158" s="384">
        <f t="shared" si="119"/>
        <v>0</v>
      </c>
      <c r="M158" s="380"/>
      <c r="N158" s="60"/>
    </row>
    <row r="159" spans="1:14" ht="15.5" hidden="1" x14ac:dyDescent="0.35">
      <c r="A159" s="282" t="s">
        <v>239</v>
      </c>
      <c r="B159" s="54"/>
      <c r="C159" s="55"/>
      <c r="D159" s="55"/>
      <c r="E159" s="55"/>
      <c r="F159" s="55"/>
      <c r="G159" s="57">
        <f t="shared" ref="G159:G165" si="132">SUM(C159:F159)</f>
        <v>0</v>
      </c>
      <c r="H159" s="283"/>
      <c r="I159" s="59"/>
      <c r="J159" s="373"/>
      <c r="K159" s="372"/>
      <c r="L159" s="384">
        <f t="shared" si="119"/>
        <v>0</v>
      </c>
      <c r="M159" s="380">
        <f t="shared" ref="M159" si="133">H159</f>
        <v>0</v>
      </c>
      <c r="N159" s="60"/>
    </row>
    <row r="160" spans="1:14" ht="15.5" hidden="1" x14ac:dyDescent="0.35">
      <c r="A160" s="282" t="s">
        <v>240</v>
      </c>
      <c r="B160" s="54"/>
      <c r="C160" s="55"/>
      <c r="D160" s="55"/>
      <c r="E160" s="55"/>
      <c r="F160" s="55"/>
      <c r="G160" s="57">
        <f t="shared" si="132"/>
        <v>0</v>
      </c>
      <c r="H160" s="283"/>
      <c r="I160" s="59"/>
      <c r="J160" s="373"/>
      <c r="K160" s="372"/>
      <c r="L160" s="384">
        <f t="shared" si="119"/>
        <v>0</v>
      </c>
      <c r="M160" s="380" t="e">
        <f t="shared" ref="M160" si="134">L160/J160</f>
        <v>#DIV/0!</v>
      </c>
      <c r="N160" s="60"/>
    </row>
    <row r="161" spans="1:14" ht="15.5" hidden="1" x14ac:dyDescent="0.35">
      <c r="A161" s="282" t="s">
        <v>241</v>
      </c>
      <c r="B161" s="54"/>
      <c r="C161" s="55"/>
      <c r="D161" s="55"/>
      <c r="E161" s="55"/>
      <c r="F161" s="55"/>
      <c r="G161" s="57">
        <f t="shared" si="132"/>
        <v>0</v>
      </c>
      <c r="H161" s="283"/>
      <c r="I161" s="59"/>
      <c r="J161" s="373"/>
      <c r="K161" s="372"/>
      <c r="L161" s="384">
        <f t="shared" si="119"/>
        <v>0</v>
      </c>
      <c r="M161" s="380">
        <f t="shared" ref="M161" si="135">H161</f>
        <v>0</v>
      </c>
      <c r="N161" s="60"/>
    </row>
    <row r="162" spans="1:14" ht="15.5" hidden="1" x14ac:dyDescent="0.35">
      <c r="A162" s="282" t="s">
        <v>242</v>
      </c>
      <c r="B162" s="54"/>
      <c r="C162" s="55"/>
      <c r="D162" s="55"/>
      <c r="E162" s="55"/>
      <c r="F162" s="55"/>
      <c r="G162" s="57">
        <f t="shared" si="132"/>
        <v>0</v>
      </c>
      <c r="H162" s="283"/>
      <c r="I162" s="59"/>
      <c r="J162" s="373"/>
      <c r="K162" s="372"/>
      <c r="L162" s="384">
        <f t="shared" si="119"/>
        <v>0</v>
      </c>
      <c r="M162" s="380" t="e">
        <f t="shared" ref="M162" si="136">L162/J162</f>
        <v>#DIV/0!</v>
      </c>
      <c r="N162" s="60"/>
    </row>
    <row r="163" spans="1:14" ht="15.5" hidden="1" x14ac:dyDescent="0.35">
      <c r="A163" s="282" t="s">
        <v>243</v>
      </c>
      <c r="B163" s="54"/>
      <c r="C163" s="55"/>
      <c r="D163" s="55"/>
      <c r="E163" s="55"/>
      <c r="F163" s="55"/>
      <c r="G163" s="57">
        <f t="shared" si="132"/>
        <v>0</v>
      </c>
      <c r="H163" s="283"/>
      <c r="I163" s="59"/>
      <c r="J163" s="373"/>
      <c r="K163" s="372"/>
      <c r="L163" s="384">
        <f t="shared" si="119"/>
        <v>0</v>
      </c>
      <c r="M163" s="380">
        <f t="shared" ref="M163" si="137">H163</f>
        <v>0</v>
      </c>
      <c r="N163" s="60"/>
    </row>
    <row r="164" spans="1:14" ht="15.5" hidden="1" x14ac:dyDescent="0.35">
      <c r="A164" s="282" t="s">
        <v>244</v>
      </c>
      <c r="B164" s="80"/>
      <c r="C164" s="66"/>
      <c r="D164" s="66"/>
      <c r="E164" s="66"/>
      <c r="F164" s="66"/>
      <c r="G164" s="57">
        <f t="shared" si="132"/>
        <v>0</v>
      </c>
      <c r="H164" s="286"/>
      <c r="I164" s="68"/>
      <c r="J164" s="373"/>
      <c r="K164" s="372"/>
      <c r="L164" s="384">
        <f t="shared" si="119"/>
        <v>0</v>
      </c>
      <c r="M164" s="380" t="e">
        <f t="shared" ref="M164" si="138">L164/J164</f>
        <v>#DIV/0!</v>
      </c>
      <c r="N164" s="69"/>
    </row>
    <row r="165" spans="1:14" ht="15.5" hidden="1" x14ac:dyDescent="0.35">
      <c r="A165" s="282" t="s">
        <v>245</v>
      </c>
      <c r="B165" s="80"/>
      <c r="C165" s="66"/>
      <c r="D165" s="66"/>
      <c r="E165" s="66"/>
      <c r="F165" s="66"/>
      <c r="G165" s="57">
        <f t="shared" si="132"/>
        <v>0</v>
      </c>
      <c r="H165" s="286"/>
      <c r="I165" s="68"/>
      <c r="J165" s="373"/>
      <c r="K165" s="372"/>
      <c r="L165" s="384">
        <f t="shared" si="119"/>
        <v>0</v>
      </c>
      <c r="M165" s="380">
        <f t="shared" ref="M165" si="139">H165</f>
        <v>0</v>
      </c>
      <c r="N165" s="69"/>
    </row>
    <row r="166" spans="1:14" ht="15.5" x14ac:dyDescent="0.35">
      <c r="A166" s="71"/>
      <c r="B166" s="50" t="s">
        <v>58</v>
      </c>
      <c r="C166" s="72">
        <f>SUM(C158:C165)</f>
        <v>0</v>
      </c>
      <c r="D166" s="72">
        <f>SUM(D158:D165)</f>
        <v>0</v>
      </c>
      <c r="E166" s="72">
        <f>SUM(E158:E165)</f>
        <v>38000</v>
      </c>
      <c r="F166" s="72">
        <f>SUM(F158:F165)</f>
        <v>0</v>
      </c>
      <c r="G166" s="72">
        <f>SUM(G158:G165)</f>
        <v>38000</v>
      </c>
      <c r="H166" s="288">
        <f>(H158*G158)+(H159*G159)+(H160*G160)+(H161*G161)+(H162*G162)+(H163*G163)+(H164*G164)+(H165*G165)</f>
        <v>11400</v>
      </c>
      <c r="I166" s="73">
        <f>SUM(I158:I165)</f>
        <v>0</v>
      </c>
      <c r="J166" s="373">
        <f>J158</f>
        <v>0</v>
      </c>
      <c r="K166" s="372"/>
      <c r="L166" s="384">
        <f t="shared" si="119"/>
        <v>0</v>
      </c>
      <c r="M166" s="380"/>
      <c r="N166" s="69"/>
    </row>
    <row r="167" spans="1:14" ht="15.75" customHeight="1" x14ac:dyDescent="0.35">
      <c r="A167" s="90"/>
      <c r="B167" s="100"/>
      <c r="C167" s="298"/>
      <c r="D167" s="298"/>
      <c r="E167" s="298"/>
      <c r="F167" s="298"/>
      <c r="G167" s="298"/>
      <c r="H167" s="296"/>
      <c r="I167" s="298"/>
      <c r="J167" s="373"/>
      <c r="K167" s="378"/>
      <c r="L167" s="384">
        <f t="shared" si="119"/>
        <v>0</v>
      </c>
      <c r="M167" s="380">
        <f t="shared" ref="M167" si="140">H167</f>
        <v>0</v>
      </c>
      <c r="N167" s="100"/>
    </row>
    <row r="168" spans="1:14" ht="51" hidden="1" customHeight="1" x14ac:dyDescent="0.35">
      <c r="A168" s="281" t="s">
        <v>246</v>
      </c>
      <c r="B168" s="434"/>
      <c r="C168" s="434"/>
      <c r="D168" s="434"/>
      <c r="E168" s="434"/>
      <c r="F168" s="434"/>
      <c r="G168" s="434"/>
      <c r="H168" s="434"/>
      <c r="I168" s="435"/>
      <c r="J168" s="376"/>
      <c r="K168" s="371"/>
      <c r="L168" s="384">
        <f t="shared" si="119"/>
        <v>0</v>
      </c>
      <c r="M168" s="380" t="e">
        <f t="shared" ref="M168" si="141">L168/J168</f>
        <v>#DIV/0!</v>
      </c>
    </row>
    <row r="169" spans="1:14" ht="51" hidden="1" customHeight="1" x14ac:dyDescent="0.35">
      <c r="A169" s="281" t="s">
        <v>247</v>
      </c>
      <c r="B169" s="427"/>
      <c r="C169" s="427"/>
      <c r="D169" s="427"/>
      <c r="E169" s="427"/>
      <c r="F169" s="427"/>
      <c r="G169" s="427"/>
      <c r="H169" s="427"/>
      <c r="I169" s="428"/>
      <c r="J169" s="373"/>
      <c r="K169" s="372"/>
      <c r="L169" s="384">
        <f t="shared" si="119"/>
        <v>0</v>
      </c>
      <c r="M169" s="380">
        <f t="shared" ref="M169" si="142">H169</f>
        <v>0</v>
      </c>
    </row>
    <row r="170" spans="1:14" ht="15.5" hidden="1" x14ac:dyDescent="0.35">
      <c r="A170" s="282" t="s">
        <v>248</v>
      </c>
      <c r="B170" s="54"/>
      <c r="C170" s="55"/>
      <c r="D170" s="55"/>
      <c r="E170" s="55"/>
      <c r="F170" s="55"/>
      <c r="G170" s="57">
        <f>SUM(C170:F170)</f>
        <v>0</v>
      </c>
      <c r="H170" s="283"/>
      <c r="I170" s="59"/>
      <c r="J170" s="373"/>
      <c r="K170" s="374"/>
      <c r="L170" s="384">
        <f t="shared" si="119"/>
        <v>0</v>
      </c>
      <c r="M170" s="380" t="e">
        <f t="shared" ref="M170" si="143">L170/J170</f>
        <v>#DIV/0!</v>
      </c>
      <c r="N170" s="60"/>
    </row>
    <row r="171" spans="1:14" ht="15.5" hidden="1" x14ac:dyDescent="0.35">
      <c r="A171" s="282" t="s">
        <v>249</v>
      </c>
      <c r="B171" s="54"/>
      <c r="C171" s="55"/>
      <c r="D171" s="55"/>
      <c r="E171" s="55"/>
      <c r="F171" s="55"/>
      <c r="G171" s="57">
        <f t="shared" ref="G171:G177" si="144">SUM(C171:F171)</f>
        <v>0</v>
      </c>
      <c r="H171" s="283"/>
      <c r="I171" s="59"/>
      <c r="J171" s="373"/>
      <c r="K171" s="374"/>
      <c r="L171" s="384">
        <f t="shared" si="119"/>
        <v>0</v>
      </c>
      <c r="M171" s="380">
        <f t="shared" ref="M171" si="145">H171</f>
        <v>0</v>
      </c>
      <c r="N171" s="60"/>
    </row>
    <row r="172" spans="1:14" ht="15.5" hidden="1" x14ac:dyDescent="0.35">
      <c r="A172" s="282" t="s">
        <v>250</v>
      </c>
      <c r="B172" s="54"/>
      <c r="C172" s="55"/>
      <c r="D172" s="55"/>
      <c r="E172" s="55"/>
      <c r="F172" s="55"/>
      <c r="G172" s="57">
        <f t="shared" si="144"/>
        <v>0</v>
      </c>
      <c r="H172" s="283"/>
      <c r="I172" s="59"/>
      <c r="J172" s="373"/>
      <c r="K172" s="374"/>
      <c r="L172" s="384">
        <f t="shared" si="119"/>
        <v>0</v>
      </c>
      <c r="M172" s="380" t="e">
        <f t="shared" ref="M172" si="146">L172/J172</f>
        <v>#DIV/0!</v>
      </c>
      <c r="N172" s="60"/>
    </row>
    <row r="173" spans="1:14" ht="15.5" hidden="1" x14ac:dyDescent="0.35">
      <c r="A173" s="282" t="s">
        <v>251</v>
      </c>
      <c r="B173" s="54"/>
      <c r="C173" s="55"/>
      <c r="D173" s="55"/>
      <c r="E173" s="55"/>
      <c r="F173" s="55"/>
      <c r="G173" s="57">
        <f t="shared" si="144"/>
        <v>0</v>
      </c>
      <c r="H173" s="283"/>
      <c r="I173" s="59"/>
      <c r="J173" s="373"/>
      <c r="K173" s="374"/>
      <c r="L173" s="384">
        <f t="shared" si="119"/>
        <v>0</v>
      </c>
      <c r="M173" s="380">
        <f t="shared" ref="M173" si="147">H173</f>
        <v>0</v>
      </c>
      <c r="N173" s="60"/>
    </row>
    <row r="174" spans="1:14" ht="15.5" hidden="1" x14ac:dyDescent="0.35">
      <c r="A174" s="282" t="s">
        <v>252</v>
      </c>
      <c r="B174" s="54"/>
      <c r="C174" s="55"/>
      <c r="D174" s="55"/>
      <c r="E174" s="55"/>
      <c r="F174" s="55"/>
      <c r="G174" s="57">
        <f t="shared" si="144"/>
        <v>0</v>
      </c>
      <c r="H174" s="283"/>
      <c r="I174" s="59"/>
      <c r="J174" s="373"/>
      <c r="K174" s="374"/>
      <c r="L174" s="384">
        <f t="shared" si="119"/>
        <v>0</v>
      </c>
      <c r="M174" s="380" t="e">
        <f t="shared" ref="M174" si="148">L174/J174</f>
        <v>#DIV/0!</v>
      </c>
      <c r="N174" s="60"/>
    </row>
    <row r="175" spans="1:14" ht="15.5" hidden="1" x14ac:dyDescent="0.35">
      <c r="A175" s="282" t="s">
        <v>253</v>
      </c>
      <c r="B175" s="54"/>
      <c r="C175" s="55"/>
      <c r="D175" s="55"/>
      <c r="E175" s="55"/>
      <c r="F175" s="55"/>
      <c r="G175" s="57">
        <f t="shared" si="144"/>
        <v>0</v>
      </c>
      <c r="H175" s="283"/>
      <c r="I175" s="59"/>
      <c r="J175" s="373"/>
      <c r="K175" s="374"/>
      <c r="L175" s="384">
        <f t="shared" si="119"/>
        <v>0</v>
      </c>
      <c r="M175" s="380">
        <f t="shared" ref="M175" si="149">H175</f>
        <v>0</v>
      </c>
      <c r="N175" s="60"/>
    </row>
    <row r="176" spans="1:14" ht="15.5" hidden="1" x14ac:dyDescent="0.35">
      <c r="A176" s="282" t="s">
        <v>254</v>
      </c>
      <c r="B176" s="80"/>
      <c r="C176" s="66"/>
      <c r="D176" s="66"/>
      <c r="E176" s="66"/>
      <c r="F176" s="66"/>
      <c r="G176" s="57">
        <f t="shared" si="144"/>
        <v>0</v>
      </c>
      <c r="H176" s="286"/>
      <c r="I176" s="68"/>
      <c r="J176" s="373"/>
      <c r="K176" s="374"/>
      <c r="L176" s="384">
        <f t="shared" si="119"/>
        <v>0</v>
      </c>
      <c r="M176" s="380" t="e">
        <f t="shared" ref="M176" si="150">L176/J176</f>
        <v>#DIV/0!</v>
      </c>
      <c r="N176" s="69"/>
    </row>
    <row r="177" spans="1:14" ht="15.5" hidden="1" x14ac:dyDescent="0.35">
      <c r="A177" s="282" t="s">
        <v>255</v>
      </c>
      <c r="B177" s="80"/>
      <c r="C177" s="66"/>
      <c r="D177" s="66"/>
      <c r="E177" s="66"/>
      <c r="F177" s="66"/>
      <c r="G177" s="57">
        <f t="shared" si="144"/>
        <v>0</v>
      </c>
      <c r="H177" s="286"/>
      <c r="I177" s="68"/>
      <c r="J177" s="373"/>
      <c r="K177" s="374"/>
      <c r="L177" s="384">
        <f t="shared" si="119"/>
        <v>0</v>
      </c>
      <c r="M177" s="380">
        <f t="shared" ref="M177" si="151">H177</f>
        <v>0</v>
      </c>
      <c r="N177" s="69"/>
    </row>
    <row r="178" spans="1:14" ht="15.5" hidden="1" x14ac:dyDescent="0.35">
      <c r="A178" s="71"/>
      <c r="B178" s="99" t="s">
        <v>256</v>
      </c>
      <c r="C178" s="72">
        <f>SUM(C170:C177)</f>
        <v>0</v>
      </c>
      <c r="D178" s="72">
        <f>SUM(D170:D177)</f>
        <v>0</v>
      </c>
      <c r="E178" s="72">
        <f>SUM(E170:E177)</f>
        <v>0</v>
      </c>
      <c r="F178" s="72">
        <f>SUM(F170:F177)</f>
        <v>0</v>
      </c>
      <c r="G178" s="72">
        <f>SUM(G170:G177)</f>
        <v>0</v>
      </c>
      <c r="H178" s="288">
        <f>(H170*G170)+(H171*G171)+(H172*G172)+(H173*G173)+(H174*G174)+(H175*G175)+(H176*G176)+(H177*G177)</f>
        <v>0</v>
      </c>
      <c r="I178" s="73">
        <f>SUM(I170:I177)</f>
        <v>0</v>
      </c>
      <c r="J178" s="373"/>
      <c r="K178" s="372"/>
      <c r="L178" s="384">
        <f t="shared" si="119"/>
        <v>0</v>
      </c>
      <c r="M178" s="380" t="e">
        <f t="shared" ref="M178" si="152">L178/J178</f>
        <v>#DIV/0!</v>
      </c>
      <c r="N178" s="69"/>
    </row>
    <row r="179" spans="1:14" ht="51" hidden="1" customHeight="1" x14ac:dyDescent="0.35">
      <c r="A179" s="281" t="s">
        <v>257</v>
      </c>
      <c r="B179" s="427"/>
      <c r="C179" s="427"/>
      <c r="D179" s="427"/>
      <c r="E179" s="427"/>
      <c r="F179" s="427"/>
      <c r="G179" s="427"/>
      <c r="H179" s="427"/>
      <c r="I179" s="428"/>
      <c r="J179" s="373"/>
      <c r="K179" s="372"/>
      <c r="L179" s="384">
        <f t="shared" ref="L179:L215" si="153">J179*H179</f>
        <v>0</v>
      </c>
      <c r="M179" s="380">
        <f t="shared" ref="M179" si="154">H179</f>
        <v>0</v>
      </c>
    </row>
    <row r="180" spans="1:14" ht="15.5" hidden="1" x14ac:dyDescent="0.35">
      <c r="A180" s="282" t="s">
        <v>258</v>
      </c>
      <c r="B180" s="54"/>
      <c r="C180" s="55"/>
      <c r="D180" s="55"/>
      <c r="E180" s="55"/>
      <c r="F180" s="55"/>
      <c r="G180" s="57">
        <f>SUM(C180:F180)</f>
        <v>0</v>
      </c>
      <c r="H180" s="283"/>
      <c r="I180" s="59"/>
      <c r="J180" s="373"/>
      <c r="K180" s="374"/>
      <c r="L180" s="384">
        <f t="shared" si="153"/>
        <v>0</v>
      </c>
      <c r="M180" s="380" t="e">
        <f t="shared" ref="M180" si="155">L180/J180</f>
        <v>#DIV/0!</v>
      </c>
      <c r="N180" s="60"/>
    </row>
    <row r="181" spans="1:14" ht="15.5" hidden="1" x14ac:dyDescent="0.35">
      <c r="A181" s="282" t="s">
        <v>259</v>
      </c>
      <c r="B181" s="54"/>
      <c r="C181" s="55"/>
      <c r="D181" s="55"/>
      <c r="E181" s="55"/>
      <c r="F181" s="55"/>
      <c r="G181" s="57">
        <f t="shared" ref="G181:G187" si="156">SUM(C181:F181)</f>
        <v>0</v>
      </c>
      <c r="H181" s="283"/>
      <c r="I181" s="59"/>
      <c r="J181" s="373"/>
      <c r="K181" s="374"/>
      <c r="L181" s="384">
        <f t="shared" si="153"/>
        <v>0</v>
      </c>
      <c r="M181" s="380">
        <f t="shared" ref="M181" si="157">H181</f>
        <v>0</v>
      </c>
      <c r="N181" s="60"/>
    </row>
    <row r="182" spans="1:14" ht="15.5" hidden="1" x14ac:dyDescent="0.35">
      <c r="A182" s="282" t="s">
        <v>260</v>
      </c>
      <c r="B182" s="54"/>
      <c r="C182" s="55"/>
      <c r="D182" s="55"/>
      <c r="E182" s="55"/>
      <c r="F182" s="55"/>
      <c r="G182" s="57">
        <f t="shared" si="156"/>
        <v>0</v>
      </c>
      <c r="H182" s="283"/>
      <c r="I182" s="59"/>
      <c r="J182" s="373"/>
      <c r="K182" s="374"/>
      <c r="L182" s="384">
        <f t="shared" si="153"/>
        <v>0</v>
      </c>
      <c r="M182" s="380" t="e">
        <f t="shared" ref="M182" si="158">L182/J182</f>
        <v>#DIV/0!</v>
      </c>
      <c r="N182" s="60"/>
    </row>
    <row r="183" spans="1:14" ht="15.5" hidden="1" x14ac:dyDescent="0.35">
      <c r="A183" s="282" t="s">
        <v>261</v>
      </c>
      <c r="B183" s="54"/>
      <c r="C183" s="55"/>
      <c r="D183" s="55"/>
      <c r="E183" s="55"/>
      <c r="F183" s="55"/>
      <c r="G183" s="57">
        <f t="shared" si="156"/>
        <v>0</v>
      </c>
      <c r="H183" s="283"/>
      <c r="I183" s="59"/>
      <c r="J183" s="373"/>
      <c r="K183" s="374"/>
      <c r="L183" s="384">
        <f t="shared" si="153"/>
        <v>0</v>
      </c>
      <c r="M183" s="380">
        <f t="shared" ref="M183" si="159">H183</f>
        <v>0</v>
      </c>
      <c r="N183" s="60"/>
    </row>
    <row r="184" spans="1:14" ht="15.5" hidden="1" x14ac:dyDescent="0.35">
      <c r="A184" s="282" t="s">
        <v>262</v>
      </c>
      <c r="B184" s="54"/>
      <c r="C184" s="55"/>
      <c r="D184" s="55"/>
      <c r="E184" s="55"/>
      <c r="F184" s="55"/>
      <c r="G184" s="57">
        <f t="shared" si="156"/>
        <v>0</v>
      </c>
      <c r="H184" s="283"/>
      <c r="I184" s="59"/>
      <c r="J184" s="373"/>
      <c r="K184" s="374"/>
      <c r="L184" s="384">
        <f t="shared" si="153"/>
        <v>0</v>
      </c>
      <c r="M184" s="380" t="e">
        <f t="shared" ref="M184" si="160">L184/J184</f>
        <v>#DIV/0!</v>
      </c>
      <c r="N184" s="60"/>
    </row>
    <row r="185" spans="1:14" ht="15.5" hidden="1" x14ac:dyDescent="0.35">
      <c r="A185" s="282" t="s">
        <v>263</v>
      </c>
      <c r="B185" s="54"/>
      <c r="C185" s="55"/>
      <c r="D185" s="55"/>
      <c r="E185" s="55"/>
      <c r="F185" s="55"/>
      <c r="G185" s="57">
        <f t="shared" si="156"/>
        <v>0</v>
      </c>
      <c r="H185" s="283"/>
      <c r="I185" s="59"/>
      <c r="J185" s="373"/>
      <c r="K185" s="374"/>
      <c r="L185" s="384">
        <f t="shared" si="153"/>
        <v>0</v>
      </c>
      <c r="M185" s="380">
        <f t="shared" ref="M185" si="161">H185</f>
        <v>0</v>
      </c>
      <c r="N185" s="60"/>
    </row>
    <row r="186" spans="1:14" ht="15.5" hidden="1" x14ac:dyDescent="0.35">
      <c r="A186" s="282" t="s">
        <v>264</v>
      </c>
      <c r="B186" s="80"/>
      <c r="C186" s="66"/>
      <c r="D186" s="66"/>
      <c r="E186" s="66"/>
      <c r="F186" s="66"/>
      <c r="G186" s="57">
        <f t="shared" si="156"/>
        <v>0</v>
      </c>
      <c r="H186" s="286"/>
      <c r="I186" s="68"/>
      <c r="J186" s="373"/>
      <c r="K186" s="374"/>
      <c r="L186" s="384">
        <f t="shared" si="153"/>
        <v>0</v>
      </c>
      <c r="M186" s="380" t="e">
        <f t="shared" ref="M186" si="162">L186/J186</f>
        <v>#DIV/0!</v>
      </c>
      <c r="N186" s="69"/>
    </row>
    <row r="187" spans="1:14" ht="15.5" hidden="1" x14ac:dyDescent="0.35">
      <c r="A187" s="282" t="s">
        <v>265</v>
      </c>
      <c r="B187" s="80"/>
      <c r="C187" s="66"/>
      <c r="D187" s="66"/>
      <c r="E187" s="66"/>
      <c r="F187" s="66"/>
      <c r="G187" s="57">
        <f t="shared" si="156"/>
        <v>0</v>
      </c>
      <c r="H187" s="286"/>
      <c r="I187" s="68"/>
      <c r="J187" s="373"/>
      <c r="K187" s="374"/>
      <c r="L187" s="384">
        <f t="shared" si="153"/>
        <v>0</v>
      </c>
      <c r="M187" s="380">
        <f t="shared" ref="M187" si="163">H187</f>
        <v>0</v>
      </c>
      <c r="N187" s="69"/>
    </row>
    <row r="188" spans="1:14" ht="15.5" hidden="1" x14ac:dyDescent="0.35">
      <c r="A188" s="71"/>
      <c r="B188" s="99" t="s">
        <v>256</v>
      </c>
      <c r="C188" s="72">
        <f>SUM(C180:C187)</f>
        <v>0</v>
      </c>
      <c r="D188" s="72">
        <f>SUM(D180:D187)</f>
        <v>0</v>
      </c>
      <c r="E188" s="72">
        <f>SUM(E180:E187)</f>
        <v>0</v>
      </c>
      <c r="F188" s="72">
        <f>SUM(F180:F187)</f>
        <v>0</v>
      </c>
      <c r="G188" s="72">
        <f>SUM(G180:G187)</f>
        <v>0</v>
      </c>
      <c r="H188" s="288">
        <f>(H180*G180)+(H181*G181)+(H182*G182)+(H183*G183)+(H184*G184)+(H185*G185)+(H186*G186)+(H187*G187)</f>
        <v>0</v>
      </c>
      <c r="I188" s="73">
        <f>SUM(I180:I187)</f>
        <v>0</v>
      </c>
      <c r="J188" s="373"/>
      <c r="K188" s="372"/>
      <c r="L188" s="384">
        <f t="shared" si="153"/>
        <v>0</v>
      </c>
      <c r="M188" s="380" t="e">
        <f t="shared" ref="M188" si="164">L188/J188</f>
        <v>#DIV/0!</v>
      </c>
      <c r="N188" s="69"/>
    </row>
    <row r="189" spans="1:14" ht="51" hidden="1" customHeight="1" x14ac:dyDescent="0.35">
      <c r="A189" s="281" t="s">
        <v>266</v>
      </c>
      <c r="B189" s="427"/>
      <c r="C189" s="427"/>
      <c r="D189" s="427"/>
      <c r="E189" s="427"/>
      <c r="F189" s="427"/>
      <c r="G189" s="427"/>
      <c r="H189" s="427"/>
      <c r="I189" s="428"/>
      <c r="J189" s="373"/>
      <c r="K189" s="372"/>
      <c r="L189" s="384">
        <f t="shared" si="153"/>
        <v>0</v>
      </c>
      <c r="M189" s="380">
        <f t="shared" ref="M189" si="165">H189</f>
        <v>0</v>
      </c>
    </row>
    <row r="190" spans="1:14" ht="15.5" hidden="1" x14ac:dyDescent="0.35">
      <c r="A190" s="282" t="s">
        <v>267</v>
      </c>
      <c r="B190" s="54"/>
      <c r="C190" s="55"/>
      <c r="D190" s="55"/>
      <c r="E190" s="55"/>
      <c r="F190" s="55"/>
      <c r="G190" s="57">
        <f>SUM(C190:F190)</f>
        <v>0</v>
      </c>
      <c r="H190" s="283"/>
      <c r="I190" s="59"/>
      <c r="J190" s="373"/>
      <c r="K190" s="374"/>
      <c r="L190" s="384">
        <f t="shared" si="153"/>
        <v>0</v>
      </c>
      <c r="M190" s="380" t="e">
        <f t="shared" ref="M190" si="166">L190/J190</f>
        <v>#DIV/0!</v>
      </c>
      <c r="N190" s="60"/>
    </row>
    <row r="191" spans="1:14" ht="15.5" hidden="1" x14ac:dyDescent="0.35">
      <c r="A191" s="282" t="s">
        <v>268</v>
      </c>
      <c r="B191" s="54"/>
      <c r="C191" s="55"/>
      <c r="D191" s="55"/>
      <c r="E191" s="55"/>
      <c r="F191" s="55"/>
      <c r="G191" s="57">
        <f t="shared" ref="G191:G197" si="167">SUM(C191:F191)</f>
        <v>0</v>
      </c>
      <c r="H191" s="283"/>
      <c r="I191" s="59"/>
      <c r="J191" s="373"/>
      <c r="K191" s="374"/>
      <c r="L191" s="384">
        <f t="shared" si="153"/>
        <v>0</v>
      </c>
      <c r="M191" s="380">
        <f t="shared" ref="M191" si="168">H191</f>
        <v>0</v>
      </c>
      <c r="N191" s="60"/>
    </row>
    <row r="192" spans="1:14" ht="15.5" hidden="1" x14ac:dyDescent="0.35">
      <c r="A192" s="282" t="s">
        <v>269</v>
      </c>
      <c r="B192" s="54"/>
      <c r="C192" s="55"/>
      <c r="D192" s="55"/>
      <c r="E192" s="55"/>
      <c r="F192" s="55"/>
      <c r="G192" s="57">
        <f t="shared" si="167"/>
        <v>0</v>
      </c>
      <c r="H192" s="283"/>
      <c r="I192" s="59"/>
      <c r="J192" s="373"/>
      <c r="K192" s="374"/>
      <c r="L192" s="384">
        <f t="shared" si="153"/>
        <v>0</v>
      </c>
      <c r="M192" s="380" t="e">
        <f t="shared" ref="M192" si="169">L192/J192</f>
        <v>#DIV/0!</v>
      </c>
      <c r="N192" s="60"/>
    </row>
    <row r="193" spans="1:14" ht="15.5" hidden="1" x14ac:dyDescent="0.35">
      <c r="A193" s="282" t="s">
        <v>270</v>
      </c>
      <c r="B193" s="54"/>
      <c r="C193" s="55"/>
      <c r="D193" s="55"/>
      <c r="E193" s="55"/>
      <c r="F193" s="55"/>
      <c r="G193" s="57">
        <f t="shared" si="167"/>
        <v>0</v>
      </c>
      <c r="H193" s="283"/>
      <c r="I193" s="59"/>
      <c r="J193" s="373"/>
      <c r="K193" s="374"/>
      <c r="L193" s="384">
        <f t="shared" si="153"/>
        <v>0</v>
      </c>
      <c r="M193" s="380">
        <f t="shared" ref="M193" si="170">H193</f>
        <v>0</v>
      </c>
      <c r="N193" s="60"/>
    </row>
    <row r="194" spans="1:14" ht="15.5" hidden="1" x14ac:dyDescent="0.35">
      <c r="A194" s="282" t="s">
        <v>271</v>
      </c>
      <c r="B194" s="54"/>
      <c r="C194" s="55"/>
      <c r="D194" s="55"/>
      <c r="E194" s="55"/>
      <c r="F194" s="55"/>
      <c r="G194" s="57">
        <f t="shared" si="167"/>
        <v>0</v>
      </c>
      <c r="H194" s="283"/>
      <c r="I194" s="59"/>
      <c r="J194" s="373"/>
      <c r="K194" s="374"/>
      <c r="L194" s="384">
        <f t="shared" si="153"/>
        <v>0</v>
      </c>
      <c r="M194" s="380" t="e">
        <f t="shared" ref="M194" si="171">L194/J194</f>
        <v>#DIV/0!</v>
      </c>
      <c r="N194" s="60"/>
    </row>
    <row r="195" spans="1:14" ht="15.5" hidden="1" x14ac:dyDescent="0.35">
      <c r="A195" s="282" t="s">
        <v>272</v>
      </c>
      <c r="B195" s="54"/>
      <c r="C195" s="55"/>
      <c r="D195" s="55"/>
      <c r="E195" s="55"/>
      <c r="F195" s="55"/>
      <c r="G195" s="57">
        <f t="shared" si="167"/>
        <v>0</v>
      </c>
      <c r="H195" s="283"/>
      <c r="I195" s="59"/>
      <c r="J195" s="373"/>
      <c r="K195" s="374"/>
      <c r="L195" s="384">
        <f t="shared" si="153"/>
        <v>0</v>
      </c>
      <c r="M195" s="380">
        <f t="shared" ref="M195" si="172">H195</f>
        <v>0</v>
      </c>
      <c r="N195" s="60"/>
    </row>
    <row r="196" spans="1:14" ht="15.5" hidden="1" x14ac:dyDescent="0.35">
      <c r="A196" s="282" t="s">
        <v>273</v>
      </c>
      <c r="B196" s="80"/>
      <c r="C196" s="66"/>
      <c r="D196" s="66"/>
      <c r="E196" s="66"/>
      <c r="F196" s="66"/>
      <c r="G196" s="57">
        <f t="shared" si="167"/>
        <v>0</v>
      </c>
      <c r="H196" s="286"/>
      <c r="I196" s="68"/>
      <c r="J196" s="373"/>
      <c r="K196" s="374"/>
      <c r="L196" s="384">
        <f t="shared" si="153"/>
        <v>0</v>
      </c>
      <c r="M196" s="380" t="e">
        <f t="shared" ref="M196" si="173">L196/J196</f>
        <v>#DIV/0!</v>
      </c>
      <c r="N196" s="69"/>
    </row>
    <row r="197" spans="1:14" ht="15.5" hidden="1" x14ac:dyDescent="0.35">
      <c r="A197" s="282" t="s">
        <v>274</v>
      </c>
      <c r="B197" s="80"/>
      <c r="C197" s="66"/>
      <c r="D197" s="66"/>
      <c r="E197" s="66"/>
      <c r="F197" s="66"/>
      <c r="G197" s="57">
        <f t="shared" si="167"/>
        <v>0</v>
      </c>
      <c r="H197" s="286"/>
      <c r="I197" s="68"/>
      <c r="J197" s="373"/>
      <c r="K197" s="374"/>
      <c r="L197" s="384">
        <f t="shared" si="153"/>
        <v>0</v>
      </c>
      <c r="M197" s="380">
        <f t="shared" ref="M197" si="174">H197</f>
        <v>0</v>
      </c>
      <c r="N197" s="69"/>
    </row>
    <row r="198" spans="1:14" ht="15.5" hidden="1" x14ac:dyDescent="0.35">
      <c r="A198" s="71"/>
      <c r="B198" s="99" t="s">
        <v>256</v>
      </c>
      <c r="C198" s="72">
        <f>SUM(C190:C197)</f>
        <v>0</v>
      </c>
      <c r="D198" s="72">
        <f>SUM(D190:D197)</f>
        <v>0</v>
      </c>
      <c r="E198" s="72">
        <f>SUM(E190:E197)</f>
        <v>0</v>
      </c>
      <c r="F198" s="72">
        <f>SUM(F190:F197)</f>
        <v>0</v>
      </c>
      <c r="G198" s="72">
        <f>SUM(G190:G197)</f>
        <v>0</v>
      </c>
      <c r="H198" s="288">
        <f>(H190*G190)+(H191*G191)+(H192*G192)+(H193*G193)+(H194*G194)+(H195*G195)+(H196*G196)+(H197*G197)</f>
        <v>0</v>
      </c>
      <c r="I198" s="73">
        <f>SUM(I190:I197)</f>
        <v>0</v>
      </c>
      <c r="J198" s="373"/>
      <c r="K198" s="372"/>
      <c r="L198" s="384">
        <f t="shared" si="153"/>
        <v>0</v>
      </c>
      <c r="M198" s="380" t="e">
        <f t="shared" ref="M198" si="175">L198/J198</f>
        <v>#DIV/0!</v>
      </c>
      <c r="N198" s="69"/>
    </row>
    <row r="199" spans="1:14" ht="51" hidden="1" customHeight="1" x14ac:dyDescent="0.35">
      <c r="A199" s="281" t="s">
        <v>275</v>
      </c>
      <c r="B199" s="427"/>
      <c r="C199" s="427"/>
      <c r="D199" s="427"/>
      <c r="E199" s="427"/>
      <c r="F199" s="427"/>
      <c r="G199" s="427"/>
      <c r="H199" s="427"/>
      <c r="I199" s="428"/>
      <c r="J199" s="373"/>
      <c r="K199" s="372"/>
      <c r="L199" s="384">
        <f t="shared" si="153"/>
        <v>0</v>
      </c>
      <c r="M199" s="380">
        <f t="shared" ref="M199" si="176">H199</f>
        <v>0</v>
      </c>
    </row>
    <row r="200" spans="1:14" ht="15.5" hidden="1" x14ac:dyDescent="0.35">
      <c r="A200" s="282" t="s">
        <v>276</v>
      </c>
      <c r="B200" s="54"/>
      <c r="C200" s="55"/>
      <c r="D200" s="55"/>
      <c r="E200" s="55"/>
      <c r="F200" s="55"/>
      <c r="G200" s="57">
        <f>SUM(C200:F200)</f>
        <v>0</v>
      </c>
      <c r="H200" s="283"/>
      <c r="I200" s="59"/>
      <c r="J200" s="373"/>
      <c r="K200" s="374"/>
      <c r="L200" s="384">
        <f t="shared" si="153"/>
        <v>0</v>
      </c>
      <c r="M200" s="380" t="e">
        <f t="shared" ref="M200" si="177">L200/J200</f>
        <v>#DIV/0!</v>
      </c>
      <c r="N200" s="60"/>
    </row>
    <row r="201" spans="1:14" ht="15.5" hidden="1" x14ac:dyDescent="0.35">
      <c r="A201" s="282" t="s">
        <v>277</v>
      </c>
      <c r="B201" s="54"/>
      <c r="C201" s="55"/>
      <c r="D201" s="55"/>
      <c r="E201" s="55"/>
      <c r="F201" s="55"/>
      <c r="G201" s="57">
        <f t="shared" ref="G201:G207" si="178">SUM(C201:F201)</f>
        <v>0</v>
      </c>
      <c r="H201" s="283"/>
      <c r="I201" s="59"/>
      <c r="J201" s="373"/>
      <c r="K201" s="374"/>
      <c r="L201" s="384">
        <f t="shared" si="153"/>
        <v>0</v>
      </c>
      <c r="M201" s="380">
        <f t="shared" ref="M201" si="179">H201</f>
        <v>0</v>
      </c>
      <c r="N201" s="60"/>
    </row>
    <row r="202" spans="1:14" ht="15.5" hidden="1" x14ac:dyDescent="0.35">
      <c r="A202" s="282" t="s">
        <v>278</v>
      </c>
      <c r="B202" s="54"/>
      <c r="C202" s="55"/>
      <c r="D202" s="55"/>
      <c r="E202" s="55"/>
      <c r="F202" s="55"/>
      <c r="G202" s="57">
        <f>SUM(C202:F202)</f>
        <v>0</v>
      </c>
      <c r="H202" s="283"/>
      <c r="I202" s="59"/>
      <c r="J202" s="373"/>
      <c r="K202" s="374"/>
      <c r="L202" s="384">
        <f t="shared" si="153"/>
        <v>0</v>
      </c>
      <c r="M202" s="380" t="e">
        <f t="shared" ref="M202" si="180">L202/J202</f>
        <v>#DIV/0!</v>
      </c>
      <c r="N202" s="60"/>
    </row>
    <row r="203" spans="1:14" ht="15.5" hidden="1" x14ac:dyDescent="0.35">
      <c r="A203" s="282" t="s">
        <v>279</v>
      </c>
      <c r="B203" s="54"/>
      <c r="C203" s="55"/>
      <c r="D203" s="55"/>
      <c r="E203" s="55"/>
      <c r="F203" s="55"/>
      <c r="G203" s="57">
        <f t="shared" si="178"/>
        <v>0</v>
      </c>
      <c r="H203" s="283"/>
      <c r="I203" s="59"/>
      <c r="J203" s="373"/>
      <c r="K203" s="374"/>
      <c r="L203" s="384">
        <f t="shared" si="153"/>
        <v>0</v>
      </c>
      <c r="M203" s="380">
        <f t="shared" ref="M203" si="181">H203</f>
        <v>0</v>
      </c>
      <c r="N203" s="60"/>
    </row>
    <row r="204" spans="1:14" ht="15.5" hidden="1" x14ac:dyDescent="0.35">
      <c r="A204" s="282" t="s">
        <v>280</v>
      </c>
      <c r="B204" s="54"/>
      <c r="C204" s="55"/>
      <c r="D204" s="55"/>
      <c r="E204" s="55"/>
      <c r="F204" s="55"/>
      <c r="G204" s="57">
        <f t="shared" si="178"/>
        <v>0</v>
      </c>
      <c r="H204" s="283"/>
      <c r="I204" s="59"/>
      <c r="J204" s="373"/>
      <c r="K204" s="374"/>
      <c r="L204" s="384">
        <f t="shared" si="153"/>
        <v>0</v>
      </c>
      <c r="M204" s="380" t="e">
        <f t="shared" ref="M204" si="182">L204/J204</f>
        <v>#DIV/0!</v>
      </c>
      <c r="N204" s="60"/>
    </row>
    <row r="205" spans="1:14" ht="15.5" hidden="1" x14ac:dyDescent="0.35">
      <c r="A205" s="282" t="s">
        <v>281</v>
      </c>
      <c r="B205" s="54"/>
      <c r="C205" s="55"/>
      <c r="D205" s="55"/>
      <c r="E205" s="55"/>
      <c r="F205" s="55"/>
      <c r="G205" s="57">
        <f t="shared" si="178"/>
        <v>0</v>
      </c>
      <c r="H205" s="283"/>
      <c r="I205" s="59"/>
      <c r="J205" s="373"/>
      <c r="K205" s="374"/>
      <c r="L205" s="384">
        <f t="shared" si="153"/>
        <v>0</v>
      </c>
      <c r="M205" s="380">
        <f t="shared" ref="M205" si="183">H205</f>
        <v>0</v>
      </c>
      <c r="N205" s="60"/>
    </row>
    <row r="206" spans="1:14" ht="15.5" hidden="1" x14ac:dyDescent="0.35">
      <c r="A206" s="282" t="s">
        <v>282</v>
      </c>
      <c r="B206" s="80"/>
      <c r="C206" s="66"/>
      <c r="D206" s="66"/>
      <c r="E206" s="66"/>
      <c r="F206" s="66"/>
      <c r="G206" s="57">
        <f t="shared" si="178"/>
        <v>0</v>
      </c>
      <c r="H206" s="286"/>
      <c r="I206" s="68"/>
      <c r="J206" s="373"/>
      <c r="K206" s="374"/>
      <c r="L206" s="384">
        <f t="shared" si="153"/>
        <v>0</v>
      </c>
      <c r="M206" s="380" t="e">
        <f t="shared" ref="M206" si="184">L206/J206</f>
        <v>#DIV/0!</v>
      </c>
      <c r="N206" s="69"/>
    </row>
    <row r="207" spans="1:14" ht="15.5" hidden="1" x14ac:dyDescent="0.35">
      <c r="A207" s="282" t="s">
        <v>283</v>
      </c>
      <c r="B207" s="80"/>
      <c r="C207" s="66"/>
      <c r="D207" s="66"/>
      <c r="E207" s="66"/>
      <c r="F207" s="66"/>
      <c r="G207" s="57">
        <f t="shared" si="178"/>
        <v>0</v>
      </c>
      <c r="H207" s="286"/>
      <c r="I207" s="68"/>
      <c r="J207" s="373"/>
      <c r="K207" s="374"/>
      <c r="L207" s="384">
        <f t="shared" si="153"/>
        <v>0</v>
      </c>
      <c r="M207" s="380">
        <f t="shared" ref="M207" si="185">H207</f>
        <v>0</v>
      </c>
      <c r="N207" s="69"/>
    </row>
    <row r="208" spans="1:14" ht="15.5" hidden="1" x14ac:dyDescent="0.35">
      <c r="A208" s="71"/>
      <c r="B208" s="99" t="s">
        <v>256</v>
      </c>
      <c r="C208" s="72">
        <f>SUM(C200:C207)</f>
        <v>0</v>
      </c>
      <c r="D208" s="72">
        <f>SUM(D200:D207)</f>
        <v>0</v>
      </c>
      <c r="E208" s="72">
        <f>SUM(E200:E207)</f>
        <v>0</v>
      </c>
      <c r="F208" s="72">
        <f>SUM(F200:F207)</f>
        <v>0</v>
      </c>
      <c r="G208" s="72">
        <f>SUM(G200:G207)</f>
        <v>0</v>
      </c>
      <c r="H208" s="288">
        <f>(H200*G200)+(H201*G201)+(H202*G202)+(H203*G203)+(H204*G204)+(H205*G205)+(H206*G206)+(H207*G207)</f>
        <v>0</v>
      </c>
      <c r="I208" s="73">
        <f>SUM(I200:I207)</f>
        <v>0</v>
      </c>
      <c r="J208" s="373"/>
      <c r="K208" s="372"/>
      <c r="L208" s="384">
        <f t="shared" si="153"/>
        <v>0</v>
      </c>
      <c r="M208" s="380" t="e">
        <f t="shared" ref="M208" si="186">L208/J208</f>
        <v>#DIV/0!</v>
      </c>
      <c r="N208" s="69"/>
    </row>
    <row r="209" spans="1:14" ht="15.75" hidden="1" customHeight="1" x14ac:dyDescent="0.35">
      <c r="A209" s="90"/>
      <c r="B209" s="100"/>
      <c r="C209" s="298"/>
      <c r="D209" s="298"/>
      <c r="E209" s="298"/>
      <c r="F209" s="298"/>
      <c r="G209" s="298"/>
      <c r="H209" s="296"/>
      <c r="I209" s="298"/>
      <c r="J209" s="373"/>
      <c r="K209" s="378"/>
      <c r="L209" s="384">
        <f t="shared" si="153"/>
        <v>0</v>
      </c>
      <c r="M209" s="380">
        <f t="shared" ref="M209" si="187">H209</f>
        <v>0</v>
      </c>
      <c r="N209" s="100"/>
    </row>
    <row r="210" spans="1:14" ht="15.75" customHeight="1" x14ac:dyDescent="0.35">
      <c r="A210" s="90"/>
      <c r="B210" s="100"/>
      <c r="C210" s="298"/>
      <c r="D210" s="298"/>
      <c r="E210" s="298"/>
      <c r="F210" s="298"/>
      <c r="G210" s="298"/>
      <c r="H210" s="296"/>
      <c r="I210" s="298"/>
      <c r="J210" s="373"/>
      <c r="K210" s="378"/>
      <c r="L210" s="384">
        <f t="shared" si="153"/>
        <v>0</v>
      </c>
      <c r="M210" s="380"/>
      <c r="N210" s="100"/>
    </row>
    <row r="211" spans="1:14" ht="33" customHeight="1" x14ac:dyDescent="0.35">
      <c r="A211" s="281" t="s">
        <v>284</v>
      </c>
      <c r="B211" s="100"/>
      <c r="C211" s="101"/>
      <c r="D211" s="101"/>
      <c r="E211" s="101"/>
      <c r="F211" s="101"/>
      <c r="G211" s="102">
        <f>SUM(C211:F211)</f>
        <v>0</v>
      </c>
      <c r="H211" s="283"/>
      <c r="I211" s="101"/>
      <c r="J211" s="373"/>
      <c r="K211" s="372"/>
      <c r="L211" s="384">
        <f t="shared" si="153"/>
        <v>0</v>
      </c>
      <c r="M211" s="380">
        <f t="shared" ref="M211" si="188">H211</f>
        <v>0</v>
      </c>
      <c r="N211" s="103"/>
    </row>
    <row r="212" spans="1:14" ht="39" customHeight="1" x14ac:dyDescent="0.35">
      <c r="A212" s="281" t="s">
        <v>285</v>
      </c>
      <c r="B212" s="100"/>
      <c r="C212" s="101"/>
      <c r="D212" s="104">
        <v>28037.3836363636</v>
      </c>
      <c r="E212" s="101"/>
      <c r="F212" s="101"/>
      <c r="G212" s="102">
        <f>SUM(C212:F212)</f>
        <v>28037.3836363636</v>
      </c>
      <c r="H212" s="283"/>
      <c r="I212" s="101"/>
      <c r="J212" s="373">
        <v>9410.9699999999993</v>
      </c>
      <c r="K212" s="372">
        <f>J212/G212</f>
        <v>0.33565792450741622</v>
      </c>
      <c r="L212" s="384">
        <f t="shared" si="153"/>
        <v>0</v>
      </c>
      <c r="M212" s="380">
        <f t="shared" ref="M212" si="189">L212/J212</f>
        <v>0</v>
      </c>
      <c r="N212" s="103"/>
    </row>
    <row r="213" spans="1:14" ht="41.25" customHeight="1" x14ac:dyDescent="0.35">
      <c r="A213" s="281" t="s">
        <v>286</v>
      </c>
      <c r="B213" s="100"/>
      <c r="C213" s="101">
        <v>150000</v>
      </c>
      <c r="D213" s="104">
        <v>65420.561818181799</v>
      </c>
      <c r="E213" s="101">
        <v>65800</v>
      </c>
      <c r="F213" s="101"/>
      <c r="G213" s="102">
        <f>SUM(C213:F213)</f>
        <v>281220.56181818177</v>
      </c>
      <c r="H213" s="283"/>
      <c r="I213" s="101">
        <v>0</v>
      </c>
      <c r="J213" s="373">
        <f>10900+17547</f>
        <v>28447</v>
      </c>
      <c r="K213" s="372">
        <f>J213/G213</f>
        <v>0.10115547674067983</v>
      </c>
      <c r="L213" s="384">
        <f t="shared" si="153"/>
        <v>0</v>
      </c>
      <c r="M213" s="380">
        <f t="shared" ref="M213" si="190">H213</f>
        <v>0</v>
      </c>
      <c r="N213" s="103" t="s">
        <v>362</v>
      </c>
    </row>
    <row r="214" spans="1:14" ht="42.75" customHeight="1" x14ac:dyDescent="0.35">
      <c r="A214" s="305" t="s">
        <v>288</v>
      </c>
      <c r="B214" s="100"/>
      <c r="C214" s="101"/>
      <c r="D214" s="101"/>
      <c r="E214" s="101"/>
      <c r="F214" s="101"/>
      <c r="G214" s="102">
        <f>SUM(C214:F214)</f>
        <v>0</v>
      </c>
      <c r="H214" s="283"/>
      <c r="I214" s="101"/>
      <c r="J214" s="373"/>
      <c r="K214" s="372"/>
      <c r="L214" s="384">
        <f t="shared" si="153"/>
        <v>0</v>
      </c>
      <c r="M214" s="380"/>
      <c r="N214" s="103"/>
    </row>
    <row r="215" spans="1:14" ht="38.25" customHeight="1" x14ac:dyDescent="0.35">
      <c r="A215" s="108"/>
      <c r="B215" s="109" t="s">
        <v>289</v>
      </c>
      <c r="C215" s="110">
        <f>SUM(C211:C214)</f>
        <v>150000</v>
      </c>
      <c r="D215" s="110">
        <f>SUM(D211:D214)</f>
        <v>93457.945454545406</v>
      </c>
      <c r="E215" s="110">
        <f>SUM(E211:E214)</f>
        <v>65800</v>
      </c>
      <c r="F215" s="110">
        <f>SUM(F211:F214)</f>
        <v>0</v>
      </c>
      <c r="G215" s="110">
        <f>SUM(G211:G214)</f>
        <v>309257.94545454538</v>
      </c>
      <c r="H215" s="288">
        <f>(H211*G211)+(H212*G212)+(H213*G213)+(H214*G214)</f>
        <v>0</v>
      </c>
      <c r="I215" s="73">
        <f>SUM(I211:I214)</f>
        <v>0</v>
      </c>
      <c r="J215" s="373">
        <f>SUM(J211:J214)</f>
        <v>37857.97</v>
      </c>
      <c r="K215" s="378">
        <f>J215/G215</f>
        <v>0.12241551286372479</v>
      </c>
      <c r="L215" s="384">
        <f t="shared" si="153"/>
        <v>0</v>
      </c>
      <c r="M215" s="380">
        <f t="shared" ref="M215" si="191">H215</f>
        <v>0</v>
      </c>
      <c r="N215" s="100"/>
    </row>
    <row r="216" spans="1:14" ht="15.65" customHeight="1" x14ac:dyDescent="0.35">
      <c r="A216" s="108"/>
      <c r="B216" s="91"/>
      <c r="C216" s="92"/>
      <c r="D216" s="92"/>
      <c r="E216" s="92"/>
      <c r="F216" s="92"/>
      <c r="G216" s="307" t="s">
        <v>342</v>
      </c>
      <c r="H216" s="308"/>
      <c r="I216" s="92"/>
      <c r="J216" s="376">
        <f>SUM(J215+J166+J156+J146+J136+J126+J114+J104+J94+J84+J76+J44+J34+J24)</f>
        <v>1052141.1200000001</v>
      </c>
      <c r="K216" s="376">
        <f t="shared" ref="K216:L216" si="192">SUM(K215+K166+K156+K146+K136+K126+K114+K104+K94+K84+K76+K44+K34+K24)</f>
        <v>4.2326490283598392</v>
      </c>
      <c r="L216" s="376">
        <f t="shared" si="192"/>
        <v>420343.46</v>
      </c>
      <c r="M216" s="400">
        <f t="shared" ref="M216" si="193">L216/J216</f>
        <v>0.39951243422555327</v>
      </c>
      <c r="N216" s="91"/>
    </row>
    <row r="217" spans="1:14" ht="15.65" customHeight="1" x14ac:dyDescent="0.35">
      <c r="A217" s="108"/>
      <c r="B217" s="91"/>
      <c r="C217" s="92"/>
      <c r="D217" s="92"/>
      <c r="E217" s="92"/>
      <c r="F217" s="92"/>
      <c r="G217" s="92"/>
      <c r="H217" s="308"/>
      <c r="I217" s="92"/>
      <c r="J217" s="399"/>
      <c r="K217" s="299"/>
      <c r="L217" s="386"/>
      <c r="M217" s="382"/>
      <c r="N217" s="91"/>
    </row>
    <row r="218" spans="1:14" ht="15.65" hidden="1" customHeight="1" x14ac:dyDescent="0.35">
      <c r="A218" s="108"/>
      <c r="B218" s="91"/>
      <c r="C218" s="92"/>
      <c r="D218" s="92"/>
      <c r="E218" s="92"/>
      <c r="F218" s="92"/>
      <c r="G218" s="92"/>
      <c r="H218" s="308"/>
      <c r="I218" s="92"/>
      <c r="J218" s="310"/>
      <c r="K218" s="306"/>
      <c r="N218" s="91"/>
    </row>
    <row r="219" spans="1:14" ht="15.75" customHeight="1" x14ac:dyDescent="0.35">
      <c r="A219" s="108"/>
      <c r="B219" s="91"/>
      <c r="C219" s="92"/>
      <c r="D219" s="92"/>
      <c r="E219" s="92"/>
      <c r="F219" s="92"/>
      <c r="G219" s="92"/>
      <c r="H219" s="308"/>
      <c r="I219" s="92"/>
      <c r="J219" s="309"/>
      <c r="K219" s="306"/>
      <c r="N219" s="91"/>
    </row>
    <row r="220" spans="1:14" ht="15.5" x14ac:dyDescent="0.35">
      <c r="A220" s="108"/>
      <c r="B220" s="429" t="s">
        <v>1</v>
      </c>
      <c r="C220" s="429"/>
      <c r="D220" s="429"/>
      <c r="E220" s="429"/>
      <c r="F220" s="429"/>
      <c r="G220" s="429"/>
      <c r="H220" s="311"/>
      <c r="I220" s="312"/>
      <c r="J220" s="289"/>
      <c r="N220" s="93"/>
    </row>
    <row r="221" spans="1:14" ht="40.5" customHeight="1" x14ac:dyDescent="0.35">
      <c r="A221" s="108"/>
      <c r="B221" s="430"/>
      <c r="C221" s="313" t="s">
        <v>290</v>
      </c>
      <c r="D221" s="313" t="s">
        <v>291</v>
      </c>
      <c r="E221" s="313" t="s">
        <v>292</v>
      </c>
      <c r="F221" s="313" t="s">
        <v>293</v>
      </c>
      <c r="G221" s="432" t="s">
        <v>14</v>
      </c>
      <c r="I221" s="92"/>
      <c r="J221" s="412" t="s">
        <v>343</v>
      </c>
      <c r="N221" s="93"/>
    </row>
    <row r="222" spans="1:14" ht="19.149999999999999" customHeight="1" x14ac:dyDescent="0.35">
      <c r="A222" s="108"/>
      <c r="B222" s="431"/>
      <c r="C222" s="115" t="str">
        <f>C13</f>
        <v>UNHCR</v>
      </c>
      <c r="D222" s="115" t="str">
        <f>D13</f>
        <v>UNICEF</v>
      </c>
      <c r="E222" s="115" t="str">
        <f>E13</f>
        <v>UNDP</v>
      </c>
      <c r="F222" s="115" t="str">
        <f>F13</f>
        <v>IOM</v>
      </c>
      <c r="G222" s="433"/>
      <c r="I222" s="92"/>
      <c r="J222" s="413"/>
      <c r="N222" s="398"/>
    </row>
    <row r="223" spans="1:14" ht="19.5" customHeight="1" x14ac:dyDescent="0.35">
      <c r="A223" s="116"/>
      <c r="B223" s="117" t="s">
        <v>294</v>
      </c>
      <c r="C223" s="118">
        <f>SUM(C24,C34,C44,C54, C64, C76,C84,C94, C104, C114, C126,C136,C146,C156, C166, C178,C188,C198,C208,C211,C212,C213,C214)</f>
        <v>1226700</v>
      </c>
      <c r="D223" s="118">
        <f>SUM(D24,D34,D44,D54, D64, D76,D84,D94, D104, D114, D126,D136,D146,D156, D166, D178,D188,D198,D208,D211,D212,D213,D214)</f>
        <v>934579.43363636336</v>
      </c>
      <c r="E223" s="118">
        <f>SUM(E24,E34,E44,E54, E64, E76,E84,E94, E104, E114, E126,E136,E146,E156, E166, E178,E188,E198,E208,E211,E212,E213,E214)</f>
        <v>1316000</v>
      </c>
      <c r="F223" s="118">
        <f>SUM(F24,F34,F44,F54, F64, F76,F84,F94, F104, F114, F126,F136,F146,F156, F166, F178,F188,F198,F208,F211,F212,F213,F214)</f>
        <v>560747.66</v>
      </c>
      <c r="G223" s="314">
        <f>SUM(C223:F223)</f>
        <v>4038027.0936363637</v>
      </c>
      <c r="I223" s="92"/>
      <c r="J223" s="387">
        <f>J216</f>
        <v>1052141.1200000001</v>
      </c>
      <c r="K223" s="268">
        <f>J223/G223</f>
        <v>0.26055821211752089</v>
      </c>
      <c r="N223" s="124"/>
    </row>
    <row r="224" spans="1:14" ht="14.5" customHeight="1" x14ac:dyDescent="0.35">
      <c r="A224" s="121"/>
      <c r="B224" s="117" t="s">
        <v>295</v>
      </c>
      <c r="C224" s="118">
        <f>C223*0.07</f>
        <v>85869.000000000015</v>
      </c>
      <c r="D224" s="118">
        <f>D223*0.07</f>
        <v>65420.560354545443</v>
      </c>
      <c r="E224" s="118">
        <f>E223*0.07</f>
        <v>92120.000000000015</v>
      </c>
      <c r="F224" s="118">
        <f>F223*0.07</f>
        <v>39252.336200000005</v>
      </c>
      <c r="G224" s="314">
        <f>G223*0.07</f>
        <v>282661.8965545455</v>
      </c>
      <c r="I224" s="123"/>
      <c r="J224" s="388">
        <f>J223*7%</f>
        <v>73649.878400000016</v>
      </c>
      <c r="K224" s="268">
        <f>J224/G224</f>
        <v>0.26055821211752089</v>
      </c>
      <c r="N224" s="124"/>
    </row>
    <row r="225" spans="1:14" ht="25.15" customHeight="1" thickBot="1" x14ac:dyDescent="0.4">
      <c r="A225" s="121"/>
      <c r="B225" s="125" t="s">
        <v>14</v>
      </c>
      <c r="C225" s="126">
        <f>SUM(C223:C224)</f>
        <v>1312569</v>
      </c>
      <c r="D225" s="127">
        <f>SUM(D223:D224)</f>
        <v>999999.99399090884</v>
      </c>
      <c r="E225" s="126">
        <f>SUM(E223:E224)</f>
        <v>1408120</v>
      </c>
      <c r="F225" s="126">
        <f>SUM(F223:F224)</f>
        <v>599999.99620000005</v>
      </c>
      <c r="G225" s="315">
        <f>SUM(G223:G224)</f>
        <v>4320688.9901909092</v>
      </c>
      <c r="I225" s="123"/>
      <c r="J225" s="387">
        <f>SUM(J224+J223)</f>
        <v>1125790.9984000002</v>
      </c>
      <c r="K225" s="268">
        <f>J225/G225</f>
        <v>0.26055821211752089</v>
      </c>
      <c r="N225" s="124"/>
    </row>
    <row r="226" spans="1:14" ht="30" customHeight="1" thickBot="1" x14ac:dyDescent="0.4">
      <c r="A226" s="121"/>
      <c r="J226" s="316"/>
      <c r="K226" s="317"/>
      <c r="N226" s="93"/>
    </row>
    <row r="227" spans="1:14" s="43" customFormat="1" ht="28.9" hidden="1" customHeight="1" thickBot="1" x14ac:dyDescent="0.4">
      <c r="A227" s="91"/>
      <c r="B227" s="129"/>
      <c r="C227" s="130"/>
      <c r="D227" s="130"/>
      <c r="E227" s="130"/>
      <c r="F227" s="130"/>
      <c r="G227" s="130"/>
      <c r="H227" s="318"/>
      <c r="I227" s="132"/>
      <c r="J227" s="319"/>
      <c r="K227" s="320"/>
      <c r="L227" s="385"/>
      <c r="M227" s="381"/>
      <c r="N227" s="111"/>
    </row>
    <row r="228" spans="1:14" ht="23.25" customHeight="1" x14ac:dyDescent="0.35">
      <c r="A228" s="124"/>
      <c r="B228" s="414" t="s">
        <v>15</v>
      </c>
      <c r="C228" s="415"/>
      <c r="D228" s="416"/>
      <c r="E228" s="416"/>
      <c r="F228" s="416"/>
      <c r="G228" s="416"/>
      <c r="H228" s="416"/>
      <c r="I228" s="321"/>
      <c r="J228" s="322"/>
      <c r="K228" s="287"/>
      <c r="N228" s="124"/>
    </row>
    <row r="229" spans="1:14" ht="41.25" customHeight="1" x14ac:dyDescent="0.35">
      <c r="A229" s="124"/>
      <c r="B229" s="134"/>
      <c r="C229" s="135" t="s">
        <v>290</v>
      </c>
      <c r="D229" s="135" t="s">
        <v>291</v>
      </c>
      <c r="E229" s="135" t="s">
        <v>292</v>
      </c>
      <c r="F229" s="135" t="s">
        <v>293</v>
      </c>
      <c r="G229" s="417" t="s">
        <v>14</v>
      </c>
      <c r="H229" s="419" t="s">
        <v>296</v>
      </c>
      <c r="J229" s="420" t="s">
        <v>344</v>
      </c>
      <c r="K229" s="287"/>
      <c r="N229" s="124"/>
    </row>
    <row r="230" spans="1:14" ht="16.899999999999999" customHeight="1" x14ac:dyDescent="0.35">
      <c r="A230" s="124"/>
      <c r="B230" s="134"/>
      <c r="C230" s="45" t="str">
        <f>C13</f>
        <v>UNHCR</v>
      </c>
      <c r="D230" s="45" t="str">
        <f>D13</f>
        <v>UNICEF</v>
      </c>
      <c r="E230" s="45" t="str">
        <f>E13</f>
        <v>UNDP</v>
      </c>
      <c r="F230" s="45" t="str">
        <f>F13</f>
        <v>IOM</v>
      </c>
      <c r="G230" s="418"/>
      <c r="H230" s="419"/>
      <c r="J230" s="421"/>
      <c r="K230" s="287"/>
      <c r="N230" s="124"/>
    </row>
    <row r="231" spans="1:14" ht="24" customHeight="1" x14ac:dyDescent="0.35">
      <c r="A231" s="124"/>
      <c r="B231" s="136" t="s">
        <v>19</v>
      </c>
      <c r="C231" s="137">
        <f>$C$225*H231</f>
        <v>393770.7</v>
      </c>
      <c r="D231" s="138">
        <f>$D$225*H231</f>
        <v>299999.99819727265</v>
      </c>
      <c r="E231" s="138">
        <f>$E$225*H231</f>
        <v>422436</v>
      </c>
      <c r="F231" s="138">
        <f>$F$225*H231</f>
        <v>179999.99886000002</v>
      </c>
      <c r="G231" s="138">
        <f>SUM(C231:F231)</f>
        <v>1296206.6970572725</v>
      </c>
      <c r="H231" s="323">
        <v>0.3</v>
      </c>
      <c r="J231" s="324">
        <f>J225/G231</f>
        <v>0.86852737372506983</v>
      </c>
      <c r="K231" s="287"/>
      <c r="N231" s="124"/>
    </row>
    <row r="232" spans="1:14" ht="25.15" customHeight="1" x14ac:dyDescent="0.35">
      <c r="A232" s="422"/>
      <c r="B232" s="140" t="s">
        <v>20</v>
      </c>
      <c r="C232" s="137">
        <f>$C$225*H232</f>
        <v>459399.14999999997</v>
      </c>
      <c r="D232" s="138">
        <f>$D$225*H232</f>
        <v>349999.99789681809</v>
      </c>
      <c r="E232" s="138">
        <f>$E$225*H232</f>
        <v>492841.99999999994</v>
      </c>
      <c r="F232" s="138">
        <f>$F$225*H232</f>
        <v>209999.99867</v>
      </c>
      <c r="G232" s="141">
        <f>SUM(C232:F232)</f>
        <v>1512241.146566818</v>
      </c>
      <c r="H232" s="323">
        <v>0.35</v>
      </c>
      <c r="J232" s="325"/>
      <c r="K232" s="287"/>
      <c r="N232" s="70"/>
    </row>
    <row r="233" spans="1:14" ht="23.5" customHeight="1" x14ac:dyDescent="0.35">
      <c r="A233" s="422"/>
      <c r="B233" s="140" t="s">
        <v>297</v>
      </c>
      <c r="C233" s="137">
        <f>$C$225*H233</f>
        <v>459399.14999999997</v>
      </c>
      <c r="D233" s="138">
        <f>$D$225*H233</f>
        <v>349999.99789681809</v>
      </c>
      <c r="E233" s="138">
        <f>$E$225*H233</f>
        <v>492841.99999999994</v>
      </c>
      <c r="F233" s="138">
        <f>$F$225*H233</f>
        <v>209999.99867</v>
      </c>
      <c r="G233" s="141">
        <f>SUM(C233:F233)</f>
        <v>1512241.146566818</v>
      </c>
      <c r="H233" s="323">
        <v>0.35</v>
      </c>
      <c r="J233" s="326"/>
      <c r="K233" s="287"/>
      <c r="N233" s="70"/>
    </row>
    <row r="234" spans="1:14" ht="19.149999999999999" customHeight="1" thickBot="1" x14ac:dyDescent="0.4">
      <c r="A234" s="422"/>
      <c r="B234" s="125" t="s">
        <v>298</v>
      </c>
      <c r="C234" s="126">
        <f>SUM(C231:C233)</f>
        <v>1312569</v>
      </c>
      <c r="D234" s="127">
        <f>SUM(D231:D233)</f>
        <v>999999.99399090884</v>
      </c>
      <c r="E234" s="126">
        <f>SUM(E231:E233)</f>
        <v>1408120</v>
      </c>
      <c r="F234" s="126">
        <f>SUM(F231:F233)</f>
        <v>599999.99620000005</v>
      </c>
      <c r="G234" s="126">
        <f>SUM(G231:G233)</f>
        <v>4320688.9901909083</v>
      </c>
      <c r="H234" s="327">
        <f t="shared" ref="H234" si="194">SUM(H231:H233)</f>
        <v>0.99999999999999989</v>
      </c>
      <c r="J234" s="328"/>
      <c r="K234" s="287"/>
      <c r="N234" s="70"/>
    </row>
    <row r="235" spans="1:14" ht="21.75" customHeight="1" thickBot="1" x14ac:dyDescent="0.4">
      <c r="A235" s="422"/>
      <c r="B235" s="146"/>
      <c r="C235" s="147"/>
      <c r="D235" s="147"/>
      <c r="E235" s="147"/>
      <c r="F235" s="147"/>
      <c r="G235" s="147"/>
      <c r="H235" s="329"/>
      <c r="I235" s="149"/>
      <c r="J235" s="330"/>
      <c r="K235" s="287"/>
      <c r="N235" s="70"/>
    </row>
    <row r="236" spans="1:14" ht="31.15" customHeight="1" x14ac:dyDescent="0.35">
      <c r="A236" s="422"/>
      <c r="B236" s="150" t="s">
        <v>299</v>
      </c>
      <c r="C236" s="331">
        <v>1490734.96</v>
      </c>
      <c r="D236" s="130"/>
      <c r="E236" s="130"/>
      <c r="F236" s="130"/>
      <c r="G236" s="252" t="s">
        <v>300</v>
      </c>
      <c r="I236" s="29"/>
      <c r="J236" s="332">
        <f>J225</f>
        <v>1125790.9984000002</v>
      </c>
      <c r="K236" s="287"/>
      <c r="N236" s="70"/>
    </row>
    <row r="237" spans="1:14" ht="22.9" customHeight="1" thickBot="1" x14ac:dyDescent="0.4">
      <c r="A237" s="422"/>
      <c r="B237" s="15" t="s">
        <v>301</v>
      </c>
      <c r="C237" s="333">
        <f>C236/G225</f>
        <v>0.3450225099247729</v>
      </c>
      <c r="D237" s="334"/>
      <c r="E237" s="155"/>
      <c r="F237" s="155"/>
      <c r="G237" s="255" t="s">
        <v>302</v>
      </c>
      <c r="I237" s="29"/>
      <c r="J237" s="335">
        <f>J236/G223</f>
        <v>0.2787972869657474</v>
      </c>
      <c r="K237" s="287"/>
      <c r="N237" s="70"/>
    </row>
    <row r="238" spans="1:14" ht="11.5" customHeight="1" x14ac:dyDescent="0.35">
      <c r="A238" s="422"/>
      <c r="B238" s="423"/>
      <c r="C238" s="424"/>
      <c r="D238" s="158"/>
      <c r="E238" s="158"/>
      <c r="F238" s="158"/>
      <c r="G238" s="158"/>
      <c r="J238" s="330"/>
      <c r="K238" s="287"/>
      <c r="N238" s="70"/>
    </row>
    <row r="239" spans="1:14" ht="22.15" customHeight="1" x14ac:dyDescent="0.35">
      <c r="A239" s="422"/>
      <c r="B239" s="15" t="s">
        <v>303</v>
      </c>
      <c r="C239" s="159">
        <f>SUM(C213:F214)*1.07</f>
        <v>300906.00114545453</v>
      </c>
      <c r="D239" s="160"/>
      <c r="E239" s="160"/>
      <c r="F239" s="160"/>
      <c r="G239" s="160"/>
      <c r="J239" s="330"/>
      <c r="K239" s="287"/>
      <c r="N239" s="70"/>
    </row>
    <row r="240" spans="1:14" ht="23.25" customHeight="1" x14ac:dyDescent="0.35">
      <c r="A240" s="422"/>
      <c r="B240" s="15" t="s">
        <v>304</v>
      </c>
      <c r="C240" s="161">
        <f>C239/G225</f>
        <v>6.9643059666777599E-2</v>
      </c>
      <c r="D240" s="160"/>
      <c r="E240" s="160"/>
      <c r="F240" s="160"/>
      <c r="G240" s="160"/>
      <c r="J240" s="330"/>
      <c r="K240" s="287"/>
      <c r="N240" s="70"/>
    </row>
    <row r="241" spans="1:14" ht="66.75" customHeight="1" thickBot="1" x14ac:dyDescent="0.4">
      <c r="A241" s="422"/>
      <c r="B241" s="425" t="s">
        <v>305</v>
      </c>
      <c r="C241" s="426"/>
      <c r="D241" s="162"/>
      <c r="E241" s="336"/>
      <c r="F241" s="337"/>
      <c r="G241" s="162"/>
      <c r="H241" s="274"/>
      <c r="I241" s="42"/>
      <c r="J241" s="330"/>
      <c r="K241" s="287"/>
      <c r="N241" s="70"/>
    </row>
    <row r="242" spans="1:14" ht="55.5" customHeight="1" x14ac:dyDescent="0.35">
      <c r="A242" s="422"/>
      <c r="K242" s="276"/>
    </row>
    <row r="243" spans="1:14" ht="42.75" customHeight="1" x14ac:dyDescent="0.35">
      <c r="A243" s="422"/>
      <c r="J243" s="330"/>
      <c r="N243" s="70"/>
    </row>
    <row r="244" spans="1:14" ht="21.75" customHeight="1" x14ac:dyDescent="0.35">
      <c r="A244" s="422"/>
      <c r="J244" s="330"/>
      <c r="N244" s="70"/>
    </row>
    <row r="245" spans="1:14" ht="21.75" customHeight="1" x14ac:dyDescent="0.35">
      <c r="A245" s="422"/>
    </row>
    <row r="246" spans="1:14" s="70" customFormat="1" ht="23.25" customHeight="1" x14ac:dyDescent="0.35">
      <c r="A246" s="422"/>
      <c r="B246" s="29"/>
      <c r="C246" s="29"/>
      <c r="D246" s="29"/>
      <c r="E246" s="29"/>
      <c r="F246" s="29"/>
      <c r="G246" s="29"/>
      <c r="H246" s="269"/>
      <c r="I246" s="32"/>
      <c r="J246" s="270"/>
      <c r="K246" s="268"/>
      <c r="L246" s="386"/>
      <c r="M246" s="382"/>
      <c r="N246" s="29"/>
    </row>
    <row r="247" spans="1:14" ht="23.25" customHeight="1" x14ac:dyDescent="0.35"/>
    <row r="248" spans="1:14" ht="21.75" customHeight="1" x14ac:dyDescent="0.35"/>
    <row r="249" spans="1:14" ht="16.5" customHeight="1" x14ac:dyDescent="0.35"/>
    <row r="250" spans="1:14" ht="29.25" customHeight="1" x14ac:dyDescent="0.35"/>
    <row r="251" spans="1:14" ht="24.75" customHeight="1" x14ac:dyDescent="0.35"/>
    <row r="252" spans="1:14" ht="33" customHeight="1" x14ac:dyDescent="0.35"/>
    <row r="254" spans="1:14" ht="15" customHeight="1" x14ac:dyDescent="0.35"/>
    <row r="255" spans="1:14" ht="25.5" customHeight="1" x14ac:dyDescent="0.35"/>
  </sheetData>
  <sheetProtection formatCells="0" formatColumns="0" formatRows="0"/>
  <mergeCells count="39">
    <mergeCell ref="B15:I15"/>
    <mergeCell ref="A2:D2"/>
    <mergeCell ref="A5:B5"/>
    <mergeCell ref="A6:K6"/>
    <mergeCell ref="A9:H9"/>
    <mergeCell ref="B14:I14"/>
    <mergeCell ref="B116:I116"/>
    <mergeCell ref="B117:I117"/>
    <mergeCell ref="B25:I25"/>
    <mergeCell ref="B35:I35"/>
    <mergeCell ref="B45:I45"/>
    <mergeCell ref="B55:I55"/>
    <mergeCell ref="B66:I66"/>
    <mergeCell ref="B67:I67"/>
    <mergeCell ref="A232:A246"/>
    <mergeCell ref="B238:C238"/>
    <mergeCell ref="B241:C241"/>
    <mergeCell ref="B179:I179"/>
    <mergeCell ref="B189:I189"/>
    <mergeCell ref="B199:I199"/>
    <mergeCell ref="B220:G220"/>
    <mergeCell ref="B221:B222"/>
    <mergeCell ref="G221:G222"/>
    <mergeCell ref="L12:M12"/>
    <mergeCell ref="J221:J222"/>
    <mergeCell ref="B228:H228"/>
    <mergeCell ref="G229:G230"/>
    <mergeCell ref="H229:H230"/>
    <mergeCell ref="J229:J230"/>
    <mergeCell ref="B127:I127"/>
    <mergeCell ref="B137:I137"/>
    <mergeCell ref="B147:I147"/>
    <mergeCell ref="B157:I157"/>
    <mergeCell ref="B168:I168"/>
    <mergeCell ref="B169:I169"/>
    <mergeCell ref="B77:I77"/>
    <mergeCell ref="B85:I85"/>
    <mergeCell ref="B95:I95"/>
    <mergeCell ref="B105:I105"/>
  </mergeCells>
  <conditionalFormatting sqref="C240">
    <cfRule type="cellIs" dxfId="8" priority="2" operator="lessThan">
      <formula>0.05</formula>
    </cfRule>
  </conditionalFormatting>
  <conditionalFormatting sqref="H234 J234">
    <cfRule type="cellIs" dxfId="7" priority="1" operator="greaterThan">
      <formula>1</formula>
    </cfRule>
  </conditionalFormatting>
  <dataValidations count="7">
    <dataValidation allowBlank="1" showErrorMessage="1" prompt="% Towards Gender Equality and Women's Empowerment Must be Higher than 15%_x000a_" sqref="C239:G239" xr:uid="{00000000-0002-0000-0100-000000000000}"/>
    <dataValidation allowBlank="1" showInputMessage="1" showErrorMessage="1" prompt="Insert name of recipient agency here _x000a_" sqref="C13:G13" xr:uid="{00000000-0002-0000-0100-000001000000}"/>
    <dataValidation allowBlank="1" showInputMessage="1" showErrorMessage="1" prompt="Insert *text* description of Activity here" sqref="B16 B106 B36 B46 B68 B78 B158 B86 B118 B128 B138 B148 B170 B180 B190 B200 B56 B96" xr:uid="{00000000-0002-0000-0100-000002000000}"/>
    <dataValidation allowBlank="1" showInputMessage="1" showErrorMessage="1" prompt="Insert *text* description of Output here" sqref="B157 B25 B35 B45 B67 B77 B85 B95 B117 B127 B137 B147 B169 B179 B189 B199 B55 B105 B15" xr:uid="{00000000-0002-0000-0100-000003000000}"/>
    <dataValidation allowBlank="1" showInputMessage="1" showErrorMessage="1" prompt="Insert *text* description of Outcome here" sqref="N168 N116 N66 N14 B14:J14 B66:J66 B116:J116 B168:J168" xr:uid="{00000000-0002-0000-0100-000004000000}"/>
    <dataValidation allowBlank="1" showInputMessage="1" showErrorMessage="1" prompt="M&amp;E Budget Cannot be Less than 5%_x000a_" sqref="C240:G240" xr:uid="{00000000-0002-0000-0100-000005000000}"/>
    <dataValidation allowBlank="1" showInputMessage="1" showErrorMessage="1" prompt="% Towards Gender Equality and Women's Empowerment Must be Higher than 15%_x000a_" sqref="D237:F237" xr:uid="{00000000-0002-0000-0100-000006000000}"/>
  </dataValidations>
  <pageMargins left="0.25" right="0.25" top="0.75" bottom="0.75" header="0.3" footer="0.3"/>
  <pageSetup paperSize="9" scale="75" orientation="landscape" r:id="rId1"/>
  <rowBreaks count="1" manualBreakCount="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2:N309"/>
  <sheetViews>
    <sheetView showGridLines="0" showZeros="0" zoomScale="60" zoomScaleNormal="60" workbookViewId="0">
      <selection activeCell="C244" sqref="C244:D244"/>
    </sheetView>
  </sheetViews>
  <sheetFormatPr defaultColWidth="9.1796875" defaultRowHeight="14.5" x14ac:dyDescent="0.35"/>
  <cols>
    <col min="1" max="1" width="9.1796875" style="29"/>
    <col min="2" max="2" width="30.7265625" style="29" customWidth="1"/>
    <col min="3" max="3" width="32.453125" style="29" customWidth="1"/>
    <col min="4" max="4" width="23.1796875" style="29" customWidth="1"/>
    <col min="5" max="8" width="23.1796875" style="29" hidden="1" customWidth="1"/>
    <col min="9" max="9" width="22.453125" style="31" hidden="1" customWidth="1"/>
    <col min="10" max="10" width="22.453125" style="32" customWidth="1"/>
    <col min="11" max="11" width="39.26953125" style="29" customWidth="1"/>
    <col min="12" max="12" width="18.81640625" style="29" customWidth="1"/>
    <col min="13" max="13" width="9.1796875" style="29"/>
    <col min="14" max="14" width="17.7265625" style="29" customWidth="1"/>
    <col min="15" max="15" width="26.453125" style="29" customWidth="1"/>
    <col min="16" max="16" width="22.453125" style="29" customWidth="1"/>
    <col min="17" max="17" width="29.7265625" style="29" customWidth="1"/>
    <col min="18" max="18" width="23.453125" style="29" customWidth="1"/>
    <col min="19" max="19" width="18.453125" style="29" customWidth="1"/>
    <col min="20" max="20" width="17.453125" style="29" customWidth="1"/>
    <col min="21" max="21" width="25.1796875" style="29" customWidth="1"/>
    <col min="22" max="16384" width="9.1796875" style="29"/>
  </cols>
  <sheetData>
    <row r="2" spans="2:14" ht="47.25" customHeight="1" x14ac:dyDescent="1">
      <c r="B2" s="437" t="s">
        <v>22</v>
      </c>
      <c r="C2" s="437"/>
      <c r="D2" s="437"/>
      <c r="E2" s="437"/>
      <c r="F2" s="25"/>
      <c r="G2" s="25"/>
      <c r="H2" s="25"/>
      <c r="I2" s="26"/>
      <c r="J2" s="27"/>
      <c r="K2" s="28"/>
    </row>
    <row r="3" spans="2:14" ht="15.5" x14ac:dyDescent="0.35">
      <c r="B3" s="30"/>
    </row>
    <row r="4" spans="2:14" ht="16" thickBot="1" x14ac:dyDescent="0.4">
      <c r="B4" s="33"/>
    </row>
    <row r="5" spans="2:14" ht="36.75" customHeight="1" x14ac:dyDescent="0.8">
      <c r="B5" s="34" t="s">
        <v>23</v>
      </c>
      <c r="C5" s="35"/>
      <c r="D5" s="35"/>
      <c r="E5" s="35"/>
      <c r="F5" s="35"/>
      <c r="G5" s="35"/>
      <c r="H5" s="35"/>
      <c r="I5" s="36"/>
      <c r="J5" s="37"/>
      <c r="K5" s="35"/>
      <c r="L5" s="35"/>
      <c r="M5" s="35"/>
      <c r="N5" s="38"/>
    </row>
    <row r="6" spans="2:14" ht="174" customHeight="1" thickBot="1" x14ac:dyDescent="0.55000000000000004">
      <c r="B6" s="440" t="s">
        <v>24</v>
      </c>
      <c r="C6" s="441"/>
      <c r="D6" s="441"/>
      <c r="E6" s="441"/>
      <c r="F6" s="441"/>
      <c r="G6" s="441"/>
      <c r="H6" s="441"/>
      <c r="I6" s="441"/>
      <c r="J6" s="442"/>
      <c r="K6" s="441"/>
      <c r="L6" s="441"/>
      <c r="M6" s="441"/>
      <c r="N6" s="457"/>
    </row>
    <row r="7" spans="2:14" x14ac:dyDescent="0.35">
      <c r="B7" s="39"/>
    </row>
    <row r="8" spans="2:14" ht="15" thickBot="1" x14ac:dyDescent="0.4"/>
    <row r="9" spans="2:14" ht="27" customHeight="1" thickBot="1" x14ac:dyDescent="0.65">
      <c r="B9" s="443" t="s">
        <v>25</v>
      </c>
      <c r="C9" s="444"/>
      <c r="D9" s="444"/>
      <c r="E9" s="444"/>
      <c r="F9" s="444"/>
      <c r="G9" s="444"/>
      <c r="H9" s="444"/>
      <c r="I9" s="445"/>
      <c r="J9" s="40"/>
    </row>
    <row r="11" spans="2:14" ht="25.5" customHeight="1" x14ac:dyDescent="0.35">
      <c r="D11" s="41"/>
      <c r="E11" s="41"/>
      <c r="F11" s="41"/>
      <c r="G11" s="41"/>
      <c r="H11" s="41"/>
      <c r="I11" s="41"/>
      <c r="J11" s="42"/>
      <c r="K11" s="43"/>
      <c r="L11" s="43"/>
    </row>
    <row r="12" spans="2:14" ht="213.75" customHeight="1" x14ac:dyDescent="0.35">
      <c r="B12" s="44" t="s">
        <v>26</v>
      </c>
      <c r="C12" s="44" t="s">
        <v>27</v>
      </c>
      <c r="D12" s="44" t="s">
        <v>28</v>
      </c>
      <c r="E12" s="44" t="s">
        <v>29</v>
      </c>
      <c r="F12" s="44" t="s">
        <v>30</v>
      </c>
      <c r="G12" s="44" t="s">
        <v>31</v>
      </c>
      <c r="H12" s="45" t="s">
        <v>14</v>
      </c>
      <c r="I12" s="44" t="s">
        <v>32</v>
      </c>
      <c r="J12" s="44" t="s">
        <v>33</v>
      </c>
      <c r="K12" s="44" t="s">
        <v>34</v>
      </c>
      <c r="L12" s="46"/>
    </row>
    <row r="13" spans="2:14" ht="18.75" customHeight="1" x14ac:dyDescent="0.35">
      <c r="B13" s="44"/>
      <c r="C13" s="47"/>
      <c r="D13" s="48" t="s">
        <v>35</v>
      </c>
      <c r="E13" s="48" t="s">
        <v>36</v>
      </c>
      <c r="F13" s="48" t="s">
        <v>37</v>
      </c>
      <c r="G13" s="48" t="s">
        <v>4</v>
      </c>
      <c r="H13" s="45"/>
      <c r="I13" s="47"/>
      <c r="J13" s="49"/>
      <c r="K13" s="47"/>
      <c r="L13" s="46"/>
    </row>
    <row r="14" spans="2:14" ht="51" customHeight="1" x14ac:dyDescent="0.35">
      <c r="B14" s="50" t="s">
        <v>38</v>
      </c>
      <c r="C14" s="446" t="s">
        <v>39</v>
      </c>
      <c r="D14" s="446"/>
      <c r="E14" s="446"/>
      <c r="F14" s="446"/>
      <c r="G14" s="446"/>
      <c r="H14" s="446"/>
      <c r="I14" s="446"/>
      <c r="J14" s="435"/>
      <c r="K14" s="446"/>
      <c r="L14" s="51"/>
    </row>
    <row r="15" spans="2:14" ht="51" customHeight="1" x14ac:dyDescent="0.35">
      <c r="B15" s="50" t="s">
        <v>40</v>
      </c>
      <c r="C15" s="446" t="s">
        <v>41</v>
      </c>
      <c r="D15" s="446"/>
      <c r="E15" s="446"/>
      <c r="F15" s="446"/>
      <c r="G15" s="446"/>
      <c r="H15" s="446"/>
      <c r="I15" s="446"/>
      <c r="J15" s="435"/>
      <c r="K15" s="446"/>
      <c r="L15" s="52"/>
    </row>
    <row r="16" spans="2:14" ht="108.5" x14ac:dyDescent="0.35">
      <c r="B16" s="53" t="s">
        <v>42</v>
      </c>
      <c r="C16" s="54" t="s">
        <v>43</v>
      </c>
      <c r="D16" s="55"/>
      <c r="E16" s="55"/>
      <c r="F16" s="56">
        <v>20000</v>
      </c>
      <c r="G16" s="55"/>
      <c r="H16" s="57">
        <f>SUM(D16:G16)</f>
        <v>20000</v>
      </c>
      <c r="I16" s="58"/>
      <c r="J16" s="59"/>
      <c r="K16" s="60"/>
      <c r="L16" s="61"/>
    </row>
    <row r="17" spans="1:12" ht="124" x14ac:dyDescent="0.35">
      <c r="B17" s="53" t="s">
        <v>44</v>
      </c>
      <c r="C17" s="54" t="s">
        <v>45</v>
      </c>
      <c r="D17" s="55"/>
      <c r="E17" s="55"/>
      <c r="F17" s="56">
        <v>35000</v>
      </c>
      <c r="G17" s="55"/>
      <c r="H17" s="57">
        <f t="shared" ref="H17:H23" si="0">SUM(D17:G17)</f>
        <v>35000</v>
      </c>
      <c r="I17" s="62">
        <v>0.3</v>
      </c>
      <c r="J17" s="59"/>
      <c r="K17" s="60"/>
      <c r="L17" s="61"/>
    </row>
    <row r="18" spans="1:12" ht="202" thickBot="1" x14ac:dyDescent="0.4">
      <c r="B18" s="53" t="s">
        <v>46</v>
      </c>
      <c r="C18" s="54" t="s">
        <v>47</v>
      </c>
      <c r="D18" s="55"/>
      <c r="E18" s="55"/>
      <c r="F18" s="56">
        <v>40000</v>
      </c>
      <c r="G18" s="55"/>
      <c r="H18" s="57">
        <f t="shared" si="0"/>
        <v>40000</v>
      </c>
      <c r="I18" s="62">
        <v>0.3</v>
      </c>
      <c r="J18" s="59"/>
      <c r="K18" s="60"/>
      <c r="L18" s="61"/>
    </row>
    <row r="19" spans="1:12" ht="44" thickBot="1" x14ac:dyDescent="0.4">
      <c r="B19" s="53" t="s">
        <v>48</v>
      </c>
      <c r="C19" s="63" t="s">
        <v>49</v>
      </c>
      <c r="D19" s="55"/>
      <c r="E19" s="55"/>
      <c r="F19" s="55"/>
      <c r="G19" s="55"/>
      <c r="H19" s="57">
        <f t="shared" si="0"/>
        <v>0</v>
      </c>
      <c r="I19" s="58"/>
      <c r="J19" s="59"/>
      <c r="K19" s="60"/>
      <c r="L19" s="61"/>
    </row>
    <row r="20" spans="1:12" ht="77.5" x14ac:dyDescent="0.35">
      <c r="B20" s="53" t="s">
        <v>50</v>
      </c>
      <c r="C20" s="64" t="s">
        <v>51</v>
      </c>
      <c r="D20" s="55"/>
      <c r="E20" s="55"/>
      <c r="F20" s="55"/>
      <c r="G20" s="55"/>
      <c r="H20" s="57">
        <f t="shared" si="0"/>
        <v>0</v>
      </c>
      <c r="I20" s="58"/>
      <c r="J20" s="59"/>
      <c r="K20" s="60"/>
      <c r="L20" s="61"/>
    </row>
    <row r="21" spans="1:12" ht="186" x14ac:dyDescent="0.35">
      <c r="B21" s="53" t="s">
        <v>52</v>
      </c>
      <c r="C21" s="64" t="s">
        <v>53</v>
      </c>
      <c r="D21" s="55"/>
      <c r="E21" s="55"/>
      <c r="F21" s="55"/>
      <c r="G21" s="55"/>
      <c r="H21" s="57">
        <f t="shared" si="0"/>
        <v>0</v>
      </c>
      <c r="I21" s="58"/>
      <c r="J21" s="59"/>
      <c r="K21" s="60"/>
      <c r="L21" s="61"/>
    </row>
    <row r="22" spans="1:12" ht="139.5" x14ac:dyDescent="0.35">
      <c r="B22" s="53" t="s">
        <v>54</v>
      </c>
      <c r="C22" s="65" t="s">
        <v>55</v>
      </c>
      <c r="D22" s="66"/>
      <c r="E22" s="66"/>
      <c r="F22" s="66"/>
      <c r="G22" s="66"/>
      <c r="H22" s="57">
        <f t="shared" si="0"/>
        <v>0</v>
      </c>
      <c r="I22" s="67"/>
      <c r="J22" s="68"/>
      <c r="K22" s="69"/>
      <c r="L22" s="61"/>
    </row>
    <row r="23" spans="1:12" ht="155" x14ac:dyDescent="0.35">
      <c r="A23" s="43"/>
      <c r="B23" s="53" t="s">
        <v>56</v>
      </c>
      <c r="C23" s="65" t="s">
        <v>57</v>
      </c>
      <c r="D23" s="66"/>
      <c r="E23" s="66"/>
      <c r="F23" s="66"/>
      <c r="G23" s="66"/>
      <c r="H23" s="57">
        <f t="shared" si="0"/>
        <v>0</v>
      </c>
      <c r="I23" s="67"/>
      <c r="J23" s="68"/>
      <c r="K23" s="69"/>
      <c r="L23" s="70"/>
    </row>
    <row r="24" spans="1:12" ht="15.5" x14ac:dyDescent="0.35">
      <c r="A24" s="43"/>
      <c r="B24" s="71"/>
      <c r="C24" s="50" t="s">
        <v>58</v>
      </c>
      <c r="D24" s="72">
        <f>SUM(D16:D23)</f>
        <v>0</v>
      </c>
      <c r="E24" s="72">
        <f>SUM(E16:E23)</f>
        <v>0</v>
      </c>
      <c r="F24" s="72">
        <f>SUM(F16:F23)</f>
        <v>95000</v>
      </c>
      <c r="G24" s="72">
        <f>SUM(G16:G23)</f>
        <v>0</v>
      </c>
      <c r="H24" s="72">
        <f>SUM(H16:H23)</f>
        <v>95000</v>
      </c>
      <c r="I24" s="73">
        <f>(I16*H16)+(I17*H17)+(I18*H18)+(I19*H19)+(I20*H20)+(I21*H21)+(I22*H22)+(I23*H23)</f>
        <v>22500</v>
      </c>
      <c r="J24" s="73">
        <f>SUM(J16:J23)</f>
        <v>0</v>
      </c>
      <c r="K24" s="69"/>
      <c r="L24" s="74"/>
    </row>
    <row r="25" spans="1:12" ht="51" customHeight="1" x14ac:dyDescent="0.35">
      <c r="A25" s="43"/>
      <c r="B25" s="50" t="s">
        <v>59</v>
      </c>
      <c r="C25" s="434" t="s">
        <v>60</v>
      </c>
      <c r="D25" s="434"/>
      <c r="E25" s="434"/>
      <c r="F25" s="434"/>
      <c r="G25" s="434"/>
      <c r="H25" s="434"/>
      <c r="I25" s="434"/>
      <c r="J25" s="435"/>
      <c r="K25" s="434"/>
      <c r="L25" s="52"/>
    </row>
    <row r="26" spans="1:12" ht="58.9" customHeight="1" thickBot="1" x14ac:dyDescent="0.4">
      <c r="A26" s="43"/>
      <c r="B26" s="75" t="s">
        <v>61</v>
      </c>
      <c r="C26" s="76" t="s">
        <v>62</v>
      </c>
      <c r="D26" s="55">
        <v>60000</v>
      </c>
      <c r="E26" s="55">
        <v>60000</v>
      </c>
      <c r="F26" s="55">
        <v>60000</v>
      </c>
      <c r="G26" s="55">
        <v>60000</v>
      </c>
      <c r="H26" s="55">
        <v>60000</v>
      </c>
      <c r="I26" s="55">
        <v>60000</v>
      </c>
      <c r="J26" s="55">
        <v>41904</v>
      </c>
      <c r="K26" s="60" t="s">
        <v>63</v>
      </c>
      <c r="L26" s="61"/>
    </row>
    <row r="27" spans="1:12" ht="62" x14ac:dyDescent="0.35">
      <c r="A27" s="43"/>
      <c r="B27" s="53" t="s">
        <v>64</v>
      </c>
      <c r="C27" s="54" t="s">
        <v>65</v>
      </c>
      <c r="D27" s="55"/>
      <c r="E27" s="55"/>
      <c r="F27" s="55"/>
      <c r="G27" s="55">
        <v>560747.66</v>
      </c>
      <c r="H27" s="57">
        <f t="shared" ref="H27:H33" si="1">SUM(D27:G27)</f>
        <v>560747.66</v>
      </c>
      <c r="I27" s="58">
        <v>0.5</v>
      </c>
      <c r="J27" s="55"/>
      <c r="K27" s="60"/>
      <c r="L27" s="61"/>
    </row>
    <row r="28" spans="1:12" ht="77.5" x14ac:dyDescent="0.35">
      <c r="A28" s="43"/>
      <c r="B28" s="53" t="s">
        <v>66</v>
      </c>
      <c r="C28" s="54" t="s">
        <v>67</v>
      </c>
      <c r="D28" s="55">
        <v>70000</v>
      </c>
      <c r="E28" s="55"/>
      <c r="F28" s="55"/>
      <c r="G28" s="55"/>
      <c r="H28" s="57">
        <f t="shared" si="1"/>
        <v>70000</v>
      </c>
      <c r="I28" s="58">
        <v>0.5</v>
      </c>
      <c r="J28" s="55">
        <v>0</v>
      </c>
      <c r="K28" s="77" t="s">
        <v>68</v>
      </c>
      <c r="L28" s="61"/>
    </row>
    <row r="29" spans="1:12" ht="93" x14ac:dyDescent="0.35">
      <c r="A29" s="43"/>
      <c r="B29" s="53" t="s">
        <v>69</v>
      </c>
      <c r="C29" s="54" t="s">
        <v>70</v>
      </c>
      <c r="D29" s="55">
        <v>575000</v>
      </c>
      <c r="E29" s="55"/>
      <c r="F29" s="55"/>
      <c r="G29" s="55"/>
      <c r="H29" s="57">
        <f t="shared" si="1"/>
        <v>575000</v>
      </c>
      <c r="I29" s="58">
        <v>0.4</v>
      </c>
      <c r="J29" s="55">
        <f>143750+10062.65</f>
        <v>153812.65</v>
      </c>
      <c r="K29" s="60" t="s">
        <v>71</v>
      </c>
      <c r="L29" s="61"/>
    </row>
    <row r="30" spans="1:12" ht="77.5" x14ac:dyDescent="0.35">
      <c r="A30" s="43"/>
      <c r="B30" s="75" t="s">
        <v>72</v>
      </c>
      <c r="C30" s="54" t="s">
        <v>73</v>
      </c>
      <c r="D30" s="55">
        <v>76700</v>
      </c>
      <c r="E30" s="55"/>
      <c r="F30" s="78"/>
      <c r="G30" s="55"/>
      <c r="H30" s="57">
        <f>SUM(D30:G30)</f>
        <v>76700</v>
      </c>
      <c r="I30" s="79">
        <v>0.4</v>
      </c>
      <c r="J30" s="55">
        <v>0</v>
      </c>
      <c r="K30" s="77" t="s">
        <v>74</v>
      </c>
      <c r="L30" s="61"/>
    </row>
    <row r="31" spans="1:12" ht="62" x14ac:dyDescent="0.35">
      <c r="A31" s="43"/>
      <c r="B31" s="53" t="s">
        <v>75</v>
      </c>
      <c r="C31" s="80" t="s">
        <v>76</v>
      </c>
      <c r="D31" s="66">
        <v>50000</v>
      </c>
      <c r="E31" s="55"/>
      <c r="F31" s="78"/>
      <c r="G31" s="55"/>
      <c r="H31" s="57"/>
      <c r="I31" s="79">
        <v>0.4</v>
      </c>
      <c r="J31" s="55">
        <v>6988</v>
      </c>
      <c r="K31" s="60" t="s">
        <v>77</v>
      </c>
      <c r="L31" s="61"/>
    </row>
    <row r="32" spans="1:12" ht="108.5" x14ac:dyDescent="0.35">
      <c r="A32" s="43"/>
      <c r="B32" s="53" t="s">
        <v>78</v>
      </c>
      <c r="C32" s="80" t="s">
        <v>79</v>
      </c>
      <c r="D32" s="66">
        <v>50000</v>
      </c>
      <c r="E32" s="55"/>
      <c r="F32" s="55"/>
      <c r="G32" s="55"/>
      <c r="H32" s="57">
        <f t="shared" si="1"/>
        <v>50000</v>
      </c>
      <c r="I32" s="58">
        <v>0.3</v>
      </c>
      <c r="J32" s="55">
        <v>6988</v>
      </c>
      <c r="K32" s="60" t="s">
        <v>77</v>
      </c>
      <c r="L32" s="61"/>
    </row>
    <row r="33" spans="1:12" ht="31" x14ac:dyDescent="0.35">
      <c r="A33" s="43"/>
      <c r="B33" s="53" t="s">
        <v>80</v>
      </c>
      <c r="C33" s="80" t="s">
        <v>81</v>
      </c>
      <c r="E33" s="66"/>
      <c r="F33" s="66"/>
      <c r="G33" s="66"/>
      <c r="H33" s="57">
        <f t="shared" si="1"/>
        <v>0</v>
      </c>
      <c r="I33" s="67">
        <v>0.3</v>
      </c>
      <c r="J33" s="68"/>
      <c r="K33" s="69"/>
      <c r="L33" s="61"/>
    </row>
    <row r="34" spans="1:12" ht="15.5" x14ac:dyDescent="0.35">
      <c r="A34" s="43"/>
      <c r="B34" s="71"/>
      <c r="C34" s="50" t="s">
        <v>58</v>
      </c>
      <c r="D34" s="81">
        <f>SUM(D26:D33)</f>
        <v>881700</v>
      </c>
      <c r="E34" s="81">
        <f>SUM(E26:E33)</f>
        <v>60000</v>
      </c>
      <c r="F34" s="81">
        <f>SUM(F26:F33)</f>
        <v>60000</v>
      </c>
      <c r="G34" s="81">
        <f>SUM(G26:G33)</f>
        <v>620747.66</v>
      </c>
      <c r="H34" s="81">
        <f>SUM(H26:H33)</f>
        <v>1392447.6600000001</v>
      </c>
      <c r="I34" s="73">
        <f>(I26*H26)+(I27*H27)+(I28*H28)+(I29*H29)+(I30*H30)+(I32*H32)+(I33*H33)</f>
        <v>3600591053.8299999</v>
      </c>
      <c r="J34" s="73">
        <f>SUM(J26:J33)</f>
        <v>209692.65</v>
      </c>
      <c r="K34" s="69"/>
      <c r="L34" s="74"/>
    </row>
    <row r="35" spans="1:12" ht="51" customHeight="1" x14ac:dyDescent="0.35">
      <c r="A35" s="43"/>
      <c r="B35" s="50" t="s">
        <v>82</v>
      </c>
      <c r="C35" s="427"/>
      <c r="D35" s="427"/>
      <c r="E35" s="427"/>
      <c r="F35" s="427"/>
      <c r="G35" s="427"/>
      <c r="H35" s="427"/>
      <c r="I35" s="427"/>
      <c r="J35" s="428"/>
      <c r="K35" s="427"/>
      <c r="L35" s="52"/>
    </row>
    <row r="36" spans="1:12" ht="155" x14ac:dyDescent="0.35">
      <c r="A36" s="43"/>
      <c r="B36" s="53" t="s">
        <v>83</v>
      </c>
      <c r="C36" s="54" t="s">
        <v>84</v>
      </c>
      <c r="D36" s="56"/>
      <c r="E36" s="55"/>
      <c r="F36" s="56">
        <v>35000</v>
      </c>
      <c r="G36" s="55"/>
      <c r="H36" s="57">
        <f>SUM(D36:G36)</f>
        <v>35000</v>
      </c>
      <c r="I36" s="82"/>
      <c r="J36" s="59"/>
      <c r="K36" s="60"/>
      <c r="L36" s="61"/>
    </row>
    <row r="37" spans="1:12" ht="186" x14ac:dyDescent="0.35">
      <c r="A37" s="43"/>
      <c r="B37" s="53" t="s">
        <v>85</v>
      </c>
      <c r="C37" s="54" t="s">
        <v>86</v>
      </c>
      <c r="D37" s="56"/>
      <c r="E37" s="55"/>
      <c r="F37" s="56">
        <v>30000</v>
      </c>
      <c r="G37" s="55"/>
      <c r="H37" s="57">
        <f t="shared" ref="H37:H43" si="2">SUM(D37:G37)</f>
        <v>30000</v>
      </c>
      <c r="I37" s="79">
        <v>0.25</v>
      </c>
      <c r="J37" s="59"/>
      <c r="K37" s="60"/>
      <c r="L37" s="61"/>
    </row>
    <row r="38" spans="1:12" ht="170.5" x14ac:dyDescent="0.35">
      <c r="A38" s="43"/>
      <c r="B38" s="53" t="s">
        <v>87</v>
      </c>
      <c r="C38" s="54" t="s">
        <v>88</v>
      </c>
      <c r="D38" s="56"/>
      <c r="E38" s="55"/>
      <c r="F38" s="56">
        <v>30000</v>
      </c>
      <c r="G38" s="55"/>
      <c r="H38" s="57">
        <f t="shared" si="2"/>
        <v>30000</v>
      </c>
      <c r="I38" s="79">
        <v>0.25</v>
      </c>
      <c r="J38" s="59"/>
      <c r="K38" s="60"/>
      <c r="L38" s="61"/>
    </row>
    <row r="39" spans="1:12" ht="15.5" x14ac:dyDescent="0.35">
      <c r="A39" s="43"/>
      <c r="B39" s="53" t="s">
        <v>89</v>
      </c>
      <c r="C39" s="54"/>
      <c r="D39" s="55"/>
      <c r="E39" s="55"/>
      <c r="F39" s="55"/>
      <c r="G39" s="55"/>
      <c r="H39" s="57">
        <f t="shared" si="2"/>
        <v>0</v>
      </c>
      <c r="I39" s="58"/>
      <c r="J39" s="59"/>
      <c r="K39" s="60"/>
      <c r="L39" s="61"/>
    </row>
    <row r="40" spans="1:12" s="43" customFormat="1" ht="15.5" x14ac:dyDescent="0.35">
      <c r="B40" s="53" t="s">
        <v>90</v>
      </c>
      <c r="C40" s="54"/>
      <c r="D40" s="55"/>
      <c r="E40" s="55"/>
      <c r="F40" s="55"/>
      <c r="G40" s="55"/>
      <c r="H40" s="57">
        <f t="shared" si="2"/>
        <v>0</v>
      </c>
      <c r="I40" s="58"/>
      <c r="J40" s="59"/>
      <c r="K40" s="60"/>
      <c r="L40" s="61"/>
    </row>
    <row r="41" spans="1:12" s="43" customFormat="1" ht="15.5" x14ac:dyDescent="0.35">
      <c r="B41" s="53" t="s">
        <v>91</v>
      </c>
      <c r="C41" s="54"/>
      <c r="D41" s="55"/>
      <c r="E41" s="55"/>
      <c r="F41" s="55"/>
      <c r="G41" s="55"/>
      <c r="H41" s="57">
        <f t="shared" si="2"/>
        <v>0</v>
      </c>
      <c r="I41" s="58"/>
      <c r="J41" s="59"/>
      <c r="K41" s="60"/>
      <c r="L41" s="61"/>
    </row>
    <row r="42" spans="1:12" s="43" customFormat="1" ht="15.5" x14ac:dyDescent="0.35">
      <c r="A42" s="29"/>
      <c r="B42" s="53" t="s">
        <v>92</v>
      </c>
      <c r="C42" s="80"/>
      <c r="D42" s="66"/>
      <c r="E42" s="66"/>
      <c r="F42" s="66"/>
      <c r="G42" s="66"/>
      <c r="H42" s="57">
        <f t="shared" si="2"/>
        <v>0</v>
      </c>
      <c r="I42" s="67"/>
      <c r="J42" s="68"/>
      <c r="K42" s="69"/>
      <c r="L42" s="61"/>
    </row>
    <row r="43" spans="1:12" ht="15.5" x14ac:dyDescent="0.35">
      <c r="B43" s="53" t="s">
        <v>93</v>
      </c>
      <c r="C43" s="80"/>
      <c r="D43" s="66"/>
      <c r="E43" s="66"/>
      <c r="F43" s="66"/>
      <c r="G43" s="66"/>
      <c r="H43" s="57">
        <f t="shared" si="2"/>
        <v>0</v>
      </c>
      <c r="I43" s="67"/>
      <c r="J43" s="68"/>
      <c r="K43" s="69"/>
      <c r="L43" s="61"/>
    </row>
    <row r="44" spans="1:12" ht="15.5" x14ac:dyDescent="0.35">
      <c r="B44" s="71"/>
      <c r="C44" s="50" t="s">
        <v>58</v>
      </c>
      <c r="D44" s="81">
        <f>SUM(D36:D43)</f>
        <v>0</v>
      </c>
      <c r="E44" s="81">
        <f>SUM(E36:E43)</f>
        <v>0</v>
      </c>
      <c r="F44" s="81">
        <f>SUM(F36:F43)</f>
        <v>95000</v>
      </c>
      <c r="G44" s="81">
        <f>SUM(G36:G43)</f>
        <v>0</v>
      </c>
      <c r="H44" s="81">
        <f>SUM(H36:H43)</f>
        <v>95000</v>
      </c>
      <c r="I44" s="73">
        <f>(I36*H36)+(I37*H37)+(I38*H38)+(I39*H39)+(I40*H40)+(I41*H41)+(I42*H42)+(I43*H43)</f>
        <v>15000</v>
      </c>
      <c r="J44" s="73">
        <f>SUM(J36:J43)</f>
        <v>0</v>
      </c>
      <c r="K44" s="69"/>
      <c r="L44" s="74"/>
    </row>
    <row r="45" spans="1:12" ht="51" customHeight="1" x14ac:dyDescent="0.35">
      <c r="B45" s="50" t="s">
        <v>94</v>
      </c>
      <c r="C45" s="427"/>
      <c r="D45" s="427"/>
      <c r="E45" s="427"/>
      <c r="F45" s="427"/>
      <c r="G45" s="427"/>
      <c r="H45" s="427"/>
      <c r="I45" s="427"/>
      <c r="J45" s="428"/>
      <c r="K45" s="427"/>
      <c r="L45" s="52"/>
    </row>
    <row r="46" spans="1:12" ht="15.5" x14ac:dyDescent="0.35">
      <c r="B46" s="53" t="s">
        <v>95</v>
      </c>
      <c r="C46" s="54"/>
      <c r="D46" s="55"/>
      <c r="E46" s="55"/>
      <c r="F46" s="55"/>
      <c r="G46" s="55"/>
      <c r="H46" s="57">
        <f>SUM(D46:G46)</f>
        <v>0</v>
      </c>
      <c r="I46" s="58"/>
      <c r="J46" s="59"/>
      <c r="K46" s="60"/>
      <c r="L46" s="61"/>
    </row>
    <row r="47" spans="1:12" ht="15.5" x14ac:dyDescent="0.35">
      <c r="B47" s="53" t="s">
        <v>96</v>
      </c>
      <c r="C47" s="54"/>
      <c r="D47" s="55"/>
      <c r="E47" s="55"/>
      <c r="F47" s="55"/>
      <c r="G47" s="55"/>
      <c r="H47" s="57">
        <f t="shared" ref="H47:H53" si="3">SUM(D47:G47)</f>
        <v>0</v>
      </c>
      <c r="I47" s="58"/>
      <c r="J47" s="59"/>
      <c r="K47" s="60"/>
      <c r="L47" s="61"/>
    </row>
    <row r="48" spans="1:12" ht="15.5" x14ac:dyDescent="0.35">
      <c r="B48" s="53" t="s">
        <v>97</v>
      </c>
      <c r="C48" s="54"/>
      <c r="D48" s="55"/>
      <c r="E48" s="55"/>
      <c r="F48" s="55"/>
      <c r="G48" s="55"/>
      <c r="H48" s="57">
        <f t="shared" si="3"/>
        <v>0</v>
      </c>
      <c r="I48" s="58"/>
      <c r="J48" s="59"/>
      <c r="K48" s="60"/>
      <c r="L48" s="61"/>
    </row>
    <row r="49" spans="1:12" ht="15.5" x14ac:dyDescent="0.35">
      <c r="B49" s="53" t="s">
        <v>98</v>
      </c>
      <c r="C49" s="54"/>
      <c r="D49" s="55"/>
      <c r="E49" s="55"/>
      <c r="F49" s="55"/>
      <c r="G49" s="55"/>
      <c r="H49" s="57">
        <f t="shared" si="3"/>
        <v>0</v>
      </c>
      <c r="I49" s="58"/>
      <c r="J49" s="59"/>
      <c r="K49" s="60"/>
      <c r="L49" s="61"/>
    </row>
    <row r="50" spans="1:12" ht="15.5" x14ac:dyDescent="0.35">
      <c r="B50" s="53" t="s">
        <v>99</v>
      </c>
      <c r="C50" s="54"/>
      <c r="D50" s="55"/>
      <c r="E50" s="55"/>
      <c r="F50" s="55"/>
      <c r="G50" s="55"/>
      <c r="H50" s="57">
        <f t="shared" si="3"/>
        <v>0</v>
      </c>
      <c r="I50" s="58"/>
      <c r="J50" s="59"/>
      <c r="K50" s="60"/>
      <c r="L50" s="61"/>
    </row>
    <row r="51" spans="1:12" ht="15.5" x14ac:dyDescent="0.35">
      <c r="A51" s="43"/>
      <c r="B51" s="53" t="s">
        <v>100</v>
      </c>
      <c r="C51" s="54"/>
      <c r="D51" s="55"/>
      <c r="E51" s="55"/>
      <c r="F51" s="55"/>
      <c r="G51" s="55"/>
      <c r="H51" s="57">
        <f t="shared" si="3"/>
        <v>0</v>
      </c>
      <c r="I51" s="58"/>
      <c r="J51" s="59"/>
      <c r="K51" s="60"/>
      <c r="L51" s="61"/>
    </row>
    <row r="52" spans="1:12" s="43" customFormat="1" ht="15.5" x14ac:dyDescent="0.35">
      <c r="A52" s="29"/>
      <c r="B52" s="53" t="s">
        <v>101</v>
      </c>
      <c r="C52" s="80"/>
      <c r="D52" s="66"/>
      <c r="E52" s="66"/>
      <c r="F52" s="66"/>
      <c r="G52" s="66"/>
      <c r="H52" s="57">
        <f t="shared" si="3"/>
        <v>0</v>
      </c>
      <c r="I52" s="67"/>
      <c r="J52" s="68"/>
      <c r="K52" s="69"/>
      <c r="L52" s="61"/>
    </row>
    <row r="53" spans="1:12" ht="15.5" x14ac:dyDescent="0.35">
      <c r="B53" s="53" t="s">
        <v>102</v>
      </c>
      <c r="C53" s="80"/>
      <c r="D53" s="66"/>
      <c r="E53" s="66"/>
      <c r="F53" s="66"/>
      <c r="G53" s="66"/>
      <c r="H53" s="57">
        <f t="shared" si="3"/>
        <v>0</v>
      </c>
      <c r="I53" s="67"/>
      <c r="J53" s="68"/>
      <c r="K53" s="69"/>
      <c r="L53" s="61"/>
    </row>
    <row r="54" spans="1:12" ht="15.5" x14ac:dyDescent="0.35">
      <c r="B54" s="71"/>
      <c r="C54" s="50" t="s">
        <v>58</v>
      </c>
      <c r="D54" s="72">
        <f>SUM(D46:D53)</f>
        <v>0</v>
      </c>
      <c r="E54" s="72">
        <f>SUM(E46:E53)</f>
        <v>0</v>
      </c>
      <c r="F54" s="72">
        <f>SUM(F46:F53)</f>
        <v>0</v>
      </c>
      <c r="G54" s="72">
        <f>SUM(G46:G53)</f>
        <v>0</v>
      </c>
      <c r="H54" s="72">
        <f>SUM(H46:H53)</f>
        <v>0</v>
      </c>
      <c r="I54" s="73">
        <f>(I46*H46)+(I47*H47)+(I48*H48)+(I49*H49)+(I50*H50)+(I51*H51)+(I52*H52)+(I53*H53)</f>
        <v>0</v>
      </c>
      <c r="J54" s="73">
        <f>SUM(J46:J53)</f>
        <v>0</v>
      </c>
      <c r="K54" s="69"/>
      <c r="L54" s="74"/>
    </row>
    <row r="55" spans="1:12" ht="15.5" x14ac:dyDescent="0.35">
      <c r="B55" s="50" t="s">
        <v>103</v>
      </c>
      <c r="C55" s="427"/>
      <c r="D55" s="427"/>
      <c r="E55" s="427"/>
      <c r="F55" s="427"/>
      <c r="G55" s="427"/>
      <c r="H55" s="427"/>
      <c r="I55" s="427"/>
      <c r="J55" s="428"/>
      <c r="K55" s="427"/>
      <c r="L55" s="74"/>
    </row>
    <row r="56" spans="1:12" ht="15.5" x14ac:dyDescent="0.35">
      <c r="B56" s="53" t="s">
        <v>104</v>
      </c>
      <c r="C56" s="54"/>
      <c r="D56" s="55"/>
      <c r="E56" s="55"/>
      <c r="F56" s="55"/>
      <c r="G56" s="55"/>
      <c r="H56" s="57">
        <f>SUM(D56:G56)</f>
        <v>0</v>
      </c>
      <c r="I56" s="58"/>
      <c r="J56" s="59"/>
      <c r="K56" s="60"/>
      <c r="L56" s="74"/>
    </row>
    <row r="57" spans="1:12" ht="15.5" x14ac:dyDescent="0.35">
      <c r="B57" s="53" t="s">
        <v>105</v>
      </c>
      <c r="C57" s="54"/>
      <c r="D57" s="55"/>
      <c r="E57" s="55"/>
      <c r="F57" s="55"/>
      <c r="G57" s="55"/>
      <c r="H57" s="57">
        <f t="shared" ref="H57:H63" si="4">SUM(D57:G57)</f>
        <v>0</v>
      </c>
      <c r="I57" s="58"/>
      <c r="J57" s="59"/>
      <c r="K57" s="60"/>
      <c r="L57" s="74"/>
    </row>
    <row r="58" spans="1:12" ht="15.5" x14ac:dyDescent="0.35">
      <c r="B58" s="53" t="s">
        <v>106</v>
      </c>
      <c r="C58" s="54"/>
      <c r="D58" s="55"/>
      <c r="E58" s="55"/>
      <c r="F58" s="55"/>
      <c r="G58" s="55"/>
      <c r="H58" s="57">
        <f t="shared" si="4"/>
        <v>0</v>
      </c>
      <c r="I58" s="58"/>
      <c r="J58" s="59"/>
      <c r="K58" s="60"/>
      <c r="L58" s="74"/>
    </row>
    <row r="59" spans="1:12" ht="15.5" x14ac:dyDescent="0.35">
      <c r="B59" s="53" t="s">
        <v>107</v>
      </c>
      <c r="C59" s="54"/>
      <c r="D59" s="55"/>
      <c r="E59" s="55"/>
      <c r="F59" s="55"/>
      <c r="G59" s="55"/>
      <c r="H59" s="57">
        <f t="shared" si="4"/>
        <v>0</v>
      </c>
      <c r="I59" s="58"/>
      <c r="J59" s="59"/>
      <c r="K59" s="60"/>
      <c r="L59" s="74"/>
    </row>
    <row r="60" spans="1:12" ht="15.5" x14ac:dyDescent="0.35">
      <c r="B60" s="53" t="s">
        <v>108</v>
      </c>
      <c r="C60" s="54"/>
      <c r="D60" s="55"/>
      <c r="E60" s="55"/>
      <c r="F60" s="55"/>
      <c r="G60" s="55"/>
      <c r="H60" s="57">
        <f t="shared" si="4"/>
        <v>0</v>
      </c>
      <c r="I60" s="58"/>
      <c r="J60" s="59"/>
      <c r="K60" s="60"/>
      <c r="L60" s="74"/>
    </row>
    <row r="61" spans="1:12" ht="15.5" x14ac:dyDescent="0.35">
      <c r="B61" s="53" t="s">
        <v>109</v>
      </c>
      <c r="C61" s="54"/>
      <c r="D61" s="55"/>
      <c r="E61" s="55"/>
      <c r="F61" s="55"/>
      <c r="G61" s="55"/>
      <c r="H61" s="57">
        <f t="shared" si="4"/>
        <v>0</v>
      </c>
      <c r="I61" s="58"/>
      <c r="J61" s="59"/>
      <c r="K61" s="60"/>
      <c r="L61" s="74"/>
    </row>
    <row r="62" spans="1:12" ht="15.5" x14ac:dyDescent="0.35">
      <c r="B62" s="53" t="s">
        <v>110</v>
      </c>
      <c r="C62" s="80"/>
      <c r="D62" s="66"/>
      <c r="E62" s="66"/>
      <c r="F62" s="66"/>
      <c r="G62" s="66"/>
      <c r="H62" s="57">
        <f t="shared" si="4"/>
        <v>0</v>
      </c>
      <c r="I62" s="67"/>
      <c r="J62" s="68"/>
      <c r="K62" s="69"/>
      <c r="L62" s="74"/>
    </row>
    <row r="63" spans="1:12" ht="15.5" x14ac:dyDescent="0.35">
      <c r="B63" s="53" t="s">
        <v>111</v>
      </c>
      <c r="C63" s="80"/>
      <c r="D63" s="66"/>
      <c r="E63" s="66"/>
      <c r="F63" s="66"/>
      <c r="G63" s="66"/>
      <c r="H63" s="57">
        <f t="shared" si="4"/>
        <v>0</v>
      </c>
      <c r="I63" s="67"/>
      <c r="J63" s="68"/>
      <c r="K63" s="69"/>
      <c r="L63" s="74"/>
    </row>
    <row r="64" spans="1:12" ht="15.5" x14ac:dyDescent="0.35">
      <c r="B64" s="71"/>
      <c r="C64" s="50" t="s">
        <v>58</v>
      </c>
      <c r="D64" s="72">
        <f>SUM(D56:D63)</f>
        <v>0</v>
      </c>
      <c r="E64" s="72">
        <f>SUM(E56:E63)</f>
        <v>0</v>
      </c>
      <c r="F64" s="72">
        <f>SUM(F56:F63)</f>
        <v>0</v>
      </c>
      <c r="G64" s="72">
        <f>SUM(G56:G63)</f>
        <v>0</v>
      </c>
      <c r="H64" s="72">
        <f>SUM(H56:H63)</f>
        <v>0</v>
      </c>
      <c r="I64" s="73">
        <f>(I56*H56)+(I57*H57)+(I58*H58)+(I59*H59)+(I60*H60)+(I61*H61)+(I62*H62)+(I63*H63)</f>
        <v>0</v>
      </c>
      <c r="J64" s="73">
        <f>SUM(J56:J63)</f>
        <v>0</v>
      </c>
      <c r="K64" s="69"/>
      <c r="L64" s="74"/>
    </row>
    <row r="65" spans="1:12" ht="15.5" x14ac:dyDescent="0.35">
      <c r="B65" s="83"/>
      <c r="C65" s="84"/>
      <c r="D65" s="85"/>
      <c r="E65" s="85"/>
      <c r="F65" s="85"/>
      <c r="G65" s="85"/>
      <c r="H65" s="85"/>
      <c r="I65" s="85"/>
      <c r="J65" s="85"/>
      <c r="K65" s="85"/>
      <c r="L65" s="86"/>
    </row>
    <row r="66" spans="1:12" ht="51" customHeight="1" x14ac:dyDescent="0.35">
      <c r="B66" s="50" t="s">
        <v>112</v>
      </c>
      <c r="C66" s="436" t="s">
        <v>113</v>
      </c>
      <c r="D66" s="436"/>
      <c r="E66" s="436"/>
      <c r="F66" s="436"/>
      <c r="G66" s="436"/>
      <c r="H66" s="436"/>
      <c r="I66" s="436"/>
      <c r="J66" s="435"/>
      <c r="K66" s="436"/>
      <c r="L66" s="51"/>
    </row>
    <row r="67" spans="1:12" ht="51" customHeight="1" x14ac:dyDescent="0.35">
      <c r="B67" s="50" t="s">
        <v>114</v>
      </c>
      <c r="C67" s="427"/>
      <c r="D67" s="427"/>
      <c r="E67" s="427"/>
      <c r="F67" s="427"/>
      <c r="G67" s="427"/>
      <c r="H67" s="427"/>
      <c r="I67" s="427"/>
      <c r="J67" s="428"/>
      <c r="K67" s="427"/>
      <c r="L67" s="52"/>
    </row>
    <row r="68" spans="1:12" ht="62" x14ac:dyDescent="0.35">
      <c r="B68" s="53" t="s">
        <v>115</v>
      </c>
      <c r="C68" s="54" t="s">
        <v>116</v>
      </c>
      <c r="D68" s="55"/>
      <c r="E68" s="55"/>
      <c r="F68" s="59">
        <v>16000</v>
      </c>
      <c r="G68" s="55"/>
      <c r="H68" s="57">
        <f>SUM(D68:G68)</f>
        <v>16000</v>
      </c>
      <c r="I68" s="62">
        <v>0.3</v>
      </c>
      <c r="J68" s="59"/>
      <c r="K68" s="60"/>
      <c r="L68" s="61"/>
    </row>
    <row r="69" spans="1:12" ht="77.5" x14ac:dyDescent="0.35">
      <c r="B69" s="53" t="s">
        <v>117</v>
      </c>
      <c r="C69" s="54" t="s">
        <v>118</v>
      </c>
      <c r="D69" s="55"/>
      <c r="E69" s="55"/>
      <c r="F69" s="59">
        <v>35000</v>
      </c>
      <c r="G69" s="55"/>
      <c r="H69" s="57">
        <f t="shared" ref="H69:H75" si="5">SUM(D69:G69)</f>
        <v>35000</v>
      </c>
      <c r="I69" s="62">
        <v>0.25</v>
      </c>
      <c r="J69" s="59"/>
      <c r="K69" s="60"/>
      <c r="L69" s="61"/>
    </row>
    <row r="70" spans="1:12" ht="108.5" x14ac:dyDescent="0.35">
      <c r="B70" s="53" t="s">
        <v>119</v>
      </c>
      <c r="C70" s="54" t="s">
        <v>120</v>
      </c>
      <c r="D70" s="55"/>
      <c r="E70" s="55"/>
      <c r="F70" s="59">
        <v>55000</v>
      </c>
      <c r="G70" s="55"/>
      <c r="H70" s="57">
        <f t="shared" si="5"/>
        <v>55000</v>
      </c>
      <c r="I70" s="62">
        <v>0.3</v>
      </c>
      <c r="J70" s="59"/>
      <c r="K70" s="60"/>
      <c r="L70" s="61"/>
    </row>
    <row r="71" spans="1:12" ht="128.25" customHeight="1" x14ac:dyDescent="0.35">
      <c r="B71" s="53" t="s">
        <v>121</v>
      </c>
      <c r="C71" s="54" t="s">
        <v>122</v>
      </c>
      <c r="D71" s="55"/>
      <c r="E71" s="55"/>
      <c r="F71" s="59">
        <v>80200</v>
      </c>
      <c r="G71" s="55"/>
      <c r="H71" s="57">
        <f t="shared" si="5"/>
        <v>80200</v>
      </c>
      <c r="I71" s="62">
        <v>0.25</v>
      </c>
      <c r="J71" s="59"/>
      <c r="K71" s="60"/>
      <c r="L71" s="61"/>
    </row>
    <row r="72" spans="1:12" ht="15.5" x14ac:dyDescent="0.35">
      <c r="B72" s="53" t="s">
        <v>123</v>
      </c>
      <c r="C72" s="54"/>
      <c r="D72" s="55"/>
      <c r="E72" s="55"/>
      <c r="F72" s="55"/>
      <c r="G72" s="55"/>
      <c r="H72" s="57">
        <f t="shared" si="5"/>
        <v>0</v>
      </c>
      <c r="I72" s="58"/>
      <c r="J72" s="59"/>
      <c r="K72" s="60"/>
      <c r="L72" s="61"/>
    </row>
    <row r="73" spans="1:12" ht="15.5" x14ac:dyDescent="0.35">
      <c r="B73" s="53" t="s">
        <v>124</v>
      </c>
      <c r="C73" s="54"/>
      <c r="D73" s="55"/>
      <c r="E73" s="55"/>
      <c r="F73" s="55"/>
      <c r="G73" s="55"/>
      <c r="H73" s="57">
        <f t="shared" si="5"/>
        <v>0</v>
      </c>
      <c r="I73" s="58"/>
      <c r="J73" s="59"/>
      <c r="K73" s="60"/>
      <c r="L73" s="61"/>
    </row>
    <row r="74" spans="1:12" ht="15.5" x14ac:dyDescent="0.35">
      <c r="A74" s="43"/>
      <c r="B74" s="53" t="s">
        <v>125</v>
      </c>
      <c r="C74" s="80"/>
      <c r="D74" s="66"/>
      <c r="E74" s="66"/>
      <c r="F74" s="66"/>
      <c r="G74" s="66"/>
      <c r="H74" s="57">
        <f t="shared" si="5"/>
        <v>0</v>
      </c>
      <c r="I74" s="67"/>
      <c r="J74" s="68"/>
      <c r="K74" s="69"/>
      <c r="L74" s="61"/>
    </row>
    <row r="75" spans="1:12" s="43" customFormat="1" ht="15.5" x14ac:dyDescent="0.35">
      <c r="B75" s="53" t="s">
        <v>126</v>
      </c>
      <c r="C75" s="80"/>
      <c r="D75" s="66"/>
      <c r="E75" s="66"/>
      <c r="F75" s="66"/>
      <c r="G75" s="66"/>
      <c r="H75" s="57">
        <f t="shared" si="5"/>
        <v>0</v>
      </c>
      <c r="I75" s="67"/>
      <c r="J75" s="68"/>
      <c r="K75" s="69"/>
      <c r="L75" s="61"/>
    </row>
    <row r="76" spans="1:12" s="43" customFormat="1" ht="15.5" x14ac:dyDescent="0.35">
      <c r="A76" s="29"/>
      <c r="B76" s="71"/>
      <c r="C76" s="50" t="s">
        <v>58</v>
      </c>
      <c r="D76" s="72">
        <f>SUM(D68:D75)</f>
        <v>0</v>
      </c>
      <c r="E76" s="72">
        <f>SUM(E68:E75)</f>
        <v>0</v>
      </c>
      <c r="F76" s="72">
        <f>SUM(F68:F75)</f>
        <v>186200</v>
      </c>
      <c r="G76" s="72">
        <f>SUM(G68:G75)</f>
        <v>0</v>
      </c>
      <c r="H76" s="81">
        <f>SUM(H68:H75)</f>
        <v>186200</v>
      </c>
      <c r="I76" s="73">
        <f>(I68*H68)+(I69*H69)+(I70*H70)+(I71*H71)+(I72*H72)+(I73*H73)+(I74*H74)+(I75*H75)</f>
        <v>50100</v>
      </c>
      <c r="J76" s="73">
        <f>SUM(J68:J75)</f>
        <v>0</v>
      </c>
      <c r="K76" s="69"/>
      <c r="L76" s="74"/>
    </row>
    <row r="77" spans="1:12" ht="51" customHeight="1" x14ac:dyDescent="0.35">
      <c r="B77" s="50" t="s">
        <v>127</v>
      </c>
      <c r="C77" s="427"/>
      <c r="D77" s="427"/>
      <c r="E77" s="427"/>
      <c r="F77" s="427"/>
      <c r="G77" s="427"/>
      <c r="H77" s="427"/>
      <c r="I77" s="427"/>
      <c r="J77" s="428"/>
      <c r="K77" s="427"/>
      <c r="L77" s="52"/>
    </row>
    <row r="78" spans="1:12" ht="93" x14ac:dyDescent="0.35">
      <c r="B78" s="53" t="s">
        <v>128</v>
      </c>
      <c r="C78" s="54" t="s">
        <v>129</v>
      </c>
      <c r="D78" s="55"/>
      <c r="E78" s="55"/>
      <c r="F78" s="59">
        <v>150000</v>
      </c>
      <c r="G78" s="55"/>
      <c r="H78" s="57">
        <f>SUM(D78:G78)</f>
        <v>150000</v>
      </c>
      <c r="I78" s="62">
        <v>0.1</v>
      </c>
      <c r="J78" s="59"/>
      <c r="K78" s="60"/>
      <c r="L78" s="61"/>
    </row>
    <row r="79" spans="1:12" ht="139.5" x14ac:dyDescent="0.35">
      <c r="B79" s="53" t="s">
        <v>130</v>
      </c>
      <c r="C79" s="54" t="s">
        <v>131</v>
      </c>
      <c r="D79" s="55"/>
      <c r="E79" s="55"/>
      <c r="F79" s="59">
        <v>80000</v>
      </c>
      <c r="G79" s="55"/>
      <c r="H79" s="57">
        <f t="shared" ref="H79:H83" si="6">SUM(D79:G79)</f>
        <v>80000</v>
      </c>
      <c r="I79" s="62">
        <v>0.2</v>
      </c>
      <c r="J79" s="59"/>
      <c r="K79" s="60"/>
      <c r="L79" s="61"/>
    </row>
    <row r="80" spans="1:12" ht="77.5" x14ac:dyDescent="0.35">
      <c r="B80" s="53" t="s">
        <v>132</v>
      </c>
      <c r="C80" s="54" t="s">
        <v>133</v>
      </c>
      <c r="D80" s="55"/>
      <c r="E80" s="55"/>
      <c r="F80" s="59">
        <v>100000</v>
      </c>
      <c r="G80" s="55"/>
      <c r="H80" s="57">
        <f t="shared" si="6"/>
        <v>100000</v>
      </c>
      <c r="I80" s="62">
        <v>0.3</v>
      </c>
      <c r="J80" s="59"/>
      <c r="K80" s="60"/>
      <c r="L80" s="61"/>
    </row>
    <row r="81" spans="1:12" ht="77.5" x14ac:dyDescent="0.35">
      <c r="B81" s="53" t="s">
        <v>134</v>
      </c>
      <c r="C81" s="54" t="s">
        <v>135</v>
      </c>
      <c r="D81" s="55"/>
      <c r="E81" s="55"/>
      <c r="F81" s="59">
        <v>50000</v>
      </c>
      <c r="G81" s="55"/>
      <c r="H81" s="57">
        <f t="shared" si="6"/>
        <v>50000</v>
      </c>
      <c r="I81" s="62">
        <v>0.2</v>
      </c>
      <c r="J81" s="59"/>
      <c r="K81" s="60"/>
      <c r="L81" s="61"/>
    </row>
    <row r="82" spans="1:12" ht="124" x14ac:dyDescent="0.35">
      <c r="B82" s="53" t="s">
        <v>136</v>
      </c>
      <c r="C82" s="54" t="s">
        <v>137</v>
      </c>
      <c r="D82" s="55"/>
      <c r="E82" s="55"/>
      <c r="F82" s="59">
        <v>76000</v>
      </c>
      <c r="G82" s="55"/>
      <c r="H82" s="57">
        <f t="shared" si="6"/>
        <v>76000</v>
      </c>
      <c r="I82" s="58">
        <v>0.2</v>
      </c>
      <c r="J82" s="59"/>
      <c r="K82" s="60"/>
      <c r="L82" s="61"/>
    </row>
    <row r="83" spans="1:12" ht="15.5" x14ac:dyDescent="0.35">
      <c r="B83" s="53" t="s">
        <v>138</v>
      </c>
      <c r="C83" s="80"/>
      <c r="D83" s="66"/>
      <c r="E83" s="66"/>
      <c r="F83" s="66"/>
      <c r="G83" s="66"/>
      <c r="H83" s="57">
        <f t="shared" si="6"/>
        <v>0</v>
      </c>
      <c r="I83" s="67"/>
      <c r="J83" s="68"/>
      <c r="K83" s="69"/>
      <c r="L83" s="61"/>
    </row>
    <row r="84" spans="1:12" ht="15.5" x14ac:dyDescent="0.35">
      <c r="B84" s="71"/>
      <c r="C84" s="50" t="s">
        <v>58</v>
      </c>
      <c r="D84" s="81">
        <f>SUM(D78:D83)</f>
        <v>0</v>
      </c>
      <c r="E84" s="81">
        <f>SUM(E78:E83)</f>
        <v>0</v>
      </c>
      <c r="F84" s="81">
        <f>SUM(F78:F83)</f>
        <v>456000</v>
      </c>
      <c r="G84" s="81">
        <f>SUM(G78:G83)</f>
        <v>0</v>
      </c>
      <c r="H84" s="81">
        <f>SUM(H78:H83)</f>
        <v>456000</v>
      </c>
      <c r="I84" s="73">
        <f>(I78*H78)+(I79*H79)+(I80*H80)+(I81*H81)+(I82*H82)</f>
        <v>86200</v>
      </c>
      <c r="J84" s="73">
        <f>SUM(J78:J83)</f>
        <v>0</v>
      </c>
      <c r="K84" s="69"/>
      <c r="L84" s="74"/>
    </row>
    <row r="85" spans="1:12" ht="51" customHeight="1" x14ac:dyDescent="0.35">
      <c r="B85" s="50" t="s">
        <v>139</v>
      </c>
      <c r="C85" s="427" t="s">
        <v>140</v>
      </c>
      <c r="D85" s="427"/>
      <c r="E85" s="427"/>
      <c r="F85" s="427"/>
      <c r="G85" s="427"/>
      <c r="H85" s="427"/>
      <c r="I85" s="427"/>
      <c r="J85" s="428"/>
      <c r="K85" s="427"/>
      <c r="L85" s="52"/>
    </row>
    <row r="86" spans="1:12" ht="78" thickBot="1" x14ac:dyDescent="0.4">
      <c r="B86" s="53" t="s">
        <v>141</v>
      </c>
      <c r="C86" s="54" t="s">
        <v>142</v>
      </c>
      <c r="D86" s="55"/>
      <c r="E86" s="55">
        <v>213381.47454545452</v>
      </c>
      <c r="F86" s="55"/>
      <c r="G86" s="55"/>
      <c r="H86" s="57">
        <f>SUM(D86:G86)</f>
        <v>213381.47454545452</v>
      </c>
      <c r="I86" s="87">
        <v>0.25</v>
      </c>
      <c r="J86" s="59"/>
      <c r="K86" s="60"/>
      <c r="L86" s="61"/>
    </row>
    <row r="87" spans="1:12" ht="78" thickBot="1" x14ac:dyDescent="0.4">
      <c r="B87" s="53" t="s">
        <v>143</v>
      </c>
      <c r="C87" s="54" t="s">
        <v>144</v>
      </c>
      <c r="D87" s="55"/>
      <c r="E87" s="55">
        <v>183806.28959999993</v>
      </c>
      <c r="F87" s="55"/>
      <c r="G87" s="55"/>
      <c r="H87" s="57">
        <f t="shared" ref="H87:H93" si="7">SUM(D87:G87)</f>
        <v>183806.28959999993</v>
      </c>
      <c r="I87" s="87">
        <v>0.35</v>
      </c>
      <c r="J87" s="59"/>
      <c r="K87" s="60"/>
      <c r="L87" s="61"/>
    </row>
    <row r="88" spans="1:12" ht="78" thickBot="1" x14ac:dyDescent="0.4">
      <c r="B88" s="53" t="s">
        <v>145</v>
      </c>
      <c r="C88" s="54" t="s">
        <v>146</v>
      </c>
      <c r="D88" s="55"/>
      <c r="E88" s="55">
        <v>137060.31970909087</v>
      </c>
      <c r="F88" s="55"/>
      <c r="G88" s="55"/>
      <c r="H88" s="57">
        <f t="shared" si="7"/>
        <v>137060.31970909087</v>
      </c>
      <c r="I88" s="87">
        <v>0.45</v>
      </c>
      <c r="J88" s="59"/>
      <c r="K88" s="60"/>
      <c r="L88" s="61"/>
    </row>
    <row r="89" spans="1:12" ht="15.5" x14ac:dyDescent="0.35">
      <c r="A89" s="43"/>
      <c r="B89" s="53" t="s">
        <v>147</v>
      </c>
      <c r="C89" s="54"/>
      <c r="D89" s="55"/>
      <c r="E89" s="55"/>
      <c r="F89" s="55"/>
      <c r="G89" s="55"/>
      <c r="H89" s="57">
        <f t="shared" si="7"/>
        <v>0</v>
      </c>
      <c r="I89" s="58"/>
      <c r="J89" s="59"/>
      <c r="K89" s="60"/>
      <c r="L89" s="61"/>
    </row>
    <row r="90" spans="1:12" s="43" customFormat="1" ht="15.5" x14ac:dyDescent="0.35">
      <c r="A90" s="29"/>
      <c r="B90" s="53" t="s">
        <v>148</v>
      </c>
      <c r="C90" s="54"/>
      <c r="D90" s="55"/>
      <c r="E90" s="55"/>
      <c r="F90" s="55"/>
      <c r="G90" s="55"/>
      <c r="H90" s="57">
        <f t="shared" si="7"/>
        <v>0</v>
      </c>
      <c r="I90" s="58"/>
      <c r="J90" s="59"/>
      <c r="K90" s="60"/>
      <c r="L90" s="61"/>
    </row>
    <row r="91" spans="1:12" ht="15.5" x14ac:dyDescent="0.35">
      <c r="B91" s="53" t="s">
        <v>149</v>
      </c>
      <c r="C91" s="54"/>
      <c r="D91" s="55"/>
      <c r="E91" s="55"/>
      <c r="F91" s="55"/>
      <c r="G91" s="55"/>
      <c r="H91" s="57">
        <f t="shared" si="7"/>
        <v>0</v>
      </c>
      <c r="I91" s="58"/>
      <c r="J91" s="59"/>
      <c r="K91" s="60"/>
      <c r="L91" s="61"/>
    </row>
    <row r="92" spans="1:12" ht="15.5" x14ac:dyDescent="0.35">
      <c r="B92" s="53" t="s">
        <v>150</v>
      </c>
      <c r="C92" s="80"/>
      <c r="D92" s="66"/>
      <c r="E92" s="66"/>
      <c r="F92" s="66"/>
      <c r="G92" s="66"/>
      <c r="H92" s="57">
        <f t="shared" si="7"/>
        <v>0</v>
      </c>
      <c r="I92" s="67"/>
      <c r="J92" s="68"/>
      <c r="K92" s="69"/>
      <c r="L92" s="61"/>
    </row>
    <row r="93" spans="1:12" ht="15.5" x14ac:dyDescent="0.35">
      <c r="B93" s="53" t="s">
        <v>151</v>
      </c>
      <c r="C93" s="80"/>
      <c r="D93" s="66"/>
      <c r="E93" s="66"/>
      <c r="F93" s="66"/>
      <c r="G93" s="66"/>
      <c r="H93" s="57">
        <f t="shared" si="7"/>
        <v>0</v>
      </c>
      <c r="I93" s="67"/>
      <c r="J93" s="68"/>
      <c r="K93" s="69"/>
      <c r="L93" s="61"/>
    </row>
    <row r="94" spans="1:12" ht="15.5" x14ac:dyDescent="0.35">
      <c r="B94" s="71"/>
      <c r="C94" s="50" t="s">
        <v>58</v>
      </c>
      <c r="D94" s="81">
        <f>SUM(D86:D93)</f>
        <v>0</v>
      </c>
      <c r="E94" s="81">
        <f>SUM(E86:E93)</f>
        <v>534248.08385454537</v>
      </c>
      <c r="F94" s="81">
        <f>SUM(F86:F93)</f>
        <v>0</v>
      </c>
      <c r="G94" s="81">
        <f>SUM(G86:G93)</f>
        <v>0</v>
      </c>
      <c r="H94" s="81">
        <f>SUM(H86:H93)</f>
        <v>534248.08385454537</v>
      </c>
      <c r="I94" s="73">
        <f>(I86*H86)+(I87*H87)+(I88*H88)+(I89*H89)+(I90*H90)+(I91*H91)+(I92*H92)+(I93*H93)</f>
        <v>179354.71386545448</v>
      </c>
      <c r="J94" s="73">
        <f>SUM(J86:J93)</f>
        <v>0</v>
      </c>
      <c r="K94" s="69"/>
      <c r="L94" s="74"/>
    </row>
    <row r="95" spans="1:12" ht="51" customHeight="1" x14ac:dyDescent="0.35">
      <c r="B95" s="50" t="s">
        <v>152</v>
      </c>
      <c r="C95" s="427" t="str">
        <f>'[2]1) Budget Table'!$C$97</f>
        <v xml:space="preserve">Improved management and delivery of basic services in a responsive, accountable and inclusive way </v>
      </c>
      <c r="D95" s="427"/>
      <c r="E95" s="427"/>
      <c r="F95" s="427"/>
      <c r="G95" s="427"/>
      <c r="H95" s="427"/>
      <c r="I95" s="427"/>
      <c r="J95" s="428"/>
      <c r="K95" s="427"/>
      <c r="L95" s="52"/>
    </row>
    <row r="96" spans="1:12" ht="78" thickBot="1" x14ac:dyDescent="0.4">
      <c r="B96" s="53" t="s">
        <v>153</v>
      </c>
      <c r="C96" s="54" t="s">
        <v>154</v>
      </c>
      <c r="D96" s="55"/>
      <c r="E96" s="55">
        <v>60739.164872727262</v>
      </c>
      <c r="F96" s="55"/>
      <c r="G96" s="88"/>
      <c r="H96" s="57">
        <f>SUM(D96:G96)</f>
        <v>60739.164872727262</v>
      </c>
      <c r="I96" s="87">
        <v>0.35</v>
      </c>
      <c r="J96" s="59"/>
      <c r="K96" s="60"/>
      <c r="L96" s="61"/>
    </row>
    <row r="97" spans="2:12" ht="78" thickBot="1" x14ac:dyDescent="0.4">
      <c r="B97" s="53" t="s">
        <v>155</v>
      </c>
      <c r="C97" s="54" t="s">
        <v>156</v>
      </c>
      <c r="D97" s="55"/>
      <c r="E97" s="55">
        <v>45157.1749090909</v>
      </c>
      <c r="F97" s="55"/>
      <c r="G97" s="89"/>
      <c r="H97" s="57">
        <f t="shared" ref="H97:H103" si="8">SUM(D97:G97)</f>
        <v>45157.1749090909</v>
      </c>
      <c r="I97" s="87">
        <v>0.35</v>
      </c>
      <c r="J97" s="59"/>
      <c r="K97" s="60"/>
      <c r="L97" s="61"/>
    </row>
    <row r="98" spans="2:12" ht="93.5" thickBot="1" x14ac:dyDescent="0.4">
      <c r="B98" s="53" t="s">
        <v>157</v>
      </c>
      <c r="C98" s="54" t="s">
        <v>158</v>
      </c>
      <c r="D98" s="55"/>
      <c r="E98" s="55">
        <v>45157.1749090909</v>
      </c>
      <c r="F98" s="55"/>
      <c r="G98" s="89"/>
      <c r="H98" s="57">
        <f t="shared" si="8"/>
        <v>45157.1749090909</v>
      </c>
      <c r="I98" s="87">
        <v>0.3</v>
      </c>
      <c r="J98" s="59"/>
      <c r="K98" s="60"/>
      <c r="L98" s="61"/>
    </row>
    <row r="99" spans="2:12" ht="15.5" x14ac:dyDescent="0.35">
      <c r="B99" s="53" t="s">
        <v>159</v>
      </c>
      <c r="C99" s="54"/>
      <c r="D99" s="55"/>
      <c r="E99" s="55"/>
      <c r="F99" s="55"/>
      <c r="G99" s="55"/>
      <c r="H99" s="57">
        <f t="shared" si="8"/>
        <v>0</v>
      </c>
      <c r="I99" s="58"/>
      <c r="J99" s="59"/>
      <c r="K99" s="60"/>
      <c r="L99" s="61"/>
    </row>
    <row r="100" spans="2:12" ht="15.5" x14ac:dyDescent="0.35">
      <c r="B100" s="53" t="s">
        <v>160</v>
      </c>
      <c r="C100" s="54"/>
      <c r="D100" s="55"/>
      <c r="E100" s="55"/>
      <c r="F100" s="55"/>
      <c r="G100" s="55"/>
      <c r="H100" s="57">
        <f t="shared" si="8"/>
        <v>0</v>
      </c>
      <c r="I100" s="58"/>
      <c r="J100" s="59"/>
      <c r="K100" s="60"/>
      <c r="L100" s="61"/>
    </row>
    <row r="101" spans="2:12" ht="15.5" x14ac:dyDescent="0.35">
      <c r="B101" s="53" t="s">
        <v>161</v>
      </c>
      <c r="C101" s="54"/>
      <c r="D101" s="55"/>
      <c r="E101" s="55"/>
      <c r="F101" s="55"/>
      <c r="G101" s="55"/>
      <c r="H101" s="57">
        <f t="shared" si="8"/>
        <v>0</v>
      </c>
      <c r="I101" s="58"/>
      <c r="J101" s="59"/>
      <c r="K101" s="60"/>
      <c r="L101" s="61"/>
    </row>
    <row r="102" spans="2:12" ht="15.5" x14ac:dyDescent="0.35">
      <c r="B102" s="53" t="s">
        <v>162</v>
      </c>
      <c r="C102" s="80"/>
      <c r="D102" s="66"/>
      <c r="E102" s="66"/>
      <c r="F102" s="66"/>
      <c r="G102" s="66"/>
      <c r="H102" s="57">
        <f t="shared" si="8"/>
        <v>0</v>
      </c>
      <c r="I102" s="67"/>
      <c r="J102" s="68"/>
      <c r="K102" s="69"/>
      <c r="L102" s="61"/>
    </row>
    <row r="103" spans="2:12" ht="15.5" x14ac:dyDescent="0.35">
      <c r="B103" s="53" t="s">
        <v>163</v>
      </c>
      <c r="C103" s="80"/>
      <c r="D103" s="66"/>
      <c r="E103" s="66"/>
      <c r="F103" s="66"/>
      <c r="G103" s="66"/>
      <c r="H103" s="57">
        <f t="shared" si="8"/>
        <v>0</v>
      </c>
      <c r="I103" s="67"/>
      <c r="J103" s="68"/>
      <c r="K103" s="69"/>
      <c r="L103" s="61"/>
    </row>
    <row r="104" spans="2:12" ht="18" customHeight="1" x14ac:dyDescent="0.35">
      <c r="B104" s="71"/>
      <c r="C104" s="50" t="s">
        <v>58</v>
      </c>
      <c r="D104" s="72">
        <f>SUM(D96:D103)</f>
        <v>0</v>
      </c>
      <c r="E104" s="72">
        <f>SUM(E96:E103)</f>
        <v>151053.51469090907</v>
      </c>
      <c r="F104" s="72">
        <f>SUM(F96:F103)</f>
        <v>0</v>
      </c>
      <c r="G104" s="72">
        <f>SUM(G96:G103)</f>
        <v>0</v>
      </c>
      <c r="H104" s="72">
        <f>SUM(H96:H103)</f>
        <v>151053.51469090907</v>
      </c>
      <c r="I104" s="73">
        <f>(I96*H96)+(I97*H97)+(I98*H98)+(I99*H99)+(I100*H100)+(I101*H101)+(I102*H102)+(I103*H103)</f>
        <v>50610.871396363626</v>
      </c>
      <c r="J104" s="73">
        <f>SUM(J96:J103)</f>
        <v>0</v>
      </c>
      <c r="K104" s="69"/>
      <c r="L104" s="74"/>
    </row>
    <row r="105" spans="2:12" ht="18" customHeight="1" x14ac:dyDescent="0.35">
      <c r="B105" s="50" t="s">
        <v>164</v>
      </c>
      <c r="C105" s="427"/>
      <c r="D105" s="427"/>
      <c r="E105" s="427"/>
      <c r="F105" s="427"/>
      <c r="G105" s="427"/>
      <c r="H105" s="427"/>
      <c r="I105" s="427"/>
      <c r="J105" s="428"/>
      <c r="K105" s="427"/>
      <c r="L105" s="74"/>
    </row>
    <row r="106" spans="2:12" ht="85.9" customHeight="1" x14ac:dyDescent="0.35">
      <c r="B106" s="53" t="s">
        <v>165</v>
      </c>
      <c r="C106" s="54" t="s">
        <v>166</v>
      </c>
      <c r="D106" s="55"/>
      <c r="E106" s="55"/>
      <c r="F106" s="55"/>
      <c r="G106" s="88"/>
      <c r="H106" s="57">
        <f>SUM(D106:G106)</f>
        <v>0</v>
      </c>
      <c r="I106" s="58"/>
      <c r="J106" s="59"/>
      <c r="K106" s="60"/>
      <c r="L106" s="74"/>
    </row>
    <row r="107" spans="2:12" ht="90" customHeight="1" x14ac:dyDescent="0.35">
      <c r="B107" s="53" t="s">
        <v>167</v>
      </c>
      <c r="C107" s="54" t="s">
        <v>168</v>
      </c>
      <c r="D107" s="55"/>
      <c r="E107" s="55"/>
      <c r="F107" s="55"/>
      <c r="G107" s="89"/>
      <c r="H107" s="57">
        <f>SUM(D107:G107)</f>
        <v>0</v>
      </c>
      <c r="I107" s="58"/>
      <c r="J107" s="59"/>
      <c r="K107" s="60"/>
      <c r="L107" s="74"/>
    </row>
    <row r="108" spans="2:12" ht="99" customHeight="1" x14ac:dyDescent="0.35">
      <c r="B108" s="53" t="s">
        <v>169</v>
      </c>
      <c r="C108" s="54" t="s">
        <v>158</v>
      </c>
      <c r="D108" s="55"/>
      <c r="E108" s="55"/>
      <c r="F108" s="55"/>
      <c r="G108" s="89"/>
      <c r="H108" s="57">
        <f>SUM(D108:G108)</f>
        <v>0</v>
      </c>
      <c r="I108" s="58"/>
      <c r="J108" s="59"/>
      <c r="K108" s="60"/>
      <c r="L108" s="74"/>
    </row>
    <row r="109" spans="2:12" ht="18" customHeight="1" x14ac:dyDescent="0.35">
      <c r="B109" s="53" t="s">
        <v>170</v>
      </c>
      <c r="C109" s="54"/>
      <c r="D109" s="55"/>
      <c r="E109" s="55"/>
      <c r="F109" s="55"/>
      <c r="G109" s="55"/>
      <c r="H109" s="57">
        <f t="shared" ref="H109" si="9">SUM(D109:G109)</f>
        <v>0</v>
      </c>
      <c r="I109" s="58"/>
      <c r="J109" s="59"/>
      <c r="K109" s="60"/>
      <c r="L109" s="74"/>
    </row>
    <row r="110" spans="2:12" ht="18" customHeight="1" x14ac:dyDescent="0.35">
      <c r="B110" s="53" t="s">
        <v>171</v>
      </c>
      <c r="C110" s="54"/>
      <c r="D110" s="55"/>
      <c r="E110" s="55"/>
      <c r="F110" s="55"/>
      <c r="G110" s="55"/>
      <c r="H110" s="57">
        <f>SUM(D110:G110)</f>
        <v>0</v>
      </c>
      <c r="I110" s="58"/>
      <c r="J110" s="59"/>
      <c r="K110" s="60"/>
      <c r="L110" s="74"/>
    </row>
    <row r="111" spans="2:12" ht="18" customHeight="1" x14ac:dyDescent="0.35">
      <c r="B111" s="53" t="s">
        <v>172</v>
      </c>
      <c r="C111" s="54"/>
      <c r="D111" s="55"/>
      <c r="E111" s="55"/>
      <c r="F111" s="55"/>
      <c r="G111" s="55"/>
      <c r="H111" s="57">
        <f>SUM(D111:G111)</f>
        <v>0</v>
      </c>
      <c r="I111" s="58"/>
      <c r="J111" s="59"/>
      <c r="K111" s="60"/>
      <c r="L111" s="74"/>
    </row>
    <row r="112" spans="2:12" ht="18" customHeight="1" x14ac:dyDescent="0.35">
      <c r="B112" s="53" t="s">
        <v>173</v>
      </c>
      <c r="C112" s="80"/>
      <c r="D112" s="66"/>
      <c r="E112" s="66"/>
      <c r="F112" s="66"/>
      <c r="G112" s="66"/>
      <c r="H112" s="57">
        <f>SUM(D112:G112)</f>
        <v>0</v>
      </c>
      <c r="I112" s="67"/>
      <c r="J112" s="68"/>
      <c r="K112" s="69"/>
      <c r="L112" s="74"/>
    </row>
    <row r="113" spans="2:12" ht="18" customHeight="1" x14ac:dyDescent="0.35">
      <c r="B113" s="53" t="s">
        <v>174</v>
      </c>
      <c r="C113" s="80"/>
      <c r="D113" s="66"/>
      <c r="E113" s="66"/>
      <c r="F113" s="66"/>
      <c r="G113" s="66"/>
      <c r="H113" s="57">
        <f>SUM(D113:G113)</f>
        <v>0</v>
      </c>
      <c r="I113" s="67"/>
      <c r="J113" s="68"/>
      <c r="K113" s="69"/>
      <c r="L113" s="74"/>
    </row>
    <row r="114" spans="2:12" ht="18" customHeight="1" x14ac:dyDescent="0.35">
      <c r="B114" s="71"/>
      <c r="C114" s="50" t="s">
        <v>58</v>
      </c>
      <c r="D114" s="72">
        <f>SUM(D106:D113)</f>
        <v>0</v>
      </c>
      <c r="E114" s="72">
        <f>SUM(E106:E113)</f>
        <v>0</v>
      </c>
      <c r="F114" s="72">
        <f>SUM(F106:F113)</f>
        <v>0</v>
      </c>
      <c r="G114" s="72">
        <f>SUM(G106:G113)</f>
        <v>0</v>
      </c>
      <c r="H114" s="72">
        <f>SUM(H106:H113)</f>
        <v>0</v>
      </c>
      <c r="I114" s="73">
        <f>(I106*H106)+(I107*H107)+(I108*H108)+(I109*H109)+(I110*H110)+(I111*H111)+(I112*H112)+(I113*H113)</f>
        <v>0</v>
      </c>
      <c r="J114" s="73">
        <f>SUM(J106:J113)</f>
        <v>0</v>
      </c>
      <c r="K114" s="69"/>
      <c r="L114" s="74"/>
    </row>
    <row r="115" spans="2:12" ht="15.75" customHeight="1" x14ac:dyDescent="0.35">
      <c r="B115" s="90"/>
      <c r="C115" s="91"/>
      <c r="D115" s="92"/>
      <c r="E115" s="92"/>
      <c r="F115" s="92"/>
      <c r="G115" s="92"/>
      <c r="H115" s="92"/>
      <c r="I115" s="85"/>
      <c r="J115" s="92"/>
      <c r="K115" s="91"/>
      <c r="L115" s="93"/>
    </row>
    <row r="116" spans="2:12" ht="51" customHeight="1" x14ac:dyDescent="0.35">
      <c r="B116" s="50" t="s">
        <v>175</v>
      </c>
      <c r="C116" s="434" t="s">
        <v>176</v>
      </c>
      <c r="D116" s="434"/>
      <c r="E116" s="434"/>
      <c r="F116" s="434"/>
      <c r="G116" s="434"/>
      <c r="H116" s="434"/>
      <c r="I116" s="434"/>
      <c r="J116" s="435"/>
      <c r="K116" s="434"/>
      <c r="L116" s="51"/>
    </row>
    <row r="117" spans="2:12" ht="51" customHeight="1" x14ac:dyDescent="0.35">
      <c r="B117" s="50" t="s">
        <v>177</v>
      </c>
      <c r="C117" s="427" t="s">
        <v>178</v>
      </c>
      <c r="D117" s="427"/>
      <c r="E117" s="427"/>
      <c r="F117" s="427"/>
      <c r="G117" s="427"/>
      <c r="H117" s="427"/>
      <c r="I117" s="427"/>
      <c r="J117" s="428"/>
      <c r="K117" s="427"/>
      <c r="L117" s="52"/>
    </row>
    <row r="118" spans="2:12" ht="84.75" customHeight="1" x14ac:dyDescent="0.35">
      <c r="B118" s="53" t="s">
        <v>179</v>
      </c>
      <c r="C118" s="54" t="s">
        <v>180</v>
      </c>
      <c r="D118" s="55"/>
      <c r="E118" s="55"/>
      <c r="F118" s="59">
        <v>20000</v>
      </c>
      <c r="G118" s="62"/>
      <c r="H118" s="57">
        <f t="shared" ref="H118:H125" si="10">SUM(D118:G118)</f>
        <v>20000</v>
      </c>
      <c r="I118" s="62">
        <v>0.3</v>
      </c>
      <c r="J118" s="59"/>
      <c r="K118" s="60"/>
      <c r="L118" s="61"/>
    </row>
    <row r="119" spans="2:12" ht="60" customHeight="1" x14ac:dyDescent="0.35">
      <c r="B119" s="53" t="s">
        <v>181</v>
      </c>
      <c r="C119" s="54" t="s">
        <v>182</v>
      </c>
      <c r="D119" s="55"/>
      <c r="E119" s="55"/>
      <c r="F119" s="59">
        <v>40000</v>
      </c>
      <c r="G119" s="62"/>
      <c r="H119" s="57">
        <f t="shared" si="10"/>
        <v>40000</v>
      </c>
      <c r="I119" s="62">
        <v>0.3</v>
      </c>
      <c r="J119" s="59"/>
      <c r="K119" s="60"/>
      <c r="L119" s="61"/>
    </row>
    <row r="120" spans="2:12" ht="74.25" customHeight="1" x14ac:dyDescent="0.35">
      <c r="B120" s="53" t="s">
        <v>183</v>
      </c>
      <c r="C120" s="54" t="s">
        <v>184</v>
      </c>
      <c r="D120" s="55"/>
      <c r="E120" s="55"/>
      <c r="F120" s="59">
        <v>15000</v>
      </c>
      <c r="G120" s="62"/>
      <c r="H120" s="57">
        <f t="shared" si="10"/>
        <v>15000</v>
      </c>
      <c r="I120" s="62">
        <v>0.2</v>
      </c>
      <c r="J120" s="59"/>
      <c r="K120" s="60"/>
      <c r="L120" s="61"/>
    </row>
    <row r="121" spans="2:12" ht="115.5" customHeight="1" x14ac:dyDescent="0.35">
      <c r="B121" s="53" t="s">
        <v>185</v>
      </c>
      <c r="C121" s="54" t="s">
        <v>186</v>
      </c>
      <c r="D121" s="55"/>
      <c r="E121" s="55"/>
      <c r="F121" s="59">
        <v>20000</v>
      </c>
      <c r="G121" s="62"/>
      <c r="H121" s="57">
        <f t="shared" si="10"/>
        <v>20000</v>
      </c>
      <c r="I121" s="62">
        <v>0.3</v>
      </c>
      <c r="J121" s="59"/>
      <c r="K121" s="60"/>
      <c r="L121" s="61"/>
    </row>
    <row r="122" spans="2:12" ht="124.5" customHeight="1" x14ac:dyDescent="0.35">
      <c r="B122" s="53" t="s">
        <v>187</v>
      </c>
      <c r="C122" s="54" t="s">
        <v>188</v>
      </c>
      <c r="D122" s="55"/>
      <c r="E122" s="55"/>
      <c r="F122" s="59">
        <v>50000</v>
      </c>
      <c r="G122" s="62"/>
      <c r="H122" s="57">
        <f t="shared" si="10"/>
        <v>50000</v>
      </c>
      <c r="I122" s="62">
        <v>0.2</v>
      </c>
      <c r="J122" s="59"/>
      <c r="K122" s="60"/>
      <c r="L122" s="61"/>
    </row>
    <row r="123" spans="2:12" ht="108" customHeight="1" x14ac:dyDescent="0.35">
      <c r="B123" s="53" t="s">
        <v>189</v>
      </c>
      <c r="C123" s="54" t="s">
        <v>190</v>
      </c>
      <c r="D123" s="55"/>
      <c r="E123" s="55"/>
      <c r="F123" s="59">
        <v>20000</v>
      </c>
      <c r="G123" s="62"/>
      <c r="H123" s="57">
        <f t="shared" si="10"/>
        <v>20000</v>
      </c>
      <c r="I123" s="62">
        <v>0.3</v>
      </c>
      <c r="J123" s="59"/>
      <c r="K123" s="60"/>
      <c r="L123" s="61"/>
    </row>
    <row r="124" spans="2:12" ht="129" customHeight="1" x14ac:dyDescent="0.35">
      <c r="B124" s="53" t="s">
        <v>191</v>
      </c>
      <c r="C124" s="80" t="s">
        <v>192</v>
      </c>
      <c r="D124" s="66"/>
      <c r="E124" s="66"/>
      <c r="F124" s="68">
        <v>25000</v>
      </c>
      <c r="G124" s="94"/>
      <c r="H124" s="57">
        <f t="shared" si="10"/>
        <v>25000</v>
      </c>
      <c r="I124" s="94">
        <v>0.5</v>
      </c>
      <c r="J124" s="68"/>
      <c r="K124" s="69"/>
      <c r="L124" s="61"/>
    </row>
    <row r="125" spans="2:12" ht="15.5" x14ac:dyDescent="0.35">
      <c r="B125" s="53" t="s">
        <v>193</v>
      </c>
      <c r="C125" s="80"/>
      <c r="D125" s="66"/>
      <c r="E125" s="66"/>
      <c r="F125" s="66"/>
      <c r="G125" s="66"/>
      <c r="H125" s="57">
        <f t="shared" si="10"/>
        <v>0</v>
      </c>
      <c r="I125" s="67"/>
      <c r="J125" s="68"/>
      <c r="K125" s="69"/>
      <c r="L125" s="61"/>
    </row>
    <row r="126" spans="2:12" ht="15.5" x14ac:dyDescent="0.35">
      <c r="B126" s="71"/>
      <c r="C126" s="50" t="s">
        <v>58</v>
      </c>
      <c r="D126" s="72">
        <f>SUM(D118:D125)</f>
        <v>0</v>
      </c>
      <c r="E126" s="72">
        <f>SUM(E118:E125)</f>
        <v>0</v>
      </c>
      <c r="F126" s="72">
        <f>SUM(F118:F125)</f>
        <v>190000</v>
      </c>
      <c r="G126" s="72">
        <f>SUM(G118:G125)</f>
        <v>0</v>
      </c>
      <c r="H126" s="81">
        <f>SUM(H118:H125)</f>
        <v>190000</v>
      </c>
      <c r="I126" s="73">
        <f>(I118*H118)+(I119*H119)+(I120*H120)+(I121*H121)+(I122*H122)+(I123*H123)+(I124*H124)+(I125*H125)</f>
        <v>55500</v>
      </c>
      <c r="J126" s="73">
        <f>SUM(J118:J125)</f>
        <v>0</v>
      </c>
      <c r="K126" s="69"/>
      <c r="L126" s="74"/>
    </row>
    <row r="127" spans="2:12" ht="51" customHeight="1" x14ac:dyDescent="0.35">
      <c r="B127" s="50" t="s">
        <v>194</v>
      </c>
      <c r="C127" s="427" t="s">
        <v>195</v>
      </c>
      <c r="D127" s="427"/>
      <c r="E127" s="427"/>
      <c r="F127" s="427"/>
      <c r="G127" s="427"/>
      <c r="H127" s="427"/>
      <c r="I127" s="427"/>
      <c r="J127" s="428"/>
      <c r="K127" s="427"/>
      <c r="L127" s="52"/>
    </row>
    <row r="128" spans="2:12" ht="77.5" x14ac:dyDescent="0.35">
      <c r="B128" s="53" t="s">
        <v>196</v>
      </c>
      <c r="C128" s="54" t="s">
        <v>197</v>
      </c>
      <c r="D128" s="55"/>
      <c r="E128" s="55"/>
      <c r="F128" s="59">
        <v>40000</v>
      </c>
      <c r="G128" s="55"/>
      <c r="H128" s="57">
        <f>SUM(D128:G128)</f>
        <v>40000</v>
      </c>
      <c r="I128" s="58">
        <v>1</v>
      </c>
      <c r="J128" s="59"/>
      <c r="K128" s="60"/>
      <c r="L128" s="61"/>
    </row>
    <row r="129" spans="2:12" ht="124" x14ac:dyDescent="0.35">
      <c r="B129" s="53" t="s">
        <v>198</v>
      </c>
      <c r="C129" s="54" t="s">
        <v>199</v>
      </c>
      <c r="D129" s="55"/>
      <c r="E129" s="55"/>
      <c r="F129" s="59">
        <v>100000</v>
      </c>
      <c r="G129" s="55"/>
      <c r="H129" s="57">
        <f t="shared" ref="H129:H135" si="11">SUM(D129:G129)</f>
        <v>100000</v>
      </c>
      <c r="I129" s="58">
        <v>1</v>
      </c>
      <c r="J129" s="59"/>
      <c r="K129" s="60"/>
      <c r="L129" s="61"/>
    </row>
    <row r="130" spans="2:12" ht="137.25" customHeight="1" x14ac:dyDescent="0.35">
      <c r="B130" s="53" t="s">
        <v>200</v>
      </c>
      <c r="C130" s="54" t="s">
        <v>201</v>
      </c>
      <c r="D130" s="55"/>
      <c r="E130" s="55"/>
      <c r="F130" s="59">
        <v>50000</v>
      </c>
      <c r="G130" s="55"/>
      <c r="H130" s="57">
        <f t="shared" si="11"/>
        <v>50000</v>
      </c>
      <c r="I130" s="58">
        <v>1</v>
      </c>
      <c r="J130" s="59"/>
      <c r="K130" s="60"/>
      <c r="L130" s="61"/>
    </row>
    <row r="131" spans="2:12" ht="15.5" x14ac:dyDescent="0.35">
      <c r="B131" s="53" t="s">
        <v>202</v>
      </c>
      <c r="C131" s="54"/>
      <c r="D131" s="55"/>
      <c r="E131" s="55"/>
      <c r="F131" s="55"/>
      <c r="G131" s="55"/>
      <c r="H131" s="57">
        <f t="shared" si="11"/>
        <v>0</v>
      </c>
      <c r="I131" s="58"/>
      <c r="J131" s="59"/>
      <c r="K131" s="60"/>
      <c r="L131" s="61"/>
    </row>
    <row r="132" spans="2:12" ht="15.5" x14ac:dyDescent="0.35">
      <c r="B132" s="53" t="s">
        <v>203</v>
      </c>
      <c r="C132" s="54"/>
      <c r="D132" s="55"/>
      <c r="E132" s="55"/>
      <c r="F132" s="55"/>
      <c r="G132" s="55"/>
      <c r="H132" s="57">
        <f t="shared" si="11"/>
        <v>0</v>
      </c>
      <c r="I132" s="58"/>
      <c r="J132" s="59"/>
      <c r="K132" s="60"/>
      <c r="L132" s="61"/>
    </row>
    <row r="133" spans="2:12" ht="15.5" x14ac:dyDescent="0.35">
      <c r="B133" s="53" t="s">
        <v>204</v>
      </c>
      <c r="C133" s="54"/>
      <c r="D133" s="55"/>
      <c r="E133" s="55"/>
      <c r="F133" s="55"/>
      <c r="G133" s="55"/>
      <c r="H133" s="57">
        <f t="shared" si="11"/>
        <v>0</v>
      </c>
      <c r="I133" s="58"/>
      <c r="J133" s="59"/>
      <c r="K133" s="60"/>
      <c r="L133" s="61"/>
    </row>
    <row r="134" spans="2:12" ht="15.5" x14ac:dyDescent="0.35">
      <c r="B134" s="53" t="s">
        <v>205</v>
      </c>
      <c r="C134" s="80"/>
      <c r="D134" s="66"/>
      <c r="E134" s="66"/>
      <c r="F134" s="66"/>
      <c r="G134" s="66"/>
      <c r="H134" s="57">
        <f t="shared" si="11"/>
        <v>0</v>
      </c>
      <c r="I134" s="67"/>
      <c r="J134" s="68"/>
      <c r="K134" s="69"/>
      <c r="L134" s="61"/>
    </row>
    <row r="135" spans="2:12" ht="15.5" x14ac:dyDescent="0.35">
      <c r="B135" s="53" t="s">
        <v>206</v>
      </c>
      <c r="C135" s="80"/>
      <c r="D135" s="66"/>
      <c r="E135" s="66"/>
      <c r="F135" s="66"/>
      <c r="G135" s="66"/>
      <c r="H135" s="57">
        <f t="shared" si="11"/>
        <v>0</v>
      </c>
      <c r="I135" s="67"/>
      <c r="J135" s="68"/>
      <c r="K135" s="69"/>
      <c r="L135" s="61"/>
    </row>
    <row r="136" spans="2:12" ht="15.5" x14ac:dyDescent="0.35">
      <c r="B136" s="71"/>
      <c r="C136" s="50" t="s">
        <v>58</v>
      </c>
      <c r="D136" s="81">
        <f>SUM(D128:D135)</f>
        <v>0</v>
      </c>
      <c r="E136" s="81">
        <f>SUM(E128:E135)</f>
        <v>0</v>
      </c>
      <c r="F136" s="81">
        <f>SUM(F128:F135)</f>
        <v>190000</v>
      </c>
      <c r="G136" s="81">
        <f>SUM(G128:G135)</f>
        <v>0</v>
      </c>
      <c r="H136" s="81">
        <f>SUM(H128:H135)</f>
        <v>190000</v>
      </c>
      <c r="I136" s="73">
        <f>(I128*H128)+(I129*H129)+(I130*H130)+(I131*H131)+(I132*H132)+(I133*H133)+(I134*H134)+(I135*H135)</f>
        <v>190000</v>
      </c>
      <c r="J136" s="73">
        <f>SUM(J128:J135)</f>
        <v>0</v>
      </c>
      <c r="K136" s="69"/>
      <c r="L136" s="74"/>
    </row>
    <row r="137" spans="2:12" ht="51" customHeight="1" x14ac:dyDescent="0.35">
      <c r="B137" s="50" t="s">
        <v>207</v>
      </c>
      <c r="C137" s="427" t="s">
        <v>208</v>
      </c>
      <c r="D137" s="427"/>
      <c r="E137" s="427"/>
      <c r="F137" s="427"/>
      <c r="G137" s="427"/>
      <c r="H137" s="427"/>
      <c r="I137" s="427"/>
      <c r="J137" s="428"/>
      <c r="K137" s="427"/>
      <c r="L137" s="52"/>
    </row>
    <row r="138" spans="2:12" ht="31.5" thickBot="1" x14ac:dyDescent="0.4">
      <c r="B138" s="53" t="s">
        <v>209</v>
      </c>
      <c r="C138" s="54" t="s">
        <v>210</v>
      </c>
      <c r="D138" s="55"/>
      <c r="E138" s="95">
        <v>67136.789854545437</v>
      </c>
      <c r="F138" s="55"/>
      <c r="G138" s="88"/>
      <c r="H138" s="57">
        <f>SUM(D138:G138)</f>
        <v>67136.789854545437</v>
      </c>
      <c r="I138" s="87">
        <v>0.3</v>
      </c>
      <c r="J138" s="59"/>
      <c r="K138" s="60"/>
      <c r="L138" s="61"/>
    </row>
    <row r="139" spans="2:12" ht="47" thickBot="1" x14ac:dyDescent="0.4">
      <c r="B139" s="53" t="s">
        <v>211</v>
      </c>
      <c r="C139" s="54" t="s">
        <v>212</v>
      </c>
      <c r="D139" s="55"/>
      <c r="E139" s="96">
        <v>13784.19996363636</v>
      </c>
      <c r="F139" s="55"/>
      <c r="G139" s="89"/>
      <c r="H139" s="57">
        <f t="shared" ref="H139:H145" si="12">SUM(D139:G139)</f>
        <v>13784.19996363636</v>
      </c>
      <c r="I139" s="87">
        <v>0.3</v>
      </c>
      <c r="J139" s="59"/>
      <c r="K139" s="60"/>
      <c r="L139" s="61"/>
    </row>
    <row r="140" spans="2:12" ht="62.5" thickBot="1" x14ac:dyDescent="0.4">
      <c r="B140" s="53" t="s">
        <v>213</v>
      </c>
      <c r="C140" s="54" t="s">
        <v>214</v>
      </c>
      <c r="D140" s="55"/>
      <c r="E140" s="96">
        <v>27366.189927272721</v>
      </c>
      <c r="F140" s="55"/>
      <c r="G140" s="89"/>
      <c r="H140" s="57">
        <f t="shared" si="12"/>
        <v>27366.189927272721</v>
      </c>
      <c r="I140" s="87">
        <v>0.3</v>
      </c>
      <c r="J140" s="59"/>
      <c r="K140" s="60"/>
      <c r="L140" s="61"/>
    </row>
    <row r="141" spans="2:12" ht="78" thickBot="1" x14ac:dyDescent="0.4">
      <c r="B141" s="53" t="s">
        <v>215</v>
      </c>
      <c r="C141" s="54" t="s">
        <v>216</v>
      </c>
      <c r="D141" s="55"/>
      <c r="E141" s="97">
        <v>47532.709890909078</v>
      </c>
      <c r="F141" s="55"/>
      <c r="G141" s="89"/>
      <c r="H141" s="57">
        <f t="shared" si="12"/>
        <v>47532.709890909078</v>
      </c>
      <c r="I141" s="87">
        <v>0.4</v>
      </c>
      <c r="J141" s="59"/>
      <c r="K141" s="60"/>
      <c r="L141" s="61"/>
    </row>
    <row r="142" spans="2:12" ht="15.5" x14ac:dyDescent="0.35">
      <c r="B142" s="53" t="s">
        <v>217</v>
      </c>
      <c r="C142" s="54"/>
      <c r="D142" s="55"/>
      <c r="E142" s="55"/>
      <c r="F142" s="55"/>
      <c r="G142" s="55"/>
      <c r="H142" s="57">
        <f t="shared" si="12"/>
        <v>0</v>
      </c>
      <c r="I142" s="58"/>
      <c r="J142" s="59"/>
      <c r="K142" s="60"/>
      <c r="L142" s="61"/>
    </row>
    <row r="143" spans="2:12" ht="15.5" x14ac:dyDescent="0.35">
      <c r="B143" s="53" t="s">
        <v>218</v>
      </c>
      <c r="C143" s="54"/>
      <c r="D143" s="55"/>
      <c r="E143" s="55"/>
      <c r="F143" s="55"/>
      <c r="G143" s="55"/>
      <c r="H143" s="57">
        <f t="shared" si="12"/>
        <v>0</v>
      </c>
      <c r="I143" s="58"/>
      <c r="J143" s="59"/>
      <c r="K143" s="60"/>
      <c r="L143" s="61"/>
    </row>
    <row r="144" spans="2:12" ht="15.5" x14ac:dyDescent="0.35">
      <c r="B144" s="53" t="s">
        <v>219</v>
      </c>
      <c r="C144" s="80"/>
      <c r="D144" s="66"/>
      <c r="E144" s="66"/>
      <c r="F144" s="66"/>
      <c r="G144" s="66"/>
      <c r="H144" s="57">
        <f t="shared" si="12"/>
        <v>0</v>
      </c>
      <c r="I144" s="67"/>
      <c r="J144" s="68"/>
      <c r="K144" s="69"/>
      <c r="L144" s="61"/>
    </row>
    <row r="145" spans="2:12" ht="15.5" x14ac:dyDescent="0.35">
      <c r="B145" s="53" t="s">
        <v>220</v>
      </c>
      <c r="C145" s="80"/>
      <c r="D145" s="66"/>
      <c r="E145" s="66"/>
      <c r="F145" s="66"/>
      <c r="G145" s="66"/>
      <c r="H145" s="57">
        <f t="shared" si="12"/>
        <v>0</v>
      </c>
      <c r="I145" s="67"/>
      <c r="J145" s="68"/>
      <c r="K145" s="69"/>
      <c r="L145" s="61"/>
    </row>
    <row r="146" spans="2:12" ht="15.5" x14ac:dyDescent="0.35">
      <c r="B146" s="71"/>
      <c r="C146" s="50" t="s">
        <v>58</v>
      </c>
      <c r="D146" s="81">
        <f>SUM(D138:D145)</f>
        <v>0</v>
      </c>
      <c r="E146" s="81">
        <f>SUM(E138:E145)</f>
        <v>155819.8896363636</v>
      </c>
      <c r="F146" s="81">
        <f>SUM(F138:F145)</f>
        <v>0</v>
      </c>
      <c r="G146" s="81">
        <f>SUM(G138:G145)</f>
        <v>0</v>
      </c>
      <c r="H146" s="81">
        <f>SUM(H138:H145)</f>
        <v>155819.8896363636</v>
      </c>
      <c r="I146" s="73">
        <f>(I138*H138)+(I139*H139)+(I140*H140)+(I141*H141)+(I142*H142)+(I143*H143)+(I144*H144)+(I145*H145)</f>
        <v>51499.237879999986</v>
      </c>
      <c r="J146" s="73">
        <f>SUM(J138:J145)</f>
        <v>0</v>
      </c>
      <c r="K146" s="69"/>
      <c r="L146" s="74"/>
    </row>
    <row r="147" spans="2:12" ht="51" customHeight="1" x14ac:dyDescent="0.35">
      <c r="B147" s="50" t="s">
        <v>221</v>
      </c>
      <c r="C147" s="427" t="s">
        <v>222</v>
      </c>
      <c r="D147" s="427"/>
      <c r="E147" s="427"/>
      <c r="F147" s="427"/>
      <c r="G147" s="427"/>
      <c r="H147" s="427"/>
      <c r="I147" s="427"/>
      <c r="J147" s="428"/>
      <c r="K147" s="427"/>
      <c r="L147" s="52"/>
    </row>
    <row r="148" spans="2:12" ht="62" x14ac:dyDescent="0.35">
      <c r="B148" s="53" t="s">
        <v>223</v>
      </c>
      <c r="C148" s="54" t="s">
        <v>224</v>
      </c>
      <c r="D148" s="55">
        <v>95000</v>
      </c>
      <c r="E148" s="55">
        <v>95000</v>
      </c>
      <c r="F148" s="55">
        <v>95000</v>
      </c>
      <c r="G148" s="55">
        <v>95000</v>
      </c>
      <c r="H148" s="55">
        <v>95000</v>
      </c>
      <c r="I148" s="55">
        <v>95000</v>
      </c>
      <c r="J148" s="55">
        <v>13278</v>
      </c>
      <c r="K148" s="60" t="s">
        <v>225</v>
      </c>
      <c r="L148" s="61"/>
    </row>
    <row r="149" spans="2:12" ht="47" thickBot="1" x14ac:dyDescent="0.4">
      <c r="B149" s="75" t="s">
        <v>226</v>
      </c>
      <c r="C149" s="98" t="s">
        <v>227</v>
      </c>
      <c r="D149" s="55">
        <v>50000</v>
      </c>
      <c r="E149" s="55">
        <v>50000</v>
      </c>
      <c r="F149" s="55">
        <v>50000</v>
      </c>
      <c r="G149" s="55">
        <v>50000</v>
      </c>
      <c r="H149" s="55">
        <v>50000</v>
      </c>
      <c r="I149" s="55">
        <v>50000</v>
      </c>
      <c r="J149" s="55">
        <v>6988</v>
      </c>
      <c r="K149" s="60" t="s">
        <v>225</v>
      </c>
      <c r="L149" s="61"/>
    </row>
    <row r="150" spans="2:12" ht="49.15" customHeight="1" x14ac:dyDescent="0.35">
      <c r="B150" s="53" t="s">
        <v>228</v>
      </c>
      <c r="C150" s="54" t="s">
        <v>229</v>
      </c>
      <c r="D150" s="55">
        <v>50000</v>
      </c>
      <c r="E150" s="55">
        <v>50000</v>
      </c>
      <c r="F150" s="55">
        <v>50000</v>
      </c>
      <c r="G150" s="55">
        <v>50000</v>
      </c>
      <c r="H150" s="55">
        <v>50000</v>
      </c>
      <c r="I150" s="55">
        <v>50000</v>
      </c>
      <c r="J150" s="55">
        <v>6988</v>
      </c>
      <c r="K150" s="60" t="s">
        <v>225</v>
      </c>
      <c r="L150" s="61"/>
    </row>
    <row r="151" spans="2:12" ht="15.5" x14ac:dyDescent="0.35">
      <c r="B151" s="53" t="s">
        <v>230</v>
      </c>
      <c r="C151" s="54"/>
      <c r="D151" s="55"/>
      <c r="E151" s="55"/>
      <c r="F151" s="55"/>
      <c r="G151" s="55"/>
      <c r="H151" s="57">
        <f t="shared" ref="H151:H155" si="13">SUM(D151:G151)</f>
        <v>0</v>
      </c>
      <c r="I151" s="58"/>
      <c r="J151" s="59"/>
      <c r="K151" s="60"/>
      <c r="L151" s="61"/>
    </row>
    <row r="152" spans="2:12" ht="15.5" x14ac:dyDescent="0.35">
      <c r="B152" s="53" t="s">
        <v>231</v>
      </c>
      <c r="C152" s="54"/>
      <c r="D152" s="55"/>
      <c r="E152" s="55"/>
      <c r="F152" s="55"/>
      <c r="G152" s="55"/>
      <c r="H152" s="57">
        <f t="shared" si="13"/>
        <v>0</v>
      </c>
      <c r="I152" s="58"/>
      <c r="J152" s="59"/>
      <c r="K152" s="60"/>
      <c r="L152" s="61"/>
    </row>
    <row r="153" spans="2:12" ht="15.5" x14ac:dyDescent="0.35">
      <c r="B153" s="53" t="s">
        <v>232</v>
      </c>
      <c r="C153" s="54"/>
      <c r="D153" s="55"/>
      <c r="E153" s="55"/>
      <c r="F153" s="55"/>
      <c r="G153" s="55"/>
      <c r="H153" s="57">
        <f t="shared" si="13"/>
        <v>0</v>
      </c>
      <c r="I153" s="58"/>
      <c r="J153" s="59"/>
      <c r="K153" s="60"/>
      <c r="L153" s="61"/>
    </row>
    <row r="154" spans="2:12" ht="15.5" x14ac:dyDescent="0.35">
      <c r="B154" s="53" t="s">
        <v>233</v>
      </c>
      <c r="C154" s="80"/>
      <c r="D154" s="66"/>
      <c r="E154" s="66"/>
      <c r="F154" s="66"/>
      <c r="G154" s="66"/>
      <c r="H154" s="57">
        <f t="shared" si="13"/>
        <v>0</v>
      </c>
      <c r="I154" s="67"/>
      <c r="J154" s="68"/>
      <c r="K154" s="69"/>
      <c r="L154" s="61"/>
    </row>
    <row r="155" spans="2:12" ht="15.5" x14ac:dyDescent="0.35">
      <c r="B155" s="53" t="s">
        <v>234</v>
      </c>
      <c r="C155" s="80"/>
      <c r="D155" s="66"/>
      <c r="E155" s="66"/>
      <c r="F155" s="66"/>
      <c r="G155" s="66"/>
      <c r="H155" s="57">
        <f t="shared" si="13"/>
        <v>0</v>
      </c>
      <c r="I155" s="67"/>
      <c r="J155" s="68"/>
      <c r="K155" s="69"/>
      <c r="L155" s="61"/>
    </row>
    <row r="156" spans="2:12" ht="15.5" x14ac:dyDescent="0.35">
      <c r="B156" s="71"/>
      <c r="C156" s="50" t="s">
        <v>58</v>
      </c>
      <c r="D156" s="72">
        <f>SUM(D148:D155)</f>
        <v>195000</v>
      </c>
      <c r="E156" s="72">
        <f>SUM(E148:E155)</f>
        <v>195000</v>
      </c>
      <c r="F156" s="72">
        <f>SUM(F148:F155)</f>
        <v>195000</v>
      </c>
      <c r="G156" s="72">
        <f>SUM(G148:G155)</f>
        <v>195000</v>
      </c>
      <c r="H156" s="72">
        <f>SUM(H148:H155)</f>
        <v>195000</v>
      </c>
      <c r="I156" s="73">
        <f>(I148*H148)+(I149*H149)+(I150*H150)+(I151*H151)+(I152*H152)+(I153*H153)+(I154*H154)+(I155*H155)</f>
        <v>14025000000</v>
      </c>
      <c r="J156" s="73">
        <f>SUM(J148:J155)</f>
        <v>27254</v>
      </c>
      <c r="K156" s="69"/>
      <c r="L156" s="74"/>
    </row>
    <row r="157" spans="2:12" ht="15.5" x14ac:dyDescent="0.35">
      <c r="B157" s="50" t="s">
        <v>235</v>
      </c>
      <c r="C157" s="427" t="s">
        <v>236</v>
      </c>
      <c r="D157" s="427"/>
      <c r="E157" s="427"/>
      <c r="F157" s="427"/>
      <c r="G157" s="427"/>
      <c r="H157" s="427"/>
      <c r="I157" s="427"/>
      <c r="J157" s="428"/>
      <c r="K157" s="427"/>
      <c r="L157" s="74"/>
    </row>
    <row r="158" spans="2:12" ht="46.5" x14ac:dyDescent="0.35">
      <c r="B158" s="53" t="s">
        <v>237</v>
      </c>
      <c r="C158" s="54" t="s">
        <v>238</v>
      </c>
      <c r="D158" s="55"/>
      <c r="E158" s="55"/>
      <c r="F158" s="55">
        <v>38000</v>
      </c>
      <c r="G158" s="55"/>
      <c r="H158" s="57">
        <f>SUM(D158:G158)</f>
        <v>38000</v>
      </c>
      <c r="I158" s="58">
        <v>0.3</v>
      </c>
      <c r="J158" s="59"/>
      <c r="K158" s="60"/>
      <c r="L158" s="74"/>
    </row>
    <row r="159" spans="2:12" ht="15.5" x14ac:dyDescent="0.35">
      <c r="B159" s="53" t="s">
        <v>239</v>
      </c>
      <c r="C159" s="54"/>
      <c r="D159" s="55"/>
      <c r="E159" s="55"/>
      <c r="F159" s="55"/>
      <c r="G159" s="55"/>
      <c r="H159" s="57">
        <f t="shared" ref="H159:H165" si="14">SUM(D159:G159)</f>
        <v>0</v>
      </c>
      <c r="I159" s="58"/>
      <c r="J159" s="59"/>
      <c r="K159" s="60"/>
      <c r="L159" s="74"/>
    </row>
    <row r="160" spans="2:12" ht="15.5" x14ac:dyDescent="0.35">
      <c r="B160" s="53" t="s">
        <v>240</v>
      </c>
      <c r="C160" s="54"/>
      <c r="D160" s="55"/>
      <c r="E160" s="55"/>
      <c r="F160" s="55"/>
      <c r="G160" s="55"/>
      <c r="H160" s="57">
        <f t="shared" si="14"/>
        <v>0</v>
      </c>
      <c r="I160" s="58"/>
      <c r="J160" s="59"/>
      <c r="K160" s="60"/>
      <c r="L160" s="74"/>
    </row>
    <row r="161" spans="2:12" ht="15.5" x14ac:dyDescent="0.35">
      <c r="B161" s="53" t="s">
        <v>241</v>
      </c>
      <c r="C161" s="54"/>
      <c r="D161" s="55"/>
      <c r="E161" s="55"/>
      <c r="F161" s="55"/>
      <c r="G161" s="55"/>
      <c r="H161" s="57">
        <f t="shared" si="14"/>
        <v>0</v>
      </c>
      <c r="I161" s="58"/>
      <c r="J161" s="59"/>
      <c r="K161" s="60"/>
      <c r="L161" s="74"/>
    </row>
    <row r="162" spans="2:12" ht="15.5" x14ac:dyDescent="0.35">
      <c r="B162" s="53" t="s">
        <v>242</v>
      </c>
      <c r="C162" s="54"/>
      <c r="D162" s="55"/>
      <c r="E162" s="55"/>
      <c r="F162" s="55"/>
      <c r="G162" s="55"/>
      <c r="H162" s="57">
        <f t="shared" si="14"/>
        <v>0</v>
      </c>
      <c r="I162" s="58"/>
      <c r="J162" s="59"/>
      <c r="K162" s="60"/>
      <c r="L162" s="74"/>
    </row>
    <row r="163" spans="2:12" ht="15.5" x14ac:dyDescent="0.35">
      <c r="B163" s="53" t="s">
        <v>243</v>
      </c>
      <c r="C163" s="54"/>
      <c r="D163" s="55"/>
      <c r="E163" s="55"/>
      <c r="F163" s="55"/>
      <c r="G163" s="55"/>
      <c r="H163" s="57">
        <f t="shared" si="14"/>
        <v>0</v>
      </c>
      <c r="I163" s="58"/>
      <c r="J163" s="59"/>
      <c r="K163" s="60"/>
      <c r="L163" s="74"/>
    </row>
    <row r="164" spans="2:12" ht="15.5" x14ac:dyDescent="0.35">
      <c r="B164" s="53" t="s">
        <v>244</v>
      </c>
      <c r="C164" s="80"/>
      <c r="D164" s="66"/>
      <c r="E164" s="66"/>
      <c r="F164" s="66"/>
      <c r="G164" s="66"/>
      <c r="H164" s="57">
        <f t="shared" si="14"/>
        <v>0</v>
      </c>
      <c r="I164" s="67"/>
      <c r="J164" s="68"/>
      <c r="K164" s="69"/>
      <c r="L164" s="74"/>
    </row>
    <row r="165" spans="2:12" ht="15.5" x14ac:dyDescent="0.35">
      <c r="B165" s="53" t="s">
        <v>245</v>
      </c>
      <c r="C165" s="80"/>
      <c r="D165" s="66"/>
      <c r="E165" s="66"/>
      <c r="F165" s="66"/>
      <c r="G165" s="66"/>
      <c r="H165" s="57">
        <f t="shared" si="14"/>
        <v>0</v>
      </c>
      <c r="I165" s="67"/>
      <c r="J165" s="68"/>
      <c r="K165" s="69"/>
      <c r="L165" s="74"/>
    </row>
    <row r="166" spans="2:12" ht="15.5" x14ac:dyDescent="0.35">
      <c r="B166" s="71"/>
      <c r="C166" s="50" t="s">
        <v>58</v>
      </c>
      <c r="D166" s="72">
        <f>SUM(D158:D165)</f>
        <v>0</v>
      </c>
      <c r="E166" s="72">
        <f>SUM(E158:E165)</f>
        <v>0</v>
      </c>
      <c r="F166" s="72">
        <f>SUM(F158:F165)</f>
        <v>38000</v>
      </c>
      <c r="G166" s="72">
        <f>SUM(G158:G165)</f>
        <v>0</v>
      </c>
      <c r="H166" s="72">
        <f>SUM(H158:H165)</f>
        <v>38000</v>
      </c>
      <c r="I166" s="73">
        <f>(I158*H158)+(I159*H159)+(I160*H160)+(I161*H161)+(I162*H162)+(I163*H163)+(I164*H164)+(I165*H165)</f>
        <v>11400</v>
      </c>
      <c r="J166" s="73">
        <f>SUM(J158:J165)</f>
        <v>0</v>
      </c>
      <c r="K166" s="69"/>
      <c r="L166" s="74"/>
    </row>
    <row r="167" spans="2:12" ht="15.75" customHeight="1" x14ac:dyDescent="0.35">
      <c r="B167" s="90"/>
      <c r="C167" s="91"/>
      <c r="D167" s="92"/>
      <c r="E167" s="92"/>
      <c r="F167" s="92"/>
      <c r="G167" s="92"/>
      <c r="H167" s="92"/>
      <c r="I167" s="85"/>
      <c r="J167" s="92"/>
      <c r="K167" s="91"/>
      <c r="L167" s="93"/>
    </row>
    <row r="168" spans="2:12" ht="51" hidden="1" customHeight="1" x14ac:dyDescent="0.35">
      <c r="B168" s="50" t="s">
        <v>246</v>
      </c>
      <c r="C168" s="434"/>
      <c r="D168" s="434"/>
      <c r="E168" s="434"/>
      <c r="F168" s="434"/>
      <c r="G168" s="434"/>
      <c r="H168" s="434"/>
      <c r="I168" s="434"/>
      <c r="J168" s="435"/>
      <c r="K168" s="456"/>
      <c r="L168" s="51"/>
    </row>
    <row r="169" spans="2:12" ht="51" hidden="1" customHeight="1" x14ac:dyDescent="0.35">
      <c r="B169" s="50" t="s">
        <v>247</v>
      </c>
      <c r="C169" s="427"/>
      <c r="D169" s="427"/>
      <c r="E169" s="427"/>
      <c r="F169" s="427"/>
      <c r="G169" s="427"/>
      <c r="H169" s="427"/>
      <c r="I169" s="427"/>
      <c r="J169" s="428"/>
      <c r="K169" s="427"/>
      <c r="L169" s="52"/>
    </row>
    <row r="170" spans="2:12" ht="15.5" hidden="1" x14ac:dyDescent="0.35">
      <c r="B170" s="53" t="s">
        <v>248</v>
      </c>
      <c r="C170" s="54"/>
      <c r="D170" s="55"/>
      <c r="E170" s="55"/>
      <c r="F170" s="55"/>
      <c r="G170" s="55"/>
      <c r="H170" s="57">
        <f>SUM(D170:G170)</f>
        <v>0</v>
      </c>
      <c r="I170" s="58"/>
      <c r="J170" s="59"/>
      <c r="K170" s="60"/>
      <c r="L170" s="61"/>
    </row>
    <row r="171" spans="2:12" ht="15.5" hidden="1" x14ac:dyDescent="0.35">
      <c r="B171" s="53" t="s">
        <v>249</v>
      </c>
      <c r="C171" s="54"/>
      <c r="D171" s="55"/>
      <c r="E171" s="55"/>
      <c r="F171" s="55"/>
      <c r="G171" s="55"/>
      <c r="H171" s="57">
        <f t="shared" ref="H171:H177" si="15">SUM(D171:G171)</f>
        <v>0</v>
      </c>
      <c r="I171" s="58"/>
      <c r="J171" s="59"/>
      <c r="K171" s="60"/>
      <c r="L171" s="61"/>
    </row>
    <row r="172" spans="2:12" ht="15.5" hidden="1" x14ac:dyDescent="0.35">
      <c r="B172" s="53" t="s">
        <v>250</v>
      </c>
      <c r="C172" s="54"/>
      <c r="D172" s="55"/>
      <c r="E172" s="55"/>
      <c r="F172" s="55"/>
      <c r="G172" s="55"/>
      <c r="H172" s="57">
        <f t="shared" si="15"/>
        <v>0</v>
      </c>
      <c r="I172" s="58"/>
      <c r="J172" s="59"/>
      <c r="K172" s="60"/>
      <c r="L172" s="61"/>
    </row>
    <row r="173" spans="2:12" ht="15.5" hidden="1" x14ac:dyDescent="0.35">
      <c r="B173" s="53" t="s">
        <v>251</v>
      </c>
      <c r="C173" s="54"/>
      <c r="D173" s="55"/>
      <c r="E173" s="55"/>
      <c r="F173" s="55"/>
      <c r="G173" s="55"/>
      <c r="H173" s="57">
        <f t="shared" si="15"/>
        <v>0</v>
      </c>
      <c r="I173" s="58"/>
      <c r="J173" s="59"/>
      <c r="K173" s="60"/>
      <c r="L173" s="61"/>
    </row>
    <row r="174" spans="2:12" ht="15.5" hidden="1" x14ac:dyDescent="0.35">
      <c r="B174" s="53" t="s">
        <v>252</v>
      </c>
      <c r="C174" s="54"/>
      <c r="D174" s="55"/>
      <c r="E174" s="55"/>
      <c r="F174" s="55"/>
      <c r="G174" s="55"/>
      <c r="H174" s="57">
        <f t="shared" si="15"/>
        <v>0</v>
      </c>
      <c r="I174" s="58"/>
      <c r="J174" s="59"/>
      <c r="K174" s="60"/>
      <c r="L174" s="61"/>
    </row>
    <row r="175" spans="2:12" ht="15.5" hidden="1" x14ac:dyDescent="0.35">
      <c r="B175" s="53" t="s">
        <v>253</v>
      </c>
      <c r="C175" s="54"/>
      <c r="D175" s="55"/>
      <c r="E175" s="55"/>
      <c r="F175" s="55"/>
      <c r="G175" s="55"/>
      <c r="H175" s="57">
        <f t="shared" si="15"/>
        <v>0</v>
      </c>
      <c r="I175" s="58"/>
      <c r="J175" s="59"/>
      <c r="K175" s="60"/>
      <c r="L175" s="61"/>
    </row>
    <row r="176" spans="2:12" ht="15.5" hidden="1" x14ac:dyDescent="0.35">
      <c r="B176" s="53" t="s">
        <v>254</v>
      </c>
      <c r="C176" s="80"/>
      <c r="D176" s="66"/>
      <c r="E176" s="66"/>
      <c r="F176" s="66"/>
      <c r="G176" s="66"/>
      <c r="H176" s="57">
        <f t="shared" si="15"/>
        <v>0</v>
      </c>
      <c r="I176" s="67"/>
      <c r="J176" s="68"/>
      <c r="K176" s="69"/>
      <c r="L176" s="61"/>
    </row>
    <row r="177" spans="2:12" ht="15.5" hidden="1" x14ac:dyDescent="0.35">
      <c r="B177" s="53" t="s">
        <v>255</v>
      </c>
      <c r="C177" s="80"/>
      <c r="D177" s="66"/>
      <c r="E177" s="66"/>
      <c r="F177" s="66"/>
      <c r="G177" s="66"/>
      <c r="H177" s="57">
        <f t="shared" si="15"/>
        <v>0</v>
      </c>
      <c r="I177" s="67"/>
      <c r="J177" s="68"/>
      <c r="K177" s="69"/>
      <c r="L177" s="61"/>
    </row>
    <row r="178" spans="2:12" ht="15.5" hidden="1" x14ac:dyDescent="0.35">
      <c r="B178" s="71"/>
      <c r="C178" s="99" t="s">
        <v>256</v>
      </c>
      <c r="D178" s="72">
        <f>SUM(D170:D177)</f>
        <v>0</v>
      </c>
      <c r="E178" s="72">
        <f>SUM(E170:E177)</f>
        <v>0</v>
      </c>
      <c r="F178" s="72">
        <f>SUM(F170:F177)</f>
        <v>0</v>
      </c>
      <c r="G178" s="72">
        <f>SUM(G170:G177)</f>
        <v>0</v>
      </c>
      <c r="H178" s="81">
        <f>SUM(H170:H177)</f>
        <v>0</v>
      </c>
      <c r="I178" s="73">
        <f>(I170*H170)+(I171*H171)+(I172*H172)+(I173*H173)+(I174*H174)+(I175*H175)+(I176*H176)+(I177*H177)</f>
        <v>0</v>
      </c>
      <c r="J178" s="73">
        <f>SUM(J170:J177)</f>
        <v>0</v>
      </c>
      <c r="K178" s="69"/>
      <c r="L178" s="74"/>
    </row>
    <row r="179" spans="2:12" ht="51" hidden="1" customHeight="1" x14ac:dyDescent="0.35">
      <c r="B179" s="50" t="s">
        <v>257</v>
      </c>
      <c r="C179" s="427"/>
      <c r="D179" s="427"/>
      <c r="E179" s="427"/>
      <c r="F179" s="427"/>
      <c r="G179" s="427"/>
      <c r="H179" s="427"/>
      <c r="I179" s="427"/>
      <c r="J179" s="428"/>
      <c r="K179" s="427"/>
      <c r="L179" s="52"/>
    </row>
    <row r="180" spans="2:12" ht="15.5" hidden="1" x14ac:dyDescent="0.35">
      <c r="B180" s="53" t="s">
        <v>258</v>
      </c>
      <c r="C180" s="54"/>
      <c r="D180" s="55"/>
      <c r="E180" s="55"/>
      <c r="F180" s="55"/>
      <c r="G180" s="55"/>
      <c r="H180" s="57">
        <f>SUM(D180:G180)</f>
        <v>0</v>
      </c>
      <c r="I180" s="58"/>
      <c r="J180" s="59"/>
      <c r="K180" s="60"/>
      <c r="L180" s="61"/>
    </row>
    <row r="181" spans="2:12" ht="15.5" hidden="1" x14ac:dyDescent="0.35">
      <c r="B181" s="53" t="s">
        <v>259</v>
      </c>
      <c r="C181" s="54"/>
      <c r="D181" s="55"/>
      <c r="E181" s="55"/>
      <c r="F181" s="55"/>
      <c r="G181" s="55"/>
      <c r="H181" s="57">
        <f t="shared" ref="H181:H187" si="16">SUM(D181:G181)</f>
        <v>0</v>
      </c>
      <c r="I181" s="58"/>
      <c r="J181" s="59"/>
      <c r="K181" s="60"/>
      <c r="L181" s="61"/>
    </row>
    <row r="182" spans="2:12" ht="15.5" hidden="1" x14ac:dyDescent="0.35">
      <c r="B182" s="53" t="s">
        <v>260</v>
      </c>
      <c r="C182" s="54"/>
      <c r="D182" s="55"/>
      <c r="E182" s="55"/>
      <c r="F182" s="55"/>
      <c r="G182" s="55"/>
      <c r="H182" s="57">
        <f t="shared" si="16"/>
        <v>0</v>
      </c>
      <c r="I182" s="58"/>
      <c r="J182" s="59"/>
      <c r="K182" s="60"/>
      <c r="L182" s="61"/>
    </row>
    <row r="183" spans="2:12" ht="15.5" hidden="1" x14ac:dyDescent="0.35">
      <c r="B183" s="53" t="s">
        <v>261</v>
      </c>
      <c r="C183" s="54"/>
      <c r="D183" s="55"/>
      <c r="E183" s="55"/>
      <c r="F183" s="55"/>
      <c r="G183" s="55"/>
      <c r="H183" s="57">
        <f t="shared" si="16"/>
        <v>0</v>
      </c>
      <c r="I183" s="58"/>
      <c r="J183" s="59"/>
      <c r="K183" s="60"/>
      <c r="L183" s="61"/>
    </row>
    <row r="184" spans="2:12" ht="15.5" hidden="1" x14ac:dyDescent="0.35">
      <c r="B184" s="53" t="s">
        <v>262</v>
      </c>
      <c r="C184" s="54"/>
      <c r="D184" s="55"/>
      <c r="E184" s="55"/>
      <c r="F184" s="55"/>
      <c r="G184" s="55"/>
      <c r="H184" s="57">
        <f t="shared" si="16"/>
        <v>0</v>
      </c>
      <c r="I184" s="58"/>
      <c r="J184" s="59"/>
      <c r="K184" s="60"/>
      <c r="L184" s="61"/>
    </row>
    <row r="185" spans="2:12" ht="15.5" hidden="1" x14ac:dyDescent="0.35">
      <c r="B185" s="53" t="s">
        <v>263</v>
      </c>
      <c r="C185" s="54"/>
      <c r="D185" s="55"/>
      <c r="E185" s="55"/>
      <c r="F185" s="55"/>
      <c r="G185" s="55"/>
      <c r="H185" s="57">
        <f t="shared" si="16"/>
        <v>0</v>
      </c>
      <c r="I185" s="58"/>
      <c r="J185" s="59"/>
      <c r="K185" s="60"/>
      <c r="L185" s="61"/>
    </row>
    <row r="186" spans="2:12" ht="15.5" hidden="1" x14ac:dyDescent="0.35">
      <c r="B186" s="53" t="s">
        <v>264</v>
      </c>
      <c r="C186" s="80"/>
      <c r="D186" s="66"/>
      <c r="E186" s="66"/>
      <c r="F186" s="66"/>
      <c r="G186" s="66"/>
      <c r="H186" s="57">
        <f t="shared" si="16"/>
        <v>0</v>
      </c>
      <c r="I186" s="67"/>
      <c r="J186" s="68"/>
      <c r="K186" s="69"/>
      <c r="L186" s="61"/>
    </row>
    <row r="187" spans="2:12" ht="15.5" hidden="1" x14ac:dyDescent="0.35">
      <c r="B187" s="53" t="s">
        <v>265</v>
      </c>
      <c r="C187" s="80"/>
      <c r="D187" s="66"/>
      <c r="E187" s="66"/>
      <c r="F187" s="66"/>
      <c r="G187" s="66"/>
      <c r="H187" s="57">
        <f t="shared" si="16"/>
        <v>0</v>
      </c>
      <c r="I187" s="67"/>
      <c r="J187" s="68"/>
      <c r="K187" s="69"/>
      <c r="L187" s="61"/>
    </row>
    <row r="188" spans="2:12" ht="15.5" hidden="1" x14ac:dyDescent="0.35">
      <c r="B188" s="71"/>
      <c r="C188" s="99" t="s">
        <v>256</v>
      </c>
      <c r="D188" s="81">
        <f>SUM(D180:D187)</f>
        <v>0</v>
      </c>
      <c r="E188" s="81">
        <f>SUM(E180:E187)</f>
        <v>0</v>
      </c>
      <c r="F188" s="81">
        <f>SUM(F180:F187)</f>
        <v>0</v>
      </c>
      <c r="G188" s="81">
        <f>SUM(G180:G187)</f>
        <v>0</v>
      </c>
      <c r="H188" s="81">
        <f>SUM(H180:H187)</f>
        <v>0</v>
      </c>
      <c r="I188" s="73">
        <f>(I180*H180)+(I181*H181)+(I182*H182)+(I183*H183)+(I184*H184)+(I185*H185)+(I186*H186)+(I187*H187)</f>
        <v>0</v>
      </c>
      <c r="J188" s="73">
        <f>SUM(J180:J187)</f>
        <v>0</v>
      </c>
      <c r="K188" s="69"/>
      <c r="L188" s="74"/>
    </row>
    <row r="189" spans="2:12" ht="51" hidden="1" customHeight="1" x14ac:dyDescent="0.35">
      <c r="B189" s="50" t="s">
        <v>266</v>
      </c>
      <c r="C189" s="427"/>
      <c r="D189" s="427"/>
      <c r="E189" s="427"/>
      <c r="F189" s="427"/>
      <c r="G189" s="427"/>
      <c r="H189" s="427"/>
      <c r="I189" s="427"/>
      <c r="J189" s="428"/>
      <c r="K189" s="427"/>
      <c r="L189" s="52"/>
    </row>
    <row r="190" spans="2:12" ht="15.5" hidden="1" x14ac:dyDescent="0.35">
      <c r="B190" s="53" t="s">
        <v>267</v>
      </c>
      <c r="C190" s="54"/>
      <c r="D190" s="55"/>
      <c r="E190" s="55"/>
      <c r="F190" s="55"/>
      <c r="G190" s="55"/>
      <c r="H190" s="57">
        <f>SUM(D190:G190)</f>
        <v>0</v>
      </c>
      <c r="I190" s="58"/>
      <c r="J190" s="59"/>
      <c r="K190" s="60"/>
      <c r="L190" s="61"/>
    </row>
    <row r="191" spans="2:12" ht="15.5" hidden="1" x14ac:dyDescent="0.35">
      <c r="B191" s="53" t="s">
        <v>268</v>
      </c>
      <c r="C191" s="54"/>
      <c r="D191" s="55"/>
      <c r="E191" s="55"/>
      <c r="F191" s="55"/>
      <c r="G191" s="55"/>
      <c r="H191" s="57">
        <f t="shared" ref="H191:H197" si="17">SUM(D191:G191)</f>
        <v>0</v>
      </c>
      <c r="I191" s="58"/>
      <c r="J191" s="59"/>
      <c r="K191" s="60"/>
      <c r="L191" s="61"/>
    </row>
    <row r="192" spans="2:12" ht="15.5" hidden="1" x14ac:dyDescent="0.35">
      <c r="B192" s="53" t="s">
        <v>269</v>
      </c>
      <c r="C192" s="54"/>
      <c r="D192" s="55"/>
      <c r="E192" s="55"/>
      <c r="F192" s="55"/>
      <c r="G192" s="55"/>
      <c r="H192" s="57">
        <f t="shared" si="17"/>
        <v>0</v>
      </c>
      <c r="I192" s="58"/>
      <c r="J192" s="59"/>
      <c r="K192" s="60"/>
      <c r="L192" s="61"/>
    </row>
    <row r="193" spans="2:12" ht="15.5" hidden="1" x14ac:dyDescent="0.35">
      <c r="B193" s="53" t="s">
        <v>270</v>
      </c>
      <c r="C193" s="54"/>
      <c r="D193" s="55"/>
      <c r="E193" s="55"/>
      <c r="F193" s="55"/>
      <c r="G193" s="55"/>
      <c r="H193" s="57">
        <f t="shared" si="17"/>
        <v>0</v>
      </c>
      <c r="I193" s="58"/>
      <c r="J193" s="59"/>
      <c r="K193" s="60"/>
      <c r="L193" s="61"/>
    </row>
    <row r="194" spans="2:12" ht="15.5" hidden="1" x14ac:dyDescent="0.35">
      <c r="B194" s="53" t="s">
        <v>271</v>
      </c>
      <c r="C194" s="54"/>
      <c r="D194" s="55"/>
      <c r="E194" s="55"/>
      <c r="F194" s="55"/>
      <c r="G194" s="55"/>
      <c r="H194" s="57">
        <f t="shared" si="17"/>
        <v>0</v>
      </c>
      <c r="I194" s="58"/>
      <c r="J194" s="59"/>
      <c r="K194" s="60"/>
      <c r="L194" s="61"/>
    </row>
    <row r="195" spans="2:12" ht="15.5" hidden="1" x14ac:dyDescent="0.35">
      <c r="B195" s="53" t="s">
        <v>272</v>
      </c>
      <c r="C195" s="54"/>
      <c r="D195" s="55"/>
      <c r="E195" s="55"/>
      <c r="F195" s="55"/>
      <c r="G195" s="55"/>
      <c r="H195" s="57">
        <f t="shared" si="17"/>
        <v>0</v>
      </c>
      <c r="I195" s="58"/>
      <c r="J195" s="59"/>
      <c r="K195" s="60"/>
      <c r="L195" s="61"/>
    </row>
    <row r="196" spans="2:12" ht="15.5" hidden="1" x14ac:dyDescent="0.35">
      <c r="B196" s="53" t="s">
        <v>273</v>
      </c>
      <c r="C196" s="80"/>
      <c r="D196" s="66"/>
      <c r="E196" s="66"/>
      <c r="F196" s="66"/>
      <c r="G196" s="66"/>
      <c r="H196" s="57">
        <f t="shared" si="17"/>
        <v>0</v>
      </c>
      <c r="I196" s="67"/>
      <c r="J196" s="68"/>
      <c r="K196" s="69"/>
      <c r="L196" s="61"/>
    </row>
    <row r="197" spans="2:12" ht="15.5" hidden="1" x14ac:dyDescent="0.35">
      <c r="B197" s="53" t="s">
        <v>274</v>
      </c>
      <c r="C197" s="80"/>
      <c r="D197" s="66"/>
      <c r="E197" s="66"/>
      <c r="F197" s="66"/>
      <c r="G197" s="66"/>
      <c r="H197" s="57">
        <f t="shared" si="17"/>
        <v>0</v>
      </c>
      <c r="I197" s="67"/>
      <c r="J197" s="68"/>
      <c r="K197" s="69"/>
      <c r="L197" s="61"/>
    </row>
    <row r="198" spans="2:12" ht="15.5" hidden="1" x14ac:dyDescent="0.35">
      <c r="B198" s="71"/>
      <c r="C198" s="99" t="s">
        <v>256</v>
      </c>
      <c r="D198" s="81">
        <f>SUM(D190:D197)</f>
        <v>0</v>
      </c>
      <c r="E198" s="81">
        <f>SUM(E190:E197)</f>
        <v>0</v>
      </c>
      <c r="F198" s="81">
        <f>SUM(F190:F197)</f>
        <v>0</v>
      </c>
      <c r="G198" s="81">
        <f>SUM(G190:G197)</f>
        <v>0</v>
      </c>
      <c r="H198" s="81">
        <f>SUM(H190:H197)</f>
        <v>0</v>
      </c>
      <c r="I198" s="73">
        <f>(I190*H190)+(I191*H191)+(I192*H192)+(I193*H193)+(I194*H194)+(I195*H195)+(I196*H196)+(I197*H197)</f>
        <v>0</v>
      </c>
      <c r="J198" s="73">
        <f>SUM(J190:J197)</f>
        <v>0</v>
      </c>
      <c r="K198" s="69"/>
      <c r="L198" s="74"/>
    </row>
    <row r="199" spans="2:12" ht="51" hidden="1" customHeight="1" x14ac:dyDescent="0.35">
      <c r="B199" s="50" t="s">
        <v>275</v>
      </c>
      <c r="C199" s="427"/>
      <c r="D199" s="427"/>
      <c r="E199" s="427"/>
      <c r="F199" s="427"/>
      <c r="G199" s="427"/>
      <c r="H199" s="427"/>
      <c r="I199" s="427"/>
      <c r="J199" s="428"/>
      <c r="K199" s="427"/>
      <c r="L199" s="52"/>
    </row>
    <row r="200" spans="2:12" ht="15.5" hidden="1" x14ac:dyDescent="0.35">
      <c r="B200" s="53" t="s">
        <v>276</v>
      </c>
      <c r="C200" s="54"/>
      <c r="D200" s="55"/>
      <c r="E200" s="55"/>
      <c r="F200" s="55"/>
      <c r="G200" s="55"/>
      <c r="H200" s="57">
        <f>SUM(D200:G200)</f>
        <v>0</v>
      </c>
      <c r="I200" s="58"/>
      <c r="J200" s="59"/>
      <c r="K200" s="60"/>
      <c r="L200" s="61"/>
    </row>
    <row r="201" spans="2:12" ht="15.5" hidden="1" x14ac:dyDescent="0.35">
      <c r="B201" s="53" t="s">
        <v>277</v>
      </c>
      <c r="C201" s="54"/>
      <c r="D201" s="55"/>
      <c r="E201" s="55"/>
      <c r="F201" s="55"/>
      <c r="G201" s="55"/>
      <c r="H201" s="57">
        <f t="shared" ref="H201:H207" si="18">SUM(D201:G201)</f>
        <v>0</v>
      </c>
      <c r="I201" s="58"/>
      <c r="J201" s="59"/>
      <c r="K201" s="60"/>
      <c r="L201" s="61"/>
    </row>
    <row r="202" spans="2:12" ht="15.5" hidden="1" x14ac:dyDescent="0.35">
      <c r="B202" s="53" t="s">
        <v>278</v>
      </c>
      <c r="C202" s="54"/>
      <c r="D202" s="55"/>
      <c r="E202" s="55"/>
      <c r="F202" s="55"/>
      <c r="G202" s="55"/>
      <c r="H202" s="57">
        <f>SUM(D202:G202)</f>
        <v>0</v>
      </c>
      <c r="I202" s="58"/>
      <c r="J202" s="59"/>
      <c r="K202" s="60"/>
      <c r="L202" s="61"/>
    </row>
    <row r="203" spans="2:12" ht="15.5" hidden="1" x14ac:dyDescent="0.35">
      <c r="B203" s="53" t="s">
        <v>279</v>
      </c>
      <c r="C203" s="54"/>
      <c r="D203" s="55"/>
      <c r="E203" s="55"/>
      <c r="F203" s="55"/>
      <c r="G203" s="55"/>
      <c r="H203" s="57">
        <f t="shared" si="18"/>
        <v>0</v>
      </c>
      <c r="I203" s="58"/>
      <c r="J203" s="59"/>
      <c r="K203" s="60"/>
      <c r="L203" s="61"/>
    </row>
    <row r="204" spans="2:12" ht="15.5" hidden="1" x14ac:dyDescent="0.35">
      <c r="B204" s="53" t="s">
        <v>280</v>
      </c>
      <c r="C204" s="54"/>
      <c r="D204" s="55"/>
      <c r="E204" s="55"/>
      <c r="F204" s="55"/>
      <c r="G204" s="55"/>
      <c r="H204" s="57">
        <f t="shared" si="18"/>
        <v>0</v>
      </c>
      <c r="I204" s="58"/>
      <c r="J204" s="59"/>
      <c r="K204" s="60"/>
      <c r="L204" s="61"/>
    </row>
    <row r="205" spans="2:12" ht="15.5" hidden="1" x14ac:dyDescent="0.35">
      <c r="B205" s="53" t="s">
        <v>281</v>
      </c>
      <c r="C205" s="54"/>
      <c r="D205" s="55"/>
      <c r="E205" s="55"/>
      <c r="F205" s="55"/>
      <c r="G205" s="55"/>
      <c r="H205" s="57">
        <f t="shared" si="18"/>
        <v>0</v>
      </c>
      <c r="I205" s="58"/>
      <c r="J205" s="59"/>
      <c r="K205" s="60"/>
      <c r="L205" s="61"/>
    </row>
    <row r="206" spans="2:12" ht="15.5" hidden="1" x14ac:dyDescent="0.35">
      <c r="B206" s="53" t="s">
        <v>282</v>
      </c>
      <c r="C206" s="80"/>
      <c r="D206" s="66"/>
      <c r="E206" s="66"/>
      <c r="F206" s="66"/>
      <c r="G206" s="66"/>
      <c r="H206" s="57">
        <f t="shared" si="18"/>
        <v>0</v>
      </c>
      <c r="I206" s="67"/>
      <c r="J206" s="68"/>
      <c r="K206" s="69"/>
      <c r="L206" s="61"/>
    </row>
    <row r="207" spans="2:12" ht="15.5" hidden="1" x14ac:dyDescent="0.35">
      <c r="B207" s="53" t="s">
        <v>283</v>
      </c>
      <c r="C207" s="80"/>
      <c r="D207" s="66"/>
      <c r="E207" s="66"/>
      <c r="F207" s="66"/>
      <c r="G207" s="66"/>
      <c r="H207" s="57">
        <f t="shared" si="18"/>
        <v>0</v>
      </c>
      <c r="I207" s="67"/>
      <c r="J207" s="68"/>
      <c r="K207" s="69"/>
      <c r="L207" s="61"/>
    </row>
    <row r="208" spans="2:12" ht="15.5" hidden="1" x14ac:dyDescent="0.35">
      <c r="B208" s="71"/>
      <c r="C208" s="99" t="s">
        <v>256</v>
      </c>
      <c r="D208" s="72">
        <f>SUM(D200:D207)</f>
        <v>0</v>
      </c>
      <c r="E208" s="72">
        <f>SUM(E200:E207)</f>
        <v>0</v>
      </c>
      <c r="F208" s="72">
        <f>SUM(F200:F207)</f>
        <v>0</v>
      </c>
      <c r="G208" s="72">
        <f>SUM(G200:G207)</f>
        <v>0</v>
      </c>
      <c r="H208" s="72">
        <f>SUM(H200:H207)</f>
        <v>0</v>
      </c>
      <c r="I208" s="73">
        <f>(I200*H200)+(I201*H201)+(I202*H202)+(I203*H203)+(I204*H204)+(I205*H205)+(I206*H206)+(I207*H207)</f>
        <v>0</v>
      </c>
      <c r="J208" s="73">
        <f>SUM(J200:J207)</f>
        <v>0</v>
      </c>
      <c r="K208" s="69"/>
      <c r="L208" s="74"/>
    </row>
    <row r="209" spans="2:12" ht="15.75" hidden="1" customHeight="1" x14ac:dyDescent="0.35">
      <c r="B209" s="90"/>
      <c r="C209" s="91"/>
      <c r="D209" s="92"/>
      <c r="E209" s="92"/>
      <c r="F209" s="92"/>
      <c r="G209" s="92"/>
      <c r="H209" s="92"/>
      <c r="I209" s="85"/>
      <c r="J209" s="92"/>
      <c r="K209" s="91"/>
      <c r="L209" s="93"/>
    </row>
    <row r="210" spans="2:12" ht="15.75" customHeight="1" x14ac:dyDescent="0.35">
      <c r="B210" s="90"/>
      <c r="C210" s="91"/>
      <c r="D210" s="92"/>
      <c r="E210" s="92"/>
      <c r="F210" s="92"/>
      <c r="G210" s="92"/>
      <c r="H210" s="92"/>
      <c r="I210" s="85"/>
      <c r="J210" s="92"/>
      <c r="K210" s="91"/>
      <c r="L210" s="93"/>
    </row>
    <row r="211" spans="2:12" ht="63.75" customHeight="1" x14ac:dyDescent="0.35">
      <c r="B211" s="50" t="s">
        <v>284</v>
      </c>
      <c r="C211" s="100"/>
      <c r="D211" s="101"/>
      <c r="E211" s="101"/>
      <c r="F211" s="101"/>
      <c r="G211" s="101"/>
      <c r="H211" s="102">
        <f>SUM(D211:G211)</f>
        <v>0</v>
      </c>
      <c r="I211" s="58"/>
      <c r="J211" s="101"/>
      <c r="K211" s="103"/>
      <c r="L211" s="74"/>
    </row>
    <row r="212" spans="2:12" ht="69.75" customHeight="1" x14ac:dyDescent="0.35">
      <c r="B212" s="50" t="s">
        <v>285</v>
      </c>
      <c r="C212" s="100"/>
      <c r="D212" s="101"/>
      <c r="E212" s="104">
        <v>28037.3836363636</v>
      </c>
      <c r="F212" s="101"/>
      <c r="G212" s="101"/>
      <c r="H212" s="102">
        <f>SUM(D212:G212)</f>
        <v>28037.3836363636</v>
      </c>
      <c r="I212" s="58"/>
      <c r="J212" s="101"/>
      <c r="K212" s="103"/>
      <c r="L212" s="74"/>
    </row>
    <row r="213" spans="2:12" ht="57" customHeight="1" x14ac:dyDescent="0.35">
      <c r="B213" s="50" t="s">
        <v>286</v>
      </c>
      <c r="C213" s="105"/>
      <c r="D213" s="101">
        <v>150000</v>
      </c>
      <c r="E213" s="106">
        <v>65420.561818181799</v>
      </c>
      <c r="F213" s="101">
        <v>65800</v>
      </c>
      <c r="G213" s="101"/>
      <c r="H213" s="102">
        <f>SUM(D213:G213)</f>
        <v>281220.56181818177</v>
      </c>
      <c r="I213" s="58"/>
      <c r="J213" s="101">
        <v>17547</v>
      </c>
      <c r="K213" s="103" t="s">
        <v>287</v>
      </c>
      <c r="L213" s="74"/>
    </row>
    <row r="214" spans="2:12" ht="65.25" customHeight="1" x14ac:dyDescent="0.35">
      <c r="B214" s="107" t="s">
        <v>288</v>
      </c>
      <c r="C214" s="100"/>
      <c r="D214" s="101"/>
      <c r="E214" s="101"/>
      <c r="F214" s="101"/>
      <c r="G214" s="101"/>
      <c r="H214" s="102">
        <f>SUM(D214:G214)</f>
        <v>0</v>
      </c>
      <c r="I214" s="58"/>
      <c r="J214" s="101"/>
      <c r="K214" s="103"/>
      <c r="L214" s="74"/>
    </row>
    <row r="215" spans="2:12" ht="38.25" customHeight="1" x14ac:dyDescent="0.35">
      <c r="B215" s="108"/>
      <c r="C215" s="109" t="s">
        <v>289</v>
      </c>
      <c r="D215" s="110">
        <f>SUM(D211:D214)</f>
        <v>150000</v>
      </c>
      <c r="E215" s="110">
        <f>SUM(E211:E214)</f>
        <v>93457.945454545406</v>
      </c>
      <c r="F215" s="110">
        <f>SUM(F211:F214)</f>
        <v>65800</v>
      </c>
      <c r="G215" s="110">
        <f>SUM(G211:G214)</f>
        <v>0</v>
      </c>
      <c r="H215" s="110">
        <f>SUM(H211:H214)</f>
        <v>309257.94545454538</v>
      </c>
      <c r="I215" s="73">
        <f>(I211*H211)+(I212*H212)+(I213*H213)+(I214*H214)</f>
        <v>0</v>
      </c>
      <c r="J215" s="73">
        <f>SUM(J211:J214)</f>
        <v>17547</v>
      </c>
      <c r="K215" s="100"/>
      <c r="L215" s="111"/>
    </row>
    <row r="216" spans="2:12" ht="15.75" customHeight="1" x14ac:dyDescent="0.35">
      <c r="B216" s="108"/>
      <c r="C216" s="91"/>
      <c r="D216" s="92"/>
      <c r="E216" s="92"/>
      <c r="F216" s="92"/>
      <c r="G216" s="92"/>
      <c r="H216" s="92"/>
      <c r="I216" s="85"/>
      <c r="J216" s="92"/>
      <c r="K216" s="91"/>
      <c r="L216" s="111"/>
    </row>
    <row r="217" spans="2:12" ht="15.75" customHeight="1" x14ac:dyDescent="0.35">
      <c r="B217" s="108"/>
      <c r="C217" s="91"/>
      <c r="D217" s="92"/>
      <c r="E217" s="92"/>
      <c r="F217" s="92"/>
      <c r="G217" s="92"/>
      <c r="H217" s="92"/>
      <c r="I217" s="85"/>
      <c r="J217" s="92"/>
      <c r="K217" s="91"/>
      <c r="L217" s="111"/>
    </row>
    <row r="218" spans="2:12" ht="15.75" customHeight="1" x14ac:dyDescent="0.35">
      <c r="B218" s="108"/>
      <c r="C218" s="91"/>
      <c r="D218" s="92"/>
      <c r="E218" s="92"/>
      <c r="F218" s="92"/>
      <c r="G218" s="92"/>
      <c r="H218" s="92"/>
      <c r="I218" s="85"/>
      <c r="J218" s="92"/>
      <c r="K218" s="91"/>
      <c r="L218" s="111"/>
    </row>
    <row r="219" spans="2:12" ht="15.75" customHeight="1" x14ac:dyDescent="0.35">
      <c r="B219" s="108"/>
      <c r="C219" s="91"/>
      <c r="D219" s="92"/>
      <c r="E219" s="92"/>
      <c r="F219" s="92"/>
      <c r="G219" s="92"/>
      <c r="H219" s="92"/>
      <c r="I219" s="85"/>
      <c r="J219" s="92"/>
      <c r="K219" s="91"/>
      <c r="L219" s="111"/>
    </row>
    <row r="220" spans="2:12" ht="15.75" customHeight="1" x14ac:dyDescent="0.35">
      <c r="B220" s="108"/>
      <c r="C220" s="91"/>
      <c r="D220" s="92"/>
      <c r="E220" s="92"/>
      <c r="F220" s="92"/>
      <c r="G220" s="92"/>
      <c r="H220" s="92"/>
      <c r="I220" s="85"/>
      <c r="J220" s="92"/>
      <c r="K220" s="91"/>
      <c r="L220" s="111"/>
    </row>
    <row r="221" spans="2:12" ht="15.75" customHeight="1" x14ac:dyDescent="0.35">
      <c r="B221" s="108"/>
      <c r="C221" s="91"/>
      <c r="D221" s="92"/>
      <c r="E221" s="92"/>
      <c r="F221" s="92"/>
      <c r="G221" s="92"/>
      <c r="H221" s="92"/>
      <c r="I221" s="85"/>
      <c r="J221" s="92"/>
      <c r="K221" s="91"/>
      <c r="L221" s="111"/>
    </row>
    <row r="222" spans="2:12" ht="15.75" customHeight="1" thickBot="1" x14ac:dyDescent="0.4">
      <c r="B222" s="108"/>
      <c r="C222" s="91"/>
      <c r="D222" s="92"/>
      <c r="E222" s="92"/>
      <c r="F222" s="92"/>
      <c r="G222" s="92"/>
      <c r="H222" s="92"/>
      <c r="I222" s="85"/>
      <c r="J222" s="92"/>
      <c r="K222" s="91"/>
      <c r="L222" s="111"/>
    </row>
    <row r="223" spans="2:12" ht="15.5" x14ac:dyDescent="0.35">
      <c r="B223" s="108"/>
      <c r="C223" s="449" t="s">
        <v>1</v>
      </c>
      <c r="D223" s="450"/>
      <c r="E223" s="450"/>
      <c r="F223" s="450"/>
      <c r="G223" s="450"/>
      <c r="H223" s="451"/>
      <c r="I223" s="112"/>
      <c r="J223" s="113"/>
      <c r="K223" s="111"/>
    </row>
    <row r="224" spans="2:12" ht="40.5" customHeight="1" x14ac:dyDescent="0.35">
      <c r="B224" s="108"/>
      <c r="C224" s="452"/>
      <c r="D224" s="73" t="s">
        <v>290</v>
      </c>
      <c r="E224" s="73" t="s">
        <v>291</v>
      </c>
      <c r="F224" s="73" t="s">
        <v>292</v>
      </c>
      <c r="G224" s="73" t="s">
        <v>293</v>
      </c>
      <c r="H224" s="453" t="s">
        <v>14</v>
      </c>
      <c r="I224" s="114"/>
      <c r="J224" s="92"/>
      <c r="K224" s="111"/>
    </row>
    <row r="225" spans="2:12" ht="24.75" customHeight="1" x14ac:dyDescent="0.35">
      <c r="B225" s="108"/>
      <c r="C225" s="431"/>
      <c r="D225" s="115" t="str">
        <f>D13</f>
        <v>UNHCR</v>
      </c>
      <c r="E225" s="115" t="str">
        <f>E13</f>
        <v>UNICEF</v>
      </c>
      <c r="F225" s="115" t="str">
        <f>F13</f>
        <v>UNDP</v>
      </c>
      <c r="G225" s="115" t="str">
        <f>G13</f>
        <v>IOM</v>
      </c>
      <c r="H225" s="454"/>
      <c r="I225" s="114"/>
      <c r="J225" s="92"/>
      <c r="K225" s="111"/>
    </row>
    <row r="226" spans="2:12" ht="41.25" customHeight="1" x14ac:dyDescent="0.35">
      <c r="B226" s="116"/>
      <c r="C226" s="117" t="s">
        <v>294</v>
      </c>
      <c r="D226" s="118">
        <f>SUM(D24,D34,D44,D54, D64, D76,D84,D94, D104, D114, D126,D136,D146,D156, D166, D178,D188,D198,D208,D211,D212,D213,D214)</f>
        <v>1226700</v>
      </c>
      <c r="E226" s="118">
        <f>SUM(E24,E34,E44,E54, E64, E76,E84,E94, E104, E114, E126,E136,E146,E156, E166, E178,E188,E198,E208,E211,E212,E213,E214)</f>
        <v>1189579.4336363634</v>
      </c>
      <c r="F226" s="118">
        <f>SUM(F24,F34,F44,F54, F64, F76,F84,F94, F104, F114, F126,F136,F146,F156, F166, F178,F188,F198,F208,F211,F212,F213,F214)</f>
        <v>1571000</v>
      </c>
      <c r="G226" s="118">
        <f>SUM(G24,G34,G44,G54, G64, G76,G84,G94, G104, G114, G126,G136,G146,G156, G166, G178,G188,G198,G208,G211,G212,G213,G214)</f>
        <v>815747.66</v>
      </c>
      <c r="H226" s="119">
        <f>SUM(D226:G226)</f>
        <v>4803027.0936363637</v>
      </c>
      <c r="I226" s="114"/>
      <c r="J226" s="92"/>
      <c r="K226" s="120"/>
    </row>
    <row r="227" spans="2:12" ht="51.75" customHeight="1" x14ac:dyDescent="0.35">
      <c r="B227" s="121"/>
      <c r="C227" s="117" t="s">
        <v>295</v>
      </c>
      <c r="D227" s="118">
        <f>D226*0.07</f>
        <v>85869.000000000015</v>
      </c>
      <c r="E227" s="118">
        <f>E226*0.07</f>
        <v>83270.560354545451</v>
      </c>
      <c r="F227" s="118">
        <f>F226*0.07</f>
        <v>109970.00000000001</v>
      </c>
      <c r="G227" s="118">
        <f>G226*0.07</f>
        <v>57102.336200000005</v>
      </c>
      <c r="H227" s="119">
        <f>H226*0.07</f>
        <v>336211.8965545455</v>
      </c>
      <c r="I227" s="122"/>
      <c r="J227" s="123"/>
      <c r="K227" s="124"/>
    </row>
    <row r="228" spans="2:12" ht="51.75" customHeight="1" thickBot="1" x14ac:dyDescent="0.4">
      <c r="B228" s="121"/>
      <c r="C228" s="125" t="s">
        <v>14</v>
      </c>
      <c r="D228" s="126">
        <f>SUM(D226:D227)</f>
        <v>1312569</v>
      </c>
      <c r="E228" s="127">
        <f>SUM(E226:E227)</f>
        <v>1272849.9939909088</v>
      </c>
      <c r="F228" s="126">
        <f>SUM(F226:F227)</f>
        <v>1680970</v>
      </c>
      <c r="G228" s="126">
        <f>SUM(G226:G227)</f>
        <v>872849.99620000005</v>
      </c>
      <c r="H228" s="128">
        <f>SUM(H226:H227)</f>
        <v>5139238.9901909092</v>
      </c>
      <c r="I228" s="122"/>
      <c r="J228" s="123"/>
      <c r="K228" s="124"/>
    </row>
    <row r="229" spans="2:12" ht="42" customHeight="1" x14ac:dyDescent="0.35">
      <c r="B229" s="121"/>
      <c r="K229" s="93"/>
      <c r="L229" s="124"/>
    </row>
    <row r="230" spans="2:12" s="43" customFormat="1" ht="29.25" customHeight="1" thickBot="1" x14ac:dyDescent="0.4">
      <c r="B230" s="91"/>
      <c r="C230" s="129"/>
      <c r="D230" s="130"/>
      <c r="E230" s="130"/>
      <c r="F230" s="130"/>
      <c r="G230" s="130"/>
      <c r="H230" s="130"/>
      <c r="I230" s="131"/>
      <c r="J230" s="132"/>
      <c r="K230" s="111"/>
      <c r="L230" s="120"/>
    </row>
    <row r="231" spans="2:12" ht="23.25" customHeight="1" x14ac:dyDescent="0.35">
      <c r="B231" s="124"/>
      <c r="C231" s="414" t="s">
        <v>15</v>
      </c>
      <c r="D231" s="415"/>
      <c r="E231" s="416"/>
      <c r="F231" s="416"/>
      <c r="G231" s="416"/>
      <c r="H231" s="416"/>
      <c r="I231" s="455"/>
      <c r="J231" s="133"/>
      <c r="K231" s="124"/>
      <c r="L231" s="70"/>
    </row>
    <row r="232" spans="2:12" ht="41.25" customHeight="1" x14ac:dyDescent="0.35">
      <c r="B232" s="124"/>
      <c r="C232" s="134"/>
      <c r="D232" s="135" t="s">
        <v>290</v>
      </c>
      <c r="E232" s="135" t="s">
        <v>291</v>
      </c>
      <c r="F232" s="135" t="s">
        <v>292</v>
      </c>
      <c r="G232" s="135" t="s">
        <v>293</v>
      </c>
      <c r="H232" s="417" t="s">
        <v>14</v>
      </c>
      <c r="I232" s="447" t="s">
        <v>296</v>
      </c>
      <c r="J232" s="133"/>
      <c r="K232" s="124"/>
      <c r="L232" s="70"/>
    </row>
    <row r="233" spans="2:12" ht="27.75" customHeight="1" x14ac:dyDescent="0.35">
      <c r="B233" s="124"/>
      <c r="C233" s="134"/>
      <c r="D233" s="45" t="str">
        <f>D13</f>
        <v>UNHCR</v>
      </c>
      <c r="E233" s="45" t="str">
        <f>E13</f>
        <v>UNICEF</v>
      </c>
      <c r="F233" s="45" t="str">
        <f>F13</f>
        <v>UNDP</v>
      </c>
      <c r="G233" s="45" t="str">
        <f>G13</f>
        <v>IOM</v>
      </c>
      <c r="H233" s="418"/>
      <c r="I233" s="448"/>
      <c r="J233" s="133"/>
      <c r="K233" s="124"/>
      <c r="L233" s="70"/>
    </row>
    <row r="234" spans="2:12" ht="55.5" customHeight="1" x14ac:dyDescent="0.35">
      <c r="B234" s="124"/>
      <c r="C234" s="136" t="s">
        <v>19</v>
      </c>
      <c r="D234" s="137">
        <f>$D$228*I234</f>
        <v>393770.7</v>
      </c>
      <c r="E234" s="138">
        <f>$E$228*I234</f>
        <v>381854.99819727265</v>
      </c>
      <c r="F234" s="138">
        <f>$F$228*I234</f>
        <v>504291</v>
      </c>
      <c r="G234" s="138">
        <f>$G$228*I234</f>
        <v>261854.99885999999</v>
      </c>
      <c r="H234" s="138">
        <f>SUM(D234:G234)</f>
        <v>1541771.6970572725</v>
      </c>
      <c r="I234" s="139">
        <v>0.3</v>
      </c>
      <c r="J234" s="113"/>
      <c r="K234" s="124"/>
      <c r="L234" s="70"/>
    </row>
    <row r="235" spans="2:12" ht="57.75" customHeight="1" x14ac:dyDescent="0.35">
      <c r="B235" s="422"/>
      <c r="C235" s="140" t="s">
        <v>20</v>
      </c>
      <c r="D235" s="137">
        <f>$D$228*I235</f>
        <v>459399.14999999997</v>
      </c>
      <c r="E235" s="138">
        <f>$E$228*I235</f>
        <v>445497.49789681809</v>
      </c>
      <c r="F235" s="138">
        <f>$F$228*I235</f>
        <v>588339.5</v>
      </c>
      <c r="G235" s="138">
        <f>$G$228*I235</f>
        <v>305497.49867</v>
      </c>
      <c r="H235" s="141">
        <f>SUM(D235:G235)</f>
        <v>1798733.646566818</v>
      </c>
      <c r="I235" s="142">
        <v>0.35</v>
      </c>
      <c r="J235" s="113"/>
      <c r="K235" s="70"/>
      <c r="L235" s="70"/>
    </row>
    <row r="236" spans="2:12" ht="57.75" customHeight="1" x14ac:dyDescent="0.35">
      <c r="B236" s="422"/>
      <c r="C236" s="140" t="s">
        <v>297</v>
      </c>
      <c r="D236" s="137">
        <f>$D$228*I236</f>
        <v>459399.14999999997</v>
      </c>
      <c r="E236" s="138">
        <f>$E$228*I236</f>
        <v>445497.49789681809</v>
      </c>
      <c r="F236" s="138">
        <f>$F$228*I236</f>
        <v>588339.5</v>
      </c>
      <c r="G236" s="138">
        <f>$G$228*I236</f>
        <v>305497.49867</v>
      </c>
      <c r="H236" s="141">
        <f>SUM(D236:G236)</f>
        <v>1798733.646566818</v>
      </c>
      <c r="I236" s="142">
        <v>0.35</v>
      </c>
      <c r="J236" s="143"/>
      <c r="K236" s="70"/>
      <c r="L236" s="70"/>
    </row>
    <row r="237" spans="2:12" ht="38.25" customHeight="1" thickBot="1" x14ac:dyDescent="0.4">
      <c r="B237" s="422"/>
      <c r="C237" s="125" t="s">
        <v>298</v>
      </c>
      <c r="D237" s="126">
        <f>SUM(D234:D236)</f>
        <v>1312569</v>
      </c>
      <c r="E237" s="127">
        <f>SUM(E234:E236)</f>
        <v>1272849.9939909088</v>
      </c>
      <c r="F237" s="126">
        <f>SUM(F234:F236)</f>
        <v>1680970</v>
      </c>
      <c r="G237" s="126">
        <f>SUM(G234:G236)</f>
        <v>872849.99620000005</v>
      </c>
      <c r="H237" s="126">
        <f>SUM(H234:H236)</f>
        <v>5139238.9901909083</v>
      </c>
      <c r="I237" s="144">
        <f t="shared" ref="I237" si="19">SUM(I234:I236)</f>
        <v>0.99999999999999989</v>
      </c>
      <c r="J237" s="145"/>
      <c r="K237" s="70"/>
      <c r="L237" s="70"/>
    </row>
    <row r="238" spans="2:12" ht="21.75" customHeight="1" thickBot="1" x14ac:dyDescent="0.4">
      <c r="B238" s="422"/>
      <c r="C238" s="146"/>
      <c r="D238" s="147"/>
      <c r="E238" s="147"/>
      <c r="F238" s="147"/>
      <c r="G238" s="147"/>
      <c r="H238" s="147"/>
      <c r="I238" s="148"/>
      <c r="J238" s="149"/>
      <c r="K238" s="70"/>
      <c r="L238" s="70"/>
    </row>
    <row r="239" spans="2:12" ht="33" customHeight="1" x14ac:dyDescent="0.35">
      <c r="B239" s="422"/>
      <c r="C239" s="150" t="s">
        <v>299</v>
      </c>
      <c r="D239" s="151">
        <f>SUM(I24,I34,I44,I54, I64, I76,I84,I94,I104, I114, I126,I136,I146,I156,I178, I166, I188,I198,I208,I215)*1.07</f>
        <v>18860144443.958862</v>
      </c>
      <c r="E239" s="130"/>
      <c r="F239" s="130"/>
      <c r="G239" s="130"/>
      <c r="H239" s="130"/>
      <c r="I239" s="152" t="s">
        <v>300</v>
      </c>
      <c r="J239" s="153"/>
      <c r="K239" s="70"/>
      <c r="L239" s="70"/>
    </row>
    <row r="240" spans="2:12" ht="28.5" customHeight="1" thickBot="1" x14ac:dyDescent="0.4">
      <c r="B240" s="422"/>
      <c r="C240" s="15" t="s">
        <v>301</v>
      </c>
      <c r="D240" s="154">
        <f>D239/H228</f>
        <v>3669.83214440048</v>
      </c>
      <c r="E240" s="155"/>
      <c r="F240" s="155"/>
      <c r="G240" s="155"/>
      <c r="H240" s="155"/>
      <c r="I240" s="156" t="s">
        <v>302</v>
      </c>
      <c r="J240" s="157"/>
      <c r="K240" s="70"/>
      <c r="L240" s="70"/>
    </row>
    <row r="241" spans="1:12" ht="28.5" customHeight="1" x14ac:dyDescent="0.35">
      <c r="B241" s="422"/>
      <c r="C241" s="423"/>
      <c r="D241" s="424"/>
      <c r="E241" s="158"/>
      <c r="F241" s="158"/>
      <c r="G241" s="158"/>
      <c r="H241" s="158"/>
      <c r="K241" s="70"/>
      <c r="L241" s="70"/>
    </row>
    <row r="242" spans="1:12" ht="28.5" customHeight="1" x14ac:dyDescent="0.35">
      <c r="B242" s="422"/>
      <c r="C242" s="15" t="s">
        <v>303</v>
      </c>
      <c r="D242" s="159">
        <f>SUM(D213:G214)*1.07</f>
        <v>300906.00114545453</v>
      </c>
      <c r="E242" s="160"/>
      <c r="F242" s="160"/>
      <c r="G242" s="160"/>
      <c r="H242" s="160"/>
      <c r="K242" s="70"/>
      <c r="L242" s="70"/>
    </row>
    <row r="243" spans="1:12" ht="23.25" customHeight="1" x14ac:dyDescent="0.35">
      <c r="B243" s="422"/>
      <c r="C243" s="15" t="s">
        <v>304</v>
      </c>
      <c r="D243" s="161">
        <f>D242/H228</f>
        <v>5.8550692372894814E-2</v>
      </c>
      <c r="E243" s="160"/>
      <c r="F243" s="160"/>
      <c r="G243" s="160"/>
      <c r="H243" s="160"/>
      <c r="K243" s="70"/>
      <c r="L243" s="70"/>
    </row>
    <row r="244" spans="1:12" ht="66.75" customHeight="1" thickBot="1" x14ac:dyDescent="0.4">
      <c r="B244" s="422"/>
      <c r="C244" s="425" t="s">
        <v>305</v>
      </c>
      <c r="D244" s="426"/>
      <c r="E244" s="162"/>
      <c r="F244" s="162"/>
      <c r="G244" s="162"/>
      <c r="H244" s="162"/>
      <c r="I244" s="41"/>
      <c r="J244" s="42"/>
      <c r="K244" s="70"/>
      <c r="L244" s="70"/>
    </row>
    <row r="245" spans="1:12" ht="55.5" customHeight="1" x14ac:dyDescent="0.35">
      <c r="B245" s="422"/>
      <c r="L245" s="43"/>
    </row>
    <row r="246" spans="1:12" ht="42.75" customHeight="1" x14ac:dyDescent="0.35">
      <c r="B246" s="422"/>
      <c r="K246" s="70"/>
    </row>
    <row r="247" spans="1:12" ht="21.75" customHeight="1" x14ac:dyDescent="0.35">
      <c r="B247" s="422"/>
      <c r="K247" s="70"/>
    </row>
    <row r="248" spans="1:12" ht="21.75" customHeight="1" x14ac:dyDescent="0.35">
      <c r="A248" s="70"/>
      <c r="B248" s="422"/>
    </row>
    <row r="249" spans="1:12" s="70" customFormat="1" ht="23.25" customHeight="1" x14ac:dyDescent="0.35">
      <c r="A249" s="29"/>
      <c r="B249" s="422"/>
      <c r="C249" s="29"/>
      <c r="D249" s="29"/>
      <c r="E249" s="29"/>
      <c r="F249" s="29"/>
      <c r="G249" s="29"/>
      <c r="H249" s="29"/>
      <c r="I249" s="31"/>
      <c r="J249" s="32"/>
      <c r="K249" s="29"/>
      <c r="L249" s="29"/>
    </row>
    <row r="250" spans="1:12" ht="23.25" customHeight="1" x14ac:dyDescent="0.35"/>
    <row r="251" spans="1:12" ht="21.75" customHeight="1" x14ac:dyDescent="0.35"/>
    <row r="252" spans="1:12" ht="16.5" customHeight="1" x14ac:dyDescent="0.35"/>
    <row r="253" spans="1:12" ht="29.25" customHeight="1" x14ac:dyDescent="0.35"/>
    <row r="254" spans="1:12" ht="24.75" customHeight="1" x14ac:dyDescent="0.35"/>
    <row r="255" spans="1:12" ht="33" customHeight="1" x14ac:dyDescent="0.35"/>
    <row r="257" ht="15" customHeight="1" x14ac:dyDescent="0.35"/>
    <row r="258" ht="25.5" customHeight="1" x14ac:dyDescent="0.35"/>
    <row r="309" spans="1:1" x14ac:dyDescent="0.35">
      <c r="A309" s="29" t="s">
        <v>306</v>
      </c>
    </row>
  </sheetData>
  <sheetProtection formatCells="0" formatColumns="0" formatRows="0"/>
  <mergeCells count="35">
    <mergeCell ref="C25:K25"/>
    <mergeCell ref="B2:E2"/>
    <mergeCell ref="B6:N6"/>
    <mergeCell ref="B9:I9"/>
    <mergeCell ref="C14:K14"/>
    <mergeCell ref="C15:K15"/>
    <mergeCell ref="C127:K127"/>
    <mergeCell ref="C35:K35"/>
    <mergeCell ref="C45:K45"/>
    <mergeCell ref="C55:K55"/>
    <mergeCell ref="C66:K66"/>
    <mergeCell ref="C67:K67"/>
    <mergeCell ref="C77:K77"/>
    <mergeCell ref="C85:K85"/>
    <mergeCell ref="C95:K95"/>
    <mergeCell ref="C105:K105"/>
    <mergeCell ref="C116:K116"/>
    <mergeCell ref="C117:K117"/>
    <mergeCell ref="C231:I231"/>
    <mergeCell ref="C137:K137"/>
    <mergeCell ref="C147:K147"/>
    <mergeCell ref="C157:K157"/>
    <mergeCell ref="C168:K168"/>
    <mergeCell ref="C169:K169"/>
    <mergeCell ref="C179:K179"/>
    <mergeCell ref="C189:K189"/>
    <mergeCell ref="C199:K199"/>
    <mergeCell ref="C223:H223"/>
    <mergeCell ref="C224:C225"/>
    <mergeCell ref="H224:H225"/>
    <mergeCell ref="H232:H233"/>
    <mergeCell ref="I232:I233"/>
    <mergeCell ref="B235:B249"/>
    <mergeCell ref="C241:D241"/>
    <mergeCell ref="C244:D244"/>
  </mergeCells>
  <conditionalFormatting sqref="D243">
    <cfRule type="cellIs" dxfId="6" priority="2" operator="lessThan">
      <formula>0.05</formula>
    </cfRule>
  </conditionalFormatting>
  <conditionalFormatting sqref="I237:J237">
    <cfRule type="cellIs" dxfId="5" priority="1" operator="greaterThan">
      <formula>1</formula>
    </cfRule>
  </conditionalFormatting>
  <dataValidations count="7">
    <dataValidation allowBlank="1" showErrorMessage="1" prompt="% Towards Gender Equality and Women's Empowerment Must be Higher than 15%_x000a_" sqref="D242:H242" xr:uid="{00000000-0002-0000-0200-000000000000}"/>
    <dataValidation allowBlank="1" showInputMessage="1" showErrorMessage="1" prompt="Insert name of recipient agency here _x000a_" sqref="D13:H13" xr:uid="{00000000-0002-0000-0200-000001000000}"/>
    <dataValidation allowBlank="1" showInputMessage="1" showErrorMessage="1" prompt="Insert *text* description of Activity here" sqref="C16 C106 C36 C46 C68 C78 C158 C86 C118 C128 C138 C148 C170 C180 C190 C200 C56 C96" xr:uid="{00000000-0002-0000-0200-000002000000}"/>
    <dataValidation allowBlank="1" showInputMessage="1" showErrorMessage="1" prompt="Insert *text* description of Output here" sqref="C157 C25 C35 C45 C67 C77 C85 C95 C117 C127 C137 C147 C169 C179 C189 C199 C55 C105 C15" xr:uid="{00000000-0002-0000-0200-000003000000}"/>
    <dataValidation allowBlank="1" showInputMessage="1" showErrorMessage="1" prompt="Insert *text* description of Outcome here" sqref="C168:K168 C116:K116 C66:K66 C14:K14" xr:uid="{00000000-0002-0000-0200-000004000000}"/>
    <dataValidation allowBlank="1" showInputMessage="1" showErrorMessage="1" prompt="M&amp;E Budget Cannot be Less than 5%_x000a_" sqref="D243:H243" xr:uid="{00000000-0002-0000-0200-000005000000}"/>
    <dataValidation allowBlank="1" showInputMessage="1" showErrorMessage="1" prompt="% Towards Gender Equality and Women's Empowerment Must be Higher than 15%_x000a_" sqref="E240:H240" xr:uid="{00000000-0002-0000-0200-000006000000}"/>
  </dataValidations>
  <pageMargins left="0.7" right="0.7" top="0.75" bottom="0.75" header="0.3" footer="0.3"/>
  <pageSetup scale="74" orientation="landscape" r:id="rId1"/>
  <rowBreaks count="1" manualBreakCount="1">
    <brk id="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2:N309"/>
  <sheetViews>
    <sheetView showGridLines="0" showZeros="0" topLeftCell="B1" zoomScale="55" zoomScaleNormal="55" workbookViewId="0">
      <selection activeCell="D240" sqref="D240"/>
    </sheetView>
  </sheetViews>
  <sheetFormatPr defaultColWidth="9.1796875" defaultRowHeight="14.5" x14ac:dyDescent="0.35"/>
  <cols>
    <col min="1" max="1" width="9.1796875" style="29"/>
    <col min="2" max="2" width="30.54296875" style="29" customWidth="1"/>
    <col min="3" max="3" width="51" style="29" customWidth="1"/>
    <col min="4" max="8" width="23.1796875" style="29" customWidth="1"/>
    <col min="9" max="9" width="22.453125" style="31" customWidth="1"/>
    <col min="10" max="10" width="22.453125" style="32" customWidth="1"/>
    <col min="11" max="11" width="30.453125" style="29" customWidth="1"/>
    <col min="12" max="12" width="18.81640625" style="29" customWidth="1"/>
    <col min="13" max="13" width="9.1796875" style="29"/>
    <col min="14" max="14" width="17.54296875" style="29" customWidth="1"/>
    <col min="15" max="15" width="26.453125" style="29" customWidth="1"/>
    <col min="16" max="16" width="22.453125" style="29" customWidth="1"/>
    <col min="17" max="17" width="29.54296875" style="29" customWidth="1"/>
    <col min="18" max="18" width="23.453125" style="29" customWidth="1"/>
    <col min="19" max="19" width="18.453125" style="29" customWidth="1"/>
    <col min="20" max="20" width="17.453125" style="29" customWidth="1"/>
    <col min="21" max="21" width="25.1796875" style="29" customWidth="1"/>
    <col min="22" max="16384" width="9.1796875" style="29"/>
  </cols>
  <sheetData>
    <row r="2" spans="2:14" ht="47.25" customHeight="1" x14ac:dyDescent="1">
      <c r="B2" s="437" t="s">
        <v>22</v>
      </c>
      <c r="C2" s="437"/>
      <c r="D2" s="437"/>
      <c r="E2" s="437"/>
      <c r="F2" s="25"/>
      <c r="G2" s="25"/>
      <c r="H2" s="25"/>
      <c r="I2" s="26"/>
      <c r="J2" s="27"/>
      <c r="K2" s="28"/>
    </row>
    <row r="3" spans="2:14" ht="15.5" x14ac:dyDescent="0.35">
      <c r="B3" s="30"/>
    </row>
    <row r="4" spans="2:14" ht="16" thickBot="1" x14ac:dyDescent="0.4">
      <c r="B4" s="33"/>
    </row>
    <row r="5" spans="2:14" ht="36.75" customHeight="1" x14ac:dyDescent="0.8">
      <c r="B5" s="34" t="s">
        <v>23</v>
      </c>
      <c r="C5" s="35"/>
      <c r="D5" s="35"/>
      <c r="E5" s="35"/>
      <c r="F5" s="35"/>
      <c r="G5" s="35"/>
      <c r="H5" s="35"/>
      <c r="I5" s="36"/>
      <c r="J5" s="37"/>
      <c r="K5" s="35"/>
      <c r="L5" s="35"/>
      <c r="M5" s="35"/>
      <c r="N5" s="38"/>
    </row>
    <row r="6" spans="2:14" ht="174" customHeight="1" thickBot="1" x14ac:dyDescent="0.55000000000000004">
      <c r="B6" s="440" t="s">
        <v>24</v>
      </c>
      <c r="C6" s="441"/>
      <c r="D6" s="441"/>
      <c r="E6" s="441"/>
      <c r="F6" s="441"/>
      <c r="G6" s="441"/>
      <c r="H6" s="441"/>
      <c r="I6" s="441"/>
      <c r="J6" s="442"/>
      <c r="K6" s="441"/>
      <c r="L6" s="441"/>
      <c r="M6" s="441"/>
      <c r="N6" s="457"/>
    </row>
    <row r="7" spans="2:14" x14ac:dyDescent="0.35">
      <c r="B7" s="39"/>
    </row>
    <row r="8" spans="2:14" ht="15" thickBot="1" x14ac:dyDescent="0.4"/>
    <row r="9" spans="2:14" ht="27" customHeight="1" thickBot="1" x14ac:dyDescent="0.65">
      <c r="B9" s="443" t="s">
        <v>25</v>
      </c>
      <c r="C9" s="444"/>
      <c r="D9" s="444"/>
      <c r="E9" s="444"/>
      <c r="F9" s="444"/>
      <c r="G9" s="444"/>
      <c r="H9" s="444"/>
      <c r="I9" s="445"/>
      <c r="J9" s="40"/>
    </row>
    <row r="11" spans="2:14" ht="25.5" customHeight="1" x14ac:dyDescent="0.35">
      <c r="D11" s="41"/>
      <c r="E11" s="41"/>
      <c r="F11" s="41"/>
      <c r="G11" s="41"/>
      <c r="H11" s="41"/>
      <c r="I11" s="41"/>
      <c r="J11" s="42"/>
      <c r="K11" s="43"/>
      <c r="L11" s="43"/>
    </row>
    <row r="12" spans="2:14" ht="213.75" customHeight="1" x14ac:dyDescent="0.35">
      <c r="B12" s="44" t="s">
        <v>26</v>
      </c>
      <c r="C12" s="44" t="s">
        <v>27</v>
      </c>
      <c r="D12" s="44" t="s">
        <v>28</v>
      </c>
      <c r="E12" s="44" t="s">
        <v>29</v>
      </c>
      <c r="F12" s="44" t="s">
        <v>30</v>
      </c>
      <c r="G12" s="44" t="s">
        <v>31</v>
      </c>
      <c r="H12" s="45" t="s">
        <v>14</v>
      </c>
      <c r="I12" s="44" t="s">
        <v>32</v>
      </c>
      <c r="J12" s="44" t="s">
        <v>33</v>
      </c>
      <c r="K12" s="44" t="s">
        <v>34</v>
      </c>
      <c r="L12" s="46"/>
    </row>
    <row r="13" spans="2:14" ht="18.75" customHeight="1" x14ac:dyDescent="0.35">
      <c r="B13" s="44"/>
      <c r="C13" s="47"/>
      <c r="D13" s="48" t="s">
        <v>35</v>
      </c>
      <c r="E13" s="48" t="s">
        <v>36</v>
      </c>
      <c r="F13" s="48" t="s">
        <v>37</v>
      </c>
      <c r="G13" s="48" t="s">
        <v>4</v>
      </c>
      <c r="H13" s="45"/>
      <c r="I13" s="47"/>
      <c r="J13" s="49"/>
      <c r="K13" s="47"/>
      <c r="L13" s="46"/>
    </row>
    <row r="14" spans="2:14" ht="51" customHeight="1" x14ac:dyDescent="0.35">
      <c r="B14" s="50" t="s">
        <v>38</v>
      </c>
      <c r="C14" s="446" t="s">
        <v>39</v>
      </c>
      <c r="D14" s="446"/>
      <c r="E14" s="446"/>
      <c r="F14" s="446"/>
      <c r="G14" s="446"/>
      <c r="H14" s="446"/>
      <c r="I14" s="446"/>
      <c r="J14" s="435"/>
      <c r="K14" s="446"/>
      <c r="L14" s="51"/>
    </row>
    <row r="15" spans="2:14" ht="51" customHeight="1" x14ac:dyDescent="0.35">
      <c r="B15" s="50" t="s">
        <v>40</v>
      </c>
      <c r="C15" s="446" t="s">
        <v>41</v>
      </c>
      <c r="D15" s="446"/>
      <c r="E15" s="446"/>
      <c r="F15" s="446"/>
      <c r="G15" s="446"/>
      <c r="H15" s="446"/>
      <c r="I15" s="446"/>
      <c r="J15" s="435"/>
      <c r="K15" s="446"/>
      <c r="L15" s="52"/>
    </row>
    <row r="16" spans="2:14" ht="62" x14ac:dyDescent="0.35">
      <c r="B16" s="53" t="s">
        <v>42</v>
      </c>
      <c r="C16" s="54" t="s">
        <v>43</v>
      </c>
      <c r="D16" s="55"/>
      <c r="E16" s="55"/>
      <c r="F16" s="56">
        <v>20000</v>
      </c>
      <c r="G16" s="55"/>
      <c r="H16" s="57">
        <f>SUM(D16:G16)</f>
        <v>20000</v>
      </c>
      <c r="I16" s="58"/>
      <c r="J16" s="59">
        <v>17900</v>
      </c>
      <c r="K16" s="60"/>
      <c r="L16" s="61"/>
    </row>
    <row r="17" spans="1:14" ht="77.5" x14ac:dyDescent="0.35">
      <c r="B17" s="53" t="s">
        <v>44</v>
      </c>
      <c r="C17" s="54" t="s">
        <v>45</v>
      </c>
      <c r="D17" s="55"/>
      <c r="E17" s="55"/>
      <c r="F17" s="56">
        <v>35000</v>
      </c>
      <c r="G17" s="55"/>
      <c r="H17" s="57">
        <f t="shared" ref="H17:H23" si="0">SUM(D17:G17)</f>
        <v>35000</v>
      </c>
      <c r="I17" s="62">
        <v>0.3</v>
      </c>
      <c r="J17" s="59">
        <v>32450</v>
      </c>
      <c r="K17" s="60"/>
      <c r="L17" s="61"/>
      <c r="N17" s="264"/>
    </row>
    <row r="18" spans="1:14" ht="124.5" thickBot="1" x14ac:dyDescent="0.4">
      <c r="B18" s="53" t="s">
        <v>46</v>
      </c>
      <c r="C18" s="54" t="s">
        <v>47</v>
      </c>
      <c r="D18" s="55"/>
      <c r="E18" s="55"/>
      <c r="F18" s="56">
        <v>40000</v>
      </c>
      <c r="G18" s="55"/>
      <c r="H18" s="57">
        <f t="shared" si="0"/>
        <v>40000</v>
      </c>
      <c r="I18" s="62">
        <v>0.3</v>
      </c>
      <c r="J18" s="59">
        <v>22838</v>
      </c>
      <c r="K18" s="60"/>
      <c r="L18" s="61"/>
    </row>
    <row r="19" spans="1:14" ht="29.5" thickBot="1" x14ac:dyDescent="0.4">
      <c r="B19" s="53" t="s">
        <v>48</v>
      </c>
      <c r="C19" s="63" t="s">
        <v>49</v>
      </c>
      <c r="D19" s="55"/>
      <c r="E19" s="55"/>
      <c r="F19" s="55"/>
      <c r="G19" s="55"/>
      <c r="H19" s="57">
        <f t="shared" si="0"/>
        <v>0</v>
      </c>
      <c r="I19" s="58"/>
      <c r="J19" s="59"/>
      <c r="K19" s="60"/>
      <c r="L19" s="61"/>
    </row>
    <row r="20" spans="1:14" ht="46.5" x14ac:dyDescent="0.35">
      <c r="B20" s="53" t="s">
        <v>50</v>
      </c>
      <c r="C20" s="64" t="s">
        <v>51</v>
      </c>
      <c r="D20" s="55"/>
      <c r="E20" s="55"/>
      <c r="F20" s="55"/>
      <c r="G20" s="55"/>
      <c r="H20" s="57">
        <f t="shared" si="0"/>
        <v>0</v>
      </c>
      <c r="I20" s="58"/>
      <c r="J20" s="59"/>
      <c r="K20" s="60"/>
      <c r="L20" s="61"/>
    </row>
    <row r="21" spans="1:14" ht="108.5" x14ac:dyDescent="0.35">
      <c r="B21" s="53" t="s">
        <v>52</v>
      </c>
      <c r="C21" s="64" t="s">
        <v>53</v>
      </c>
      <c r="D21" s="55"/>
      <c r="E21" s="55"/>
      <c r="F21" s="55"/>
      <c r="G21" s="55"/>
      <c r="H21" s="57">
        <f t="shared" si="0"/>
        <v>0</v>
      </c>
      <c r="I21" s="58"/>
      <c r="J21" s="59"/>
      <c r="K21" s="60"/>
      <c r="L21" s="61"/>
    </row>
    <row r="22" spans="1:14" ht="93" x14ac:dyDescent="0.35">
      <c r="B22" s="53" t="s">
        <v>54</v>
      </c>
      <c r="C22" s="65" t="s">
        <v>55</v>
      </c>
      <c r="D22" s="66"/>
      <c r="E22" s="66"/>
      <c r="F22" s="66"/>
      <c r="G22" s="66"/>
      <c r="H22" s="57">
        <f t="shared" si="0"/>
        <v>0</v>
      </c>
      <c r="I22" s="67"/>
      <c r="J22" s="68"/>
      <c r="K22" s="69"/>
      <c r="L22" s="61"/>
    </row>
    <row r="23" spans="1:14" ht="93" x14ac:dyDescent="0.35">
      <c r="A23" s="43"/>
      <c r="B23" s="53" t="s">
        <v>56</v>
      </c>
      <c r="C23" s="65" t="s">
        <v>57</v>
      </c>
      <c r="D23" s="66"/>
      <c r="E23" s="66"/>
      <c r="F23" s="66"/>
      <c r="G23" s="66"/>
      <c r="H23" s="57">
        <f t="shared" si="0"/>
        <v>0</v>
      </c>
      <c r="I23" s="67"/>
      <c r="J23" s="68"/>
      <c r="K23" s="69"/>
      <c r="L23" s="70"/>
    </row>
    <row r="24" spans="1:14" ht="15.5" x14ac:dyDescent="0.35">
      <c r="A24" s="43"/>
      <c r="B24" s="71"/>
      <c r="C24" s="50" t="s">
        <v>58</v>
      </c>
      <c r="D24" s="72">
        <f>SUM(D16:D23)</f>
        <v>0</v>
      </c>
      <c r="E24" s="72">
        <f>SUM(E16:E23)</f>
        <v>0</v>
      </c>
      <c r="F24" s="72">
        <f>SUM(F16:F23)</f>
        <v>95000</v>
      </c>
      <c r="G24" s="72">
        <f>SUM(G16:G23)</f>
        <v>0</v>
      </c>
      <c r="H24" s="72">
        <f>SUM(H16:H23)</f>
        <v>95000</v>
      </c>
      <c r="I24" s="73">
        <f>(I16*H16)+(I17*H17)+(I18*H18)+(I19*H19)+(I20*H20)+(I21*H21)+(I22*H22)+(I23*H23)</f>
        <v>22500</v>
      </c>
      <c r="J24" s="73">
        <f>SUM(J16:J23)</f>
        <v>73188</v>
      </c>
      <c r="K24" s="69"/>
      <c r="L24" s="74"/>
    </row>
    <row r="25" spans="1:14" ht="51" customHeight="1" x14ac:dyDescent="0.35">
      <c r="A25" s="43"/>
      <c r="B25" s="50" t="s">
        <v>59</v>
      </c>
      <c r="C25" s="434" t="s">
        <v>60</v>
      </c>
      <c r="D25" s="434"/>
      <c r="E25" s="434"/>
      <c r="F25" s="434"/>
      <c r="G25" s="434"/>
      <c r="H25" s="434"/>
      <c r="I25" s="434"/>
      <c r="J25" s="435"/>
      <c r="K25" s="434"/>
      <c r="L25" s="52"/>
    </row>
    <row r="26" spans="1:14" ht="31.5" thickBot="1" x14ac:dyDescent="0.4">
      <c r="A26" s="43"/>
      <c r="B26" s="75" t="s">
        <v>61</v>
      </c>
      <c r="C26" s="76" t="s">
        <v>321</v>
      </c>
      <c r="D26" s="55">
        <v>60000</v>
      </c>
      <c r="E26" s="55"/>
      <c r="F26" s="55"/>
      <c r="G26" s="55"/>
      <c r="H26" s="57">
        <f>SUM(D26:G26)</f>
        <v>60000</v>
      </c>
      <c r="I26" s="58">
        <v>0.4</v>
      </c>
      <c r="J26" s="59"/>
      <c r="K26" s="60"/>
      <c r="L26" s="61"/>
    </row>
    <row r="27" spans="1:14" ht="46.5" x14ac:dyDescent="0.35">
      <c r="A27" s="43"/>
      <c r="B27" s="53" t="s">
        <v>64</v>
      </c>
      <c r="C27" s="54" t="s">
        <v>65</v>
      </c>
      <c r="D27" s="55"/>
      <c r="E27" s="55"/>
      <c r="F27" s="55"/>
      <c r="G27" s="55">
        <v>560747.66</v>
      </c>
      <c r="H27" s="57">
        <f t="shared" ref="H27:H33" si="1">SUM(D27:G27)</f>
        <v>560747.66</v>
      </c>
      <c r="I27" s="58">
        <v>0.5</v>
      </c>
      <c r="J27" s="59"/>
      <c r="K27" s="60"/>
      <c r="L27" s="61"/>
    </row>
    <row r="28" spans="1:14" ht="46.5" x14ac:dyDescent="0.35">
      <c r="A28" s="43"/>
      <c r="B28" s="53" t="s">
        <v>66</v>
      </c>
      <c r="C28" s="54" t="s">
        <v>67</v>
      </c>
      <c r="D28" s="55">
        <v>70000</v>
      </c>
      <c r="E28" s="55"/>
      <c r="F28" s="55"/>
      <c r="G28" s="55"/>
      <c r="H28" s="57">
        <f t="shared" si="1"/>
        <v>70000</v>
      </c>
      <c r="I28" s="58">
        <v>0.5</v>
      </c>
      <c r="J28" s="59"/>
      <c r="K28" s="60"/>
      <c r="L28" s="61"/>
    </row>
    <row r="29" spans="1:14" ht="62" x14ac:dyDescent="0.35">
      <c r="A29" s="43"/>
      <c r="B29" s="53" t="s">
        <v>69</v>
      </c>
      <c r="C29" s="54" t="s">
        <v>70</v>
      </c>
      <c r="D29" s="55">
        <v>575000</v>
      </c>
      <c r="E29" s="55"/>
      <c r="F29" s="55"/>
      <c r="G29" s="55"/>
      <c r="H29" s="57">
        <f t="shared" si="1"/>
        <v>575000</v>
      </c>
      <c r="I29" s="58">
        <v>0.4</v>
      </c>
      <c r="J29" s="59"/>
      <c r="K29" s="60"/>
      <c r="L29" s="61"/>
    </row>
    <row r="30" spans="1:14" ht="46.5" x14ac:dyDescent="0.35">
      <c r="A30" s="43"/>
      <c r="B30" s="75" t="s">
        <v>72</v>
      </c>
      <c r="C30" s="54" t="s">
        <v>73</v>
      </c>
      <c r="D30" s="55">
        <v>76700</v>
      </c>
      <c r="E30" s="55"/>
      <c r="F30" s="78"/>
      <c r="G30" s="55"/>
      <c r="H30" s="57">
        <f>SUM(D30:G30)</f>
        <v>76700</v>
      </c>
      <c r="I30" s="79">
        <v>0.4</v>
      </c>
      <c r="J30" s="59"/>
      <c r="K30" s="60"/>
      <c r="L30" s="61"/>
    </row>
    <row r="31" spans="1:14" ht="31" x14ac:dyDescent="0.35">
      <c r="A31" s="43"/>
      <c r="B31" s="53" t="s">
        <v>75</v>
      </c>
      <c r="C31" s="80" t="s">
        <v>76</v>
      </c>
      <c r="D31" s="66">
        <v>50000</v>
      </c>
      <c r="E31" s="55"/>
      <c r="F31" s="78"/>
      <c r="G31" s="55"/>
      <c r="H31" s="57"/>
      <c r="I31" s="79">
        <v>0.4</v>
      </c>
      <c r="J31" s="59"/>
      <c r="K31" s="60"/>
      <c r="L31" s="61"/>
    </row>
    <row r="32" spans="1:14" ht="77.5" x14ac:dyDescent="0.35">
      <c r="A32" s="43"/>
      <c r="B32" s="53" t="s">
        <v>78</v>
      </c>
      <c r="C32" s="80" t="s">
        <v>79</v>
      </c>
      <c r="D32" s="66">
        <v>50000</v>
      </c>
      <c r="E32" s="55"/>
      <c r="F32" s="55"/>
      <c r="G32" s="55"/>
      <c r="H32" s="57">
        <f t="shared" si="1"/>
        <v>50000</v>
      </c>
      <c r="I32" s="58">
        <v>0.3</v>
      </c>
      <c r="J32" s="59"/>
      <c r="K32" s="60"/>
      <c r="L32" s="61"/>
    </row>
    <row r="33" spans="1:12" ht="31" x14ac:dyDescent="0.35">
      <c r="A33" s="43"/>
      <c r="B33" s="53" t="s">
        <v>80</v>
      </c>
      <c r="C33" s="80" t="s">
        <v>81</v>
      </c>
      <c r="E33" s="66"/>
      <c r="F33" s="66"/>
      <c r="G33" s="66"/>
      <c r="H33" s="57">
        <f t="shared" si="1"/>
        <v>0</v>
      </c>
      <c r="I33" s="67">
        <v>0.3</v>
      </c>
      <c r="J33" s="68"/>
      <c r="K33" s="69"/>
      <c r="L33" s="61"/>
    </row>
    <row r="34" spans="1:12" ht="15.5" x14ac:dyDescent="0.35">
      <c r="A34" s="43"/>
      <c r="B34" s="71"/>
      <c r="C34" s="50" t="s">
        <v>58</v>
      </c>
      <c r="D34" s="81">
        <f>SUM(D26:D33)</f>
        <v>881700</v>
      </c>
      <c r="E34" s="81">
        <f>SUM(E26:E33)</f>
        <v>0</v>
      </c>
      <c r="F34" s="81">
        <f>SUM(F26:F33)</f>
        <v>0</v>
      </c>
      <c r="G34" s="81">
        <f>SUM(G26:G33)</f>
        <v>560747.66</v>
      </c>
      <c r="H34" s="81">
        <f>SUM(H26:H33)</f>
        <v>1392447.6600000001</v>
      </c>
      <c r="I34" s="73">
        <f>(I26*H26)+(I27*H27)+(I28*H28)+(I29*H29)+(I30*H30)+(I32*H32)+(I33*H33)</f>
        <v>615053.83000000007</v>
      </c>
      <c r="J34" s="73">
        <f>SUM(J26:J33)</f>
        <v>0</v>
      </c>
      <c r="K34" s="69"/>
      <c r="L34" s="74"/>
    </row>
    <row r="35" spans="1:12" ht="33.65" customHeight="1" x14ac:dyDescent="0.35">
      <c r="A35" s="43"/>
      <c r="B35" s="50" t="s">
        <v>82</v>
      </c>
      <c r="C35" s="427"/>
      <c r="D35" s="427"/>
      <c r="E35" s="427"/>
      <c r="F35" s="427"/>
      <c r="G35" s="427"/>
      <c r="H35" s="427"/>
      <c r="I35" s="427"/>
      <c r="J35" s="428"/>
      <c r="K35" s="427"/>
      <c r="L35" s="52"/>
    </row>
    <row r="36" spans="1:12" ht="98.5" customHeight="1" x14ac:dyDescent="0.35">
      <c r="A36" s="43"/>
      <c r="B36" s="53" t="s">
        <v>83</v>
      </c>
      <c r="C36" s="54" t="s">
        <v>84</v>
      </c>
      <c r="D36" s="56"/>
      <c r="E36" s="55"/>
      <c r="F36" s="56">
        <v>35000</v>
      </c>
      <c r="G36" s="55"/>
      <c r="H36" s="57">
        <f>SUM(D36:G36)</f>
        <v>35000</v>
      </c>
      <c r="I36" s="82"/>
      <c r="J36" s="59">
        <v>33000</v>
      </c>
      <c r="K36" s="60"/>
      <c r="L36" s="61"/>
    </row>
    <row r="37" spans="1:12" ht="132.65" customHeight="1" x14ac:dyDescent="0.35">
      <c r="A37" s="43"/>
      <c r="B37" s="53" t="s">
        <v>85</v>
      </c>
      <c r="C37" s="54" t="s">
        <v>86</v>
      </c>
      <c r="D37" s="56"/>
      <c r="E37" s="55"/>
      <c r="F37" s="56">
        <v>30000</v>
      </c>
      <c r="G37" s="55"/>
      <c r="H37" s="57">
        <f t="shared" ref="H37:H43" si="2">SUM(D37:G37)</f>
        <v>30000</v>
      </c>
      <c r="I37" s="79">
        <v>0.25</v>
      </c>
      <c r="J37" s="59">
        <v>29600</v>
      </c>
      <c r="K37" s="60"/>
      <c r="L37" s="61"/>
    </row>
    <row r="38" spans="1:12" ht="112.5" customHeight="1" x14ac:dyDescent="0.35">
      <c r="A38" s="43"/>
      <c r="B38" s="53" t="s">
        <v>87</v>
      </c>
      <c r="C38" s="54" t="s">
        <v>88</v>
      </c>
      <c r="D38" s="56"/>
      <c r="E38" s="55"/>
      <c r="F38" s="56">
        <v>30000</v>
      </c>
      <c r="G38" s="55"/>
      <c r="H38" s="57">
        <f t="shared" si="2"/>
        <v>30000</v>
      </c>
      <c r="I38" s="79">
        <v>0.25</v>
      </c>
      <c r="J38" s="59">
        <v>28968</v>
      </c>
      <c r="K38" s="60"/>
      <c r="L38" s="61"/>
    </row>
    <row r="39" spans="1:12" ht="15.5" x14ac:dyDescent="0.35">
      <c r="A39" s="43"/>
      <c r="B39" s="53" t="s">
        <v>89</v>
      </c>
      <c r="C39" s="54"/>
      <c r="D39" s="55"/>
      <c r="E39" s="55"/>
      <c r="F39" s="55"/>
      <c r="G39" s="55"/>
      <c r="H39" s="57">
        <f t="shared" si="2"/>
        <v>0</v>
      </c>
      <c r="I39" s="58"/>
      <c r="J39" s="59"/>
      <c r="K39" s="60"/>
      <c r="L39" s="61"/>
    </row>
    <row r="40" spans="1:12" s="43" customFormat="1" ht="15.5" x14ac:dyDescent="0.35">
      <c r="B40" s="53" t="s">
        <v>90</v>
      </c>
      <c r="C40" s="54"/>
      <c r="D40" s="55"/>
      <c r="E40" s="55"/>
      <c r="F40" s="55"/>
      <c r="G40" s="55"/>
      <c r="H40" s="57">
        <f t="shared" si="2"/>
        <v>0</v>
      </c>
      <c r="I40" s="58"/>
      <c r="J40" s="59"/>
      <c r="K40" s="60"/>
      <c r="L40" s="61"/>
    </row>
    <row r="41" spans="1:12" s="43" customFormat="1" ht="15.5" x14ac:dyDescent="0.35">
      <c r="B41" s="53" t="s">
        <v>91</v>
      </c>
      <c r="C41" s="54"/>
      <c r="D41" s="55"/>
      <c r="E41" s="55"/>
      <c r="F41" s="55"/>
      <c r="G41" s="55"/>
      <c r="H41" s="57">
        <f t="shared" si="2"/>
        <v>0</v>
      </c>
      <c r="I41" s="58"/>
      <c r="J41" s="59"/>
      <c r="K41" s="60"/>
      <c r="L41" s="61"/>
    </row>
    <row r="42" spans="1:12" s="43" customFormat="1" ht="15.5" x14ac:dyDescent="0.35">
      <c r="A42" s="29"/>
      <c r="B42" s="53" t="s">
        <v>92</v>
      </c>
      <c r="C42" s="80"/>
      <c r="D42" s="66"/>
      <c r="E42" s="66"/>
      <c r="F42" s="66"/>
      <c r="G42" s="66"/>
      <c r="H42" s="57">
        <f t="shared" si="2"/>
        <v>0</v>
      </c>
      <c r="I42" s="67"/>
      <c r="J42" s="68"/>
      <c r="K42" s="69"/>
      <c r="L42" s="61"/>
    </row>
    <row r="43" spans="1:12" ht="15.5" x14ac:dyDescent="0.35">
      <c r="B43" s="53" t="s">
        <v>93</v>
      </c>
      <c r="C43" s="80"/>
      <c r="D43" s="66"/>
      <c r="E43" s="66"/>
      <c r="F43" s="66"/>
      <c r="G43" s="66"/>
      <c r="H43" s="57">
        <f t="shared" si="2"/>
        <v>0</v>
      </c>
      <c r="I43" s="67"/>
      <c r="J43" s="68"/>
      <c r="K43" s="69"/>
      <c r="L43" s="61"/>
    </row>
    <row r="44" spans="1:12" ht="15.5" x14ac:dyDescent="0.35">
      <c r="B44" s="71"/>
      <c r="C44" s="50" t="s">
        <v>58</v>
      </c>
      <c r="D44" s="81">
        <f>SUM(D36:D43)</f>
        <v>0</v>
      </c>
      <c r="E44" s="81">
        <f>SUM(E36:E43)</f>
        <v>0</v>
      </c>
      <c r="F44" s="81">
        <f>SUM(F36:F43)</f>
        <v>95000</v>
      </c>
      <c r="G44" s="81">
        <f>SUM(G36:G43)</f>
        <v>0</v>
      </c>
      <c r="H44" s="81">
        <f>SUM(H36:H43)</f>
        <v>95000</v>
      </c>
      <c r="I44" s="73">
        <f>(I36*H36)+(I37*H37)+(I38*H38)+(I39*H39)+(I40*H40)+(I41*H41)+(I42*H42)+(I43*H43)</f>
        <v>15000</v>
      </c>
      <c r="J44" s="73">
        <f>SUM(J36:J43)</f>
        <v>91568</v>
      </c>
      <c r="K44" s="69"/>
      <c r="L44" s="74"/>
    </row>
    <row r="45" spans="1:12" ht="51" customHeight="1" x14ac:dyDescent="0.35">
      <c r="B45" s="50" t="s">
        <v>94</v>
      </c>
      <c r="C45" s="427"/>
      <c r="D45" s="427"/>
      <c r="E45" s="427"/>
      <c r="F45" s="427"/>
      <c r="G45" s="427"/>
      <c r="H45" s="427"/>
      <c r="I45" s="427"/>
      <c r="J45" s="428"/>
      <c r="K45" s="427"/>
      <c r="L45" s="52"/>
    </row>
    <row r="46" spans="1:12" ht="15.5" x14ac:dyDescent="0.35">
      <c r="B46" s="53" t="s">
        <v>95</v>
      </c>
      <c r="C46" s="54"/>
      <c r="D46" s="55"/>
      <c r="E46" s="55"/>
      <c r="F46" s="55"/>
      <c r="G46" s="55"/>
      <c r="H46" s="57">
        <f>SUM(D46:G46)</f>
        <v>0</v>
      </c>
      <c r="I46" s="58"/>
      <c r="J46" s="59"/>
      <c r="K46" s="60"/>
      <c r="L46" s="61"/>
    </row>
    <row r="47" spans="1:12" ht="15.5" x14ac:dyDescent="0.35">
      <c r="B47" s="53" t="s">
        <v>96</v>
      </c>
      <c r="C47" s="54"/>
      <c r="D47" s="55"/>
      <c r="E47" s="55"/>
      <c r="F47" s="55"/>
      <c r="G47" s="55"/>
      <c r="H47" s="57">
        <f t="shared" ref="H47:H53" si="3">SUM(D47:G47)</f>
        <v>0</v>
      </c>
      <c r="I47" s="58"/>
      <c r="J47" s="59"/>
      <c r="K47" s="60"/>
      <c r="L47" s="61"/>
    </row>
    <row r="48" spans="1:12" ht="15.5" x14ac:dyDescent="0.35">
      <c r="B48" s="53" t="s">
        <v>97</v>
      </c>
      <c r="C48" s="54"/>
      <c r="D48" s="55"/>
      <c r="E48" s="55"/>
      <c r="F48" s="55"/>
      <c r="G48" s="55"/>
      <c r="H48" s="57">
        <f t="shared" si="3"/>
        <v>0</v>
      </c>
      <c r="I48" s="58"/>
      <c r="J48" s="59"/>
      <c r="K48" s="60"/>
      <c r="L48" s="61"/>
    </row>
    <row r="49" spans="1:12" ht="15.5" x14ac:dyDescent="0.35">
      <c r="B49" s="53" t="s">
        <v>98</v>
      </c>
      <c r="C49" s="54"/>
      <c r="D49" s="55"/>
      <c r="E49" s="55"/>
      <c r="F49" s="55"/>
      <c r="G49" s="55"/>
      <c r="H49" s="57">
        <f t="shared" si="3"/>
        <v>0</v>
      </c>
      <c r="I49" s="58"/>
      <c r="J49" s="59"/>
      <c r="K49" s="60"/>
      <c r="L49" s="61"/>
    </row>
    <row r="50" spans="1:12" ht="15.5" x14ac:dyDescent="0.35">
      <c r="B50" s="53" t="s">
        <v>99</v>
      </c>
      <c r="C50" s="54"/>
      <c r="D50" s="55"/>
      <c r="E50" s="55"/>
      <c r="F50" s="55"/>
      <c r="G50" s="55"/>
      <c r="H50" s="57">
        <f t="shared" si="3"/>
        <v>0</v>
      </c>
      <c r="I50" s="58"/>
      <c r="J50" s="59"/>
      <c r="K50" s="60"/>
      <c r="L50" s="61"/>
    </row>
    <row r="51" spans="1:12" ht="15.5" x14ac:dyDescent="0.35">
      <c r="A51" s="43"/>
      <c r="B51" s="53" t="s">
        <v>100</v>
      </c>
      <c r="C51" s="54"/>
      <c r="D51" s="55"/>
      <c r="E51" s="55"/>
      <c r="F51" s="55"/>
      <c r="G51" s="55"/>
      <c r="H51" s="57">
        <f t="shared" si="3"/>
        <v>0</v>
      </c>
      <c r="I51" s="58"/>
      <c r="J51" s="59"/>
      <c r="K51" s="60"/>
      <c r="L51" s="61"/>
    </row>
    <row r="52" spans="1:12" s="43" customFormat="1" ht="15.5" x14ac:dyDescent="0.35">
      <c r="A52" s="29"/>
      <c r="B52" s="53" t="s">
        <v>101</v>
      </c>
      <c r="C52" s="80"/>
      <c r="D52" s="66"/>
      <c r="E52" s="66"/>
      <c r="F52" s="66"/>
      <c r="G52" s="66"/>
      <c r="H52" s="57">
        <f t="shared" si="3"/>
        <v>0</v>
      </c>
      <c r="I52" s="67"/>
      <c r="J52" s="68"/>
      <c r="K52" s="69"/>
      <c r="L52" s="61"/>
    </row>
    <row r="53" spans="1:12" ht="15.5" x14ac:dyDescent="0.35">
      <c r="B53" s="53" t="s">
        <v>102</v>
      </c>
      <c r="C53" s="80"/>
      <c r="D53" s="66"/>
      <c r="E53" s="66"/>
      <c r="F53" s="66"/>
      <c r="G53" s="66"/>
      <c r="H53" s="57">
        <f t="shared" si="3"/>
        <v>0</v>
      </c>
      <c r="I53" s="67"/>
      <c r="J53" s="68"/>
      <c r="K53" s="69"/>
      <c r="L53" s="61"/>
    </row>
    <row r="54" spans="1:12" ht="15.5" x14ac:dyDescent="0.35">
      <c r="B54" s="71"/>
      <c r="C54" s="50" t="s">
        <v>58</v>
      </c>
      <c r="D54" s="72">
        <f>SUM(D46:D53)</f>
        <v>0</v>
      </c>
      <c r="E54" s="72">
        <f>SUM(E46:E53)</f>
        <v>0</v>
      </c>
      <c r="F54" s="72">
        <f>SUM(F46:F53)</f>
        <v>0</v>
      </c>
      <c r="G54" s="72">
        <f>SUM(G46:G53)</f>
        <v>0</v>
      </c>
      <c r="H54" s="72">
        <f>SUM(H46:H53)</f>
        <v>0</v>
      </c>
      <c r="I54" s="73">
        <f>(I46*H46)+(I47*H47)+(I48*H48)+(I49*H49)+(I50*H50)+(I51*H51)+(I52*H52)+(I53*H53)</f>
        <v>0</v>
      </c>
      <c r="J54" s="73">
        <f>SUM(J46:J53)</f>
        <v>0</v>
      </c>
      <c r="K54" s="69"/>
      <c r="L54" s="74"/>
    </row>
    <row r="55" spans="1:12" ht="15.5" x14ac:dyDescent="0.35">
      <c r="B55" s="50" t="s">
        <v>103</v>
      </c>
      <c r="C55" s="427"/>
      <c r="D55" s="427"/>
      <c r="E55" s="427"/>
      <c r="F55" s="427"/>
      <c r="G55" s="427"/>
      <c r="H55" s="427"/>
      <c r="I55" s="427"/>
      <c r="J55" s="428"/>
      <c r="K55" s="427"/>
      <c r="L55" s="74"/>
    </row>
    <row r="56" spans="1:12" ht="15.5" x14ac:dyDescent="0.35">
      <c r="B56" s="53" t="s">
        <v>104</v>
      </c>
      <c r="C56" s="54"/>
      <c r="D56" s="55"/>
      <c r="E56" s="55"/>
      <c r="F56" s="55"/>
      <c r="G56" s="55"/>
      <c r="H56" s="57">
        <f>SUM(D56:G56)</f>
        <v>0</v>
      </c>
      <c r="I56" s="58"/>
      <c r="J56" s="59"/>
      <c r="K56" s="60"/>
      <c r="L56" s="74"/>
    </row>
    <row r="57" spans="1:12" ht="15.5" x14ac:dyDescent="0.35">
      <c r="B57" s="53" t="s">
        <v>105</v>
      </c>
      <c r="C57" s="54"/>
      <c r="D57" s="55"/>
      <c r="E57" s="55"/>
      <c r="F57" s="55"/>
      <c r="G57" s="55"/>
      <c r="H57" s="57">
        <f t="shared" ref="H57:H63" si="4">SUM(D57:G57)</f>
        <v>0</v>
      </c>
      <c r="I57" s="58"/>
      <c r="J57" s="59"/>
      <c r="K57" s="60"/>
      <c r="L57" s="74"/>
    </row>
    <row r="58" spans="1:12" ht="15.5" x14ac:dyDescent="0.35">
      <c r="B58" s="53" t="s">
        <v>106</v>
      </c>
      <c r="C58" s="54"/>
      <c r="D58" s="55"/>
      <c r="E58" s="55"/>
      <c r="F58" s="55"/>
      <c r="G58" s="55"/>
      <c r="H58" s="57">
        <f t="shared" si="4"/>
        <v>0</v>
      </c>
      <c r="I58" s="58"/>
      <c r="J58" s="59"/>
      <c r="K58" s="60"/>
      <c r="L58" s="74"/>
    </row>
    <row r="59" spans="1:12" ht="15.5" x14ac:dyDescent="0.35">
      <c r="B59" s="53" t="s">
        <v>107</v>
      </c>
      <c r="C59" s="54"/>
      <c r="D59" s="55"/>
      <c r="E59" s="55"/>
      <c r="F59" s="55"/>
      <c r="G59" s="55"/>
      <c r="H59" s="57">
        <f t="shared" si="4"/>
        <v>0</v>
      </c>
      <c r="I59" s="58"/>
      <c r="J59" s="59"/>
      <c r="K59" s="60"/>
      <c r="L59" s="74"/>
    </row>
    <row r="60" spans="1:12" ht="15.5" x14ac:dyDescent="0.35">
      <c r="B60" s="53" t="s">
        <v>108</v>
      </c>
      <c r="C60" s="54"/>
      <c r="D60" s="55"/>
      <c r="E60" s="55"/>
      <c r="F60" s="55"/>
      <c r="G60" s="55"/>
      <c r="H60" s="57">
        <f t="shared" si="4"/>
        <v>0</v>
      </c>
      <c r="I60" s="58"/>
      <c r="J60" s="59"/>
      <c r="K60" s="60"/>
      <c r="L60" s="74"/>
    </row>
    <row r="61" spans="1:12" ht="15.5" x14ac:dyDescent="0.35">
      <c r="B61" s="53" t="s">
        <v>109</v>
      </c>
      <c r="C61" s="54"/>
      <c r="D61" s="55"/>
      <c r="E61" s="55"/>
      <c r="F61" s="55"/>
      <c r="G61" s="55"/>
      <c r="H61" s="57">
        <f t="shared" si="4"/>
        <v>0</v>
      </c>
      <c r="I61" s="58"/>
      <c r="J61" s="59"/>
      <c r="K61" s="60"/>
      <c r="L61" s="74"/>
    </row>
    <row r="62" spans="1:12" ht="15.5" x14ac:dyDescent="0.35">
      <c r="B62" s="53" t="s">
        <v>110</v>
      </c>
      <c r="C62" s="80"/>
      <c r="D62" s="66"/>
      <c r="E62" s="66"/>
      <c r="F62" s="66"/>
      <c r="G62" s="66"/>
      <c r="H62" s="57">
        <f t="shared" si="4"/>
        <v>0</v>
      </c>
      <c r="I62" s="67"/>
      <c r="J62" s="68"/>
      <c r="K62" s="69"/>
      <c r="L62" s="74"/>
    </row>
    <row r="63" spans="1:12" ht="15.5" x14ac:dyDescent="0.35">
      <c r="B63" s="53" t="s">
        <v>111</v>
      </c>
      <c r="C63" s="80"/>
      <c r="D63" s="66"/>
      <c r="E63" s="66"/>
      <c r="F63" s="66"/>
      <c r="G63" s="66"/>
      <c r="H63" s="57">
        <f t="shared" si="4"/>
        <v>0</v>
      </c>
      <c r="I63" s="67"/>
      <c r="J63" s="68"/>
      <c r="K63" s="69"/>
      <c r="L63" s="74"/>
    </row>
    <row r="64" spans="1:12" ht="15.5" x14ac:dyDescent="0.35">
      <c r="B64" s="71"/>
      <c r="C64" s="50" t="s">
        <v>58</v>
      </c>
      <c r="D64" s="72">
        <f>SUM(D56:D63)</f>
        <v>0</v>
      </c>
      <c r="E64" s="72">
        <f>SUM(E56:E63)</f>
        <v>0</v>
      </c>
      <c r="F64" s="72">
        <f>SUM(F56:F63)</f>
        <v>0</v>
      </c>
      <c r="G64" s="72">
        <f>SUM(G56:G63)</f>
        <v>0</v>
      </c>
      <c r="H64" s="72">
        <f>SUM(H56:H63)</f>
        <v>0</v>
      </c>
      <c r="I64" s="73">
        <f>(I56*H56)+(I57*H57)+(I58*H58)+(I59*H59)+(I60*H60)+(I61*H61)+(I62*H62)+(I63*H63)</f>
        <v>0</v>
      </c>
      <c r="J64" s="73">
        <f>SUM(J56:J63)</f>
        <v>0</v>
      </c>
      <c r="K64" s="69"/>
      <c r="L64" s="74"/>
    </row>
    <row r="65" spans="1:12" ht="15.5" x14ac:dyDescent="0.35">
      <c r="B65" s="83"/>
      <c r="C65" s="84"/>
      <c r="D65" s="85"/>
      <c r="E65" s="85"/>
      <c r="F65" s="85"/>
      <c r="G65" s="85"/>
      <c r="H65" s="85"/>
      <c r="I65" s="85"/>
      <c r="J65" s="85"/>
      <c r="K65" s="85"/>
      <c r="L65" s="86"/>
    </row>
    <row r="66" spans="1:12" ht="51" customHeight="1" x14ac:dyDescent="0.35">
      <c r="B66" s="50" t="s">
        <v>112</v>
      </c>
      <c r="C66" s="436" t="s">
        <v>113</v>
      </c>
      <c r="D66" s="436"/>
      <c r="E66" s="436"/>
      <c r="F66" s="436"/>
      <c r="G66" s="436"/>
      <c r="H66" s="436"/>
      <c r="I66" s="436"/>
      <c r="J66" s="435"/>
      <c r="K66" s="436"/>
      <c r="L66" s="51"/>
    </row>
    <row r="67" spans="1:12" ht="51" customHeight="1" x14ac:dyDescent="0.35">
      <c r="B67" s="50" t="s">
        <v>114</v>
      </c>
      <c r="C67" s="427"/>
      <c r="D67" s="427"/>
      <c r="E67" s="427"/>
      <c r="F67" s="427"/>
      <c r="G67" s="427"/>
      <c r="H67" s="427"/>
      <c r="I67" s="427"/>
      <c r="J67" s="428"/>
      <c r="K67" s="427"/>
      <c r="L67" s="52"/>
    </row>
    <row r="68" spans="1:12" ht="31" x14ac:dyDescent="0.35">
      <c r="B68" s="53" t="s">
        <v>115</v>
      </c>
      <c r="C68" s="54" t="s">
        <v>116</v>
      </c>
      <c r="D68" s="55"/>
      <c r="E68" s="55"/>
      <c r="F68" s="59">
        <v>16000</v>
      </c>
      <c r="G68" s="55"/>
      <c r="H68" s="57">
        <f>SUM(D68:G68)</f>
        <v>16000</v>
      </c>
      <c r="I68" s="62">
        <v>0.3</v>
      </c>
      <c r="J68" s="59"/>
      <c r="K68" s="60"/>
      <c r="L68" s="61"/>
    </row>
    <row r="69" spans="1:12" ht="46.5" x14ac:dyDescent="0.35">
      <c r="B69" s="53" t="s">
        <v>117</v>
      </c>
      <c r="C69" s="54" t="s">
        <v>118</v>
      </c>
      <c r="D69" s="55"/>
      <c r="E69" s="55"/>
      <c r="F69" s="59">
        <v>35000</v>
      </c>
      <c r="G69" s="55"/>
      <c r="H69" s="57">
        <f t="shared" ref="H69:H75" si="5">SUM(D69:G69)</f>
        <v>35000</v>
      </c>
      <c r="I69" s="62">
        <v>0.25</v>
      </c>
      <c r="J69" s="59"/>
      <c r="K69" s="60"/>
      <c r="L69" s="61"/>
    </row>
    <row r="70" spans="1:12" ht="62" x14ac:dyDescent="0.35">
      <c r="B70" s="53" t="s">
        <v>119</v>
      </c>
      <c r="C70" s="54" t="s">
        <v>120</v>
      </c>
      <c r="D70" s="55"/>
      <c r="E70" s="55"/>
      <c r="F70" s="59">
        <v>55000</v>
      </c>
      <c r="G70" s="55"/>
      <c r="H70" s="57">
        <f t="shared" si="5"/>
        <v>55000</v>
      </c>
      <c r="I70" s="62">
        <v>0.3</v>
      </c>
      <c r="J70" s="59"/>
      <c r="K70" s="60"/>
      <c r="L70" s="61"/>
    </row>
    <row r="71" spans="1:12" ht="128.25" customHeight="1" x14ac:dyDescent="0.35">
      <c r="B71" s="53" t="s">
        <v>121</v>
      </c>
      <c r="C71" s="54" t="s">
        <v>122</v>
      </c>
      <c r="D71" s="55"/>
      <c r="E71" s="55"/>
      <c r="F71" s="59">
        <v>80200</v>
      </c>
      <c r="G71" s="55"/>
      <c r="H71" s="57">
        <f t="shared" si="5"/>
        <v>80200</v>
      </c>
      <c r="I71" s="62">
        <v>0.25</v>
      </c>
      <c r="J71" s="59"/>
      <c r="K71" s="60"/>
      <c r="L71" s="61"/>
    </row>
    <row r="72" spans="1:12" ht="15.5" x14ac:dyDescent="0.35">
      <c r="B72" s="53" t="s">
        <v>123</v>
      </c>
      <c r="C72" s="54"/>
      <c r="D72" s="55"/>
      <c r="E72" s="55"/>
      <c r="F72" s="55"/>
      <c r="G72" s="55"/>
      <c r="H72" s="57">
        <f t="shared" si="5"/>
        <v>0</v>
      </c>
      <c r="I72" s="58"/>
      <c r="J72" s="59"/>
      <c r="K72" s="60"/>
      <c r="L72" s="61"/>
    </row>
    <row r="73" spans="1:12" ht="15.5" x14ac:dyDescent="0.35">
      <c r="B73" s="53" t="s">
        <v>124</v>
      </c>
      <c r="C73" s="54"/>
      <c r="D73" s="55"/>
      <c r="E73" s="55"/>
      <c r="F73" s="55"/>
      <c r="G73" s="55"/>
      <c r="H73" s="57">
        <f t="shared" si="5"/>
        <v>0</v>
      </c>
      <c r="I73" s="58"/>
      <c r="J73" s="59"/>
      <c r="K73" s="60"/>
      <c r="L73" s="61"/>
    </row>
    <row r="74" spans="1:12" ht="15.5" x14ac:dyDescent="0.35">
      <c r="A74" s="43"/>
      <c r="B74" s="53" t="s">
        <v>125</v>
      </c>
      <c r="C74" s="80"/>
      <c r="D74" s="66"/>
      <c r="E74" s="66"/>
      <c r="F74" s="66"/>
      <c r="G74" s="66"/>
      <c r="H74" s="57">
        <f t="shared" si="5"/>
        <v>0</v>
      </c>
      <c r="I74" s="67"/>
      <c r="J74" s="68"/>
      <c r="K74" s="69"/>
      <c r="L74" s="61"/>
    </row>
    <row r="75" spans="1:12" s="43" customFormat="1" ht="15.5" x14ac:dyDescent="0.35">
      <c r="B75" s="53" t="s">
        <v>126</v>
      </c>
      <c r="C75" s="80"/>
      <c r="D75" s="66"/>
      <c r="E75" s="66"/>
      <c r="F75" s="66"/>
      <c r="G75" s="66"/>
      <c r="H75" s="57">
        <f t="shared" si="5"/>
        <v>0</v>
      </c>
      <c r="I75" s="67"/>
      <c r="J75" s="68"/>
      <c r="K75" s="69"/>
      <c r="L75" s="61"/>
    </row>
    <row r="76" spans="1:12" s="43" customFormat="1" ht="15.5" x14ac:dyDescent="0.35">
      <c r="A76" s="29"/>
      <c r="B76" s="71"/>
      <c r="C76" s="50" t="s">
        <v>58</v>
      </c>
      <c r="D76" s="72">
        <f>SUM(D68:D75)</f>
        <v>0</v>
      </c>
      <c r="E76" s="72">
        <f>SUM(E68:E75)</f>
        <v>0</v>
      </c>
      <c r="F76" s="72">
        <f>SUM(F68:F75)</f>
        <v>186200</v>
      </c>
      <c r="G76" s="72">
        <f>SUM(G68:G75)</f>
        <v>0</v>
      </c>
      <c r="H76" s="81">
        <f>SUM(H68:H75)</f>
        <v>186200</v>
      </c>
      <c r="I76" s="73">
        <f>(I68*H68)+(I69*H69)+(I70*H70)+(I71*H71)+(I72*H72)+(I73*H73)+(I74*H74)+(I75*H75)</f>
        <v>50100</v>
      </c>
      <c r="J76" s="73">
        <f>SUM(J68:J75)</f>
        <v>0</v>
      </c>
      <c r="K76" s="69"/>
      <c r="L76" s="74"/>
    </row>
    <row r="77" spans="1:12" ht="51" customHeight="1" x14ac:dyDescent="0.35">
      <c r="B77" s="50" t="s">
        <v>127</v>
      </c>
      <c r="C77" s="427"/>
      <c r="D77" s="427"/>
      <c r="E77" s="427"/>
      <c r="F77" s="427"/>
      <c r="G77" s="427"/>
      <c r="H77" s="427"/>
      <c r="I77" s="427"/>
      <c r="J77" s="428"/>
      <c r="K77" s="427"/>
      <c r="L77" s="52"/>
    </row>
    <row r="78" spans="1:12" ht="62" x14ac:dyDescent="0.35">
      <c r="B78" s="53" t="s">
        <v>128</v>
      </c>
      <c r="C78" s="54" t="s">
        <v>129</v>
      </c>
      <c r="D78" s="55"/>
      <c r="E78" s="55"/>
      <c r="F78" s="59">
        <v>150000</v>
      </c>
      <c r="G78" s="55"/>
      <c r="H78" s="57">
        <f>SUM(D78:G78)</f>
        <v>150000</v>
      </c>
      <c r="I78" s="62">
        <v>0.1</v>
      </c>
      <c r="J78" s="59"/>
      <c r="K78" s="60"/>
      <c r="L78" s="61"/>
    </row>
    <row r="79" spans="1:12" ht="93" x14ac:dyDescent="0.35">
      <c r="B79" s="53" t="s">
        <v>130</v>
      </c>
      <c r="C79" s="54" t="s">
        <v>131</v>
      </c>
      <c r="D79" s="55"/>
      <c r="E79" s="55"/>
      <c r="F79" s="59">
        <v>80000</v>
      </c>
      <c r="G79" s="55"/>
      <c r="H79" s="57">
        <f t="shared" ref="H79:H83" si="6">SUM(D79:G79)</f>
        <v>80000</v>
      </c>
      <c r="I79" s="62">
        <v>0.2</v>
      </c>
      <c r="J79" s="59"/>
      <c r="K79" s="60"/>
      <c r="L79" s="61"/>
    </row>
    <row r="80" spans="1:12" ht="46.5" x14ac:dyDescent="0.35">
      <c r="B80" s="53" t="s">
        <v>132</v>
      </c>
      <c r="C80" s="54" t="s">
        <v>133</v>
      </c>
      <c r="D80" s="55"/>
      <c r="E80" s="55"/>
      <c r="F80" s="59">
        <v>100000</v>
      </c>
      <c r="G80" s="55"/>
      <c r="H80" s="57">
        <f t="shared" si="6"/>
        <v>100000</v>
      </c>
      <c r="I80" s="62">
        <v>0.3</v>
      </c>
      <c r="J80" s="59"/>
      <c r="K80" s="60"/>
      <c r="L80" s="61"/>
    </row>
    <row r="81" spans="1:12" ht="46.5" x14ac:dyDescent="0.35">
      <c r="B81" s="53" t="s">
        <v>134</v>
      </c>
      <c r="C81" s="54" t="s">
        <v>135</v>
      </c>
      <c r="D81" s="55"/>
      <c r="E81" s="55"/>
      <c r="F81" s="59">
        <v>50000</v>
      </c>
      <c r="G81" s="55"/>
      <c r="H81" s="57">
        <f t="shared" si="6"/>
        <v>50000</v>
      </c>
      <c r="I81" s="62">
        <v>0.2</v>
      </c>
      <c r="J81" s="59"/>
      <c r="K81" s="60"/>
      <c r="L81" s="61"/>
    </row>
    <row r="82" spans="1:12" ht="93" x14ac:dyDescent="0.35">
      <c r="B82" s="53" t="s">
        <v>136</v>
      </c>
      <c r="C82" s="54" t="s">
        <v>137</v>
      </c>
      <c r="D82" s="55"/>
      <c r="E82" s="55"/>
      <c r="F82" s="59">
        <v>76000</v>
      </c>
      <c r="G82" s="55"/>
      <c r="H82" s="57">
        <f t="shared" si="6"/>
        <v>76000</v>
      </c>
      <c r="I82" s="58">
        <v>0.2</v>
      </c>
      <c r="J82" s="59"/>
      <c r="K82" s="60"/>
      <c r="L82" s="61"/>
    </row>
    <row r="83" spans="1:12" ht="15.5" x14ac:dyDescent="0.35">
      <c r="B83" s="53" t="s">
        <v>138</v>
      </c>
      <c r="C83" s="80"/>
      <c r="D83" s="66"/>
      <c r="E83" s="66"/>
      <c r="F83" s="66"/>
      <c r="G83" s="66"/>
      <c r="H83" s="57">
        <f t="shared" si="6"/>
        <v>0</v>
      </c>
      <c r="I83" s="67"/>
      <c r="J83" s="68"/>
      <c r="K83" s="69"/>
      <c r="L83" s="61"/>
    </row>
    <row r="84" spans="1:12" ht="15.5" x14ac:dyDescent="0.35">
      <c r="B84" s="71"/>
      <c r="C84" s="50" t="s">
        <v>58</v>
      </c>
      <c r="D84" s="81">
        <f>SUM(D78:D83)</f>
        <v>0</v>
      </c>
      <c r="E84" s="81">
        <f>SUM(E78:E83)</f>
        <v>0</v>
      </c>
      <c r="F84" s="81">
        <f>SUM(F78:F83)</f>
        <v>456000</v>
      </c>
      <c r="G84" s="81">
        <f>SUM(G78:G83)</f>
        <v>0</v>
      </c>
      <c r="H84" s="81">
        <f>SUM(H78:H83)</f>
        <v>456000</v>
      </c>
      <c r="I84" s="73">
        <f>(I78*H78)+(I79*H79)+(I80*H80)+(I81*H81)+(I82*H82)</f>
        <v>86200</v>
      </c>
      <c r="J84" s="73">
        <f>SUM(J78:J83)</f>
        <v>0</v>
      </c>
      <c r="K84" s="69"/>
      <c r="L84" s="74"/>
    </row>
    <row r="85" spans="1:12" ht="51" customHeight="1" x14ac:dyDescent="0.35">
      <c r="B85" s="50" t="s">
        <v>139</v>
      </c>
      <c r="C85" s="427" t="s">
        <v>140</v>
      </c>
      <c r="D85" s="427"/>
      <c r="E85" s="427"/>
      <c r="F85" s="427"/>
      <c r="G85" s="427"/>
      <c r="H85" s="427"/>
      <c r="I85" s="427"/>
      <c r="J85" s="428"/>
      <c r="K85" s="427"/>
      <c r="L85" s="52"/>
    </row>
    <row r="86" spans="1:12" ht="47" thickBot="1" x14ac:dyDescent="0.4">
      <c r="B86" s="53" t="s">
        <v>141</v>
      </c>
      <c r="C86" s="54" t="s">
        <v>142</v>
      </c>
      <c r="D86" s="55"/>
      <c r="E86" s="55">
        <v>213381.47454545452</v>
      </c>
      <c r="F86" s="55"/>
      <c r="G86" s="55"/>
      <c r="H86" s="57">
        <f>SUM(D86:G86)</f>
        <v>213381.47454545452</v>
      </c>
      <c r="I86" s="87">
        <v>0.25</v>
      </c>
      <c r="J86" s="59"/>
      <c r="K86" s="60"/>
      <c r="L86" s="61"/>
    </row>
    <row r="87" spans="1:12" ht="47" thickBot="1" x14ac:dyDescent="0.4">
      <c r="B87" s="53" t="s">
        <v>143</v>
      </c>
      <c r="C87" s="54" t="s">
        <v>144</v>
      </c>
      <c r="D87" s="55"/>
      <c r="E87" s="55">
        <v>183806.28959999993</v>
      </c>
      <c r="F87" s="55"/>
      <c r="G87" s="55"/>
      <c r="H87" s="57">
        <f t="shared" ref="H87:H93" si="7">SUM(D87:G87)</f>
        <v>183806.28959999993</v>
      </c>
      <c r="I87" s="87">
        <v>0.35</v>
      </c>
      <c r="J87" s="59"/>
      <c r="K87" s="60"/>
      <c r="L87" s="61"/>
    </row>
    <row r="88" spans="1:12" ht="47" thickBot="1" x14ac:dyDescent="0.4">
      <c r="B88" s="53" t="s">
        <v>145</v>
      </c>
      <c r="C88" s="54" t="s">
        <v>146</v>
      </c>
      <c r="D88" s="55"/>
      <c r="E88" s="55">
        <v>137060.31970909087</v>
      </c>
      <c r="F88" s="55"/>
      <c r="G88" s="55"/>
      <c r="H88" s="57">
        <f t="shared" si="7"/>
        <v>137060.31970909087</v>
      </c>
      <c r="I88" s="87">
        <v>0.45</v>
      </c>
      <c r="J88" s="59"/>
      <c r="K88" s="60"/>
      <c r="L88" s="61"/>
    </row>
    <row r="89" spans="1:12" ht="15.5" x14ac:dyDescent="0.35">
      <c r="A89" s="43"/>
      <c r="B89" s="53" t="s">
        <v>147</v>
      </c>
      <c r="C89" s="54"/>
      <c r="D89" s="55"/>
      <c r="E89" s="55"/>
      <c r="F89" s="55"/>
      <c r="G89" s="55"/>
      <c r="H89" s="57">
        <f t="shared" si="7"/>
        <v>0</v>
      </c>
      <c r="I89" s="58"/>
      <c r="J89" s="59"/>
      <c r="K89" s="60"/>
      <c r="L89" s="61"/>
    </row>
    <row r="90" spans="1:12" s="43" customFormat="1" ht="15.5" x14ac:dyDescent="0.35">
      <c r="A90" s="29"/>
      <c r="B90" s="53" t="s">
        <v>148</v>
      </c>
      <c r="C90" s="54"/>
      <c r="D90" s="55"/>
      <c r="E90" s="55"/>
      <c r="F90" s="55"/>
      <c r="G90" s="55"/>
      <c r="H90" s="57">
        <f t="shared" si="7"/>
        <v>0</v>
      </c>
      <c r="I90" s="58"/>
      <c r="J90" s="59"/>
      <c r="K90" s="60"/>
      <c r="L90" s="61"/>
    </row>
    <row r="91" spans="1:12" ht="15.5" x14ac:dyDescent="0.35">
      <c r="B91" s="53" t="s">
        <v>149</v>
      </c>
      <c r="C91" s="54"/>
      <c r="D91" s="55"/>
      <c r="E91" s="55"/>
      <c r="F91" s="55"/>
      <c r="G91" s="55"/>
      <c r="H91" s="57">
        <f t="shared" si="7"/>
        <v>0</v>
      </c>
      <c r="I91" s="58"/>
      <c r="J91" s="59"/>
      <c r="K91" s="60"/>
      <c r="L91" s="61"/>
    </row>
    <row r="92" spans="1:12" ht="15.5" x14ac:dyDescent="0.35">
      <c r="B92" s="53" t="s">
        <v>150</v>
      </c>
      <c r="C92" s="80"/>
      <c r="D92" s="66"/>
      <c r="E92" s="66"/>
      <c r="F92" s="66"/>
      <c r="G92" s="66"/>
      <c r="H92" s="57">
        <f t="shared" si="7"/>
        <v>0</v>
      </c>
      <c r="I92" s="67"/>
      <c r="J92" s="68"/>
      <c r="K92" s="69"/>
      <c r="L92" s="61"/>
    </row>
    <row r="93" spans="1:12" ht="15.5" x14ac:dyDescent="0.35">
      <c r="B93" s="53" t="s">
        <v>151</v>
      </c>
      <c r="C93" s="80"/>
      <c r="D93" s="66"/>
      <c r="E93" s="66"/>
      <c r="F93" s="66"/>
      <c r="G93" s="66"/>
      <c r="H93" s="57">
        <f t="shared" si="7"/>
        <v>0</v>
      </c>
      <c r="I93" s="67"/>
      <c r="J93" s="68"/>
      <c r="K93" s="69"/>
      <c r="L93" s="61"/>
    </row>
    <row r="94" spans="1:12" ht="15.5" x14ac:dyDescent="0.35">
      <c r="B94" s="71"/>
      <c r="C94" s="50" t="s">
        <v>58</v>
      </c>
      <c r="D94" s="81">
        <f>SUM(D86:D93)</f>
        <v>0</v>
      </c>
      <c r="E94" s="81">
        <f>SUM(E86:E93)</f>
        <v>534248.08385454537</v>
      </c>
      <c r="F94" s="81">
        <f>SUM(F86:F93)</f>
        <v>0</v>
      </c>
      <c r="G94" s="81">
        <f>SUM(G86:G93)</f>
        <v>0</v>
      </c>
      <c r="H94" s="81">
        <f>SUM(H86:H93)</f>
        <v>534248.08385454537</v>
      </c>
      <c r="I94" s="73">
        <f>(I86*H86)+(I87*H87)+(I88*H88)+(I89*H89)+(I90*H90)+(I91*H91)+(I92*H92)+(I93*H93)</f>
        <v>179354.71386545448</v>
      </c>
      <c r="J94" s="73">
        <f>SUM(J86:J93)</f>
        <v>0</v>
      </c>
      <c r="K94" s="69"/>
      <c r="L94" s="74"/>
    </row>
    <row r="95" spans="1:12" ht="51" customHeight="1" x14ac:dyDescent="0.35">
      <c r="B95" s="50" t="s">
        <v>152</v>
      </c>
      <c r="C95" s="427" t="str">
        <f>'[1]1) Budget Table'!$C$97</f>
        <v xml:space="preserve">Improved management and delivery of basic services in a responsive, accountable and inclusive way </v>
      </c>
      <c r="D95" s="427"/>
      <c r="E95" s="427"/>
      <c r="F95" s="427"/>
      <c r="G95" s="427"/>
      <c r="H95" s="427"/>
      <c r="I95" s="427"/>
      <c r="J95" s="428"/>
      <c r="K95" s="427"/>
      <c r="L95" s="52"/>
    </row>
    <row r="96" spans="1:12" ht="47" thickBot="1" x14ac:dyDescent="0.4">
      <c r="B96" s="53" t="s">
        <v>153</v>
      </c>
      <c r="C96" s="54" t="s">
        <v>154</v>
      </c>
      <c r="D96" s="55"/>
      <c r="E96" s="55">
        <v>60739.164872727262</v>
      </c>
      <c r="F96" s="55"/>
      <c r="G96" s="88"/>
      <c r="H96" s="57">
        <f>SUM(D96:G96)</f>
        <v>60739.164872727262</v>
      </c>
      <c r="I96" s="87">
        <v>0.35</v>
      </c>
      <c r="J96" s="59"/>
      <c r="K96" s="60"/>
      <c r="L96" s="61"/>
    </row>
    <row r="97" spans="2:12" ht="47" thickBot="1" x14ac:dyDescent="0.4">
      <c r="B97" s="53" t="s">
        <v>155</v>
      </c>
      <c r="C97" s="54" t="s">
        <v>156</v>
      </c>
      <c r="D97" s="55"/>
      <c r="E97" s="55">
        <v>45157.1749090909</v>
      </c>
      <c r="F97" s="55"/>
      <c r="G97" s="89"/>
      <c r="H97" s="57">
        <f t="shared" ref="H97:H103" si="8">SUM(D97:G97)</f>
        <v>45157.1749090909</v>
      </c>
      <c r="I97" s="87">
        <v>0.35</v>
      </c>
      <c r="J97" s="59"/>
      <c r="K97" s="60"/>
      <c r="L97" s="61"/>
    </row>
    <row r="98" spans="2:12" ht="62.5" thickBot="1" x14ac:dyDescent="0.4">
      <c r="B98" s="53" t="s">
        <v>157</v>
      </c>
      <c r="C98" s="54" t="s">
        <v>158</v>
      </c>
      <c r="D98" s="55"/>
      <c r="E98" s="55">
        <v>45157.1749090909</v>
      </c>
      <c r="F98" s="55"/>
      <c r="G98" s="89"/>
      <c r="H98" s="57">
        <f t="shared" si="8"/>
        <v>45157.1749090909</v>
      </c>
      <c r="I98" s="87">
        <v>0.3</v>
      </c>
      <c r="J98" s="59"/>
      <c r="K98" s="60"/>
      <c r="L98" s="61"/>
    </row>
    <row r="99" spans="2:12" ht="15.5" x14ac:dyDescent="0.35">
      <c r="B99" s="53" t="s">
        <v>159</v>
      </c>
      <c r="C99" s="54"/>
      <c r="D99" s="55"/>
      <c r="E99" s="55"/>
      <c r="F99" s="55"/>
      <c r="G99" s="55"/>
      <c r="H99" s="57">
        <f t="shared" si="8"/>
        <v>0</v>
      </c>
      <c r="I99" s="58"/>
      <c r="J99" s="59"/>
      <c r="K99" s="60"/>
      <c r="L99" s="61"/>
    </row>
    <row r="100" spans="2:12" ht="15.5" x14ac:dyDescent="0.35">
      <c r="B100" s="53" t="s">
        <v>160</v>
      </c>
      <c r="C100" s="54"/>
      <c r="D100" s="55"/>
      <c r="E100" s="55"/>
      <c r="F100" s="55"/>
      <c r="G100" s="55"/>
      <c r="H100" s="57">
        <f t="shared" si="8"/>
        <v>0</v>
      </c>
      <c r="I100" s="58"/>
      <c r="J100" s="59"/>
      <c r="K100" s="60"/>
      <c r="L100" s="61"/>
    </row>
    <row r="101" spans="2:12" ht="15.5" x14ac:dyDescent="0.35">
      <c r="B101" s="53" t="s">
        <v>161</v>
      </c>
      <c r="C101" s="54"/>
      <c r="D101" s="55"/>
      <c r="E101" s="55"/>
      <c r="F101" s="55"/>
      <c r="G101" s="55"/>
      <c r="H101" s="57">
        <f t="shared" si="8"/>
        <v>0</v>
      </c>
      <c r="I101" s="58"/>
      <c r="J101" s="59"/>
      <c r="K101" s="60"/>
      <c r="L101" s="61"/>
    </row>
    <row r="102" spans="2:12" ht="15.5" x14ac:dyDescent="0.35">
      <c r="B102" s="53" t="s">
        <v>162</v>
      </c>
      <c r="C102" s="80"/>
      <c r="D102" s="66"/>
      <c r="E102" s="66"/>
      <c r="F102" s="66"/>
      <c r="G102" s="66"/>
      <c r="H102" s="57">
        <f t="shared" si="8"/>
        <v>0</v>
      </c>
      <c r="I102" s="67"/>
      <c r="J102" s="68"/>
      <c r="K102" s="69"/>
      <c r="L102" s="61"/>
    </row>
    <row r="103" spans="2:12" ht="15.5" x14ac:dyDescent="0.35">
      <c r="B103" s="53" t="s">
        <v>163</v>
      </c>
      <c r="C103" s="80"/>
      <c r="D103" s="66"/>
      <c r="E103" s="66"/>
      <c r="F103" s="66"/>
      <c r="G103" s="66"/>
      <c r="H103" s="57">
        <f t="shared" si="8"/>
        <v>0</v>
      </c>
      <c r="I103" s="67"/>
      <c r="J103" s="68"/>
      <c r="K103" s="69"/>
      <c r="L103" s="61"/>
    </row>
    <row r="104" spans="2:12" ht="18" customHeight="1" x14ac:dyDescent="0.35">
      <c r="B104" s="71"/>
      <c r="C104" s="50" t="s">
        <v>58</v>
      </c>
      <c r="D104" s="72">
        <f>SUM(D96:D103)</f>
        <v>0</v>
      </c>
      <c r="E104" s="72">
        <f>SUM(E96:E103)</f>
        <v>151053.51469090907</v>
      </c>
      <c r="F104" s="72">
        <f>SUM(F96:F103)</f>
        <v>0</v>
      </c>
      <c r="G104" s="72">
        <f>SUM(G96:G103)</f>
        <v>0</v>
      </c>
      <c r="H104" s="72">
        <f>SUM(H96:H103)</f>
        <v>151053.51469090907</v>
      </c>
      <c r="I104" s="73">
        <f>(I96*H96)+(I97*H97)+(I98*H98)+(I99*H99)+(I100*H100)+(I101*H101)+(I102*H102)+(I103*H103)</f>
        <v>50610.871396363626</v>
      </c>
      <c r="J104" s="73">
        <f>SUM(J96:J103)</f>
        <v>0</v>
      </c>
      <c r="K104" s="69"/>
      <c r="L104" s="74"/>
    </row>
    <row r="105" spans="2:12" ht="18" customHeight="1" x14ac:dyDescent="0.35">
      <c r="B105" s="50" t="s">
        <v>164</v>
      </c>
      <c r="C105" s="427"/>
      <c r="D105" s="427"/>
      <c r="E105" s="427"/>
      <c r="F105" s="427"/>
      <c r="G105" s="427"/>
      <c r="H105" s="427"/>
      <c r="I105" s="427"/>
      <c r="J105" s="428"/>
      <c r="K105" s="427"/>
      <c r="L105" s="74"/>
    </row>
    <row r="106" spans="2:12" ht="86.15" customHeight="1" x14ac:dyDescent="0.35">
      <c r="B106" s="53" t="s">
        <v>165</v>
      </c>
      <c r="C106" s="54" t="s">
        <v>166</v>
      </c>
      <c r="D106" s="55"/>
      <c r="E106" s="55"/>
      <c r="F106" s="55"/>
      <c r="G106" s="88"/>
      <c r="H106" s="57">
        <f>SUM(D106:G106)</f>
        <v>0</v>
      </c>
      <c r="I106" s="58"/>
      <c r="J106" s="59"/>
      <c r="K106" s="60"/>
      <c r="L106" s="74"/>
    </row>
    <row r="107" spans="2:12" ht="90" customHeight="1" x14ac:dyDescent="0.35">
      <c r="B107" s="53" t="s">
        <v>167</v>
      </c>
      <c r="C107" s="54" t="s">
        <v>168</v>
      </c>
      <c r="D107" s="55"/>
      <c r="E107" s="55"/>
      <c r="F107" s="55"/>
      <c r="G107" s="89"/>
      <c r="H107" s="57">
        <f>SUM(D107:G107)</f>
        <v>0</v>
      </c>
      <c r="I107" s="58"/>
      <c r="J107" s="59"/>
      <c r="K107" s="60"/>
      <c r="L107" s="74"/>
    </row>
    <row r="108" spans="2:12" ht="99" customHeight="1" x14ac:dyDescent="0.35">
      <c r="B108" s="53" t="s">
        <v>169</v>
      </c>
      <c r="C108" s="54" t="s">
        <v>158</v>
      </c>
      <c r="D108" s="55"/>
      <c r="E108" s="55"/>
      <c r="F108" s="55"/>
      <c r="G108" s="89"/>
      <c r="H108" s="57">
        <f>SUM(D108:G108)</f>
        <v>0</v>
      </c>
      <c r="I108" s="58"/>
      <c r="J108" s="59"/>
      <c r="K108" s="60"/>
      <c r="L108" s="74"/>
    </row>
    <row r="109" spans="2:12" ht="18" customHeight="1" x14ac:dyDescent="0.35">
      <c r="B109" s="53" t="s">
        <v>170</v>
      </c>
      <c r="C109" s="54"/>
      <c r="D109" s="55"/>
      <c r="E109" s="55"/>
      <c r="F109" s="55"/>
      <c r="G109" s="55"/>
      <c r="H109" s="57">
        <f t="shared" ref="H109" si="9">SUM(D109:G109)</f>
        <v>0</v>
      </c>
      <c r="I109" s="58"/>
      <c r="J109" s="59"/>
      <c r="K109" s="60"/>
      <c r="L109" s="74"/>
    </row>
    <row r="110" spans="2:12" ht="18" customHeight="1" x14ac:dyDescent="0.35">
      <c r="B110" s="53" t="s">
        <v>171</v>
      </c>
      <c r="C110" s="54"/>
      <c r="D110" s="55"/>
      <c r="E110" s="55"/>
      <c r="F110" s="55"/>
      <c r="G110" s="55"/>
      <c r="H110" s="57">
        <f>SUM(D110:G110)</f>
        <v>0</v>
      </c>
      <c r="I110" s="58"/>
      <c r="J110" s="59"/>
      <c r="K110" s="60"/>
      <c r="L110" s="74"/>
    </row>
    <row r="111" spans="2:12" ht="18" customHeight="1" x14ac:dyDescent="0.35">
      <c r="B111" s="53" t="s">
        <v>172</v>
      </c>
      <c r="C111" s="54"/>
      <c r="D111" s="55"/>
      <c r="E111" s="55"/>
      <c r="F111" s="55"/>
      <c r="G111" s="55"/>
      <c r="H111" s="57">
        <f>SUM(D111:G111)</f>
        <v>0</v>
      </c>
      <c r="I111" s="58"/>
      <c r="J111" s="59"/>
      <c r="K111" s="60"/>
      <c r="L111" s="74"/>
    </row>
    <row r="112" spans="2:12" ht="18" customHeight="1" x14ac:dyDescent="0.35">
      <c r="B112" s="53" t="s">
        <v>173</v>
      </c>
      <c r="C112" s="80"/>
      <c r="D112" s="66"/>
      <c r="E112" s="66"/>
      <c r="F112" s="66"/>
      <c r="G112" s="66"/>
      <c r="H112" s="57">
        <f>SUM(D112:G112)</f>
        <v>0</v>
      </c>
      <c r="I112" s="67"/>
      <c r="J112" s="68"/>
      <c r="K112" s="69"/>
      <c r="L112" s="74"/>
    </row>
    <row r="113" spans="2:12" ht="18" customHeight="1" x14ac:dyDescent="0.35">
      <c r="B113" s="53" t="s">
        <v>174</v>
      </c>
      <c r="C113" s="80"/>
      <c r="D113" s="66"/>
      <c r="E113" s="66"/>
      <c r="F113" s="66"/>
      <c r="G113" s="66"/>
      <c r="H113" s="57">
        <f>SUM(D113:G113)</f>
        <v>0</v>
      </c>
      <c r="I113" s="67"/>
      <c r="J113" s="68"/>
      <c r="K113" s="69"/>
      <c r="L113" s="74"/>
    </row>
    <row r="114" spans="2:12" ht="18" customHeight="1" x14ac:dyDescent="0.35">
      <c r="B114" s="71"/>
      <c r="C114" s="50" t="s">
        <v>58</v>
      </c>
      <c r="D114" s="72">
        <f>SUM(D106:D113)</f>
        <v>0</v>
      </c>
      <c r="E114" s="72">
        <f>SUM(E106:E113)</f>
        <v>0</v>
      </c>
      <c r="F114" s="72">
        <f>SUM(F106:F113)</f>
        <v>0</v>
      </c>
      <c r="G114" s="72">
        <f>SUM(G106:G113)</f>
        <v>0</v>
      </c>
      <c r="H114" s="72">
        <f>SUM(H106:H113)</f>
        <v>0</v>
      </c>
      <c r="I114" s="73">
        <f>(I106*H106)+(I107*H107)+(I108*H108)+(I109*H109)+(I110*H110)+(I111*H111)+(I112*H112)+(I113*H113)</f>
        <v>0</v>
      </c>
      <c r="J114" s="73">
        <f>SUM(J106:J113)</f>
        <v>0</v>
      </c>
      <c r="K114" s="69"/>
      <c r="L114" s="74"/>
    </row>
    <row r="115" spans="2:12" ht="15.75" customHeight="1" x14ac:dyDescent="0.35">
      <c r="B115" s="90"/>
      <c r="C115" s="91"/>
      <c r="D115" s="92"/>
      <c r="E115" s="92"/>
      <c r="F115" s="92"/>
      <c r="G115" s="92"/>
      <c r="H115" s="92"/>
      <c r="I115" s="85"/>
      <c r="J115" s="92"/>
      <c r="K115" s="91"/>
      <c r="L115" s="93"/>
    </row>
    <row r="116" spans="2:12" ht="51" customHeight="1" x14ac:dyDescent="0.35">
      <c r="B116" s="50" t="s">
        <v>175</v>
      </c>
      <c r="C116" s="434" t="s">
        <v>176</v>
      </c>
      <c r="D116" s="434"/>
      <c r="E116" s="434"/>
      <c r="F116" s="434"/>
      <c r="G116" s="434"/>
      <c r="H116" s="434"/>
      <c r="I116" s="434"/>
      <c r="J116" s="435"/>
      <c r="K116" s="434"/>
      <c r="L116" s="51"/>
    </row>
    <row r="117" spans="2:12" ht="51" customHeight="1" x14ac:dyDescent="0.35">
      <c r="B117" s="50" t="s">
        <v>177</v>
      </c>
      <c r="C117" s="427" t="s">
        <v>178</v>
      </c>
      <c r="D117" s="427"/>
      <c r="E117" s="427"/>
      <c r="F117" s="427"/>
      <c r="G117" s="427"/>
      <c r="H117" s="427"/>
      <c r="I117" s="427"/>
      <c r="J117" s="428"/>
      <c r="K117" s="427"/>
      <c r="L117" s="52"/>
    </row>
    <row r="118" spans="2:12" ht="84.75" customHeight="1" x14ac:dyDescent="0.35">
      <c r="B118" s="53" t="s">
        <v>179</v>
      </c>
      <c r="C118" s="54" t="s">
        <v>180</v>
      </c>
      <c r="D118" s="55"/>
      <c r="E118" s="55"/>
      <c r="F118" s="59">
        <v>20000</v>
      </c>
      <c r="G118" s="62"/>
      <c r="H118" s="57">
        <f t="shared" ref="H118:H124" si="10">SUM(D118:G118)</f>
        <v>20000</v>
      </c>
      <c r="I118" s="62">
        <v>0.3</v>
      </c>
      <c r="J118" s="59"/>
      <c r="K118" s="60"/>
      <c r="L118" s="61"/>
    </row>
    <row r="119" spans="2:12" ht="60" customHeight="1" x14ac:dyDescent="0.35">
      <c r="B119" s="53" t="s">
        <v>181</v>
      </c>
      <c r="C119" s="54" t="s">
        <v>182</v>
      </c>
      <c r="D119" s="55"/>
      <c r="E119" s="55"/>
      <c r="F119" s="59">
        <v>40000</v>
      </c>
      <c r="G119" s="62"/>
      <c r="H119" s="57">
        <f t="shared" si="10"/>
        <v>40000</v>
      </c>
      <c r="I119" s="62">
        <v>0.3</v>
      </c>
      <c r="J119" s="59"/>
      <c r="K119" s="60"/>
      <c r="L119" s="61"/>
    </row>
    <row r="120" spans="2:12" ht="74.25" customHeight="1" x14ac:dyDescent="0.35">
      <c r="B120" s="53" t="s">
        <v>183</v>
      </c>
      <c r="C120" s="54" t="s">
        <v>184</v>
      </c>
      <c r="D120" s="55"/>
      <c r="E120" s="55"/>
      <c r="F120" s="59">
        <v>15000</v>
      </c>
      <c r="G120" s="62"/>
      <c r="H120" s="57">
        <f t="shared" si="10"/>
        <v>15000</v>
      </c>
      <c r="I120" s="62">
        <v>0.2</v>
      </c>
      <c r="J120" s="59"/>
      <c r="K120" s="60"/>
      <c r="L120" s="61"/>
    </row>
    <row r="121" spans="2:12" ht="115.5" customHeight="1" x14ac:dyDescent="0.35">
      <c r="B121" s="53" t="s">
        <v>185</v>
      </c>
      <c r="C121" s="54" t="s">
        <v>186</v>
      </c>
      <c r="D121" s="55"/>
      <c r="E121" s="55"/>
      <c r="F121" s="59">
        <v>20000</v>
      </c>
      <c r="G121" s="62"/>
      <c r="H121" s="57">
        <f t="shared" si="10"/>
        <v>20000</v>
      </c>
      <c r="I121" s="62">
        <v>0.3</v>
      </c>
      <c r="J121" s="59"/>
      <c r="K121" s="60"/>
      <c r="L121" s="61"/>
    </row>
    <row r="122" spans="2:12" ht="124.5" customHeight="1" x14ac:dyDescent="0.35">
      <c r="B122" s="53" t="s">
        <v>187</v>
      </c>
      <c r="C122" s="54" t="s">
        <v>188</v>
      </c>
      <c r="D122" s="55"/>
      <c r="E122" s="55"/>
      <c r="F122" s="59">
        <v>50000</v>
      </c>
      <c r="G122" s="62"/>
      <c r="H122" s="57">
        <f t="shared" si="10"/>
        <v>50000</v>
      </c>
      <c r="I122" s="62">
        <v>0.2</v>
      </c>
      <c r="J122" s="59">
        <v>46800</v>
      </c>
      <c r="K122" s="60"/>
      <c r="L122" s="61">
        <v>244900</v>
      </c>
    </row>
    <row r="123" spans="2:12" ht="108" customHeight="1" x14ac:dyDescent="0.35">
      <c r="B123" s="53" t="s">
        <v>189</v>
      </c>
      <c r="C123" s="54" t="s">
        <v>190</v>
      </c>
      <c r="D123" s="55"/>
      <c r="E123" s="55"/>
      <c r="F123" s="59">
        <v>20000</v>
      </c>
      <c r="G123" s="62"/>
      <c r="H123" s="57">
        <f t="shared" si="10"/>
        <v>20000</v>
      </c>
      <c r="I123" s="62">
        <v>0.3</v>
      </c>
      <c r="J123" s="59">
        <v>18700</v>
      </c>
      <c r="K123" s="60"/>
      <c r="L123" s="61">
        <f>L122-J126-J136</f>
        <v>0</v>
      </c>
    </row>
    <row r="124" spans="2:12" ht="129" customHeight="1" x14ac:dyDescent="0.35">
      <c r="B124" s="53" t="s">
        <v>191</v>
      </c>
      <c r="C124" s="80" t="s">
        <v>192</v>
      </c>
      <c r="D124" s="66"/>
      <c r="E124" s="66"/>
      <c r="F124" s="68">
        <v>25000</v>
      </c>
      <c r="G124" s="94"/>
      <c r="H124" s="57">
        <f t="shared" si="10"/>
        <v>25000</v>
      </c>
      <c r="I124" s="94">
        <v>0.5</v>
      </c>
      <c r="J124" s="68">
        <v>12400</v>
      </c>
      <c r="K124" s="69"/>
      <c r="L124" s="61"/>
    </row>
    <row r="125" spans="2:12" ht="15.5" x14ac:dyDescent="0.35">
      <c r="B125" s="53" t="s">
        <v>193</v>
      </c>
      <c r="C125" s="80"/>
      <c r="D125" s="66"/>
      <c r="E125" s="66"/>
      <c r="F125" s="66"/>
      <c r="G125" s="66"/>
      <c r="H125" s="57">
        <f t="shared" ref="H125" si="11">SUM(D125:G125)</f>
        <v>0</v>
      </c>
      <c r="I125" s="67"/>
      <c r="J125" s="68"/>
      <c r="K125" s="69"/>
      <c r="L125" s="61"/>
    </row>
    <row r="126" spans="2:12" ht="15.5" x14ac:dyDescent="0.35">
      <c r="B126" s="71"/>
      <c r="C126" s="50" t="s">
        <v>58</v>
      </c>
      <c r="D126" s="72">
        <f>SUM(D118:D125)</f>
        <v>0</v>
      </c>
      <c r="E126" s="72">
        <f>SUM(E118:E125)</f>
        <v>0</v>
      </c>
      <c r="F126" s="72">
        <f>SUM(F118:F125)</f>
        <v>190000</v>
      </c>
      <c r="G126" s="72">
        <f>SUM(G118:G125)</f>
        <v>0</v>
      </c>
      <c r="H126" s="81">
        <f>SUM(H118:H125)</f>
        <v>190000</v>
      </c>
      <c r="I126" s="73">
        <f>(I118*H118)+(I119*H119)+(I120*H120)+(I121*H121)+(I122*H122)+(I123*H123)+(I124*H124)+(I125*H125)</f>
        <v>55500</v>
      </c>
      <c r="J126" s="73">
        <f>SUM(J118:J125)</f>
        <v>77900</v>
      </c>
      <c r="K126" s="69"/>
      <c r="L126" s="74"/>
    </row>
    <row r="127" spans="2:12" ht="51" customHeight="1" x14ac:dyDescent="0.35">
      <c r="B127" s="50" t="s">
        <v>194</v>
      </c>
      <c r="C127" s="427" t="s">
        <v>195</v>
      </c>
      <c r="D127" s="427"/>
      <c r="E127" s="427"/>
      <c r="F127" s="427"/>
      <c r="G127" s="427"/>
      <c r="H127" s="427"/>
      <c r="I127" s="427"/>
      <c r="J127" s="428"/>
      <c r="K127" s="427"/>
      <c r="L127" s="52"/>
    </row>
    <row r="128" spans="2:12" ht="46.5" x14ac:dyDescent="0.35">
      <c r="B128" s="53" t="s">
        <v>196</v>
      </c>
      <c r="C128" s="54" t="s">
        <v>197</v>
      </c>
      <c r="D128" s="55"/>
      <c r="E128" s="55"/>
      <c r="F128" s="59">
        <v>40000</v>
      </c>
      <c r="G128" s="55"/>
      <c r="H128" s="57">
        <f>SUM(D128:G128)</f>
        <v>40000</v>
      </c>
      <c r="I128" s="58">
        <v>1</v>
      </c>
      <c r="J128" s="59">
        <v>35000</v>
      </c>
      <c r="K128" s="60"/>
      <c r="L128" s="61"/>
    </row>
    <row r="129" spans="2:12" ht="77.5" x14ac:dyDescent="0.35">
      <c r="B129" s="53" t="s">
        <v>198</v>
      </c>
      <c r="C129" s="54" t="s">
        <v>199</v>
      </c>
      <c r="D129" s="55"/>
      <c r="E129" s="55"/>
      <c r="F129" s="59">
        <v>100000</v>
      </c>
      <c r="G129" s="55"/>
      <c r="H129" s="57">
        <f t="shared" ref="H129:H135" si="12">SUM(D129:G129)</f>
        <v>100000</v>
      </c>
      <c r="I129" s="58">
        <v>1</v>
      </c>
      <c r="J129" s="59">
        <v>90000</v>
      </c>
      <c r="K129" s="60"/>
      <c r="L129" s="61"/>
    </row>
    <row r="130" spans="2:12" ht="137.25" customHeight="1" x14ac:dyDescent="0.35">
      <c r="B130" s="53" t="s">
        <v>200</v>
      </c>
      <c r="C130" s="54" t="s">
        <v>201</v>
      </c>
      <c r="D130" s="55"/>
      <c r="E130" s="55"/>
      <c r="F130" s="59">
        <v>50000</v>
      </c>
      <c r="G130" s="55"/>
      <c r="H130" s="57">
        <f t="shared" si="12"/>
        <v>50000</v>
      </c>
      <c r="I130" s="58">
        <v>1</v>
      </c>
      <c r="J130" s="59">
        <v>42000</v>
      </c>
      <c r="K130" s="60"/>
      <c r="L130" s="61"/>
    </row>
    <row r="131" spans="2:12" ht="15.5" x14ac:dyDescent="0.35">
      <c r="B131" s="53" t="s">
        <v>202</v>
      </c>
      <c r="C131" s="54"/>
      <c r="D131" s="55"/>
      <c r="E131" s="55"/>
      <c r="F131" s="55"/>
      <c r="G131" s="55"/>
      <c r="H131" s="57">
        <f t="shared" si="12"/>
        <v>0</v>
      </c>
      <c r="I131" s="58"/>
      <c r="J131" s="59"/>
      <c r="K131" s="60"/>
      <c r="L131" s="61"/>
    </row>
    <row r="132" spans="2:12" ht="15.5" x14ac:dyDescent="0.35">
      <c r="B132" s="53" t="s">
        <v>203</v>
      </c>
      <c r="C132" s="54"/>
      <c r="D132" s="55"/>
      <c r="E132" s="55"/>
      <c r="F132" s="55"/>
      <c r="G132" s="55"/>
      <c r="H132" s="57">
        <f t="shared" si="12"/>
        <v>0</v>
      </c>
      <c r="I132" s="58"/>
      <c r="J132" s="59"/>
      <c r="K132" s="60"/>
      <c r="L132" s="61"/>
    </row>
    <row r="133" spans="2:12" ht="15.5" x14ac:dyDescent="0.35">
      <c r="B133" s="53" t="s">
        <v>204</v>
      </c>
      <c r="C133" s="54"/>
      <c r="D133" s="55"/>
      <c r="E133" s="55"/>
      <c r="F133" s="55"/>
      <c r="G133" s="55"/>
      <c r="H133" s="57">
        <f t="shared" si="12"/>
        <v>0</v>
      </c>
      <c r="I133" s="58"/>
      <c r="J133" s="59"/>
      <c r="K133" s="60"/>
      <c r="L133" s="61"/>
    </row>
    <row r="134" spans="2:12" ht="15.5" x14ac:dyDescent="0.35">
      <c r="B134" s="53" t="s">
        <v>205</v>
      </c>
      <c r="C134" s="80"/>
      <c r="D134" s="66"/>
      <c r="E134" s="66"/>
      <c r="F134" s="66"/>
      <c r="G134" s="66"/>
      <c r="H134" s="57">
        <f t="shared" si="12"/>
        <v>0</v>
      </c>
      <c r="I134" s="67"/>
      <c r="J134" s="68"/>
      <c r="K134" s="69"/>
      <c r="L134" s="61"/>
    </row>
    <row r="135" spans="2:12" ht="15.5" x14ac:dyDescent="0.35">
      <c r="B135" s="53" t="s">
        <v>206</v>
      </c>
      <c r="C135" s="80"/>
      <c r="D135" s="66"/>
      <c r="E135" s="66"/>
      <c r="F135" s="66"/>
      <c r="G135" s="66"/>
      <c r="H135" s="57">
        <f t="shared" si="12"/>
        <v>0</v>
      </c>
      <c r="I135" s="67"/>
      <c r="J135" s="68"/>
      <c r="K135" s="69"/>
      <c r="L135" s="61"/>
    </row>
    <row r="136" spans="2:12" ht="15.5" x14ac:dyDescent="0.35">
      <c r="B136" s="71"/>
      <c r="C136" s="50" t="s">
        <v>58</v>
      </c>
      <c r="D136" s="81">
        <f>SUM(D128:D135)</f>
        <v>0</v>
      </c>
      <c r="E136" s="81">
        <f>SUM(E128:E135)</f>
        <v>0</v>
      </c>
      <c r="F136" s="81">
        <f>SUM(F128:F135)</f>
        <v>190000</v>
      </c>
      <c r="G136" s="81">
        <f>SUM(G128:G135)</f>
        <v>0</v>
      </c>
      <c r="H136" s="81">
        <f>SUM(H128:H135)</f>
        <v>190000</v>
      </c>
      <c r="I136" s="73">
        <f>(I128*H128)+(I129*H129)+(I130*H130)+(I131*H131)+(I132*H132)+(I133*H133)+(I134*H134)+(I135*H135)</f>
        <v>190000</v>
      </c>
      <c r="J136" s="73">
        <f>SUM(J128:J135)</f>
        <v>167000</v>
      </c>
      <c r="K136" s="69"/>
      <c r="L136" s="74"/>
    </row>
    <row r="137" spans="2:12" ht="51" customHeight="1" x14ac:dyDescent="0.35">
      <c r="B137" s="50" t="s">
        <v>207</v>
      </c>
      <c r="C137" s="427" t="s">
        <v>208</v>
      </c>
      <c r="D137" s="427"/>
      <c r="E137" s="427"/>
      <c r="F137" s="427"/>
      <c r="G137" s="427"/>
      <c r="H137" s="427"/>
      <c r="I137" s="427"/>
      <c r="J137" s="428"/>
      <c r="K137" s="427"/>
      <c r="L137" s="52"/>
    </row>
    <row r="138" spans="2:12" ht="31.5" thickBot="1" x14ac:dyDescent="0.4">
      <c r="B138" s="53" t="s">
        <v>209</v>
      </c>
      <c r="C138" s="54" t="s">
        <v>210</v>
      </c>
      <c r="D138" s="55"/>
      <c r="E138" s="95">
        <v>67136.789854545437</v>
      </c>
      <c r="F138" s="55"/>
      <c r="G138" s="88"/>
      <c r="H138" s="57">
        <f>SUM(D138:G138)</f>
        <v>67136.789854545437</v>
      </c>
      <c r="I138" s="87">
        <v>0.3</v>
      </c>
      <c r="J138" s="59"/>
      <c r="K138" s="60"/>
      <c r="L138" s="61"/>
    </row>
    <row r="139" spans="2:12" ht="31.5" thickBot="1" x14ac:dyDescent="0.4">
      <c r="B139" s="53" t="s">
        <v>211</v>
      </c>
      <c r="C139" s="54" t="s">
        <v>212</v>
      </c>
      <c r="D139" s="55"/>
      <c r="E139" s="96">
        <v>13784.19996363636</v>
      </c>
      <c r="F139" s="55"/>
      <c r="G139" s="89"/>
      <c r="H139" s="57">
        <f t="shared" ref="H139:H145" si="13">SUM(D139:G139)</f>
        <v>13784.19996363636</v>
      </c>
      <c r="I139" s="87">
        <v>0.3</v>
      </c>
      <c r="J139" s="59"/>
      <c r="K139" s="60"/>
      <c r="L139" s="61"/>
    </row>
    <row r="140" spans="2:12" ht="47" thickBot="1" x14ac:dyDescent="0.4">
      <c r="B140" s="53" t="s">
        <v>213</v>
      </c>
      <c r="C140" s="54" t="s">
        <v>214</v>
      </c>
      <c r="D140" s="55"/>
      <c r="E140" s="96">
        <v>27366.189927272721</v>
      </c>
      <c r="F140" s="55"/>
      <c r="G140" s="89"/>
      <c r="H140" s="57">
        <f t="shared" si="13"/>
        <v>27366.189927272721</v>
      </c>
      <c r="I140" s="87">
        <v>0.3</v>
      </c>
      <c r="J140" s="59"/>
      <c r="K140" s="60"/>
      <c r="L140" s="61"/>
    </row>
    <row r="141" spans="2:12" ht="47" thickBot="1" x14ac:dyDescent="0.4">
      <c r="B141" s="53" t="s">
        <v>215</v>
      </c>
      <c r="C141" s="54" t="s">
        <v>216</v>
      </c>
      <c r="D141" s="55"/>
      <c r="E141" s="97">
        <v>47532.709890909078</v>
      </c>
      <c r="F141" s="55"/>
      <c r="G141" s="89"/>
      <c r="H141" s="57">
        <f t="shared" si="13"/>
        <v>47532.709890909078</v>
      </c>
      <c r="I141" s="87">
        <v>0.4</v>
      </c>
      <c r="J141" s="59"/>
      <c r="K141" s="60"/>
      <c r="L141" s="61"/>
    </row>
    <row r="142" spans="2:12" ht="15.5" x14ac:dyDescent="0.35">
      <c r="B142" s="53" t="s">
        <v>217</v>
      </c>
      <c r="C142" s="54"/>
      <c r="D142" s="55"/>
      <c r="E142" s="55"/>
      <c r="F142" s="55"/>
      <c r="G142" s="55"/>
      <c r="H142" s="57">
        <f t="shared" si="13"/>
        <v>0</v>
      </c>
      <c r="I142" s="58"/>
      <c r="J142" s="59"/>
      <c r="K142" s="60"/>
      <c r="L142" s="61"/>
    </row>
    <row r="143" spans="2:12" ht="15.5" x14ac:dyDescent="0.35">
      <c r="B143" s="53" t="s">
        <v>218</v>
      </c>
      <c r="C143" s="54"/>
      <c r="D143" s="55"/>
      <c r="E143" s="55"/>
      <c r="F143" s="55"/>
      <c r="G143" s="55"/>
      <c r="H143" s="57">
        <f t="shared" si="13"/>
        <v>0</v>
      </c>
      <c r="I143" s="58"/>
      <c r="J143" s="59"/>
      <c r="K143" s="60"/>
      <c r="L143" s="61"/>
    </row>
    <row r="144" spans="2:12" ht="15.5" x14ac:dyDescent="0.35">
      <c r="B144" s="53" t="s">
        <v>219</v>
      </c>
      <c r="C144" s="80"/>
      <c r="D144" s="66"/>
      <c r="E144" s="66"/>
      <c r="F144" s="66"/>
      <c r="G144" s="66"/>
      <c r="H144" s="57">
        <f t="shared" si="13"/>
        <v>0</v>
      </c>
      <c r="I144" s="67"/>
      <c r="J144" s="68"/>
      <c r="K144" s="69"/>
      <c r="L144" s="61"/>
    </row>
    <row r="145" spans="2:12" ht="15.5" x14ac:dyDescent="0.35">
      <c r="B145" s="53" t="s">
        <v>220</v>
      </c>
      <c r="C145" s="80"/>
      <c r="D145" s="66"/>
      <c r="E145" s="66"/>
      <c r="F145" s="66"/>
      <c r="G145" s="66"/>
      <c r="H145" s="57">
        <f t="shared" si="13"/>
        <v>0</v>
      </c>
      <c r="I145" s="67"/>
      <c r="J145" s="68"/>
      <c r="K145" s="69"/>
      <c r="L145" s="61"/>
    </row>
    <row r="146" spans="2:12" ht="15.5" x14ac:dyDescent="0.35">
      <c r="B146" s="71"/>
      <c r="C146" s="50" t="s">
        <v>58</v>
      </c>
      <c r="D146" s="81">
        <f>SUM(D138:D145)</f>
        <v>0</v>
      </c>
      <c r="E146" s="81">
        <f>SUM(E138:E145)</f>
        <v>155819.8896363636</v>
      </c>
      <c r="F146" s="81">
        <f>SUM(F138:F145)</f>
        <v>0</v>
      </c>
      <c r="G146" s="81">
        <f>SUM(G138:G145)</f>
        <v>0</v>
      </c>
      <c r="H146" s="81">
        <f>SUM(H138:H145)</f>
        <v>155819.8896363636</v>
      </c>
      <c r="I146" s="73">
        <f>(I138*H138)+(I139*H139)+(I140*H140)+(I141*H141)+(I142*H142)+(I143*H143)+(I144*H144)+(I145*H145)</f>
        <v>51499.237879999986</v>
      </c>
      <c r="J146" s="73">
        <f>SUM(J138:J145)</f>
        <v>0</v>
      </c>
      <c r="K146" s="69"/>
      <c r="L146" s="74"/>
    </row>
    <row r="147" spans="2:12" ht="51" customHeight="1" x14ac:dyDescent="0.35">
      <c r="B147" s="50" t="s">
        <v>221</v>
      </c>
      <c r="C147" s="427" t="s">
        <v>222</v>
      </c>
      <c r="D147" s="427"/>
      <c r="E147" s="427"/>
      <c r="F147" s="427"/>
      <c r="G147" s="427"/>
      <c r="H147" s="427"/>
      <c r="I147" s="427"/>
      <c r="J147" s="428"/>
      <c r="K147" s="427"/>
      <c r="L147" s="52"/>
    </row>
    <row r="148" spans="2:12" ht="46.5" x14ac:dyDescent="0.35">
      <c r="B148" s="53" t="s">
        <v>223</v>
      </c>
      <c r="C148" s="54" t="s">
        <v>224</v>
      </c>
      <c r="D148" s="55">
        <v>95000</v>
      </c>
      <c r="E148" s="55"/>
      <c r="F148" s="55"/>
      <c r="G148" s="55"/>
      <c r="H148" s="57">
        <f>SUM(D148:G148)</f>
        <v>95000</v>
      </c>
      <c r="I148" s="58">
        <v>0.3</v>
      </c>
      <c r="J148" s="59"/>
      <c r="K148" s="60"/>
      <c r="L148" s="61"/>
    </row>
    <row r="149" spans="2:12" ht="16" thickBot="1" x14ac:dyDescent="0.4">
      <c r="B149" s="75" t="s">
        <v>226</v>
      </c>
      <c r="C149" s="98" t="s">
        <v>334</v>
      </c>
      <c r="D149" s="55">
        <v>50000</v>
      </c>
      <c r="E149" s="55"/>
      <c r="F149" s="55"/>
      <c r="G149" s="55"/>
      <c r="H149" s="57">
        <f t="shared" ref="H149:H155" si="14">SUM(D149:G149)</f>
        <v>50000</v>
      </c>
      <c r="I149" s="58">
        <v>0.4</v>
      </c>
      <c r="J149" s="59"/>
      <c r="K149" s="60"/>
      <c r="L149" s="61"/>
    </row>
    <row r="150" spans="2:12" ht="31" x14ac:dyDescent="0.35">
      <c r="B150" s="53" t="s">
        <v>228</v>
      </c>
      <c r="C150" s="54" t="s">
        <v>229</v>
      </c>
      <c r="D150" s="55">
        <v>50000</v>
      </c>
      <c r="E150" s="55"/>
      <c r="F150" s="55"/>
      <c r="G150" s="55"/>
      <c r="H150" s="57">
        <f t="shared" si="14"/>
        <v>50000</v>
      </c>
      <c r="I150" s="58">
        <v>0.35</v>
      </c>
      <c r="J150" s="59"/>
      <c r="K150" s="60"/>
      <c r="L150" s="61"/>
    </row>
    <row r="151" spans="2:12" ht="15.5" x14ac:dyDescent="0.35">
      <c r="B151" s="53" t="s">
        <v>230</v>
      </c>
      <c r="C151" s="54"/>
      <c r="D151" s="55"/>
      <c r="E151" s="55"/>
      <c r="F151" s="55"/>
      <c r="G151" s="55"/>
      <c r="H151" s="57">
        <f t="shared" si="14"/>
        <v>0</v>
      </c>
      <c r="I151" s="58"/>
      <c r="J151" s="59"/>
      <c r="K151" s="60"/>
      <c r="L151" s="61"/>
    </row>
    <row r="152" spans="2:12" ht="15.5" x14ac:dyDescent="0.35">
      <c r="B152" s="53" t="s">
        <v>231</v>
      </c>
      <c r="C152" s="54"/>
      <c r="D152" s="55"/>
      <c r="E152" s="55"/>
      <c r="F152" s="55"/>
      <c r="G152" s="55"/>
      <c r="H152" s="57">
        <f t="shared" si="14"/>
        <v>0</v>
      </c>
      <c r="I152" s="58"/>
      <c r="J152" s="59"/>
      <c r="K152" s="60"/>
      <c r="L152" s="61"/>
    </row>
    <row r="153" spans="2:12" ht="15.5" x14ac:dyDescent="0.35">
      <c r="B153" s="53" t="s">
        <v>232</v>
      </c>
      <c r="C153" s="54"/>
      <c r="D153" s="55"/>
      <c r="E153" s="55"/>
      <c r="F153" s="55"/>
      <c r="G153" s="55"/>
      <c r="H153" s="57">
        <f t="shared" si="14"/>
        <v>0</v>
      </c>
      <c r="I153" s="58"/>
      <c r="J153" s="59"/>
      <c r="K153" s="60"/>
      <c r="L153" s="61"/>
    </row>
    <row r="154" spans="2:12" ht="15.5" x14ac:dyDescent="0.35">
      <c r="B154" s="53" t="s">
        <v>233</v>
      </c>
      <c r="C154" s="80"/>
      <c r="D154" s="66"/>
      <c r="E154" s="66"/>
      <c r="F154" s="66"/>
      <c r="G154" s="66"/>
      <c r="H154" s="57">
        <f t="shared" si="14"/>
        <v>0</v>
      </c>
      <c r="I154" s="67"/>
      <c r="J154" s="68"/>
      <c r="K154" s="69"/>
      <c r="L154" s="61"/>
    </row>
    <row r="155" spans="2:12" ht="15.5" x14ac:dyDescent="0.35">
      <c r="B155" s="53" t="s">
        <v>234</v>
      </c>
      <c r="C155" s="80"/>
      <c r="D155" s="66"/>
      <c r="E155" s="66"/>
      <c r="F155" s="66"/>
      <c r="G155" s="66"/>
      <c r="H155" s="57">
        <f t="shared" si="14"/>
        <v>0</v>
      </c>
      <c r="I155" s="67"/>
      <c r="J155" s="68"/>
      <c r="K155" s="69"/>
      <c r="L155" s="61"/>
    </row>
    <row r="156" spans="2:12" ht="15.5" x14ac:dyDescent="0.35">
      <c r="B156" s="71"/>
      <c r="C156" s="50" t="s">
        <v>58</v>
      </c>
      <c r="D156" s="72">
        <f>SUM(D148:D155)</f>
        <v>195000</v>
      </c>
      <c r="E156" s="72">
        <f>SUM(E148:E155)</f>
        <v>0</v>
      </c>
      <c r="F156" s="72">
        <f>SUM(F148:F155)</f>
        <v>0</v>
      </c>
      <c r="G156" s="72">
        <f>SUM(G148:G155)</f>
        <v>0</v>
      </c>
      <c r="H156" s="72">
        <f>SUM(H148:H155)</f>
        <v>195000</v>
      </c>
      <c r="I156" s="73">
        <f>(I148*H148)+(I149*H149)+(I150*H150)+(I151*H151)+(I152*H152)+(I153*H153)+(I154*H154)+(I155*H155)</f>
        <v>66000</v>
      </c>
      <c r="J156" s="73">
        <f>SUM(J148:J155)</f>
        <v>0</v>
      </c>
      <c r="K156" s="69"/>
      <c r="L156" s="74"/>
    </row>
    <row r="157" spans="2:12" ht="15.5" x14ac:dyDescent="0.35">
      <c r="B157" s="50" t="s">
        <v>235</v>
      </c>
      <c r="C157" s="427" t="s">
        <v>236</v>
      </c>
      <c r="D157" s="427"/>
      <c r="E157" s="427"/>
      <c r="F157" s="427"/>
      <c r="G157" s="427"/>
      <c r="H157" s="427"/>
      <c r="I157" s="427"/>
      <c r="J157" s="428"/>
      <c r="K157" s="427"/>
      <c r="L157" s="74"/>
    </row>
    <row r="158" spans="2:12" ht="31" x14ac:dyDescent="0.35">
      <c r="B158" s="53" t="s">
        <v>237</v>
      </c>
      <c r="C158" s="54" t="s">
        <v>238</v>
      </c>
      <c r="D158" s="55"/>
      <c r="E158" s="55"/>
      <c r="F158" s="55">
        <v>38000</v>
      </c>
      <c r="G158" s="55"/>
      <c r="H158" s="57">
        <f>SUM(D158:G158)</f>
        <v>38000</v>
      </c>
      <c r="I158" s="58">
        <v>0.3</v>
      </c>
      <c r="J158" s="59"/>
      <c r="K158" s="60"/>
      <c r="L158" s="74"/>
    </row>
    <row r="159" spans="2:12" ht="15.5" x14ac:dyDescent="0.35">
      <c r="B159" s="53" t="s">
        <v>239</v>
      </c>
      <c r="C159" s="54"/>
      <c r="D159" s="55"/>
      <c r="E159" s="55"/>
      <c r="F159" s="55"/>
      <c r="G159" s="55"/>
      <c r="H159" s="57">
        <f t="shared" ref="H159:H165" si="15">SUM(D159:G159)</f>
        <v>0</v>
      </c>
      <c r="I159" s="58"/>
      <c r="J159" s="59"/>
      <c r="K159" s="60"/>
      <c r="L159" s="74"/>
    </row>
    <row r="160" spans="2:12" ht="15.5" x14ac:dyDescent="0.35">
      <c r="B160" s="53" t="s">
        <v>240</v>
      </c>
      <c r="C160" s="54"/>
      <c r="D160" s="55"/>
      <c r="E160" s="55"/>
      <c r="F160" s="55"/>
      <c r="G160" s="55"/>
      <c r="H160" s="57">
        <f t="shared" si="15"/>
        <v>0</v>
      </c>
      <c r="I160" s="58"/>
      <c r="J160" s="59"/>
      <c r="K160" s="60"/>
      <c r="L160" s="74"/>
    </row>
    <row r="161" spans="2:12" ht="15.5" x14ac:dyDescent="0.35">
      <c r="B161" s="53" t="s">
        <v>241</v>
      </c>
      <c r="C161" s="54"/>
      <c r="D161" s="55"/>
      <c r="E161" s="55"/>
      <c r="F161" s="55"/>
      <c r="G161" s="55"/>
      <c r="H161" s="57">
        <f t="shared" si="15"/>
        <v>0</v>
      </c>
      <c r="I161" s="58"/>
      <c r="J161" s="59"/>
      <c r="K161" s="60"/>
      <c r="L161" s="74"/>
    </row>
    <row r="162" spans="2:12" ht="15.5" x14ac:dyDescent="0.35">
      <c r="B162" s="53" t="s">
        <v>242</v>
      </c>
      <c r="C162" s="54"/>
      <c r="D162" s="55"/>
      <c r="E162" s="55"/>
      <c r="F162" s="55"/>
      <c r="G162" s="55"/>
      <c r="H162" s="57">
        <f t="shared" si="15"/>
        <v>0</v>
      </c>
      <c r="I162" s="58"/>
      <c r="J162" s="59"/>
      <c r="K162" s="60"/>
      <c r="L162" s="74"/>
    </row>
    <row r="163" spans="2:12" ht="15.5" x14ac:dyDescent="0.35">
      <c r="B163" s="53" t="s">
        <v>243</v>
      </c>
      <c r="C163" s="54"/>
      <c r="D163" s="55"/>
      <c r="E163" s="55"/>
      <c r="F163" s="55"/>
      <c r="G163" s="55"/>
      <c r="H163" s="57">
        <f t="shared" si="15"/>
        <v>0</v>
      </c>
      <c r="I163" s="58"/>
      <c r="J163" s="59"/>
      <c r="K163" s="60"/>
      <c r="L163" s="74"/>
    </row>
    <row r="164" spans="2:12" ht="15.5" x14ac:dyDescent="0.35">
      <c r="B164" s="53" t="s">
        <v>244</v>
      </c>
      <c r="C164" s="80"/>
      <c r="D164" s="66"/>
      <c r="E164" s="66"/>
      <c r="F164" s="66"/>
      <c r="G164" s="66"/>
      <c r="H164" s="57">
        <f t="shared" si="15"/>
        <v>0</v>
      </c>
      <c r="I164" s="67"/>
      <c r="J164" s="68"/>
      <c r="K164" s="69"/>
      <c r="L164" s="74"/>
    </row>
    <row r="165" spans="2:12" ht="15.5" x14ac:dyDescent="0.35">
      <c r="B165" s="53" t="s">
        <v>245</v>
      </c>
      <c r="C165" s="80"/>
      <c r="D165" s="66"/>
      <c r="E165" s="66"/>
      <c r="F165" s="66"/>
      <c r="G165" s="66"/>
      <c r="H165" s="57">
        <f t="shared" si="15"/>
        <v>0</v>
      </c>
      <c r="I165" s="67"/>
      <c r="J165" s="68"/>
      <c r="K165" s="69"/>
      <c r="L165" s="74"/>
    </row>
    <row r="166" spans="2:12" ht="15.5" x14ac:dyDescent="0.35">
      <c r="B166" s="71"/>
      <c r="C166" s="50" t="s">
        <v>58</v>
      </c>
      <c r="D166" s="72">
        <f>SUM(D158:D165)</f>
        <v>0</v>
      </c>
      <c r="E166" s="72">
        <f>SUM(E158:E165)</f>
        <v>0</v>
      </c>
      <c r="F166" s="72">
        <f>SUM(F158:F165)</f>
        <v>38000</v>
      </c>
      <c r="G166" s="72">
        <f>SUM(G158:G165)</f>
        <v>0</v>
      </c>
      <c r="H166" s="72">
        <f>SUM(H158:H165)</f>
        <v>38000</v>
      </c>
      <c r="I166" s="73">
        <f>(I158*H158)+(I159*H159)+(I160*H160)+(I161*H161)+(I162*H162)+(I163*H163)+(I164*H164)+(I165*H165)</f>
        <v>11400</v>
      </c>
      <c r="J166" s="73">
        <f>SUM(J158:J165)</f>
        <v>0</v>
      </c>
      <c r="K166" s="69"/>
      <c r="L166" s="74"/>
    </row>
    <row r="167" spans="2:12" ht="15.75" customHeight="1" x14ac:dyDescent="0.35">
      <c r="B167" s="90"/>
      <c r="C167" s="91"/>
      <c r="D167" s="92"/>
      <c r="E167" s="92"/>
      <c r="F167" s="92"/>
      <c r="G167" s="92"/>
      <c r="H167" s="92"/>
      <c r="I167" s="85"/>
      <c r="J167" s="92"/>
      <c r="K167" s="91"/>
      <c r="L167" s="93"/>
    </row>
    <row r="168" spans="2:12" ht="51" hidden="1" customHeight="1" x14ac:dyDescent="0.35">
      <c r="B168" s="50" t="s">
        <v>246</v>
      </c>
      <c r="C168" s="434"/>
      <c r="D168" s="434"/>
      <c r="E168" s="434"/>
      <c r="F168" s="434"/>
      <c r="G168" s="434"/>
      <c r="H168" s="434"/>
      <c r="I168" s="434"/>
      <c r="J168" s="435"/>
      <c r="K168" s="456"/>
      <c r="L168" s="51"/>
    </row>
    <row r="169" spans="2:12" ht="51" hidden="1" customHeight="1" x14ac:dyDescent="0.35">
      <c r="B169" s="50" t="s">
        <v>247</v>
      </c>
      <c r="C169" s="427"/>
      <c r="D169" s="427"/>
      <c r="E169" s="427"/>
      <c r="F169" s="427"/>
      <c r="G169" s="427"/>
      <c r="H169" s="427"/>
      <c r="I169" s="427"/>
      <c r="J169" s="428"/>
      <c r="K169" s="427"/>
      <c r="L169" s="52"/>
    </row>
    <row r="170" spans="2:12" ht="15.5" hidden="1" x14ac:dyDescent="0.35">
      <c r="B170" s="53" t="s">
        <v>248</v>
      </c>
      <c r="C170" s="54"/>
      <c r="D170" s="55"/>
      <c r="E170" s="55"/>
      <c r="F170" s="55"/>
      <c r="G170" s="55"/>
      <c r="H170" s="57">
        <f>SUM(D170:G170)</f>
        <v>0</v>
      </c>
      <c r="I170" s="58"/>
      <c r="J170" s="59"/>
      <c r="K170" s="60"/>
      <c r="L170" s="61"/>
    </row>
    <row r="171" spans="2:12" ht="15.5" hidden="1" x14ac:dyDescent="0.35">
      <c r="B171" s="53" t="s">
        <v>249</v>
      </c>
      <c r="C171" s="54"/>
      <c r="D171" s="55"/>
      <c r="E171" s="55"/>
      <c r="F171" s="55"/>
      <c r="G171" s="55"/>
      <c r="H171" s="57">
        <f t="shared" ref="H171:H177" si="16">SUM(D171:G171)</f>
        <v>0</v>
      </c>
      <c r="I171" s="58"/>
      <c r="J171" s="59"/>
      <c r="K171" s="60"/>
      <c r="L171" s="61"/>
    </row>
    <row r="172" spans="2:12" ht="15.5" hidden="1" x14ac:dyDescent="0.35">
      <c r="B172" s="53" t="s">
        <v>250</v>
      </c>
      <c r="C172" s="54"/>
      <c r="D172" s="55"/>
      <c r="E172" s="55"/>
      <c r="F172" s="55"/>
      <c r="G172" s="55"/>
      <c r="H172" s="57">
        <f t="shared" si="16"/>
        <v>0</v>
      </c>
      <c r="I172" s="58"/>
      <c r="J172" s="59"/>
      <c r="K172" s="60"/>
      <c r="L172" s="61"/>
    </row>
    <row r="173" spans="2:12" ht="15.5" hidden="1" x14ac:dyDescent="0.35">
      <c r="B173" s="53" t="s">
        <v>251</v>
      </c>
      <c r="C173" s="54"/>
      <c r="D173" s="55"/>
      <c r="E173" s="55"/>
      <c r="F173" s="55"/>
      <c r="G173" s="55"/>
      <c r="H173" s="57">
        <f t="shared" si="16"/>
        <v>0</v>
      </c>
      <c r="I173" s="58"/>
      <c r="J173" s="59"/>
      <c r="K173" s="60"/>
      <c r="L173" s="61"/>
    </row>
    <row r="174" spans="2:12" ht="15.5" hidden="1" x14ac:dyDescent="0.35">
      <c r="B174" s="53" t="s">
        <v>252</v>
      </c>
      <c r="C174" s="54"/>
      <c r="D174" s="55"/>
      <c r="E174" s="55"/>
      <c r="F174" s="55"/>
      <c r="G174" s="55"/>
      <c r="H174" s="57">
        <f t="shared" si="16"/>
        <v>0</v>
      </c>
      <c r="I174" s="58"/>
      <c r="J174" s="59"/>
      <c r="K174" s="60"/>
      <c r="L174" s="61"/>
    </row>
    <row r="175" spans="2:12" ht="15.5" hidden="1" x14ac:dyDescent="0.35">
      <c r="B175" s="53" t="s">
        <v>253</v>
      </c>
      <c r="C175" s="54"/>
      <c r="D175" s="55"/>
      <c r="E175" s="55"/>
      <c r="F175" s="55"/>
      <c r="G175" s="55"/>
      <c r="H175" s="57">
        <f t="shared" si="16"/>
        <v>0</v>
      </c>
      <c r="I175" s="58"/>
      <c r="J175" s="59"/>
      <c r="K175" s="60"/>
      <c r="L175" s="61"/>
    </row>
    <row r="176" spans="2:12" ht="15.5" hidden="1" x14ac:dyDescent="0.35">
      <c r="B176" s="53" t="s">
        <v>254</v>
      </c>
      <c r="C176" s="80"/>
      <c r="D176" s="66"/>
      <c r="E176" s="66"/>
      <c r="F176" s="66"/>
      <c r="G176" s="66"/>
      <c r="H176" s="57">
        <f t="shared" si="16"/>
        <v>0</v>
      </c>
      <c r="I176" s="67"/>
      <c r="J176" s="68"/>
      <c r="K176" s="69"/>
      <c r="L176" s="61"/>
    </row>
    <row r="177" spans="2:12" ht="15.5" hidden="1" x14ac:dyDescent="0.35">
      <c r="B177" s="53" t="s">
        <v>255</v>
      </c>
      <c r="C177" s="80"/>
      <c r="D177" s="66"/>
      <c r="E177" s="66"/>
      <c r="F177" s="66"/>
      <c r="G177" s="66"/>
      <c r="H177" s="57">
        <f t="shared" si="16"/>
        <v>0</v>
      </c>
      <c r="I177" s="67"/>
      <c r="J177" s="68"/>
      <c r="K177" s="69"/>
      <c r="L177" s="61"/>
    </row>
    <row r="178" spans="2:12" ht="15.5" hidden="1" x14ac:dyDescent="0.35">
      <c r="B178" s="71"/>
      <c r="C178" s="99" t="s">
        <v>256</v>
      </c>
      <c r="D178" s="72">
        <f>SUM(D170:D177)</f>
        <v>0</v>
      </c>
      <c r="E178" s="72">
        <f>SUM(E170:E177)</f>
        <v>0</v>
      </c>
      <c r="F178" s="72">
        <f>SUM(F170:F177)</f>
        <v>0</v>
      </c>
      <c r="G178" s="72">
        <f>SUM(G170:G177)</f>
        <v>0</v>
      </c>
      <c r="H178" s="81">
        <f>SUM(H170:H177)</f>
        <v>0</v>
      </c>
      <c r="I178" s="73">
        <f>(I170*H170)+(I171*H171)+(I172*H172)+(I173*H173)+(I174*H174)+(I175*H175)+(I176*H176)+(I177*H177)</f>
        <v>0</v>
      </c>
      <c r="J178" s="73">
        <f>SUM(J170:J177)</f>
        <v>0</v>
      </c>
      <c r="K178" s="69"/>
      <c r="L178" s="74"/>
    </row>
    <row r="179" spans="2:12" ht="51" hidden="1" customHeight="1" x14ac:dyDescent="0.35">
      <c r="B179" s="50" t="s">
        <v>257</v>
      </c>
      <c r="C179" s="427"/>
      <c r="D179" s="427"/>
      <c r="E179" s="427"/>
      <c r="F179" s="427"/>
      <c r="G179" s="427"/>
      <c r="H179" s="427"/>
      <c r="I179" s="427"/>
      <c r="J179" s="428"/>
      <c r="K179" s="427"/>
      <c r="L179" s="52"/>
    </row>
    <row r="180" spans="2:12" ht="15.5" hidden="1" x14ac:dyDescent="0.35">
      <c r="B180" s="53" t="s">
        <v>258</v>
      </c>
      <c r="C180" s="54"/>
      <c r="D180" s="55"/>
      <c r="E180" s="55"/>
      <c r="F180" s="55"/>
      <c r="G180" s="55"/>
      <c r="H180" s="57">
        <f>SUM(D180:G180)</f>
        <v>0</v>
      </c>
      <c r="I180" s="58"/>
      <c r="J180" s="59"/>
      <c r="K180" s="60"/>
      <c r="L180" s="61"/>
    </row>
    <row r="181" spans="2:12" ht="15.5" hidden="1" x14ac:dyDescent="0.35">
      <c r="B181" s="53" t="s">
        <v>259</v>
      </c>
      <c r="C181" s="54"/>
      <c r="D181" s="55"/>
      <c r="E181" s="55"/>
      <c r="F181" s="55"/>
      <c r="G181" s="55"/>
      <c r="H181" s="57">
        <f t="shared" ref="H181:H187" si="17">SUM(D181:G181)</f>
        <v>0</v>
      </c>
      <c r="I181" s="58"/>
      <c r="J181" s="59"/>
      <c r="K181" s="60"/>
      <c r="L181" s="61"/>
    </row>
    <row r="182" spans="2:12" ht="15.5" hidden="1" x14ac:dyDescent="0.35">
      <c r="B182" s="53" t="s">
        <v>260</v>
      </c>
      <c r="C182" s="54"/>
      <c r="D182" s="55"/>
      <c r="E182" s="55"/>
      <c r="F182" s="55"/>
      <c r="G182" s="55"/>
      <c r="H182" s="57">
        <f t="shared" si="17"/>
        <v>0</v>
      </c>
      <c r="I182" s="58"/>
      <c r="J182" s="59"/>
      <c r="K182" s="60"/>
      <c r="L182" s="61"/>
    </row>
    <row r="183" spans="2:12" ht="15.5" hidden="1" x14ac:dyDescent="0.35">
      <c r="B183" s="53" t="s">
        <v>261</v>
      </c>
      <c r="C183" s="54"/>
      <c r="D183" s="55"/>
      <c r="E183" s="55"/>
      <c r="F183" s="55"/>
      <c r="G183" s="55"/>
      <c r="H183" s="57">
        <f t="shared" si="17"/>
        <v>0</v>
      </c>
      <c r="I183" s="58"/>
      <c r="J183" s="59"/>
      <c r="K183" s="60"/>
      <c r="L183" s="61"/>
    </row>
    <row r="184" spans="2:12" ht="15.5" hidden="1" x14ac:dyDescent="0.35">
      <c r="B184" s="53" t="s">
        <v>262</v>
      </c>
      <c r="C184" s="54"/>
      <c r="D184" s="55"/>
      <c r="E184" s="55"/>
      <c r="F184" s="55"/>
      <c r="G184" s="55"/>
      <c r="H184" s="57">
        <f t="shared" si="17"/>
        <v>0</v>
      </c>
      <c r="I184" s="58"/>
      <c r="J184" s="59"/>
      <c r="K184" s="60"/>
      <c r="L184" s="61"/>
    </row>
    <row r="185" spans="2:12" ht="15.5" hidden="1" x14ac:dyDescent="0.35">
      <c r="B185" s="53" t="s">
        <v>263</v>
      </c>
      <c r="C185" s="54"/>
      <c r="D185" s="55"/>
      <c r="E185" s="55"/>
      <c r="F185" s="55"/>
      <c r="G185" s="55"/>
      <c r="H185" s="57">
        <f t="shared" si="17"/>
        <v>0</v>
      </c>
      <c r="I185" s="58"/>
      <c r="J185" s="59"/>
      <c r="K185" s="60"/>
      <c r="L185" s="61"/>
    </row>
    <row r="186" spans="2:12" ht="15.5" hidden="1" x14ac:dyDescent="0.35">
      <c r="B186" s="53" t="s">
        <v>264</v>
      </c>
      <c r="C186" s="80"/>
      <c r="D186" s="66"/>
      <c r="E186" s="66"/>
      <c r="F186" s="66"/>
      <c r="G186" s="66"/>
      <c r="H186" s="57">
        <f t="shared" si="17"/>
        <v>0</v>
      </c>
      <c r="I186" s="67"/>
      <c r="J186" s="68"/>
      <c r="K186" s="69"/>
      <c r="L186" s="61"/>
    </row>
    <row r="187" spans="2:12" ht="15.5" hidden="1" x14ac:dyDescent="0.35">
      <c r="B187" s="53" t="s">
        <v>265</v>
      </c>
      <c r="C187" s="80"/>
      <c r="D187" s="66"/>
      <c r="E187" s="66"/>
      <c r="F187" s="66"/>
      <c r="G187" s="66"/>
      <c r="H187" s="57">
        <f t="shared" si="17"/>
        <v>0</v>
      </c>
      <c r="I187" s="67"/>
      <c r="J187" s="68"/>
      <c r="K187" s="69"/>
      <c r="L187" s="61"/>
    </row>
    <row r="188" spans="2:12" ht="15.5" hidden="1" x14ac:dyDescent="0.35">
      <c r="B188" s="71"/>
      <c r="C188" s="99" t="s">
        <v>256</v>
      </c>
      <c r="D188" s="81">
        <f>SUM(D180:D187)</f>
        <v>0</v>
      </c>
      <c r="E188" s="81">
        <f>SUM(E180:E187)</f>
        <v>0</v>
      </c>
      <c r="F188" s="81">
        <f>SUM(F180:F187)</f>
        <v>0</v>
      </c>
      <c r="G188" s="81">
        <f>SUM(G180:G187)</f>
        <v>0</v>
      </c>
      <c r="H188" s="81">
        <f>SUM(H180:H187)</f>
        <v>0</v>
      </c>
      <c r="I188" s="73">
        <f>(I180*H180)+(I181*H181)+(I182*H182)+(I183*H183)+(I184*H184)+(I185*H185)+(I186*H186)+(I187*H187)</f>
        <v>0</v>
      </c>
      <c r="J188" s="73">
        <f>SUM(J180:J187)</f>
        <v>0</v>
      </c>
      <c r="K188" s="69"/>
      <c r="L188" s="74"/>
    </row>
    <row r="189" spans="2:12" ht="51" hidden="1" customHeight="1" x14ac:dyDescent="0.35">
      <c r="B189" s="50" t="s">
        <v>266</v>
      </c>
      <c r="C189" s="427"/>
      <c r="D189" s="427"/>
      <c r="E189" s="427"/>
      <c r="F189" s="427"/>
      <c r="G189" s="427"/>
      <c r="H189" s="427"/>
      <c r="I189" s="427"/>
      <c r="J189" s="428"/>
      <c r="K189" s="427"/>
      <c r="L189" s="52"/>
    </row>
    <row r="190" spans="2:12" ht="15.5" hidden="1" x14ac:dyDescent="0.35">
      <c r="B190" s="53" t="s">
        <v>267</v>
      </c>
      <c r="C190" s="54"/>
      <c r="D190" s="55"/>
      <c r="E190" s="55"/>
      <c r="F190" s="55"/>
      <c r="G190" s="55"/>
      <c r="H190" s="57">
        <f>SUM(D190:G190)</f>
        <v>0</v>
      </c>
      <c r="I190" s="58"/>
      <c r="J190" s="59"/>
      <c r="K190" s="60"/>
      <c r="L190" s="61"/>
    </row>
    <row r="191" spans="2:12" ht="15.5" hidden="1" x14ac:dyDescent="0.35">
      <c r="B191" s="53" t="s">
        <v>268</v>
      </c>
      <c r="C191" s="54"/>
      <c r="D191" s="55"/>
      <c r="E191" s="55"/>
      <c r="F191" s="55"/>
      <c r="G191" s="55"/>
      <c r="H191" s="57">
        <f t="shared" ref="H191:H197" si="18">SUM(D191:G191)</f>
        <v>0</v>
      </c>
      <c r="I191" s="58"/>
      <c r="J191" s="59"/>
      <c r="K191" s="60"/>
      <c r="L191" s="61"/>
    </row>
    <row r="192" spans="2:12" ht="15.5" hidden="1" x14ac:dyDescent="0.35">
      <c r="B192" s="53" t="s">
        <v>269</v>
      </c>
      <c r="C192" s="54"/>
      <c r="D192" s="55"/>
      <c r="E192" s="55"/>
      <c r="F192" s="55"/>
      <c r="G192" s="55"/>
      <c r="H192" s="57">
        <f t="shared" si="18"/>
        <v>0</v>
      </c>
      <c r="I192" s="58"/>
      <c r="J192" s="59"/>
      <c r="K192" s="60"/>
      <c r="L192" s="61"/>
    </row>
    <row r="193" spans="2:12" ht="15.5" hidden="1" x14ac:dyDescent="0.35">
      <c r="B193" s="53" t="s">
        <v>270</v>
      </c>
      <c r="C193" s="54"/>
      <c r="D193" s="55"/>
      <c r="E193" s="55"/>
      <c r="F193" s="55"/>
      <c r="G193" s="55"/>
      <c r="H193" s="57">
        <f t="shared" si="18"/>
        <v>0</v>
      </c>
      <c r="I193" s="58"/>
      <c r="J193" s="59"/>
      <c r="K193" s="60"/>
      <c r="L193" s="61"/>
    </row>
    <row r="194" spans="2:12" ht="15.5" hidden="1" x14ac:dyDescent="0.35">
      <c r="B194" s="53" t="s">
        <v>271</v>
      </c>
      <c r="C194" s="54"/>
      <c r="D194" s="55"/>
      <c r="E194" s="55"/>
      <c r="F194" s="55"/>
      <c r="G194" s="55"/>
      <c r="H194" s="57">
        <f t="shared" si="18"/>
        <v>0</v>
      </c>
      <c r="I194" s="58"/>
      <c r="J194" s="59"/>
      <c r="K194" s="60"/>
      <c r="L194" s="61"/>
    </row>
    <row r="195" spans="2:12" ht="15.5" hidden="1" x14ac:dyDescent="0.35">
      <c r="B195" s="53" t="s">
        <v>272</v>
      </c>
      <c r="C195" s="54"/>
      <c r="D195" s="55"/>
      <c r="E195" s="55"/>
      <c r="F195" s="55"/>
      <c r="G195" s="55"/>
      <c r="H195" s="57">
        <f t="shared" si="18"/>
        <v>0</v>
      </c>
      <c r="I195" s="58"/>
      <c r="J195" s="59"/>
      <c r="K195" s="60"/>
      <c r="L195" s="61"/>
    </row>
    <row r="196" spans="2:12" ht="15.5" hidden="1" x14ac:dyDescent="0.35">
      <c r="B196" s="53" t="s">
        <v>273</v>
      </c>
      <c r="C196" s="80"/>
      <c r="D196" s="66"/>
      <c r="E196" s="66"/>
      <c r="F196" s="66"/>
      <c r="G196" s="66"/>
      <c r="H196" s="57">
        <f t="shared" si="18"/>
        <v>0</v>
      </c>
      <c r="I196" s="67"/>
      <c r="J196" s="68"/>
      <c r="K196" s="69"/>
      <c r="L196" s="61"/>
    </row>
    <row r="197" spans="2:12" ht="15.5" hidden="1" x14ac:dyDescent="0.35">
      <c r="B197" s="53" t="s">
        <v>274</v>
      </c>
      <c r="C197" s="80"/>
      <c r="D197" s="66"/>
      <c r="E197" s="66"/>
      <c r="F197" s="66"/>
      <c r="G197" s="66"/>
      <c r="H197" s="57">
        <f t="shared" si="18"/>
        <v>0</v>
      </c>
      <c r="I197" s="67"/>
      <c r="J197" s="68"/>
      <c r="K197" s="69"/>
      <c r="L197" s="61"/>
    </row>
    <row r="198" spans="2:12" ht="15.5" hidden="1" x14ac:dyDescent="0.35">
      <c r="B198" s="71"/>
      <c r="C198" s="99" t="s">
        <v>256</v>
      </c>
      <c r="D198" s="81">
        <f>SUM(D190:D197)</f>
        <v>0</v>
      </c>
      <c r="E198" s="81">
        <f>SUM(E190:E197)</f>
        <v>0</v>
      </c>
      <c r="F198" s="81">
        <f>SUM(F190:F197)</f>
        <v>0</v>
      </c>
      <c r="G198" s="81">
        <f>SUM(G190:G197)</f>
        <v>0</v>
      </c>
      <c r="H198" s="81">
        <f>SUM(H190:H197)</f>
        <v>0</v>
      </c>
      <c r="I198" s="73">
        <f>(I190*H190)+(I191*H191)+(I192*H192)+(I193*H193)+(I194*H194)+(I195*H195)+(I196*H196)+(I197*H197)</f>
        <v>0</v>
      </c>
      <c r="J198" s="73">
        <f>SUM(J190:J197)</f>
        <v>0</v>
      </c>
      <c r="K198" s="69"/>
      <c r="L198" s="74"/>
    </row>
    <row r="199" spans="2:12" ht="51" hidden="1" customHeight="1" x14ac:dyDescent="0.35">
      <c r="B199" s="50" t="s">
        <v>275</v>
      </c>
      <c r="C199" s="427"/>
      <c r="D199" s="427"/>
      <c r="E199" s="427"/>
      <c r="F199" s="427"/>
      <c r="G199" s="427"/>
      <c r="H199" s="427"/>
      <c r="I199" s="427"/>
      <c r="J199" s="428"/>
      <c r="K199" s="427"/>
      <c r="L199" s="52"/>
    </row>
    <row r="200" spans="2:12" ht="15.5" hidden="1" x14ac:dyDescent="0.35">
      <c r="B200" s="53" t="s">
        <v>276</v>
      </c>
      <c r="C200" s="54"/>
      <c r="D200" s="55"/>
      <c r="E200" s="55"/>
      <c r="F200" s="55"/>
      <c r="G200" s="55"/>
      <c r="H200" s="57">
        <f>SUM(D200:G200)</f>
        <v>0</v>
      </c>
      <c r="I200" s="58"/>
      <c r="J200" s="59"/>
      <c r="K200" s="60"/>
      <c r="L200" s="61"/>
    </row>
    <row r="201" spans="2:12" ht="15.5" hidden="1" x14ac:dyDescent="0.35">
      <c r="B201" s="53" t="s">
        <v>277</v>
      </c>
      <c r="C201" s="54"/>
      <c r="D201" s="55"/>
      <c r="E201" s="55"/>
      <c r="F201" s="55"/>
      <c r="G201" s="55"/>
      <c r="H201" s="57">
        <f t="shared" ref="H201:H207" si="19">SUM(D201:G201)</f>
        <v>0</v>
      </c>
      <c r="I201" s="58"/>
      <c r="J201" s="59"/>
      <c r="K201" s="60"/>
      <c r="L201" s="61"/>
    </row>
    <row r="202" spans="2:12" ht="15.5" hidden="1" x14ac:dyDescent="0.35">
      <c r="B202" s="53" t="s">
        <v>278</v>
      </c>
      <c r="C202" s="54"/>
      <c r="D202" s="55"/>
      <c r="E202" s="55"/>
      <c r="F202" s="55"/>
      <c r="G202" s="55"/>
      <c r="H202" s="57">
        <f>SUM(D202:G202)</f>
        <v>0</v>
      </c>
      <c r="I202" s="58"/>
      <c r="J202" s="59"/>
      <c r="K202" s="60"/>
      <c r="L202" s="61"/>
    </row>
    <row r="203" spans="2:12" ht="15.5" hidden="1" x14ac:dyDescent="0.35">
      <c r="B203" s="53" t="s">
        <v>279</v>
      </c>
      <c r="C203" s="54"/>
      <c r="D203" s="55"/>
      <c r="E203" s="55"/>
      <c r="F203" s="55"/>
      <c r="G203" s="55"/>
      <c r="H203" s="57">
        <f t="shared" si="19"/>
        <v>0</v>
      </c>
      <c r="I203" s="58"/>
      <c r="J203" s="59"/>
      <c r="K203" s="60"/>
      <c r="L203" s="61"/>
    </row>
    <row r="204" spans="2:12" ht="15.5" hidden="1" x14ac:dyDescent="0.35">
      <c r="B204" s="53" t="s">
        <v>280</v>
      </c>
      <c r="C204" s="54"/>
      <c r="D204" s="55"/>
      <c r="E204" s="55"/>
      <c r="F204" s="55"/>
      <c r="G204" s="55"/>
      <c r="H204" s="57">
        <f t="shared" si="19"/>
        <v>0</v>
      </c>
      <c r="I204" s="58"/>
      <c r="J204" s="59"/>
      <c r="K204" s="60"/>
      <c r="L204" s="61"/>
    </row>
    <row r="205" spans="2:12" ht="15.5" hidden="1" x14ac:dyDescent="0.35">
      <c r="B205" s="53" t="s">
        <v>281</v>
      </c>
      <c r="C205" s="54"/>
      <c r="D205" s="55"/>
      <c r="E205" s="55"/>
      <c r="F205" s="55"/>
      <c r="G205" s="55"/>
      <c r="H205" s="57">
        <f t="shared" si="19"/>
        <v>0</v>
      </c>
      <c r="I205" s="58"/>
      <c r="J205" s="59"/>
      <c r="K205" s="60"/>
      <c r="L205" s="61"/>
    </row>
    <row r="206" spans="2:12" ht="15.5" hidden="1" x14ac:dyDescent="0.35">
      <c r="B206" s="53" t="s">
        <v>282</v>
      </c>
      <c r="C206" s="80"/>
      <c r="D206" s="66"/>
      <c r="E206" s="66"/>
      <c r="F206" s="66"/>
      <c r="G206" s="66"/>
      <c r="H206" s="57">
        <f t="shared" si="19"/>
        <v>0</v>
      </c>
      <c r="I206" s="67"/>
      <c r="J206" s="68"/>
      <c r="K206" s="69"/>
      <c r="L206" s="61"/>
    </row>
    <row r="207" spans="2:12" ht="15.5" hidden="1" x14ac:dyDescent="0.35">
      <c r="B207" s="53" t="s">
        <v>283</v>
      </c>
      <c r="C207" s="80"/>
      <c r="D207" s="66"/>
      <c r="E207" s="66"/>
      <c r="F207" s="66"/>
      <c r="G207" s="66"/>
      <c r="H207" s="57">
        <f t="shared" si="19"/>
        <v>0</v>
      </c>
      <c r="I207" s="67"/>
      <c r="J207" s="68"/>
      <c r="K207" s="69"/>
      <c r="L207" s="61"/>
    </row>
    <row r="208" spans="2:12" ht="15.5" hidden="1" x14ac:dyDescent="0.35">
      <c r="B208" s="71"/>
      <c r="C208" s="99" t="s">
        <v>256</v>
      </c>
      <c r="D208" s="72">
        <f>SUM(D200:D207)</f>
        <v>0</v>
      </c>
      <c r="E208" s="72">
        <f>SUM(E200:E207)</f>
        <v>0</v>
      </c>
      <c r="F208" s="72">
        <f>SUM(F200:F207)</f>
        <v>0</v>
      </c>
      <c r="G208" s="72">
        <f>SUM(G200:G207)</f>
        <v>0</v>
      </c>
      <c r="H208" s="72">
        <f>SUM(H200:H207)</f>
        <v>0</v>
      </c>
      <c r="I208" s="73">
        <f>(I200*H200)+(I201*H201)+(I202*H202)+(I203*H203)+(I204*H204)+(I205*H205)+(I206*H206)+(I207*H207)</f>
        <v>0</v>
      </c>
      <c r="J208" s="73">
        <f>SUM(J200:J207)</f>
        <v>0</v>
      </c>
      <c r="K208" s="69"/>
      <c r="L208" s="74"/>
    </row>
    <row r="209" spans="2:12" ht="15.75" hidden="1" customHeight="1" x14ac:dyDescent="0.35">
      <c r="B209" s="90"/>
      <c r="C209" s="91"/>
      <c r="D209" s="92"/>
      <c r="E209" s="92"/>
      <c r="F209" s="92"/>
      <c r="G209" s="92"/>
      <c r="H209" s="92"/>
      <c r="I209" s="85"/>
      <c r="J209" s="92"/>
      <c r="K209" s="91"/>
      <c r="L209" s="93"/>
    </row>
    <row r="210" spans="2:12" ht="15.75" customHeight="1" x14ac:dyDescent="0.35">
      <c r="B210" s="90"/>
      <c r="C210" s="91"/>
      <c r="D210" s="92"/>
      <c r="E210" s="92"/>
      <c r="F210" s="92"/>
      <c r="G210" s="92"/>
      <c r="H210" s="92"/>
      <c r="I210" s="85"/>
      <c r="J210" s="92"/>
      <c r="K210" s="91"/>
      <c r="L210" s="93"/>
    </row>
    <row r="211" spans="2:12" ht="63.75" customHeight="1" x14ac:dyDescent="0.35">
      <c r="B211" s="50" t="s">
        <v>284</v>
      </c>
      <c r="C211" s="100"/>
      <c r="D211" s="101"/>
      <c r="E211" s="101"/>
      <c r="F211" s="101"/>
      <c r="G211" s="101"/>
      <c r="H211" s="102">
        <f>SUM(D211:G211)</f>
        <v>0</v>
      </c>
      <c r="I211" s="58"/>
      <c r="J211" s="101"/>
      <c r="K211" s="103"/>
      <c r="L211" s="74"/>
    </row>
    <row r="212" spans="2:12" ht="69.75" customHeight="1" x14ac:dyDescent="0.35">
      <c r="B212" s="50" t="s">
        <v>285</v>
      </c>
      <c r="C212" s="100"/>
      <c r="D212" s="101"/>
      <c r="E212" s="104">
        <v>28037.3836363636</v>
      </c>
      <c r="F212" s="101"/>
      <c r="G212" s="101"/>
      <c r="H212" s="102">
        <f>SUM(D212:G212)</f>
        <v>28037.3836363636</v>
      </c>
      <c r="I212" s="58"/>
      <c r="J212" s="101"/>
      <c r="K212" s="103"/>
      <c r="L212" s="74"/>
    </row>
    <row r="213" spans="2:12" ht="57" customHeight="1" x14ac:dyDescent="0.35">
      <c r="B213" s="50" t="s">
        <v>286</v>
      </c>
      <c r="C213" s="105"/>
      <c r="D213" s="101">
        <v>150000</v>
      </c>
      <c r="E213" s="106">
        <v>65420.561818181799</v>
      </c>
      <c r="F213" s="101">
        <v>65800</v>
      </c>
      <c r="G213" s="101"/>
      <c r="H213" s="102">
        <f>SUM(D213:G213)</f>
        <v>281220.56181818177</v>
      </c>
      <c r="I213" s="58"/>
      <c r="J213" s="265">
        <v>10900</v>
      </c>
      <c r="K213" s="103"/>
      <c r="L213" s="74"/>
    </row>
    <row r="214" spans="2:12" ht="65.25" customHeight="1" x14ac:dyDescent="0.35">
      <c r="B214" s="107" t="s">
        <v>288</v>
      </c>
      <c r="C214" s="100"/>
      <c r="D214" s="101"/>
      <c r="E214" s="101"/>
      <c r="F214" s="101"/>
      <c r="G214" s="101"/>
      <c r="H214" s="102">
        <f>SUM(D214:G214)</f>
        <v>0</v>
      </c>
      <c r="I214" s="58"/>
      <c r="J214" s="101"/>
      <c r="K214" s="103"/>
      <c r="L214" s="74"/>
    </row>
    <row r="215" spans="2:12" ht="38.25" customHeight="1" x14ac:dyDescent="0.35">
      <c r="B215" s="108"/>
      <c r="C215" s="109" t="s">
        <v>289</v>
      </c>
      <c r="D215" s="110">
        <f>SUM(D211:D214)</f>
        <v>150000</v>
      </c>
      <c r="E215" s="110">
        <f>SUM(E211:E214)</f>
        <v>93457.945454545406</v>
      </c>
      <c r="F215" s="110">
        <f>SUM(F211:F214)</f>
        <v>65800</v>
      </c>
      <c r="G215" s="110">
        <f>SUM(G211:G214)</f>
        <v>0</v>
      </c>
      <c r="H215" s="110">
        <f>SUM(H211:H214)</f>
        <v>309257.94545454538</v>
      </c>
      <c r="I215" s="73">
        <f>(I211*H211)+(I212*H212)+(I213*H213)+(I214*H214)</f>
        <v>0</v>
      </c>
      <c r="J215" s="73">
        <f>SUM(J211:J214)</f>
        <v>10900</v>
      </c>
      <c r="K215" s="100"/>
      <c r="L215" s="111"/>
    </row>
    <row r="216" spans="2:12" ht="15.75" customHeight="1" x14ac:dyDescent="0.35">
      <c r="B216" s="108"/>
      <c r="C216" s="91"/>
      <c r="D216" s="92"/>
      <c r="E216" s="92"/>
      <c r="F216" s="92"/>
      <c r="G216" s="92"/>
      <c r="H216" s="92"/>
      <c r="I216" s="85"/>
      <c r="J216" s="92"/>
      <c r="K216" s="91"/>
      <c r="L216" s="111"/>
    </row>
    <row r="217" spans="2:12" ht="15.75" customHeight="1" x14ac:dyDescent="0.35">
      <c r="B217" s="108"/>
      <c r="C217" s="91"/>
      <c r="D217" s="92"/>
      <c r="E217" s="92"/>
      <c r="F217" s="92"/>
      <c r="G217" s="92"/>
      <c r="H217" s="92"/>
      <c r="I217" s="85"/>
      <c r="J217" s="92"/>
      <c r="K217" s="91"/>
      <c r="L217" s="111"/>
    </row>
    <row r="218" spans="2:12" ht="15.75" customHeight="1" x14ac:dyDescent="0.35">
      <c r="B218" s="108"/>
      <c r="C218" s="91"/>
      <c r="D218" s="92"/>
      <c r="E218" s="92"/>
      <c r="F218" s="92"/>
      <c r="G218" s="92"/>
      <c r="H218" s="92"/>
      <c r="I218" s="85"/>
      <c r="J218" s="92"/>
      <c r="K218" s="91"/>
      <c r="L218" s="111"/>
    </row>
    <row r="219" spans="2:12" ht="15.75" customHeight="1" x14ac:dyDescent="0.35">
      <c r="B219" s="108"/>
      <c r="C219" s="91"/>
      <c r="D219" s="92"/>
      <c r="E219" s="92"/>
      <c r="F219" s="92"/>
      <c r="G219" s="92"/>
      <c r="H219" s="92"/>
      <c r="I219" s="85"/>
      <c r="J219" s="92"/>
      <c r="K219" s="91"/>
      <c r="L219" s="111"/>
    </row>
    <row r="220" spans="2:12" ht="15.75" customHeight="1" x14ac:dyDescent="0.35">
      <c r="B220" s="108"/>
      <c r="C220" s="91"/>
      <c r="D220" s="92"/>
      <c r="E220" s="92"/>
      <c r="F220" s="92"/>
      <c r="G220" s="92"/>
      <c r="H220" s="92"/>
      <c r="I220" s="85"/>
      <c r="J220" s="92"/>
      <c r="K220" s="91"/>
      <c r="L220" s="111"/>
    </row>
    <row r="221" spans="2:12" ht="15.75" customHeight="1" x14ac:dyDescent="0.35">
      <c r="B221" s="108"/>
      <c r="C221" s="91"/>
      <c r="D221" s="92"/>
      <c r="E221" s="92"/>
      <c r="F221" s="92"/>
      <c r="G221" s="92"/>
      <c r="H221" s="92"/>
      <c r="I221" s="85"/>
      <c r="J221" s="92"/>
      <c r="K221" s="91"/>
      <c r="L221" s="111"/>
    </row>
    <row r="222" spans="2:12" ht="15.75" customHeight="1" thickBot="1" x14ac:dyDescent="0.4">
      <c r="B222" s="108"/>
      <c r="C222" s="91"/>
      <c r="D222" s="92"/>
      <c r="E222" s="92"/>
      <c r="F222" s="92"/>
      <c r="G222" s="92"/>
      <c r="H222" s="92"/>
      <c r="I222" s="85"/>
      <c r="J222" s="92"/>
      <c r="K222" s="91"/>
      <c r="L222" s="111"/>
    </row>
    <row r="223" spans="2:12" ht="15.5" x14ac:dyDescent="0.35">
      <c r="B223" s="108"/>
      <c r="C223" s="449" t="s">
        <v>1</v>
      </c>
      <c r="D223" s="450"/>
      <c r="E223" s="450"/>
      <c r="F223" s="450"/>
      <c r="G223" s="450"/>
      <c r="H223" s="458"/>
      <c r="I223" s="112"/>
      <c r="J223" s="113"/>
      <c r="K223" s="111"/>
    </row>
    <row r="224" spans="2:12" ht="40.5" customHeight="1" x14ac:dyDescent="0.35">
      <c r="B224" s="108"/>
      <c r="C224" s="452"/>
      <c r="D224" s="73" t="s">
        <v>290</v>
      </c>
      <c r="E224" s="73" t="s">
        <v>291</v>
      </c>
      <c r="F224" s="73" t="s">
        <v>292</v>
      </c>
      <c r="G224" s="73" t="s">
        <v>293</v>
      </c>
      <c r="H224" s="453" t="s">
        <v>14</v>
      </c>
      <c r="I224" s="114"/>
      <c r="J224" s="92"/>
      <c r="K224" s="111"/>
    </row>
    <row r="225" spans="2:12" ht="24.75" customHeight="1" x14ac:dyDescent="0.35">
      <c r="B225" s="108"/>
      <c r="C225" s="431"/>
      <c r="D225" s="115" t="str">
        <f>D13</f>
        <v>UNHCR</v>
      </c>
      <c r="E225" s="115" t="str">
        <f>E13</f>
        <v>UNICEF</v>
      </c>
      <c r="F225" s="115" t="str">
        <f>F13</f>
        <v>UNDP</v>
      </c>
      <c r="G225" s="115" t="str">
        <f>G13</f>
        <v>IOM</v>
      </c>
      <c r="H225" s="454"/>
      <c r="I225" s="114"/>
      <c r="J225" s="92"/>
      <c r="K225" s="111"/>
    </row>
    <row r="226" spans="2:12" ht="41.25" customHeight="1" x14ac:dyDescent="0.35">
      <c r="B226" s="116"/>
      <c r="C226" s="117" t="s">
        <v>294</v>
      </c>
      <c r="D226" s="118">
        <f>SUM(D24,D34,D44,D54, D64, D76,D84,D94, D104, D114, D126,D136,D146,D156, D166, D178,D188,D198,D208,D211,D212,D213,D214)</f>
        <v>1226700</v>
      </c>
      <c r="E226" s="118">
        <f>SUM(E24,E34,E44,E54, E64, E76,E84,E94, E104, E114, E126,E136,E146,E156, E166, E178,E188,E198,E208,E211,E212,E213,E214)</f>
        <v>934579.43363636336</v>
      </c>
      <c r="F226" s="118">
        <f>SUM(F24,F34,F44,F54, F64, F76,F84,F94, F104, F114, F126,F136,F146,F156, F166, F178,F188,F198,F208,F211,F212,F213,F214)</f>
        <v>1316000</v>
      </c>
      <c r="G226" s="118">
        <f>SUM(G24,G34,G44,G54, G64, G76,G84,G94, G104, G114, G126,G136,G146,G156, G166, G178,G188,G198,G208,G211,G212,G213,G214)</f>
        <v>560747.66</v>
      </c>
      <c r="H226" s="119">
        <f>SUM(D226:G226)</f>
        <v>4038027.0936363637</v>
      </c>
      <c r="I226" s="114"/>
      <c r="J226" s="92"/>
      <c r="K226" s="120"/>
    </row>
    <row r="227" spans="2:12" ht="51.75" customHeight="1" x14ac:dyDescent="0.35">
      <c r="B227" s="121"/>
      <c r="C227" s="117" t="s">
        <v>295</v>
      </c>
      <c r="D227" s="118">
        <f>D226*0.07</f>
        <v>85869.000000000015</v>
      </c>
      <c r="E227" s="118">
        <f>E226*0.07</f>
        <v>65420.560354545443</v>
      </c>
      <c r="F227" s="118">
        <f>F226*0.07</f>
        <v>92120.000000000015</v>
      </c>
      <c r="G227" s="118">
        <f>G226*0.07</f>
        <v>39252.336200000005</v>
      </c>
      <c r="H227" s="119">
        <f>H226*0.07</f>
        <v>282661.8965545455</v>
      </c>
      <c r="I227" s="122"/>
      <c r="J227" s="123"/>
      <c r="K227" s="124"/>
    </row>
    <row r="228" spans="2:12" ht="51.75" customHeight="1" thickBot="1" x14ac:dyDescent="0.4">
      <c r="B228" s="121"/>
      <c r="C228" s="125" t="s">
        <v>14</v>
      </c>
      <c r="D228" s="126">
        <f>SUM(D226:D227)</f>
        <v>1312569</v>
      </c>
      <c r="E228" s="127">
        <f>SUM(E226:E227)</f>
        <v>999999.99399090884</v>
      </c>
      <c r="F228" s="126">
        <f>SUM(F226:F227)</f>
        <v>1408120</v>
      </c>
      <c r="G228" s="126">
        <f>SUM(G226:G227)</f>
        <v>599999.99620000005</v>
      </c>
      <c r="H228" s="128">
        <f>SUM(H226:H227)</f>
        <v>4320688.9901909092</v>
      </c>
      <c r="I228" s="122"/>
      <c r="J228" s="123"/>
      <c r="K228" s="124"/>
    </row>
    <row r="229" spans="2:12" ht="42" customHeight="1" x14ac:dyDescent="0.35">
      <c r="B229" s="121"/>
      <c r="K229" s="93"/>
      <c r="L229" s="124"/>
    </row>
    <row r="230" spans="2:12" s="43" customFormat="1" ht="29.25" customHeight="1" thickBot="1" x14ac:dyDescent="0.4">
      <c r="B230" s="91"/>
      <c r="C230" s="129"/>
      <c r="D230" s="130"/>
      <c r="E230" s="130"/>
      <c r="F230" s="130"/>
      <c r="G230" s="130"/>
      <c r="H230" s="130"/>
      <c r="I230" s="131"/>
      <c r="J230" s="132"/>
      <c r="K230" s="111"/>
      <c r="L230" s="120"/>
    </row>
    <row r="231" spans="2:12" ht="23.25" customHeight="1" x14ac:dyDescent="0.35">
      <c r="B231" s="124"/>
      <c r="C231" s="414" t="s">
        <v>15</v>
      </c>
      <c r="D231" s="415"/>
      <c r="E231" s="416"/>
      <c r="F231" s="416"/>
      <c r="G231" s="416"/>
      <c r="H231" s="416"/>
      <c r="I231" s="455"/>
      <c r="J231" s="133"/>
      <c r="K231" s="124"/>
      <c r="L231" s="70"/>
    </row>
    <row r="232" spans="2:12" ht="41.25" customHeight="1" x14ac:dyDescent="0.35">
      <c r="B232" s="124"/>
      <c r="C232" s="134"/>
      <c r="D232" s="135" t="s">
        <v>290</v>
      </c>
      <c r="E232" s="135" t="s">
        <v>291</v>
      </c>
      <c r="F232" s="135" t="s">
        <v>292</v>
      </c>
      <c r="G232" s="135" t="s">
        <v>293</v>
      </c>
      <c r="H232" s="417" t="s">
        <v>14</v>
      </c>
      <c r="I232" s="447" t="s">
        <v>296</v>
      </c>
      <c r="J232" s="133"/>
      <c r="K232" s="124"/>
      <c r="L232" s="70"/>
    </row>
    <row r="233" spans="2:12" ht="27.75" customHeight="1" x14ac:dyDescent="0.35">
      <c r="B233" s="124"/>
      <c r="C233" s="134"/>
      <c r="D233" s="45" t="str">
        <f>D13</f>
        <v>UNHCR</v>
      </c>
      <c r="E233" s="45" t="str">
        <f>E13</f>
        <v>UNICEF</v>
      </c>
      <c r="F233" s="45" t="str">
        <f>F13</f>
        <v>UNDP</v>
      </c>
      <c r="G233" s="45" t="str">
        <f>G13</f>
        <v>IOM</v>
      </c>
      <c r="H233" s="418"/>
      <c r="I233" s="448"/>
      <c r="J233" s="133"/>
      <c r="K233" s="124"/>
      <c r="L233" s="70"/>
    </row>
    <row r="234" spans="2:12" ht="55.5" customHeight="1" x14ac:dyDescent="0.35">
      <c r="B234" s="124"/>
      <c r="C234" s="136" t="s">
        <v>19</v>
      </c>
      <c r="D234" s="137">
        <f>$D$228*I234</f>
        <v>393770.7</v>
      </c>
      <c r="E234" s="138">
        <f>$E$228*I234</f>
        <v>299999.99819727265</v>
      </c>
      <c r="F234" s="138">
        <f>$F$228*I234</f>
        <v>422436</v>
      </c>
      <c r="G234" s="138">
        <f>$G$228*I234</f>
        <v>179999.99886000002</v>
      </c>
      <c r="H234" s="138">
        <f>SUM(D234:G234)</f>
        <v>1296206.6970572725</v>
      </c>
      <c r="I234" s="139">
        <v>0.3</v>
      </c>
      <c r="J234" s="113"/>
      <c r="K234" s="124"/>
      <c r="L234" s="70"/>
    </row>
    <row r="235" spans="2:12" ht="57.75" customHeight="1" x14ac:dyDescent="0.35">
      <c r="B235" s="422"/>
      <c r="C235" s="140" t="s">
        <v>20</v>
      </c>
      <c r="D235" s="137">
        <f>$D$228*I235</f>
        <v>459399.14999999997</v>
      </c>
      <c r="E235" s="138">
        <f>$E$228*I235</f>
        <v>349999.99789681809</v>
      </c>
      <c r="F235" s="138">
        <f>$F$228*I235</f>
        <v>492841.99999999994</v>
      </c>
      <c r="G235" s="138">
        <f>$G$228*I235</f>
        <v>209999.99867</v>
      </c>
      <c r="H235" s="141">
        <f>SUM(D235:G235)</f>
        <v>1512241.146566818</v>
      </c>
      <c r="I235" s="142">
        <v>0.35</v>
      </c>
      <c r="J235" s="113"/>
      <c r="K235" s="70"/>
      <c r="L235" s="70"/>
    </row>
    <row r="236" spans="2:12" ht="57.75" customHeight="1" x14ac:dyDescent="0.35">
      <c r="B236" s="422"/>
      <c r="C236" s="140" t="s">
        <v>297</v>
      </c>
      <c r="D236" s="137">
        <f>$D$228*I236</f>
        <v>459399.14999999997</v>
      </c>
      <c r="E236" s="138">
        <f>$E$228*I236</f>
        <v>349999.99789681809</v>
      </c>
      <c r="F236" s="138">
        <f>$F$228*I236</f>
        <v>492841.99999999994</v>
      </c>
      <c r="G236" s="138">
        <f>$G$228*I236</f>
        <v>209999.99867</v>
      </c>
      <c r="H236" s="141">
        <f>SUM(D236:G236)</f>
        <v>1512241.146566818</v>
      </c>
      <c r="I236" s="142">
        <v>0.35</v>
      </c>
      <c r="J236" s="143"/>
      <c r="K236" s="70"/>
      <c r="L236" s="70"/>
    </row>
    <row r="237" spans="2:12" ht="38.25" customHeight="1" thickBot="1" x14ac:dyDescent="0.4">
      <c r="B237" s="422"/>
      <c r="C237" s="125" t="s">
        <v>298</v>
      </c>
      <c r="D237" s="126">
        <f>SUM(D234:D236)</f>
        <v>1312569</v>
      </c>
      <c r="E237" s="127">
        <f>SUM(E234:E236)</f>
        <v>999999.99399090884</v>
      </c>
      <c r="F237" s="126">
        <f>SUM(F234:F236)</f>
        <v>1408120</v>
      </c>
      <c r="G237" s="126">
        <f>SUM(G234:G236)</f>
        <v>599999.99620000005</v>
      </c>
      <c r="H237" s="126">
        <f>SUM(H234:H236)</f>
        <v>4320688.9901909083</v>
      </c>
      <c r="I237" s="144">
        <f t="shared" ref="I237" si="20">SUM(I234:I236)</f>
        <v>0.99999999999999989</v>
      </c>
      <c r="J237" s="145"/>
      <c r="K237" s="70"/>
      <c r="L237" s="70"/>
    </row>
    <row r="238" spans="2:12" ht="21.75" customHeight="1" thickBot="1" x14ac:dyDescent="0.4">
      <c r="B238" s="422"/>
      <c r="C238" s="146"/>
      <c r="D238" s="147"/>
      <c r="E238" s="147"/>
      <c r="F238" s="147"/>
      <c r="G238" s="147"/>
      <c r="H238" s="147"/>
      <c r="I238" s="148"/>
      <c r="J238" s="149"/>
      <c r="K238" s="70"/>
      <c r="L238" s="70"/>
    </row>
    <row r="239" spans="2:12" ht="49.5" customHeight="1" x14ac:dyDescent="0.35">
      <c r="B239" s="422"/>
      <c r="C239" s="150" t="s">
        <v>299</v>
      </c>
      <c r="D239" s="151">
        <f>SUM(I24,I34,I44,I54, I64, I76,I84,I94,I104, I114, I126,I136,I146,I156,I178, I166, I188,I198,I208,I215)*1.07</f>
        <v>1490743.9588617454</v>
      </c>
      <c r="E239" s="130"/>
      <c r="F239" s="130"/>
      <c r="G239" s="130"/>
      <c r="H239" s="130"/>
      <c r="I239" s="152" t="s">
        <v>300</v>
      </c>
      <c r="J239" s="153">
        <f>SUM(J215,J208,J198,J188,J178, J166, J156,J146,J136,J126, J114, J104,J94,J84,J76, J64, J54,J44,J34,J24)</f>
        <v>420556</v>
      </c>
      <c r="K239" s="70"/>
      <c r="L239" s="70"/>
    </row>
    <row r="240" spans="2:12" ht="28.5" customHeight="1" thickBot="1" x14ac:dyDescent="0.4">
      <c r="B240" s="422"/>
      <c r="C240" s="15" t="s">
        <v>301</v>
      </c>
      <c r="D240" s="365">
        <f>D239/H228</f>
        <v>0.34502459266244873</v>
      </c>
      <c r="E240" s="155"/>
      <c r="F240" s="155"/>
      <c r="G240" s="155"/>
      <c r="H240" s="155"/>
      <c r="I240" s="156" t="s">
        <v>302</v>
      </c>
      <c r="J240" s="157">
        <f>J239/H226</f>
        <v>0.10414888019517392</v>
      </c>
      <c r="K240" s="70"/>
      <c r="L240" s="70"/>
    </row>
    <row r="241" spans="1:12" ht="28.5" customHeight="1" x14ac:dyDescent="0.35">
      <c r="B241" s="422"/>
      <c r="C241" s="423"/>
      <c r="D241" s="424"/>
      <c r="E241" s="158"/>
      <c r="F241" s="158"/>
      <c r="G241" s="158"/>
      <c r="H241" s="158"/>
      <c r="K241" s="70"/>
      <c r="L241" s="70"/>
    </row>
    <row r="242" spans="1:12" ht="28.5" customHeight="1" x14ac:dyDescent="0.35">
      <c r="B242" s="422"/>
      <c r="C242" s="15" t="s">
        <v>303</v>
      </c>
      <c r="D242" s="159">
        <f>SUM(D213:G214)*1.07</f>
        <v>300906.00114545453</v>
      </c>
      <c r="E242" s="160"/>
      <c r="F242" s="160"/>
      <c r="G242" s="160"/>
      <c r="H242" s="160"/>
      <c r="K242" s="70"/>
      <c r="L242" s="70"/>
    </row>
    <row r="243" spans="1:12" ht="23.25" customHeight="1" x14ac:dyDescent="0.35">
      <c r="B243" s="422"/>
      <c r="C243" s="15" t="s">
        <v>304</v>
      </c>
      <c r="D243" s="161">
        <f>D242/H228</f>
        <v>6.9643059666777599E-2</v>
      </c>
      <c r="E243" s="160"/>
      <c r="F243" s="160"/>
      <c r="G243" s="160"/>
      <c r="H243" s="160"/>
      <c r="K243" s="70"/>
      <c r="L243" s="70"/>
    </row>
    <row r="244" spans="1:12" ht="66.75" customHeight="1" thickBot="1" x14ac:dyDescent="0.4">
      <c r="B244" s="422"/>
      <c r="C244" s="425" t="s">
        <v>305</v>
      </c>
      <c r="D244" s="426"/>
      <c r="E244" s="162"/>
      <c r="F244" s="162"/>
      <c r="G244" s="162"/>
      <c r="H244" s="162"/>
      <c r="I244" s="41"/>
      <c r="J244" s="42"/>
      <c r="K244" s="70"/>
      <c r="L244" s="70"/>
    </row>
    <row r="245" spans="1:12" ht="55.5" customHeight="1" x14ac:dyDescent="0.35">
      <c r="B245" s="422"/>
      <c r="L245" s="43"/>
    </row>
    <row r="246" spans="1:12" ht="42.75" customHeight="1" x14ac:dyDescent="0.35">
      <c r="B246" s="422"/>
      <c r="K246" s="70"/>
    </row>
    <row r="247" spans="1:12" ht="21.75" customHeight="1" x14ac:dyDescent="0.35">
      <c r="B247" s="422"/>
      <c r="K247" s="70"/>
    </row>
    <row r="248" spans="1:12" ht="21.75" customHeight="1" x14ac:dyDescent="0.35">
      <c r="A248" s="70"/>
      <c r="B248" s="422"/>
    </row>
    <row r="249" spans="1:12" s="70" customFormat="1" ht="23.25" customHeight="1" x14ac:dyDescent="0.35">
      <c r="A249" s="29"/>
      <c r="B249" s="422"/>
      <c r="C249" s="29"/>
      <c r="D249" s="29"/>
      <c r="E249" s="29"/>
      <c r="F249" s="29"/>
      <c r="G249" s="29"/>
      <c r="H249" s="29"/>
      <c r="I249" s="31"/>
      <c r="J249" s="32"/>
      <c r="K249" s="29"/>
      <c r="L249" s="29"/>
    </row>
    <row r="250" spans="1:12" ht="23.25" customHeight="1" x14ac:dyDescent="0.35"/>
    <row r="251" spans="1:12" ht="21.75" customHeight="1" x14ac:dyDescent="0.35"/>
    <row r="252" spans="1:12" ht="16.5" customHeight="1" x14ac:dyDescent="0.35"/>
    <row r="253" spans="1:12" ht="29.25" customHeight="1" x14ac:dyDescent="0.35"/>
    <row r="254" spans="1:12" ht="24.75" customHeight="1" x14ac:dyDescent="0.35"/>
    <row r="255" spans="1:12" ht="33" customHeight="1" x14ac:dyDescent="0.35"/>
    <row r="257" ht="15" customHeight="1" x14ac:dyDescent="0.35"/>
    <row r="258" ht="25.5" customHeight="1" x14ac:dyDescent="0.35"/>
    <row r="309" spans="1:1" x14ac:dyDescent="0.35">
      <c r="A309" s="29" t="s">
        <v>306</v>
      </c>
    </row>
  </sheetData>
  <sheetProtection formatCells="0" formatColumns="0" formatRows="0"/>
  <mergeCells count="35">
    <mergeCell ref="C25:K25"/>
    <mergeCell ref="B2:E2"/>
    <mergeCell ref="B6:N6"/>
    <mergeCell ref="B9:I9"/>
    <mergeCell ref="C14:K14"/>
    <mergeCell ref="C15:K15"/>
    <mergeCell ref="C127:K127"/>
    <mergeCell ref="C35:K35"/>
    <mergeCell ref="C45:K45"/>
    <mergeCell ref="C55:K55"/>
    <mergeCell ref="C66:K66"/>
    <mergeCell ref="C67:K67"/>
    <mergeCell ref="C77:K77"/>
    <mergeCell ref="C85:K85"/>
    <mergeCell ref="C95:K95"/>
    <mergeCell ref="C105:K105"/>
    <mergeCell ref="C116:K116"/>
    <mergeCell ref="C117:K117"/>
    <mergeCell ref="C231:I231"/>
    <mergeCell ref="C137:K137"/>
    <mergeCell ref="C147:K147"/>
    <mergeCell ref="C157:K157"/>
    <mergeCell ref="C168:K168"/>
    <mergeCell ref="C169:K169"/>
    <mergeCell ref="C179:K179"/>
    <mergeCell ref="C189:K189"/>
    <mergeCell ref="C199:K199"/>
    <mergeCell ref="C223:H223"/>
    <mergeCell ref="C224:C225"/>
    <mergeCell ref="H224:H225"/>
    <mergeCell ref="H232:H233"/>
    <mergeCell ref="I232:I233"/>
    <mergeCell ref="B235:B249"/>
    <mergeCell ref="C241:D241"/>
    <mergeCell ref="C244:D244"/>
  </mergeCells>
  <conditionalFormatting sqref="D243">
    <cfRule type="cellIs" dxfId="4" priority="2" operator="lessThan">
      <formula>0.05</formula>
    </cfRule>
  </conditionalFormatting>
  <conditionalFormatting sqref="I237:J237">
    <cfRule type="cellIs" dxfId="3" priority="1" operator="greaterThan">
      <formula>1</formula>
    </cfRule>
  </conditionalFormatting>
  <dataValidations count="7">
    <dataValidation allowBlank="1" showErrorMessage="1" prompt="% Towards Gender Equality and Women's Empowerment Must be Higher than 15%_x000a_" sqref="D242:H242" xr:uid="{00000000-0002-0000-0300-000000000000}"/>
    <dataValidation allowBlank="1" showInputMessage="1" showErrorMessage="1" prompt="Insert name of recipient agency here _x000a_" sqref="D13:H13" xr:uid="{00000000-0002-0000-0300-000001000000}"/>
    <dataValidation allowBlank="1" showInputMessage="1" showErrorMessage="1" prompt="Insert *text* description of Activity here" sqref="C16 C106 C36 C46 C68 C78 C158 C86 C118 C128 C138 C148 C170 C180 C190 C200 C56 C96" xr:uid="{00000000-0002-0000-0300-000002000000}"/>
    <dataValidation allowBlank="1" showInputMessage="1" showErrorMessage="1" prompt="Insert *text* description of Output here" sqref="C157 C25 C35 C45 C67 C77 C85 C95 C117 C127 C137 C147 C169 C179 C189 C199 C55 C105 C15" xr:uid="{00000000-0002-0000-0300-000003000000}"/>
    <dataValidation allowBlank="1" showInputMessage="1" showErrorMessage="1" prompt="Insert *text* description of Outcome here" sqref="C168:K168 C116:K116 C66:K66 C14:K14" xr:uid="{00000000-0002-0000-0300-000004000000}"/>
    <dataValidation allowBlank="1" showInputMessage="1" showErrorMessage="1" prompt="M&amp;E Budget Cannot be Less than 5%_x000a_" sqref="D243:H243" xr:uid="{00000000-0002-0000-0300-000005000000}"/>
    <dataValidation allowBlank="1" showInputMessage="1" showErrorMessage="1" prompt="% Towards Gender Equality and Women's Empowerment Must be Higher than 15%_x000a_" sqref="E240:H240" xr:uid="{00000000-0002-0000-0300-000006000000}"/>
  </dataValidations>
  <pageMargins left="0.7" right="0.7" top="0.75" bottom="0.75" header="0.3" footer="0.3"/>
  <pageSetup scale="74" orientation="landscape" r:id="rId1"/>
  <rowBreaks count="1" manualBreakCount="1">
    <brk id="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2:N313"/>
  <sheetViews>
    <sheetView showGridLines="0" showZeros="0" zoomScale="40" zoomScaleNormal="40" workbookViewId="0">
      <selection activeCell="I255" sqref="I255"/>
    </sheetView>
  </sheetViews>
  <sheetFormatPr defaultColWidth="9.26953125" defaultRowHeight="14.5" x14ac:dyDescent="0.35"/>
  <cols>
    <col min="1" max="1" width="9.26953125" style="71"/>
    <col min="2" max="2" width="20.453125" style="71" customWidth="1"/>
    <col min="3" max="3" width="76.7265625" style="71" customWidth="1"/>
    <col min="4" max="4" width="19.81640625" style="71" customWidth="1"/>
    <col min="5" max="5" width="19.81640625" style="173" customWidth="1"/>
    <col min="6" max="6" width="19.81640625" style="71" customWidth="1"/>
    <col min="7" max="7" width="17.453125" style="71" customWidth="1"/>
    <col min="8" max="8" width="24.26953125" style="71" customWidth="1"/>
    <col min="9" max="9" width="22.453125" style="71" customWidth="1"/>
    <col min="10" max="10" width="22.453125" style="174" customWidth="1"/>
    <col min="11" max="11" width="30.26953125" style="71" customWidth="1"/>
    <col min="12" max="12" width="18.7265625" style="71" customWidth="1"/>
    <col min="13" max="13" width="9.26953125" style="71"/>
    <col min="14" max="14" width="17.7265625" style="71" customWidth="1"/>
    <col min="15" max="15" width="26.453125" style="71" customWidth="1"/>
    <col min="16" max="16" width="22.453125" style="71" customWidth="1"/>
    <col min="17" max="17" width="29.7265625" style="71" customWidth="1"/>
    <col min="18" max="18" width="23.453125" style="71" customWidth="1"/>
    <col min="19" max="19" width="18.453125" style="71" customWidth="1"/>
    <col min="20" max="20" width="17.453125" style="71" customWidth="1"/>
    <col min="21" max="21" width="25.26953125" style="71" customWidth="1"/>
    <col min="22" max="257" width="9.26953125" style="71"/>
    <col min="258" max="258" width="20.453125" style="71" customWidth="1"/>
    <col min="259" max="259" width="76.7265625" style="71" customWidth="1"/>
    <col min="260" max="264" width="17.453125" style="71" customWidth="1"/>
    <col min="265" max="266" width="22.453125" style="71" customWidth="1"/>
    <col min="267" max="267" width="30.26953125" style="71" customWidth="1"/>
    <col min="268" max="268" width="18.7265625" style="71" customWidth="1"/>
    <col min="269" max="269" width="9.26953125" style="71"/>
    <col min="270" max="270" width="17.7265625" style="71" customWidth="1"/>
    <col min="271" max="271" width="26.453125" style="71" customWidth="1"/>
    <col min="272" max="272" width="22.453125" style="71" customWidth="1"/>
    <col min="273" max="273" width="29.7265625" style="71" customWidth="1"/>
    <col min="274" max="274" width="23.453125" style="71" customWidth="1"/>
    <col min="275" max="275" width="18.453125" style="71" customWidth="1"/>
    <col min="276" max="276" width="17.453125" style="71" customWidth="1"/>
    <col min="277" max="277" width="25.26953125" style="71" customWidth="1"/>
    <col min="278" max="513" width="9.26953125" style="71"/>
    <col min="514" max="514" width="20.453125" style="71" customWidth="1"/>
    <col min="515" max="515" width="76.7265625" style="71" customWidth="1"/>
    <col min="516" max="520" width="17.453125" style="71" customWidth="1"/>
    <col min="521" max="522" width="22.453125" style="71" customWidth="1"/>
    <col min="523" max="523" width="30.26953125" style="71" customWidth="1"/>
    <col min="524" max="524" width="18.7265625" style="71" customWidth="1"/>
    <col min="525" max="525" width="9.26953125" style="71"/>
    <col min="526" max="526" width="17.7265625" style="71" customWidth="1"/>
    <col min="527" max="527" width="26.453125" style="71" customWidth="1"/>
    <col min="528" max="528" width="22.453125" style="71" customWidth="1"/>
    <col min="529" max="529" width="29.7265625" style="71" customWidth="1"/>
    <col min="530" max="530" width="23.453125" style="71" customWidth="1"/>
    <col min="531" max="531" width="18.453125" style="71" customWidth="1"/>
    <col min="532" max="532" width="17.453125" style="71" customWidth="1"/>
    <col min="533" max="533" width="25.26953125" style="71" customWidth="1"/>
    <col min="534" max="769" width="9.26953125" style="71"/>
    <col min="770" max="770" width="20.453125" style="71" customWidth="1"/>
    <col min="771" max="771" width="76.7265625" style="71" customWidth="1"/>
    <col min="772" max="776" width="17.453125" style="71" customWidth="1"/>
    <col min="777" max="778" width="22.453125" style="71" customWidth="1"/>
    <col min="779" max="779" width="30.26953125" style="71" customWidth="1"/>
    <col min="780" max="780" width="18.7265625" style="71" customWidth="1"/>
    <col min="781" max="781" width="9.26953125" style="71"/>
    <col min="782" max="782" width="17.7265625" style="71" customWidth="1"/>
    <col min="783" max="783" width="26.453125" style="71" customWidth="1"/>
    <col min="784" max="784" width="22.453125" style="71" customWidth="1"/>
    <col min="785" max="785" width="29.7265625" style="71" customWidth="1"/>
    <col min="786" max="786" width="23.453125" style="71" customWidth="1"/>
    <col min="787" max="787" width="18.453125" style="71" customWidth="1"/>
    <col min="788" max="788" width="17.453125" style="71" customWidth="1"/>
    <col min="789" max="789" width="25.26953125" style="71" customWidth="1"/>
    <col min="790" max="1025" width="9.26953125" style="71"/>
    <col min="1026" max="1026" width="20.453125" style="71" customWidth="1"/>
    <col min="1027" max="1027" width="76.7265625" style="71" customWidth="1"/>
    <col min="1028" max="1032" width="17.453125" style="71" customWidth="1"/>
    <col min="1033" max="1034" width="22.453125" style="71" customWidth="1"/>
    <col min="1035" max="1035" width="30.26953125" style="71" customWidth="1"/>
    <col min="1036" max="1036" width="18.7265625" style="71" customWidth="1"/>
    <col min="1037" max="1037" width="9.26953125" style="71"/>
    <col min="1038" max="1038" width="17.7265625" style="71" customWidth="1"/>
    <col min="1039" max="1039" width="26.453125" style="71" customWidth="1"/>
    <col min="1040" max="1040" width="22.453125" style="71" customWidth="1"/>
    <col min="1041" max="1041" width="29.7265625" style="71" customWidth="1"/>
    <col min="1042" max="1042" width="23.453125" style="71" customWidth="1"/>
    <col min="1043" max="1043" width="18.453125" style="71" customWidth="1"/>
    <col min="1044" max="1044" width="17.453125" style="71" customWidth="1"/>
    <col min="1045" max="1045" width="25.26953125" style="71" customWidth="1"/>
    <col min="1046" max="1281" width="9.26953125" style="71"/>
    <col min="1282" max="1282" width="20.453125" style="71" customWidth="1"/>
    <col min="1283" max="1283" width="76.7265625" style="71" customWidth="1"/>
    <col min="1284" max="1288" width="17.453125" style="71" customWidth="1"/>
    <col min="1289" max="1290" width="22.453125" style="71" customWidth="1"/>
    <col min="1291" max="1291" width="30.26953125" style="71" customWidth="1"/>
    <col min="1292" max="1292" width="18.7265625" style="71" customWidth="1"/>
    <col min="1293" max="1293" width="9.26953125" style="71"/>
    <col min="1294" max="1294" width="17.7265625" style="71" customWidth="1"/>
    <col min="1295" max="1295" width="26.453125" style="71" customWidth="1"/>
    <col min="1296" max="1296" width="22.453125" style="71" customWidth="1"/>
    <col min="1297" max="1297" width="29.7265625" style="71" customWidth="1"/>
    <col min="1298" max="1298" width="23.453125" style="71" customWidth="1"/>
    <col min="1299" max="1299" width="18.453125" style="71" customWidth="1"/>
    <col min="1300" max="1300" width="17.453125" style="71" customWidth="1"/>
    <col min="1301" max="1301" width="25.26953125" style="71" customWidth="1"/>
    <col min="1302" max="1537" width="9.26953125" style="71"/>
    <col min="1538" max="1538" width="20.453125" style="71" customWidth="1"/>
    <col min="1539" max="1539" width="76.7265625" style="71" customWidth="1"/>
    <col min="1540" max="1544" width="17.453125" style="71" customWidth="1"/>
    <col min="1545" max="1546" width="22.453125" style="71" customWidth="1"/>
    <col min="1547" max="1547" width="30.26953125" style="71" customWidth="1"/>
    <col min="1548" max="1548" width="18.7265625" style="71" customWidth="1"/>
    <col min="1549" max="1549" width="9.26953125" style="71"/>
    <col min="1550" max="1550" width="17.7265625" style="71" customWidth="1"/>
    <col min="1551" max="1551" width="26.453125" style="71" customWidth="1"/>
    <col min="1552" max="1552" width="22.453125" style="71" customWidth="1"/>
    <col min="1553" max="1553" width="29.7265625" style="71" customWidth="1"/>
    <col min="1554" max="1554" width="23.453125" style="71" customWidth="1"/>
    <col min="1555" max="1555" width="18.453125" style="71" customWidth="1"/>
    <col min="1556" max="1556" width="17.453125" style="71" customWidth="1"/>
    <col min="1557" max="1557" width="25.26953125" style="71" customWidth="1"/>
    <col min="1558" max="1793" width="9.26953125" style="71"/>
    <col min="1794" max="1794" width="20.453125" style="71" customWidth="1"/>
    <col min="1795" max="1795" width="76.7265625" style="71" customWidth="1"/>
    <col min="1796" max="1800" width="17.453125" style="71" customWidth="1"/>
    <col min="1801" max="1802" width="22.453125" style="71" customWidth="1"/>
    <col min="1803" max="1803" width="30.26953125" style="71" customWidth="1"/>
    <col min="1804" max="1804" width="18.7265625" style="71" customWidth="1"/>
    <col min="1805" max="1805" width="9.26953125" style="71"/>
    <col min="1806" max="1806" width="17.7265625" style="71" customWidth="1"/>
    <col min="1807" max="1807" width="26.453125" style="71" customWidth="1"/>
    <col min="1808" max="1808" width="22.453125" style="71" customWidth="1"/>
    <col min="1809" max="1809" width="29.7265625" style="71" customWidth="1"/>
    <col min="1810" max="1810" width="23.453125" style="71" customWidth="1"/>
    <col min="1811" max="1811" width="18.453125" style="71" customWidth="1"/>
    <col min="1812" max="1812" width="17.453125" style="71" customWidth="1"/>
    <col min="1813" max="1813" width="25.26953125" style="71" customWidth="1"/>
    <col min="1814" max="2049" width="9.26953125" style="71"/>
    <col min="2050" max="2050" width="20.453125" style="71" customWidth="1"/>
    <col min="2051" max="2051" width="76.7265625" style="71" customWidth="1"/>
    <col min="2052" max="2056" width="17.453125" style="71" customWidth="1"/>
    <col min="2057" max="2058" width="22.453125" style="71" customWidth="1"/>
    <col min="2059" max="2059" width="30.26953125" style="71" customWidth="1"/>
    <col min="2060" max="2060" width="18.7265625" style="71" customWidth="1"/>
    <col min="2061" max="2061" width="9.26953125" style="71"/>
    <col min="2062" max="2062" width="17.7265625" style="71" customWidth="1"/>
    <col min="2063" max="2063" width="26.453125" style="71" customWidth="1"/>
    <col min="2064" max="2064" width="22.453125" style="71" customWidth="1"/>
    <col min="2065" max="2065" width="29.7265625" style="71" customWidth="1"/>
    <col min="2066" max="2066" width="23.453125" style="71" customWidth="1"/>
    <col min="2067" max="2067" width="18.453125" style="71" customWidth="1"/>
    <col min="2068" max="2068" width="17.453125" style="71" customWidth="1"/>
    <col min="2069" max="2069" width="25.26953125" style="71" customWidth="1"/>
    <col min="2070" max="2305" width="9.26953125" style="71"/>
    <col min="2306" max="2306" width="20.453125" style="71" customWidth="1"/>
    <col min="2307" max="2307" width="76.7265625" style="71" customWidth="1"/>
    <col min="2308" max="2312" width="17.453125" style="71" customWidth="1"/>
    <col min="2313" max="2314" width="22.453125" style="71" customWidth="1"/>
    <col min="2315" max="2315" width="30.26953125" style="71" customWidth="1"/>
    <col min="2316" max="2316" width="18.7265625" style="71" customWidth="1"/>
    <col min="2317" max="2317" width="9.26953125" style="71"/>
    <col min="2318" max="2318" width="17.7265625" style="71" customWidth="1"/>
    <col min="2319" max="2319" width="26.453125" style="71" customWidth="1"/>
    <col min="2320" max="2320" width="22.453125" style="71" customWidth="1"/>
    <col min="2321" max="2321" width="29.7265625" style="71" customWidth="1"/>
    <col min="2322" max="2322" width="23.453125" style="71" customWidth="1"/>
    <col min="2323" max="2323" width="18.453125" style="71" customWidth="1"/>
    <col min="2324" max="2324" width="17.453125" style="71" customWidth="1"/>
    <col min="2325" max="2325" width="25.26953125" style="71" customWidth="1"/>
    <col min="2326" max="2561" width="9.26953125" style="71"/>
    <col min="2562" max="2562" width="20.453125" style="71" customWidth="1"/>
    <col min="2563" max="2563" width="76.7265625" style="71" customWidth="1"/>
    <col min="2564" max="2568" width="17.453125" style="71" customWidth="1"/>
    <col min="2569" max="2570" width="22.453125" style="71" customWidth="1"/>
    <col min="2571" max="2571" width="30.26953125" style="71" customWidth="1"/>
    <col min="2572" max="2572" width="18.7265625" style="71" customWidth="1"/>
    <col min="2573" max="2573" width="9.26953125" style="71"/>
    <col min="2574" max="2574" width="17.7265625" style="71" customWidth="1"/>
    <col min="2575" max="2575" width="26.453125" style="71" customWidth="1"/>
    <col min="2576" max="2576" width="22.453125" style="71" customWidth="1"/>
    <col min="2577" max="2577" width="29.7265625" style="71" customWidth="1"/>
    <col min="2578" max="2578" width="23.453125" style="71" customWidth="1"/>
    <col min="2579" max="2579" width="18.453125" style="71" customWidth="1"/>
    <col min="2580" max="2580" width="17.453125" style="71" customWidth="1"/>
    <col min="2581" max="2581" width="25.26953125" style="71" customWidth="1"/>
    <col min="2582" max="2817" width="9.26953125" style="71"/>
    <col min="2818" max="2818" width="20.453125" style="71" customWidth="1"/>
    <col min="2819" max="2819" width="76.7265625" style="71" customWidth="1"/>
    <col min="2820" max="2824" width="17.453125" style="71" customWidth="1"/>
    <col min="2825" max="2826" width="22.453125" style="71" customWidth="1"/>
    <col min="2827" max="2827" width="30.26953125" style="71" customWidth="1"/>
    <col min="2828" max="2828" width="18.7265625" style="71" customWidth="1"/>
    <col min="2829" max="2829" width="9.26953125" style="71"/>
    <col min="2830" max="2830" width="17.7265625" style="71" customWidth="1"/>
    <col min="2831" max="2831" width="26.453125" style="71" customWidth="1"/>
    <col min="2832" max="2832" width="22.453125" style="71" customWidth="1"/>
    <col min="2833" max="2833" width="29.7265625" style="71" customWidth="1"/>
    <col min="2834" max="2834" width="23.453125" style="71" customWidth="1"/>
    <col min="2835" max="2835" width="18.453125" style="71" customWidth="1"/>
    <col min="2836" max="2836" width="17.453125" style="71" customWidth="1"/>
    <col min="2837" max="2837" width="25.26953125" style="71" customWidth="1"/>
    <col min="2838" max="3073" width="9.26953125" style="71"/>
    <col min="3074" max="3074" width="20.453125" style="71" customWidth="1"/>
    <col min="3075" max="3075" width="76.7265625" style="71" customWidth="1"/>
    <col min="3076" max="3080" width="17.453125" style="71" customWidth="1"/>
    <col min="3081" max="3082" width="22.453125" style="71" customWidth="1"/>
    <col min="3083" max="3083" width="30.26953125" style="71" customWidth="1"/>
    <col min="3084" max="3084" width="18.7265625" style="71" customWidth="1"/>
    <col min="3085" max="3085" width="9.26953125" style="71"/>
    <col min="3086" max="3086" width="17.7265625" style="71" customWidth="1"/>
    <col min="3087" max="3087" width="26.453125" style="71" customWidth="1"/>
    <col min="3088" max="3088" width="22.453125" style="71" customWidth="1"/>
    <col min="3089" max="3089" width="29.7265625" style="71" customWidth="1"/>
    <col min="3090" max="3090" width="23.453125" style="71" customWidth="1"/>
    <col min="3091" max="3091" width="18.453125" style="71" customWidth="1"/>
    <col min="3092" max="3092" width="17.453125" style="71" customWidth="1"/>
    <col min="3093" max="3093" width="25.26953125" style="71" customWidth="1"/>
    <col min="3094" max="3329" width="9.26953125" style="71"/>
    <col min="3330" max="3330" width="20.453125" style="71" customWidth="1"/>
    <col min="3331" max="3331" width="76.7265625" style="71" customWidth="1"/>
    <col min="3332" max="3336" width="17.453125" style="71" customWidth="1"/>
    <col min="3337" max="3338" width="22.453125" style="71" customWidth="1"/>
    <col min="3339" max="3339" width="30.26953125" style="71" customWidth="1"/>
    <col min="3340" max="3340" width="18.7265625" style="71" customWidth="1"/>
    <col min="3341" max="3341" width="9.26953125" style="71"/>
    <col min="3342" max="3342" width="17.7265625" style="71" customWidth="1"/>
    <col min="3343" max="3343" width="26.453125" style="71" customWidth="1"/>
    <col min="3344" max="3344" width="22.453125" style="71" customWidth="1"/>
    <col min="3345" max="3345" width="29.7265625" style="71" customWidth="1"/>
    <col min="3346" max="3346" width="23.453125" style="71" customWidth="1"/>
    <col min="3347" max="3347" width="18.453125" style="71" customWidth="1"/>
    <col min="3348" max="3348" width="17.453125" style="71" customWidth="1"/>
    <col min="3349" max="3349" width="25.26953125" style="71" customWidth="1"/>
    <col min="3350" max="3585" width="9.26953125" style="71"/>
    <col min="3586" max="3586" width="20.453125" style="71" customWidth="1"/>
    <col min="3587" max="3587" width="76.7265625" style="71" customWidth="1"/>
    <col min="3588" max="3592" width="17.453125" style="71" customWidth="1"/>
    <col min="3593" max="3594" width="22.453125" style="71" customWidth="1"/>
    <col min="3595" max="3595" width="30.26953125" style="71" customWidth="1"/>
    <col min="3596" max="3596" width="18.7265625" style="71" customWidth="1"/>
    <col min="3597" max="3597" width="9.26953125" style="71"/>
    <col min="3598" max="3598" width="17.7265625" style="71" customWidth="1"/>
    <col min="3599" max="3599" width="26.453125" style="71" customWidth="1"/>
    <col min="3600" max="3600" width="22.453125" style="71" customWidth="1"/>
    <col min="3601" max="3601" width="29.7265625" style="71" customWidth="1"/>
    <col min="3602" max="3602" width="23.453125" style="71" customWidth="1"/>
    <col min="3603" max="3603" width="18.453125" style="71" customWidth="1"/>
    <col min="3604" max="3604" width="17.453125" style="71" customWidth="1"/>
    <col min="3605" max="3605" width="25.26953125" style="71" customWidth="1"/>
    <col min="3606" max="3841" width="9.26953125" style="71"/>
    <col min="3842" max="3842" width="20.453125" style="71" customWidth="1"/>
    <col min="3843" max="3843" width="76.7265625" style="71" customWidth="1"/>
    <col min="3844" max="3848" width="17.453125" style="71" customWidth="1"/>
    <col min="3849" max="3850" width="22.453125" style="71" customWidth="1"/>
    <col min="3851" max="3851" width="30.26953125" style="71" customWidth="1"/>
    <col min="3852" max="3852" width="18.7265625" style="71" customWidth="1"/>
    <col min="3853" max="3853" width="9.26953125" style="71"/>
    <col min="3854" max="3854" width="17.7265625" style="71" customWidth="1"/>
    <col min="3855" max="3855" width="26.453125" style="71" customWidth="1"/>
    <col min="3856" max="3856" width="22.453125" style="71" customWidth="1"/>
    <col min="3857" max="3857" width="29.7265625" style="71" customWidth="1"/>
    <col min="3858" max="3858" width="23.453125" style="71" customWidth="1"/>
    <col min="3859" max="3859" width="18.453125" style="71" customWidth="1"/>
    <col min="3860" max="3860" width="17.453125" style="71" customWidth="1"/>
    <col min="3861" max="3861" width="25.26953125" style="71" customWidth="1"/>
    <col min="3862" max="4097" width="9.26953125" style="71"/>
    <col min="4098" max="4098" width="20.453125" style="71" customWidth="1"/>
    <col min="4099" max="4099" width="76.7265625" style="71" customWidth="1"/>
    <col min="4100" max="4104" width="17.453125" style="71" customWidth="1"/>
    <col min="4105" max="4106" width="22.453125" style="71" customWidth="1"/>
    <col min="4107" max="4107" width="30.26953125" style="71" customWidth="1"/>
    <col min="4108" max="4108" width="18.7265625" style="71" customWidth="1"/>
    <col min="4109" max="4109" width="9.26953125" style="71"/>
    <col min="4110" max="4110" width="17.7265625" style="71" customWidth="1"/>
    <col min="4111" max="4111" width="26.453125" style="71" customWidth="1"/>
    <col min="4112" max="4112" width="22.453125" style="71" customWidth="1"/>
    <col min="4113" max="4113" width="29.7265625" style="71" customWidth="1"/>
    <col min="4114" max="4114" width="23.453125" style="71" customWidth="1"/>
    <col min="4115" max="4115" width="18.453125" style="71" customWidth="1"/>
    <col min="4116" max="4116" width="17.453125" style="71" customWidth="1"/>
    <col min="4117" max="4117" width="25.26953125" style="71" customWidth="1"/>
    <col min="4118" max="4353" width="9.26953125" style="71"/>
    <col min="4354" max="4354" width="20.453125" style="71" customWidth="1"/>
    <col min="4355" max="4355" width="76.7265625" style="71" customWidth="1"/>
    <col min="4356" max="4360" width="17.453125" style="71" customWidth="1"/>
    <col min="4361" max="4362" width="22.453125" style="71" customWidth="1"/>
    <col min="4363" max="4363" width="30.26953125" style="71" customWidth="1"/>
    <col min="4364" max="4364" width="18.7265625" style="71" customWidth="1"/>
    <col min="4365" max="4365" width="9.26953125" style="71"/>
    <col min="4366" max="4366" width="17.7265625" style="71" customWidth="1"/>
    <col min="4367" max="4367" width="26.453125" style="71" customWidth="1"/>
    <col min="4368" max="4368" width="22.453125" style="71" customWidth="1"/>
    <col min="4369" max="4369" width="29.7265625" style="71" customWidth="1"/>
    <col min="4370" max="4370" width="23.453125" style="71" customWidth="1"/>
    <col min="4371" max="4371" width="18.453125" style="71" customWidth="1"/>
    <col min="4372" max="4372" width="17.453125" style="71" customWidth="1"/>
    <col min="4373" max="4373" width="25.26953125" style="71" customWidth="1"/>
    <col min="4374" max="4609" width="9.26953125" style="71"/>
    <col min="4610" max="4610" width="20.453125" style="71" customWidth="1"/>
    <col min="4611" max="4611" width="76.7265625" style="71" customWidth="1"/>
    <col min="4612" max="4616" width="17.453125" style="71" customWidth="1"/>
    <col min="4617" max="4618" width="22.453125" style="71" customWidth="1"/>
    <col min="4619" max="4619" width="30.26953125" style="71" customWidth="1"/>
    <col min="4620" max="4620" width="18.7265625" style="71" customWidth="1"/>
    <col min="4621" max="4621" width="9.26953125" style="71"/>
    <col min="4622" max="4622" width="17.7265625" style="71" customWidth="1"/>
    <col min="4623" max="4623" width="26.453125" style="71" customWidth="1"/>
    <col min="4624" max="4624" width="22.453125" style="71" customWidth="1"/>
    <col min="4625" max="4625" width="29.7265625" style="71" customWidth="1"/>
    <col min="4626" max="4626" width="23.453125" style="71" customWidth="1"/>
    <col min="4627" max="4627" width="18.453125" style="71" customWidth="1"/>
    <col min="4628" max="4628" width="17.453125" style="71" customWidth="1"/>
    <col min="4629" max="4629" width="25.26953125" style="71" customWidth="1"/>
    <col min="4630" max="4865" width="9.26953125" style="71"/>
    <col min="4866" max="4866" width="20.453125" style="71" customWidth="1"/>
    <col min="4867" max="4867" width="76.7265625" style="71" customWidth="1"/>
    <col min="4868" max="4872" width="17.453125" style="71" customWidth="1"/>
    <col min="4873" max="4874" width="22.453125" style="71" customWidth="1"/>
    <col min="4875" max="4875" width="30.26953125" style="71" customWidth="1"/>
    <col min="4876" max="4876" width="18.7265625" style="71" customWidth="1"/>
    <col min="4877" max="4877" width="9.26953125" style="71"/>
    <col min="4878" max="4878" width="17.7265625" style="71" customWidth="1"/>
    <col min="4879" max="4879" width="26.453125" style="71" customWidth="1"/>
    <col min="4880" max="4880" width="22.453125" style="71" customWidth="1"/>
    <col min="4881" max="4881" width="29.7265625" style="71" customWidth="1"/>
    <col min="4882" max="4882" width="23.453125" style="71" customWidth="1"/>
    <col min="4883" max="4883" width="18.453125" style="71" customWidth="1"/>
    <col min="4884" max="4884" width="17.453125" style="71" customWidth="1"/>
    <col min="4885" max="4885" width="25.26953125" style="71" customWidth="1"/>
    <col min="4886" max="5121" width="9.26953125" style="71"/>
    <col min="5122" max="5122" width="20.453125" style="71" customWidth="1"/>
    <col min="5123" max="5123" width="76.7265625" style="71" customWidth="1"/>
    <col min="5124" max="5128" width="17.453125" style="71" customWidth="1"/>
    <col min="5129" max="5130" width="22.453125" style="71" customWidth="1"/>
    <col min="5131" max="5131" width="30.26953125" style="71" customWidth="1"/>
    <col min="5132" max="5132" width="18.7265625" style="71" customWidth="1"/>
    <col min="5133" max="5133" width="9.26953125" style="71"/>
    <col min="5134" max="5134" width="17.7265625" style="71" customWidth="1"/>
    <col min="5135" max="5135" width="26.453125" style="71" customWidth="1"/>
    <col min="5136" max="5136" width="22.453125" style="71" customWidth="1"/>
    <col min="5137" max="5137" width="29.7265625" style="71" customWidth="1"/>
    <col min="5138" max="5138" width="23.453125" style="71" customWidth="1"/>
    <col min="5139" max="5139" width="18.453125" style="71" customWidth="1"/>
    <col min="5140" max="5140" width="17.453125" style="71" customWidth="1"/>
    <col min="5141" max="5141" width="25.26953125" style="71" customWidth="1"/>
    <col min="5142" max="5377" width="9.26953125" style="71"/>
    <col min="5378" max="5378" width="20.453125" style="71" customWidth="1"/>
    <col min="5379" max="5379" width="76.7265625" style="71" customWidth="1"/>
    <col min="5380" max="5384" width="17.453125" style="71" customWidth="1"/>
    <col min="5385" max="5386" width="22.453125" style="71" customWidth="1"/>
    <col min="5387" max="5387" width="30.26953125" style="71" customWidth="1"/>
    <col min="5388" max="5388" width="18.7265625" style="71" customWidth="1"/>
    <col min="5389" max="5389" width="9.26953125" style="71"/>
    <col min="5390" max="5390" width="17.7265625" style="71" customWidth="1"/>
    <col min="5391" max="5391" width="26.453125" style="71" customWidth="1"/>
    <col min="5392" max="5392" width="22.453125" style="71" customWidth="1"/>
    <col min="5393" max="5393" width="29.7265625" style="71" customWidth="1"/>
    <col min="5394" max="5394" width="23.453125" style="71" customWidth="1"/>
    <col min="5395" max="5395" width="18.453125" style="71" customWidth="1"/>
    <col min="5396" max="5396" width="17.453125" style="71" customWidth="1"/>
    <col min="5397" max="5397" width="25.26953125" style="71" customWidth="1"/>
    <col min="5398" max="5633" width="9.26953125" style="71"/>
    <col min="5634" max="5634" width="20.453125" style="71" customWidth="1"/>
    <col min="5635" max="5635" width="76.7265625" style="71" customWidth="1"/>
    <col min="5636" max="5640" width="17.453125" style="71" customWidth="1"/>
    <col min="5641" max="5642" width="22.453125" style="71" customWidth="1"/>
    <col min="5643" max="5643" width="30.26953125" style="71" customWidth="1"/>
    <col min="5644" max="5644" width="18.7265625" style="71" customWidth="1"/>
    <col min="5645" max="5645" width="9.26953125" style="71"/>
    <col min="5646" max="5646" width="17.7265625" style="71" customWidth="1"/>
    <col min="5647" max="5647" width="26.453125" style="71" customWidth="1"/>
    <col min="5648" max="5648" width="22.453125" style="71" customWidth="1"/>
    <col min="5649" max="5649" width="29.7265625" style="71" customWidth="1"/>
    <col min="5650" max="5650" width="23.453125" style="71" customWidth="1"/>
    <col min="5651" max="5651" width="18.453125" style="71" customWidth="1"/>
    <col min="5652" max="5652" width="17.453125" style="71" customWidth="1"/>
    <col min="5653" max="5653" width="25.26953125" style="71" customWidth="1"/>
    <col min="5654" max="5889" width="9.26953125" style="71"/>
    <col min="5890" max="5890" width="20.453125" style="71" customWidth="1"/>
    <col min="5891" max="5891" width="76.7265625" style="71" customWidth="1"/>
    <col min="5892" max="5896" width="17.453125" style="71" customWidth="1"/>
    <col min="5897" max="5898" width="22.453125" style="71" customWidth="1"/>
    <col min="5899" max="5899" width="30.26953125" style="71" customWidth="1"/>
    <col min="5900" max="5900" width="18.7265625" style="71" customWidth="1"/>
    <col min="5901" max="5901" width="9.26953125" style="71"/>
    <col min="5902" max="5902" width="17.7265625" style="71" customWidth="1"/>
    <col min="5903" max="5903" width="26.453125" style="71" customWidth="1"/>
    <col min="5904" max="5904" width="22.453125" style="71" customWidth="1"/>
    <col min="5905" max="5905" width="29.7265625" style="71" customWidth="1"/>
    <col min="5906" max="5906" width="23.453125" style="71" customWidth="1"/>
    <col min="5907" max="5907" width="18.453125" style="71" customWidth="1"/>
    <col min="5908" max="5908" width="17.453125" style="71" customWidth="1"/>
    <col min="5909" max="5909" width="25.26953125" style="71" customWidth="1"/>
    <col min="5910" max="6145" width="9.26953125" style="71"/>
    <col min="6146" max="6146" width="20.453125" style="71" customWidth="1"/>
    <col min="6147" max="6147" width="76.7265625" style="71" customWidth="1"/>
    <col min="6148" max="6152" width="17.453125" style="71" customWidth="1"/>
    <col min="6153" max="6154" width="22.453125" style="71" customWidth="1"/>
    <col min="6155" max="6155" width="30.26953125" style="71" customWidth="1"/>
    <col min="6156" max="6156" width="18.7265625" style="71" customWidth="1"/>
    <col min="6157" max="6157" width="9.26953125" style="71"/>
    <col min="6158" max="6158" width="17.7265625" style="71" customWidth="1"/>
    <col min="6159" max="6159" width="26.453125" style="71" customWidth="1"/>
    <col min="6160" max="6160" width="22.453125" style="71" customWidth="1"/>
    <col min="6161" max="6161" width="29.7265625" style="71" customWidth="1"/>
    <col min="6162" max="6162" width="23.453125" style="71" customWidth="1"/>
    <col min="6163" max="6163" width="18.453125" style="71" customWidth="1"/>
    <col min="6164" max="6164" width="17.453125" style="71" customWidth="1"/>
    <col min="6165" max="6165" width="25.26953125" style="71" customWidth="1"/>
    <col min="6166" max="6401" width="9.26953125" style="71"/>
    <col min="6402" max="6402" width="20.453125" style="71" customWidth="1"/>
    <col min="6403" max="6403" width="76.7265625" style="71" customWidth="1"/>
    <col min="6404" max="6408" width="17.453125" style="71" customWidth="1"/>
    <col min="6409" max="6410" width="22.453125" style="71" customWidth="1"/>
    <col min="6411" max="6411" width="30.26953125" style="71" customWidth="1"/>
    <col min="6412" max="6412" width="18.7265625" style="71" customWidth="1"/>
    <col min="6413" max="6413" width="9.26953125" style="71"/>
    <col min="6414" max="6414" width="17.7265625" style="71" customWidth="1"/>
    <col min="6415" max="6415" width="26.453125" style="71" customWidth="1"/>
    <col min="6416" max="6416" width="22.453125" style="71" customWidth="1"/>
    <col min="6417" max="6417" width="29.7265625" style="71" customWidth="1"/>
    <col min="6418" max="6418" width="23.453125" style="71" customWidth="1"/>
    <col min="6419" max="6419" width="18.453125" style="71" customWidth="1"/>
    <col min="6420" max="6420" width="17.453125" style="71" customWidth="1"/>
    <col min="6421" max="6421" width="25.26953125" style="71" customWidth="1"/>
    <col min="6422" max="6657" width="9.26953125" style="71"/>
    <col min="6658" max="6658" width="20.453125" style="71" customWidth="1"/>
    <col min="6659" max="6659" width="76.7265625" style="71" customWidth="1"/>
    <col min="6660" max="6664" width="17.453125" style="71" customWidth="1"/>
    <col min="6665" max="6666" width="22.453125" style="71" customWidth="1"/>
    <col min="6667" max="6667" width="30.26953125" style="71" customWidth="1"/>
    <col min="6668" max="6668" width="18.7265625" style="71" customWidth="1"/>
    <col min="6669" max="6669" width="9.26953125" style="71"/>
    <col min="6670" max="6670" width="17.7265625" style="71" customWidth="1"/>
    <col min="6671" max="6671" width="26.453125" style="71" customWidth="1"/>
    <col min="6672" max="6672" width="22.453125" style="71" customWidth="1"/>
    <col min="6673" max="6673" width="29.7265625" style="71" customWidth="1"/>
    <col min="6674" max="6674" width="23.453125" style="71" customWidth="1"/>
    <col min="6675" max="6675" width="18.453125" style="71" customWidth="1"/>
    <col min="6676" max="6676" width="17.453125" style="71" customWidth="1"/>
    <col min="6677" max="6677" width="25.26953125" style="71" customWidth="1"/>
    <col min="6678" max="6913" width="9.26953125" style="71"/>
    <col min="6914" max="6914" width="20.453125" style="71" customWidth="1"/>
    <col min="6915" max="6915" width="76.7265625" style="71" customWidth="1"/>
    <col min="6916" max="6920" width="17.453125" style="71" customWidth="1"/>
    <col min="6921" max="6922" width="22.453125" style="71" customWidth="1"/>
    <col min="6923" max="6923" width="30.26953125" style="71" customWidth="1"/>
    <col min="6924" max="6924" width="18.7265625" style="71" customWidth="1"/>
    <col min="6925" max="6925" width="9.26953125" style="71"/>
    <col min="6926" max="6926" width="17.7265625" style="71" customWidth="1"/>
    <col min="6927" max="6927" width="26.453125" style="71" customWidth="1"/>
    <col min="6928" max="6928" width="22.453125" style="71" customWidth="1"/>
    <col min="6929" max="6929" width="29.7265625" style="71" customWidth="1"/>
    <col min="6930" max="6930" width="23.453125" style="71" customWidth="1"/>
    <col min="6931" max="6931" width="18.453125" style="71" customWidth="1"/>
    <col min="6932" max="6932" width="17.453125" style="71" customWidth="1"/>
    <col min="6933" max="6933" width="25.26953125" style="71" customWidth="1"/>
    <col min="6934" max="7169" width="9.26953125" style="71"/>
    <col min="7170" max="7170" width="20.453125" style="71" customWidth="1"/>
    <col min="7171" max="7171" width="76.7265625" style="71" customWidth="1"/>
    <col min="7172" max="7176" width="17.453125" style="71" customWidth="1"/>
    <col min="7177" max="7178" width="22.453125" style="71" customWidth="1"/>
    <col min="7179" max="7179" width="30.26953125" style="71" customWidth="1"/>
    <col min="7180" max="7180" width="18.7265625" style="71" customWidth="1"/>
    <col min="7181" max="7181" width="9.26953125" style="71"/>
    <col min="7182" max="7182" width="17.7265625" style="71" customWidth="1"/>
    <col min="7183" max="7183" width="26.453125" style="71" customWidth="1"/>
    <col min="7184" max="7184" width="22.453125" style="71" customWidth="1"/>
    <col min="7185" max="7185" width="29.7265625" style="71" customWidth="1"/>
    <col min="7186" max="7186" width="23.453125" style="71" customWidth="1"/>
    <col min="7187" max="7187" width="18.453125" style="71" customWidth="1"/>
    <col min="7188" max="7188" width="17.453125" style="71" customWidth="1"/>
    <col min="7189" max="7189" width="25.26953125" style="71" customWidth="1"/>
    <col min="7190" max="7425" width="9.26953125" style="71"/>
    <col min="7426" max="7426" width="20.453125" style="71" customWidth="1"/>
    <col min="7427" max="7427" width="76.7265625" style="71" customWidth="1"/>
    <col min="7428" max="7432" width="17.453125" style="71" customWidth="1"/>
    <col min="7433" max="7434" width="22.453125" style="71" customWidth="1"/>
    <col min="7435" max="7435" width="30.26953125" style="71" customWidth="1"/>
    <col min="7436" max="7436" width="18.7265625" style="71" customWidth="1"/>
    <col min="7437" max="7437" width="9.26953125" style="71"/>
    <col min="7438" max="7438" width="17.7265625" style="71" customWidth="1"/>
    <col min="7439" max="7439" width="26.453125" style="71" customWidth="1"/>
    <col min="7440" max="7440" width="22.453125" style="71" customWidth="1"/>
    <col min="7441" max="7441" width="29.7265625" style="71" customWidth="1"/>
    <col min="7442" max="7442" width="23.453125" style="71" customWidth="1"/>
    <col min="7443" max="7443" width="18.453125" style="71" customWidth="1"/>
    <col min="7444" max="7444" width="17.453125" style="71" customWidth="1"/>
    <col min="7445" max="7445" width="25.26953125" style="71" customWidth="1"/>
    <col min="7446" max="7681" width="9.26953125" style="71"/>
    <col min="7682" max="7682" width="20.453125" style="71" customWidth="1"/>
    <col min="7683" max="7683" width="76.7265625" style="71" customWidth="1"/>
    <col min="7684" max="7688" width="17.453125" style="71" customWidth="1"/>
    <col min="7689" max="7690" width="22.453125" style="71" customWidth="1"/>
    <col min="7691" max="7691" width="30.26953125" style="71" customWidth="1"/>
    <col min="7692" max="7692" width="18.7265625" style="71" customWidth="1"/>
    <col min="7693" max="7693" width="9.26953125" style="71"/>
    <col min="7694" max="7694" width="17.7265625" style="71" customWidth="1"/>
    <col min="7695" max="7695" width="26.453125" style="71" customWidth="1"/>
    <col min="7696" max="7696" width="22.453125" style="71" customWidth="1"/>
    <col min="7697" max="7697" width="29.7265625" style="71" customWidth="1"/>
    <col min="7698" max="7698" width="23.453125" style="71" customWidth="1"/>
    <col min="7699" max="7699" width="18.453125" style="71" customWidth="1"/>
    <col min="7700" max="7700" width="17.453125" style="71" customWidth="1"/>
    <col min="7701" max="7701" width="25.26953125" style="71" customWidth="1"/>
    <col min="7702" max="7937" width="9.26953125" style="71"/>
    <col min="7938" max="7938" width="20.453125" style="71" customWidth="1"/>
    <col min="7939" max="7939" width="76.7265625" style="71" customWidth="1"/>
    <col min="7940" max="7944" width="17.453125" style="71" customWidth="1"/>
    <col min="7945" max="7946" width="22.453125" style="71" customWidth="1"/>
    <col min="7947" max="7947" width="30.26953125" style="71" customWidth="1"/>
    <col min="7948" max="7948" width="18.7265625" style="71" customWidth="1"/>
    <col min="7949" max="7949" width="9.26953125" style="71"/>
    <col min="7950" max="7950" width="17.7265625" style="71" customWidth="1"/>
    <col min="7951" max="7951" width="26.453125" style="71" customWidth="1"/>
    <col min="7952" max="7952" width="22.453125" style="71" customWidth="1"/>
    <col min="7953" max="7953" width="29.7265625" style="71" customWidth="1"/>
    <col min="7954" max="7954" width="23.453125" style="71" customWidth="1"/>
    <col min="7955" max="7955" width="18.453125" style="71" customWidth="1"/>
    <col min="7956" max="7956" width="17.453125" style="71" customWidth="1"/>
    <col min="7957" max="7957" width="25.26953125" style="71" customWidth="1"/>
    <col min="7958" max="8193" width="9.26953125" style="71"/>
    <col min="8194" max="8194" width="20.453125" style="71" customWidth="1"/>
    <col min="8195" max="8195" width="76.7265625" style="71" customWidth="1"/>
    <col min="8196" max="8200" width="17.453125" style="71" customWidth="1"/>
    <col min="8201" max="8202" width="22.453125" style="71" customWidth="1"/>
    <col min="8203" max="8203" width="30.26953125" style="71" customWidth="1"/>
    <col min="8204" max="8204" width="18.7265625" style="71" customWidth="1"/>
    <col min="8205" max="8205" width="9.26953125" style="71"/>
    <col min="8206" max="8206" width="17.7265625" style="71" customWidth="1"/>
    <col min="8207" max="8207" width="26.453125" style="71" customWidth="1"/>
    <col min="8208" max="8208" width="22.453125" style="71" customWidth="1"/>
    <col min="8209" max="8209" width="29.7265625" style="71" customWidth="1"/>
    <col min="8210" max="8210" width="23.453125" style="71" customWidth="1"/>
    <col min="8211" max="8211" width="18.453125" style="71" customWidth="1"/>
    <col min="8212" max="8212" width="17.453125" style="71" customWidth="1"/>
    <col min="8213" max="8213" width="25.26953125" style="71" customWidth="1"/>
    <col min="8214" max="8449" width="9.26953125" style="71"/>
    <col min="8450" max="8450" width="20.453125" style="71" customWidth="1"/>
    <col min="8451" max="8451" width="76.7265625" style="71" customWidth="1"/>
    <col min="8452" max="8456" width="17.453125" style="71" customWidth="1"/>
    <col min="8457" max="8458" width="22.453125" style="71" customWidth="1"/>
    <col min="8459" max="8459" width="30.26953125" style="71" customWidth="1"/>
    <col min="8460" max="8460" width="18.7265625" style="71" customWidth="1"/>
    <col min="8461" max="8461" width="9.26953125" style="71"/>
    <col min="8462" max="8462" width="17.7265625" style="71" customWidth="1"/>
    <col min="8463" max="8463" width="26.453125" style="71" customWidth="1"/>
    <col min="8464" max="8464" width="22.453125" style="71" customWidth="1"/>
    <col min="8465" max="8465" width="29.7265625" style="71" customWidth="1"/>
    <col min="8466" max="8466" width="23.453125" style="71" customWidth="1"/>
    <col min="8467" max="8467" width="18.453125" style="71" customWidth="1"/>
    <col min="8468" max="8468" width="17.453125" style="71" customWidth="1"/>
    <col min="8469" max="8469" width="25.26953125" style="71" customWidth="1"/>
    <col min="8470" max="8705" width="9.26953125" style="71"/>
    <col min="8706" max="8706" width="20.453125" style="71" customWidth="1"/>
    <col min="8707" max="8707" width="76.7265625" style="71" customWidth="1"/>
    <col min="8708" max="8712" width="17.453125" style="71" customWidth="1"/>
    <col min="8713" max="8714" width="22.453125" style="71" customWidth="1"/>
    <col min="8715" max="8715" width="30.26953125" style="71" customWidth="1"/>
    <col min="8716" max="8716" width="18.7265625" style="71" customWidth="1"/>
    <col min="8717" max="8717" width="9.26953125" style="71"/>
    <col min="8718" max="8718" width="17.7265625" style="71" customWidth="1"/>
    <col min="8719" max="8719" width="26.453125" style="71" customWidth="1"/>
    <col min="8720" max="8720" width="22.453125" style="71" customWidth="1"/>
    <col min="8721" max="8721" width="29.7265625" style="71" customWidth="1"/>
    <col min="8722" max="8722" width="23.453125" style="71" customWidth="1"/>
    <col min="8723" max="8723" width="18.453125" style="71" customWidth="1"/>
    <col min="8724" max="8724" width="17.453125" style="71" customWidth="1"/>
    <col min="8725" max="8725" width="25.26953125" style="71" customWidth="1"/>
    <col min="8726" max="8961" width="9.26953125" style="71"/>
    <col min="8962" max="8962" width="20.453125" style="71" customWidth="1"/>
    <col min="8963" max="8963" width="76.7265625" style="71" customWidth="1"/>
    <col min="8964" max="8968" width="17.453125" style="71" customWidth="1"/>
    <col min="8969" max="8970" width="22.453125" style="71" customWidth="1"/>
    <col min="8971" max="8971" width="30.26953125" style="71" customWidth="1"/>
    <col min="8972" max="8972" width="18.7265625" style="71" customWidth="1"/>
    <col min="8973" max="8973" width="9.26953125" style="71"/>
    <col min="8974" max="8974" width="17.7265625" style="71" customWidth="1"/>
    <col min="8975" max="8975" width="26.453125" style="71" customWidth="1"/>
    <col min="8976" max="8976" width="22.453125" style="71" customWidth="1"/>
    <col min="8977" max="8977" width="29.7265625" style="71" customWidth="1"/>
    <col min="8978" max="8978" width="23.453125" style="71" customWidth="1"/>
    <col min="8979" max="8979" width="18.453125" style="71" customWidth="1"/>
    <col min="8980" max="8980" width="17.453125" style="71" customWidth="1"/>
    <col min="8981" max="8981" width="25.26953125" style="71" customWidth="1"/>
    <col min="8982" max="9217" width="9.26953125" style="71"/>
    <col min="9218" max="9218" width="20.453125" style="71" customWidth="1"/>
    <col min="9219" max="9219" width="76.7265625" style="71" customWidth="1"/>
    <col min="9220" max="9224" width="17.453125" style="71" customWidth="1"/>
    <col min="9225" max="9226" width="22.453125" style="71" customWidth="1"/>
    <col min="9227" max="9227" width="30.26953125" style="71" customWidth="1"/>
    <col min="9228" max="9228" width="18.7265625" style="71" customWidth="1"/>
    <col min="9229" max="9229" width="9.26953125" style="71"/>
    <col min="9230" max="9230" width="17.7265625" style="71" customWidth="1"/>
    <col min="9231" max="9231" width="26.453125" style="71" customWidth="1"/>
    <col min="9232" max="9232" width="22.453125" style="71" customWidth="1"/>
    <col min="9233" max="9233" width="29.7265625" style="71" customWidth="1"/>
    <col min="9234" max="9234" width="23.453125" style="71" customWidth="1"/>
    <col min="9235" max="9235" width="18.453125" style="71" customWidth="1"/>
    <col min="9236" max="9236" width="17.453125" style="71" customWidth="1"/>
    <col min="9237" max="9237" width="25.26953125" style="71" customWidth="1"/>
    <col min="9238" max="9473" width="9.26953125" style="71"/>
    <col min="9474" max="9474" width="20.453125" style="71" customWidth="1"/>
    <col min="9475" max="9475" width="76.7265625" style="71" customWidth="1"/>
    <col min="9476" max="9480" width="17.453125" style="71" customWidth="1"/>
    <col min="9481" max="9482" width="22.453125" style="71" customWidth="1"/>
    <col min="9483" max="9483" width="30.26953125" style="71" customWidth="1"/>
    <col min="9484" max="9484" width="18.7265625" style="71" customWidth="1"/>
    <col min="9485" max="9485" width="9.26953125" style="71"/>
    <col min="9486" max="9486" width="17.7265625" style="71" customWidth="1"/>
    <col min="9487" max="9487" width="26.453125" style="71" customWidth="1"/>
    <col min="9488" max="9488" width="22.453125" style="71" customWidth="1"/>
    <col min="9489" max="9489" width="29.7265625" style="71" customWidth="1"/>
    <col min="9490" max="9490" width="23.453125" style="71" customWidth="1"/>
    <col min="9491" max="9491" width="18.453125" style="71" customWidth="1"/>
    <col min="9492" max="9492" width="17.453125" style="71" customWidth="1"/>
    <col min="9493" max="9493" width="25.26953125" style="71" customWidth="1"/>
    <col min="9494" max="9729" width="9.26953125" style="71"/>
    <col min="9730" max="9730" width="20.453125" style="71" customWidth="1"/>
    <col min="9731" max="9731" width="76.7265625" style="71" customWidth="1"/>
    <col min="9732" max="9736" width="17.453125" style="71" customWidth="1"/>
    <col min="9737" max="9738" width="22.453125" style="71" customWidth="1"/>
    <col min="9739" max="9739" width="30.26953125" style="71" customWidth="1"/>
    <col min="9740" max="9740" width="18.7265625" style="71" customWidth="1"/>
    <col min="9741" max="9741" width="9.26953125" style="71"/>
    <col min="9742" max="9742" width="17.7265625" style="71" customWidth="1"/>
    <col min="9743" max="9743" width="26.453125" style="71" customWidth="1"/>
    <col min="9744" max="9744" width="22.453125" style="71" customWidth="1"/>
    <col min="9745" max="9745" width="29.7265625" style="71" customWidth="1"/>
    <col min="9746" max="9746" width="23.453125" style="71" customWidth="1"/>
    <col min="9747" max="9747" width="18.453125" style="71" customWidth="1"/>
    <col min="9748" max="9748" width="17.453125" style="71" customWidth="1"/>
    <col min="9749" max="9749" width="25.26953125" style="71" customWidth="1"/>
    <col min="9750" max="9985" width="9.26953125" style="71"/>
    <col min="9986" max="9986" width="20.453125" style="71" customWidth="1"/>
    <col min="9987" max="9987" width="76.7265625" style="71" customWidth="1"/>
    <col min="9988" max="9992" width="17.453125" style="71" customWidth="1"/>
    <col min="9993" max="9994" width="22.453125" style="71" customWidth="1"/>
    <col min="9995" max="9995" width="30.26953125" style="71" customWidth="1"/>
    <col min="9996" max="9996" width="18.7265625" style="71" customWidth="1"/>
    <col min="9997" max="9997" width="9.26953125" style="71"/>
    <col min="9998" max="9998" width="17.7265625" style="71" customWidth="1"/>
    <col min="9999" max="9999" width="26.453125" style="71" customWidth="1"/>
    <col min="10000" max="10000" width="22.453125" style="71" customWidth="1"/>
    <col min="10001" max="10001" width="29.7265625" style="71" customWidth="1"/>
    <col min="10002" max="10002" width="23.453125" style="71" customWidth="1"/>
    <col min="10003" max="10003" width="18.453125" style="71" customWidth="1"/>
    <col min="10004" max="10004" width="17.453125" style="71" customWidth="1"/>
    <col min="10005" max="10005" width="25.26953125" style="71" customWidth="1"/>
    <col min="10006" max="10241" width="9.26953125" style="71"/>
    <col min="10242" max="10242" width="20.453125" style="71" customWidth="1"/>
    <col min="10243" max="10243" width="76.7265625" style="71" customWidth="1"/>
    <col min="10244" max="10248" width="17.453125" style="71" customWidth="1"/>
    <col min="10249" max="10250" width="22.453125" style="71" customWidth="1"/>
    <col min="10251" max="10251" width="30.26953125" style="71" customWidth="1"/>
    <col min="10252" max="10252" width="18.7265625" style="71" customWidth="1"/>
    <col min="10253" max="10253" width="9.26953125" style="71"/>
    <col min="10254" max="10254" width="17.7265625" style="71" customWidth="1"/>
    <col min="10255" max="10255" width="26.453125" style="71" customWidth="1"/>
    <col min="10256" max="10256" width="22.453125" style="71" customWidth="1"/>
    <col min="10257" max="10257" width="29.7265625" style="71" customWidth="1"/>
    <col min="10258" max="10258" width="23.453125" style="71" customWidth="1"/>
    <col min="10259" max="10259" width="18.453125" style="71" customWidth="1"/>
    <col min="10260" max="10260" width="17.453125" style="71" customWidth="1"/>
    <col min="10261" max="10261" width="25.26953125" style="71" customWidth="1"/>
    <col min="10262" max="10497" width="9.26953125" style="71"/>
    <col min="10498" max="10498" width="20.453125" style="71" customWidth="1"/>
    <col min="10499" max="10499" width="76.7265625" style="71" customWidth="1"/>
    <col min="10500" max="10504" width="17.453125" style="71" customWidth="1"/>
    <col min="10505" max="10506" width="22.453125" style="71" customWidth="1"/>
    <col min="10507" max="10507" width="30.26953125" style="71" customWidth="1"/>
    <col min="10508" max="10508" width="18.7265625" style="71" customWidth="1"/>
    <col min="10509" max="10509" width="9.26953125" style="71"/>
    <col min="10510" max="10510" width="17.7265625" style="71" customWidth="1"/>
    <col min="10511" max="10511" width="26.453125" style="71" customWidth="1"/>
    <col min="10512" max="10512" width="22.453125" style="71" customWidth="1"/>
    <col min="10513" max="10513" width="29.7265625" style="71" customWidth="1"/>
    <col min="10514" max="10514" width="23.453125" style="71" customWidth="1"/>
    <col min="10515" max="10515" width="18.453125" style="71" customWidth="1"/>
    <col min="10516" max="10516" width="17.453125" style="71" customWidth="1"/>
    <col min="10517" max="10517" width="25.26953125" style="71" customWidth="1"/>
    <col min="10518" max="10753" width="9.26953125" style="71"/>
    <col min="10754" max="10754" width="20.453125" style="71" customWidth="1"/>
    <col min="10755" max="10755" width="76.7265625" style="71" customWidth="1"/>
    <col min="10756" max="10760" width="17.453125" style="71" customWidth="1"/>
    <col min="10761" max="10762" width="22.453125" style="71" customWidth="1"/>
    <col min="10763" max="10763" width="30.26953125" style="71" customWidth="1"/>
    <col min="10764" max="10764" width="18.7265625" style="71" customWidth="1"/>
    <col min="10765" max="10765" width="9.26953125" style="71"/>
    <col min="10766" max="10766" width="17.7265625" style="71" customWidth="1"/>
    <col min="10767" max="10767" width="26.453125" style="71" customWidth="1"/>
    <col min="10768" max="10768" width="22.453125" style="71" customWidth="1"/>
    <col min="10769" max="10769" width="29.7265625" style="71" customWidth="1"/>
    <col min="10770" max="10770" width="23.453125" style="71" customWidth="1"/>
    <col min="10771" max="10771" width="18.453125" style="71" customWidth="1"/>
    <col min="10772" max="10772" width="17.453125" style="71" customWidth="1"/>
    <col min="10773" max="10773" width="25.26953125" style="71" customWidth="1"/>
    <col min="10774" max="11009" width="9.26953125" style="71"/>
    <col min="11010" max="11010" width="20.453125" style="71" customWidth="1"/>
    <col min="11011" max="11011" width="76.7265625" style="71" customWidth="1"/>
    <col min="11012" max="11016" width="17.453125" style="71" customWidth="1"/>
    <col min="11017" max="11018" width="22.453125" style="71" customWidth="1"/>
    <col min="11019" max="11019" width="30.26953125" style="71" customWidth="1"/>
    <col min="11020" max="11020" width="18.7265625" style="71" customWidth="1"/>
    <col min="11021" max="11021" width="9.26953125" style="71"/>
    <col min="11022" max="11022" width="17.7265625" style="71" customWidth="1"/>
    <col min="11023" max="11023" width="26.453125" style="71" customWidth="1"/>
    <col min="11024" max="11024" width="22.453125" style="71" customWidth="1"/>
    <col min="11025" max="11025" width="29.7265625" style="71" customWidth="1"/>
    <col min="11026" max="11026" width="23.453125" style="71" customWidth="1"/>
    <col min="11027" max="11027" width="18.453125" style="71" customWidth="1"/>
    <col min="11028" max="11028" width="17.453125" style="71" customWidth="1"/>
    <col min="11029" max="11029" width="25.26953125" style="71" customWidth="1"/>
    <col min="11030" max="11265" width="9.26953125" style="71"/>
    <col min="11266" max="11266" width="20.453125" style="71" customWidth="1"/>
    <col min="11267" max="11267" width="76.7265625" style="71" customWidth="1"/>
    <col min="11268" max="11272" width="17.453125" style="71" customWidth="1"/>
    <col min="11273" max="11274" width="22.453125" style="71" customWidth="1"/>
    <col min="11275" max="11275" width="30.26953125" style="71" customWidth="1"/>
    <col min="11276" max="11276" width="18.7265625" style="71" customWidth="1"/>
    <col min="11277" max="11277" width="9.26953125" style="71"/>
    <col min="11278" max="11278" width="17.7265625" style="71" customWidth="1"/>
    <col min="11279" max="11279" width="26.453125" style="71" customWidth="1"/>
    <col min="11280" max="11280" width="22.453125" style="71" customWidth="1"/>
    <col min="11281" max="11281" width="29.7265625" style="71" customWidth="1"/>
    <col min="11282" max="11282" width="23.453125" style="71" customWidth="1"/>
    <col min="11283" max="11283" width="18.453125" style="71" customWidth="1"/>
    <col min="11284" max="11284" width="17.453125" style="71" customWidth="1"/>
    <col min="11285" max="11285" width="25.26953125" style="71" customWidth="1"/>
    <col min="11286" max="11521" width="9.26953125" style="71"/>
    <col min="11522" max="11522" width="20.453125" style="71" customWidth="1"/>
    <col min="11523" max="11523" width="76.7265625" style="71" customWidth="1"/>
    <col min="11524" max="11528" width="17.453125" style="71" customWidth="1"/>
    <col min="11529" max="11530" width="22.453125" style="71" customWidth="1"/>
    <col min="11531" max="11531" width="30.26953125" style="71" customWidth="1"/>
    <col min="11532" max="11532" width="18.7265625" style="71" customWidth="1"/>
    <col min="11533" max="11533" width="9.26953125" style="71"/>
    <col min="11534" max="11534" width="17.7265625" style="71" customWidth="1"/>
    <col min="11535" max="11535" width="26.453125" style="71" customWidth="1"/>
    <col min="11536" max="11536" width="22.453125" style="71" customWidth="1"/>
    <col min="11537" max="11537" width="29.7265625" style="71" customWidth="1"/>
    <col min="11538" max="11538" width="23.453125" style="71" customWidth="1"/>
    <col min="11539" max="11539" width="18.453125" style="71" customWidth="1"/>
    <col min="11540" max="11540" width="17.453125" style="71" customWidth="1"/>
    <col min="11541" max="11541" width="25.26953125" style="71" customWidth="1"/>
    <col min="11542" max="11777" width="9.26953125" style="71"/>
    <col min="11778" max="11778" width="20.453125" style="71" customWidth="1"/>
    <col min="11779" max="11779" width="76.7265625" style="71" customWidth="1"/>
    <col min="11780" max="11784" width="17.453125" style="71" customWidth="1"/>
    <col min="11785" max="11786" width="22.453125" style="71" customWidth="1"/>
    <col min="11787" max="11787" width="30.26953125" style="71" customWidth="1"/>
    <col min="11788" max="11788" width="18.7265625" style="71" customWidth="1"/>
    <col min="11789" max="11789" width="9.26953125" style="71"/>
    <col min="11790" max="11790" width="17.7265625" style="71" customWidth="1"/>
    <col min="11791" max="11791" width="26.453125" style="71" customWidth="1"/>
    <col min="11792" max="11792" width="22.453125" style="71" customWidth="1"/>
    <col min="11793" max="11793" width="29.7265625" style="71" customWidth="1"/>
    <col min="11794" max="11794" width="23.453125" style="71" customWidth="1"/>
    <col min="11795" max="11795" width="18.453125" style="71" customWidth="1"/>
    <col min="11796" max="11796" width="17.453125" style="71" customWidth="1"/>
    <col min="11797" max="11797" width="25.26953125" style="71" customWidth="1"/>
    <col min="11798" max="12033" width="9.26953125" style="71"/>
    <col min="12034" max="12034" width="20.453125" style="71" customWidth="1"/>
    <col min="12035" max="12035" width="76.7265625" style="71" customWidth="1"/>
    <col min="12036" max="12040" width="17.453125" style="71" customWidth="1"/>
    <col min="12041" max="12042" width="22.453125" style="71" customWidth="1"/>
    <col min="12043" max="12043" width="30.26953125" style="71" customWidth="1"/>
    <col min="12044" max="12044" width="18.7265625" style="71" customWidth="1"/>
    <col min="12045" max="12045" width="9.26953125" style="71"/>
    <col min="12046" max="12046" width="17.7265625" style="71" customWidth="1"/>
    <col min="12047" max="12047" width="26.453125" style="71" customWidth="1"/>
    <col min="12048" max="12048" width="22.453125" style="71" customWidth="1"/>
    <col min="12049" max="12049" width="29.7265625" style="71" customWidth="1"/>
    <col min="12050" max="12050" width="23.453125" style="71" customWidth="1"/>
    <col min="12051" max="12051" width="18.453125" style="71" customWidth="1"/>
    <col min="12052" max="12052" width="17.453125" style="71" customWidth="1"/>
    <col min="12053" max="12053" width="25.26953125" style="71" customWidth="1"/>
    <col min="12054" max="12289" width="9.26953125" style="71"/>
    <col min="12290" max="12290" width="20.453125" style="71" customWidth="1"/>
    <col min="12291" max="12291" width="76.7265625" style="71" customWidth="1"/>
    <col min="12292" max="12296" width="17.453125" style="71" customWidth="1"/>
    <col min="12297" max="12298" width="22.453125" style="71" customWidth="1"/>
    <col min="12299" max="12299" width="30.26953125" style="71" customWidth="1"/>
    <col min="12300" max="12300" width="18.7265625" style="71" customWidth="1"/>
    <col min="12301" max="12301" width="9.26953125" style="71"/>
    <col min="12302" max="12302" width="17.7265625" style="71" customWidth="1"/>
    <col min="12303" max="12303" width="26.453125" style="71" customWidth="1"/>
    <col min="12304" max="12304" width="22.453125" style="71" customWidth="1"/>
    <col min="12305" max="12305" width="29.7265625" style="71" customWidth="1"/>
    <col min="12306" max="12306" width="23.453125" style="71" customWidth="1"/>
    <col min="12307" max="12307" width="18.453125" style="71" customWidth="1"/>
    <col min="12308" max="12308" width="17.453125" style="71" customWidth="1"/>
    <col min="12309" max="12309" width="25.26953125" style="71" customWidth="1"/>
    <col min="12310" max="12545" width="9.26953125" style="71"/>
    <col min="12546" max="12546" width="20.453125" style="71" customWidth="1"/>
    <col min="12547" max="12547" width="76.7265625" style="71" customWidth="1"/>
    <col min="12548" max="12552" width="17.453125" style="71" customWidth="1"/>
    <col min="12553" max="12554" width="22.453125" style="71" customWidth="1"/>
    <col min="12555" max="12555" width="30.26953125" style="71" customWidth="1"/>
    <col min="12556" max="12556" width="18.7265625" style="71" customWidth="1"/>
    <col min="12557" max="12557" width="9.26953125" style="71"/>
    <col min="12558" max="12558" width="17.7265625" style="71" customWidth="1"/>
    <col min="12559" max="12559" width="26.453125" style="71" customWidth="1"/>
    <col min="12560" max="12560" width="22.453125" style="71" customWidth="1"/>
    <col min="12561" max="12561" width="29.7265625" style="71" customWidth="1"/>
    <col min="12562" max="12562" width="23.453125" style="71" customWidth="1"/>
    <col min="12563" max="12563" width="18.453125" style="71" customWidth="1"/>
    <col min="12564" max="12564" width="17.453125" style="71" customWidth="1"/>
    <col min="12565" max="12565" width="25.26953125" style="71" customWidth="1"/>
    <col min="12566" max="12801" width="9.26953125" style="71"/>
    <col min="12802" max="12802" width="20.453125" style="71" customWidth="1"/>
    <col min="12803" max="12803" width="76.7265625" style="71" customWidth="1"/>
    <col min="12804" max="12808" width="17.453125" style="71" customWidth="1"/>
    <col min="12809" max="12810" width="22.453125" style="71" customWidth="1"/>
    <col min="12811" max="12811" width="30.26953125" style="71" customWidth="1"/>
    <col min="12812" max="12812" width="18.7265625" style="71" customWidth="1"/>
    <col min="12813" max="12813" width="9.26953125" style="71"/>
    <col min="12814" max="12814" width="17.7265625" style="71" customWidth="1"/>
    <col min="12815" max="12815" width="26.453125" style="71" customWidth="1"/>
    <col min="12816" max="12816" width="22.453125" style="71" customWidth="1"/>
    <col min="12817" max="12817" width="29.7265625" style="71" customWidth="1"/>
    <col min="12818" max="12818" width="23.453125" style="71" customWidth="1"/>
    <col min="12819" max="12819" width="18.453125" style="71" customWidth="1"/>
    <col min="12820" max="12820" width="17.453125" style="71" customWidth="1"/>
    <col min="12821" max="12821" width="25.26953125" style="71" customWidth="1"/>
    <col min="12822" max="13057" width="9.26953125" style="71"/>
    <col min="13058" max="13058" width="20.453125" style="71" customWidth="1"/>
    <col min="13059" max="13059" width="76.7265625" style="71" customWidth="1"/>
    <col min="13060" max="13064" width="17.453125" style="71" customWidth="1"/>
    <col min="13065" max="13066" width="22.453125" style="71" customWidth="1"/>
    <col min="13067" max="13067" width="30.26953125" style="71" customWidth="1"/>
    <col min="13068" max="13068" width="18.7265625" style="71" customWidth="1"/>
    <col min="13069" max="13069" width="9.26953125" style="71"/>
    <col min="13070" max="13070" width="17.7265625" style="71" customWidth="1"/>
    <col min="13071" max="13071" width="26.453125" style="71" customWidth="1"/>
    <col min="13072" max="13072" width="22.453125" style="71" customWidth="1"/>
    <col min="13073" max="13073" width="29.7265625" style="71" customWidth="1"/>
    <col min="13074" max="13074" width="23.453125" style="71" customWidth="1"/>
    <col min="13075" max="13075" width="18.453125" style="71" customWidth="1"/>
    <col min="13076" max="13076" width="17.453125" style="71" customWidth="1"/>
    <col min="13077" max="13077" width="25.26953125" style="71" customWidth="1"/>
    <col min="13078" max="13313" width="9.26953125" style="71"/>
    <col min="13314" max="13314" width="20.453125" style="71" customWidth="1"/>
    <col min="13315" max="13315" width="76.7265625" style="71" customWidth="1"/>
    <col min="13316" max="13320" width="17.453125" style="71" customWidth="1"/>
    <col min="13321" max="13322" width="22.453125" style="71" customWidth="1"/>
    <col min="13323" max="13323" width="30.26953125" style="71" customWidth="1"/>
    <col min="13324" max="13324" width="18.7265625" style="71" customWidth="1"/>
    <col min="13325" max="13325" width="9.26953125" style="71"/>
    <col min="13326" max="13326" width="17.7265625" style="71" customWidth="1"/>
    <col min="13327" max="13327" width="26.453125" style="71" customWidth="1"/>
    <col min="13328" max="13328" width="22.453125" style="71" customWidth="1"/>
    <col min="13329" max="13329" width="29.7265625" style="71" customWidth="1"/>
    <col min="13330" max="13330" width="23.453125" style="71" customWidth="1"/>
    <col min="13331" max="13331" width="18.453125" style="71" customWidth="1"/>
    <col min="13332" max="13332" width="17.453125" style="71" customWidth="1"/>
    <col min="13333" max="13333" width="25.26953125" style="71" customWidth="1"/>
    <col min="13334" max="13569" width="9.26953125" style="71"/>
    <col min="13570" max="13570" width="20.453125" style="71" customWidth="1"/>
    <col min="13571" max="13571" width="76.7265625" style="71" customWidth="1"/>
    <col min="13572" max="13576" width="17.453125" style="71" customWidth="1"/>
    <col min="13577" max="13578" width="22.453125" style="71" customWidth="1"/>
    <col min="13579" max="13579" width="30.26953125" style="71" customWidth="1"/>
    <col min="13580" max="13580" width="18.7265625" style="71" customWidth="1"/>
    <col min="13581" max="13581" width="9.26953125" style="71"/>
    <col min="13582" max="13582" width="17.7265625" style="71" customWidth="1"/>
    <col min="13583" max="13583" width="26.453125" style="71" customWidth="1"/>
    <col min="13584" max="13584" width="22.453125" style="71" customWidth="1"/>
    <col min="13585" max="13585" width="29.7265625" style="71" customWidth="1"/>
    <col min="13586" max="13586" width="23.453125" style="71" customWidth="1"/>
    <col min="13587" max="13587" width="18.453125" style="71" customWidth="1"/>
    <col min="13588" max="13588" width="17.453125" style="71" customWidth="1"/>
    <col min="13589" max="13589" width="25.26953125" style="71" customWidth="1"/>
    <col min="13590" max="13825" width="9.26953125" style="71"/>
    <col min="13826" max="13826" width="20.453125" style="71" customWidth="1"/>
    <col min="13827" max="13827" width="76.7265625" style="71" customWidth="1"/>
    <col min="13828" max="13832" width="17.453125" style="71" customWidth="1"/>
    <col min="13833" max="13834" width="22.453125" style="71" customWidth="1"/>
    <col min="13835" max="13835" width="30.26953125" style="71" customWidth="1"/>
    <col min="13836" max="13836" width="18.7265625" style="71" customWidth="1"/>
    <col min="13837" max="13837" width="9.26953125" style="71"/>
    <col min="13838" max="13838" width="17.7265625" style="71" customWidth="1"/>
    <col min="13839" max="13839" width="26.453125" style="71" customWidth="1"/>
    <col min="13840" max="13840" width="22.453125" style="71" customWidth="1"/>
    <col min="13841" max="13841" width="29.7265625" style="71" customWidth="1"/>
    <col min="13842" max="13842" width="23.453125" style="71" customWidth="1"/>
    <col min="13843" max="13843" width="18.453125" style="71" customWidth="1"/>
    <col min="13844" max="13844" width="17.453125" style="71" customWidth="1"/>
    <col min="13845" max="13845" width="25.26953125" style="71" customWidth="1"/>
    <col min="13846" max="14081" width="9.26953125" style="71"/>
    <col min="14082" max="14082" width="20.453125" style="71" customWidth="1"/>
    <col min="14083" max="14083" width="76.7265625" style="71" customWidth="1"/>
    <col min="14084" max="14088" width="17.453125" style="71" customWidth="1"/>
    <col min="14089" max="14090" width="22.453125" style="71" customWidth="1"/>
    <col min="14091" max="14091" width="30.26953125" style="71" customWidth="1"/>
    <col min="14092" max="14092" width="18.7265625" style="71" customWidth="1"/>
    <col min="14093" max="14093" width="9.26953125" style="71"/>
    <col min="14094" max="14094" width="17.7265625" style="71" customWidth="1"/>
    <col min="14095" max="14095" width="26.453125" style="71" customWidth="1"/>
    <col min="14096" max="14096" width="22.453125" style="71" customWidth="1"/>
    <col min="14097" max="14097" width="29.7265625" style="71" customWidth="1"/>
    <col min="14098" max="14098" width="23.453125" style="71" customWidth="1"/>
    <col min="14099" max="14099" width="18.453125" style="71" customWidth="1"/>
    <col min="14100" max="14100" width="17.453125" style="71" customWidth="1"/>
    <col min="14101" max="14101" width="25.26953125" style="71" customWidth="1"/>
    <col min="14102" max="14337" width="9.26953125" style="71"/>
    <col min="14338" max="14338" width="20.453125" style="71" customWidth="1"/>
    <col min="14339" max="14339" width="76.7265625" style="71" customWidth="1"/>
    <col min="14340" max="14344" width="17.453125" style="71" customWidth="1"/>
    <col min="14345" max="14346" width="22.453125" style="71" customWidth="1"/>
    <col min="14347" max="14347" width="30.26953125" style="71" customWidth="1"/>
    <col min="14348" max="14348" width="18.7265625" style="71" customWidth="1"/>
    <col min="14349" max="14349" width="9.26953125" style="71"/>
    <col min="14350" max="14350" width="17.7265625" style="71" customWidth="1"/>
    <col min="14351" max="14351" width="26.453125" style="71" customWidth="1"/>
    <col min="14352" max="14352" width="22.453125" style="71" customWidth="1"/>
    <col min="14353" max="14353" width="29.7265625" style="71" customWidth="1"/>
    <col min="14354" max="14354" width="23.453125" style="71" customWidth="1"/>
    <col min="14355" max="14355" width="18.453125" style="71" customWidth="1"/>
    <col min="14356" max="14356" width="17.453125" style="71" customWidth="1"/>
    <col min="14357" max="14357" width="25.26953125" style="71" customWidth="1"/>
    <col min="14358" max="14593" width="9.26953125" style="71"/>
    <col min="14594" max="14594" width="20.453125" style="71" customWidth="1"/>
    <col min="14595" max="14595" width="76.7265625" style="71" customWidth="1"/>
    <col min="14596" max="14600" width="17.453125" style="71" customWidth="1"/>
    <col min="14601" max="14602" width="22.453125" style="71" customWidth="1"/>
    <col min="14603" max="14603" width="30.26953125" style="71" customWidth="1"/>
    <col min="14604" max="14604" width="18.7265625" style="71" customWidth="1"/>
    <col min="14605" max="14605" width="9.26953125" style="71"/>
    <col min="14606" max="14606" width="17.7265625" style="71" customWidth="1"/>
    <col min="14607" max="14607" width="26.453125" style="71" customWidth="1"/>
    <col min="14608" max="14608" width="22.453125" style="71" customWidth="1"/>
    <col min="14609" max="14609" width="29.7265625" style="71" customWidth="1"/>
    <col min="14610" max="14610" width="23.453125" style="71" customWidth="1"/>
    <col min="14611" max="14611" width="18.453125" style="71" customWidth="1"/>
    <col min="14612" max="14612" width="17.453125" style="71" customWidth="1"/>
    <col min="14613" max="14613" width="25.26953125" style="71" customWidth="1"/>
    <col min="14614" max="14849" width="9.26953125" style="71"/>
    <col min="14850" max="14850" width="20.453125" style="71" customWidth="1"/>
    <col min="14851" max="14851" width="76.7265625" style="71" customWidth="1"/>
    <col min="14852" max="14856" width="17.453125" style="71" customWidth="1"/>
    <col min="14857" max="14858" width="22.453125" style="71" customWidth="1"/>
    <col min="14859" max="14859" width="30.26953125" style="71" customWidth="1"/>
    <col min="14860" max="14860" width="18.7265625" style="71" customWidth="1"/>
    <col min="14861" max="14861" width="9.26953125" style="71"/>
    <col min="14862" max="14862" width="17.7265625" style="71" customWidth="1"/>
    <col min="14863" max="14863" width="26.453125" style="71" customWidth="1"/>
    <col min="14864" max="14864" width="22.453125" style="71" customWidth="1"/>
    <col min="14865" max="14865" width="29.7265625" style="71" customWidth="1"/>
    <col min="14866" max="14866" width="23.453125" style="71" customWidth="1"/>
    <col min="14867" max="14867" width="18.453125" style="71" customWidth="1"/>
    <col min="14868" max="14868" width="17.453125" style="71" customWidth="1"/>
    <col min="14869" max="14869" width="25.26953125" style="71" customWidth="1"/>
    <col min="14870" max="15105" width="9.26953125" style="71"/>
    <col min="15106" max="15106" width="20.453125" style="71" customWidth="1"/>
    <col min="15107" max="15107" width="76.7265625" style="71" customWidth="1"/>
    <col min="15108" max="15112" width="17.453125" style="71" customWidth="1"/>
    <col min="15113" max="15114" width="22.453125" style="71" customWidth="1"/>
    <col min="15115" max="15115" width="30.26953125" style="71" customWidth="1"/>
    <col min="15116" max="15116" width="18.7265625" style="71" customWidth="1"/>
    <col min="15117" max="15117" width="9.26953125" style="71"/>
    <col min="15118" max="15118" width="17.7265625" style="71" customWidth="1"/>
    <col min="15119" max="15119" width="26.453125" style="71" customWidth="1"/>
    <col min="15120" max="15120" width="22.453125" style="71" customWidth="1"/>
    <col min="15121" max="15121" width="29.7265625" style="71" customWidth="1"/>
    <col min="15122" max="15122" width="23.453125" style="71" customWidth="1"/>
    <col min="15123" max="15123" width="18.453125" style="71" customWidth="1"/>
    <col min="15124" max="15124" width="17.453125" style="71" customWidth="1"/>
    <col min="15125" max="15125" width="25.26953125" style="71" customWidth="1"/>
    <col min="15126" max="15361" width="9.26953125" style="71"/>
    <col min="15362" max="15362" width="20.453125" style="71" customWidth="1"/>
    <col min="15363" max="15363" width="76.7265625" style="71" customWidth="1"/>
    <col min="15364" max="15368" width="17.453125" style="71" customWidth="1"/>
    <col min="15369" max="15370" width="22.453125" style="71" customWidth="1"/>
    <col min="15371" max="15371" width="30.26953125" style="71" customWidth="1"/>
    <col min="15372" max="15372" width="18.7265625" style="71" customWidth="1"/>
    <col min="15373" max="15373" width="9.26953125" style="71"/>
    <col min="15374" max="15374" width="17.7265625" style="71" customWidth="1"/>
    <col min="15375" max="15375" width="26.453125" style="71" customWidth="1"/>
    <col min="15376" max="15376" width="22.453125" style="71" customWidth="1"/>
    <col min="15377" max="15377" width="29.7265625" style="71" customWidth="1"/>
    <col min="15378" max="15378" width="23.453125" style="71" customWidth="1"/>
    <col min="15379" max="15379" width="18.453125" style="71" customWidth="1"/>
    <col min="15380" max="15380" width="17.453125" style="71" customWidth="1"/>
    <col min="15381" max="15381" width="25.26953125" style="71" customWidth="1"/>
    <col min="15382" max="15617" width="9.26953125" style="71"/>
    <col min="15618" max="15618" width="20.453125" style="71" customWidth="1"/>
    <col min="15619" max="15619" width="76.7265625" style="71" customWidth="1"/>
    <col min="15620" max="15624" width="17.453125" style="71" customWidth="1"/>
    <col min="15625" max="15626" width="22.453125" style="71" customWidth="1"/>
    <col min="15627" max="15627" width="30.26953125" style="71" customWidth="1"/>
    <col min="15628" max="15628" width="18.7265625" style="71" customWidth="1"/>
    <col min="15629" max="15629" width="9.26953125" style="71"/>
    <col min="15630" max="15630" width="17.7265625" style="71" customWidth="1"/>
    <col min="15631" max="15631" width="26.453125" style="71" customWidth="1"/>
    <col min="15632" max="15632" width="22.453125" style="71" customWidth="1"/>
    <col min="15633" max="15633" width="29.7265625" style="71" customWidth="1"/>
    <col min="15634" max="15634" width="23.453125" style="71" customWidth="1"/>
    <col min="15635" max="15635" width="18.453125" style="71" customWidth="1"/>
    <col min="15636" max="15636" width="17.453125" style="71" customWidth="1"/>
    <col min="15637" max="15637" width="25.26953125" style="71" customWidth="1"/>
    <col min="15638" max="15873" width="9.26953125" style="71"/>
    <col min="15874" max="15874" width="20.453125" style="71" customWidth="1"/>
    <col min="15875" max="15875" width="76.7265625" style="71" customWidth="1"/>
    <col min="15876" max="15880" width="17.453125" style="71" customWidth="1"/>
    <col min="15881" max="15882" width="22.453125" style="71" customWidth="1"/>
    <col min="15883" max="15883" width="30.26953125" style="71" customWidth="1"/>
    <col min="15884" max="15884" width="18.7265625" style="71" customWidth="1"/>
    <col min="15885" max="15885" width="9.26953125" style="71"/>
    <col min="15886" max="15886" width="17.7265625" style="71" customWidth="1"/>
    <col min="15887" max="15887" width="26.453125" style="71" customWidth="1"/>
    <col min="15888" max="15888" width="22.453125" style="71" customWidth="1"/>
    <col min="15889" max="15889" width="29.7265625" style="71" customWidth="1"/>
    <col min="15890" max="15890" width="23.453125" style="71" customWidth="1"/>
    <col min="15891" max="15891" width="18.453125" style="71" customWidth="1"/>
    <col min="15892" max="15892" width="17.453125" style="71" customWidth="1"/>
    <col min="15893" max="15893" width="25.26953125" style="71" customWidth="1"/>
    <col min="15894" max="16129" width="9.26953125" style="71"/>
    <col min="16130" max="16130" width="20.453125" style="71" customWidth="1"/>
    <col min="16131" max="16131" width="76.7265625" style="71" customWidth="1"/>
    <col min="16132" max="16136" width="17.453125" style="71" customWidth="1"/>
    <col min="16137" max="16138" width="22.453125" style="71" customWidth="1"/>
    <col min="16139" max="16139" width="30.26953125" style="71" customWidth="1"/>
    <col min="16140" max="16140" width="18.7265625" style="71" customWidth="1"/>
    <col min="16141" max="16141" width="9.26953125" style="71"/>
    <col min="16142" max="16142" width="17.7265625" style="71" customWidth="1"/>
    <col min="16143" max="16143" width="26.453125" style="71" customWidth="1"/>
    <col min="16144" max="16144" width="22.453125" style="71" customWidth="1"/>
    <col min="16145" max="16145" width="29.7265625" style="71" customWidth="1"/>
    <col min="16146" max="16146" width="23.453125" style="71" customWidth="1"/>
    <col min="16147" max="16147" width="18.453125" style="71" customWidth="1"/>
    <col min="16148" max="16148" width="17.453125" style="71" customWidth="1"/>
    <col min="16149" max="16149" width="25.26953125" style="71" customWidth="1"/>
    <col min="16150" max="16384" width="9.26953125" style="71"/>
  </cols>
  <sheetData>
    <row r="2" spans="2:14" ht="47.25" customHeight="1" x14ac:dyDescent="1">
      <c r="B2" s="475" t="s">
        <v>22</v>
      </c>
      <c r="C2" s="475"/>
      <c r="D2" s="475"/>
      <c r="E2" s="475"/>
      <c r="F2" s="169"/>
      <c r="G2" s="169"/>
      <c r="H2" s="169"/>
      <c r="I2" s="170"/>
      <c r="J2" s="171"/>
      <c r="K2" s="170"/>
    </row>
    <row r="3" spans="2:14" ht="15.5" x14ac:dyDescent="0.35">
      <c r="B3" s="172"/>
    </row>
    <row r="4" spans="2:14" ht="16" thickBot="1" x14ac:dyDescent="0.4">
      <c r="B4" s="175"/>
    </row>
    <row r="5" spans="2:14" ht="36.75" customHeight="1" x14ac:dyDescent="0.8">
      <c r="B5" s="34" t="s">
        <v>23</v>
      </c>
      <c r="C5" s="35"/>
      <c r="D5" s="35"/>
      <c r="E5" s="176"/>
      <c r="F5" s="35"/>
      <c r="G5" s="35"/>
      <c r="H5" s="35"/>
      <c r="I5" s="35"/>
      <c r="J5" s="177"/>
      <c r="K5" s="35"/>
      <c r="L5" s="35"/>
      <c r="M5" s="35"/>
      <c r="N5" s="38"/>
    </row>
    <row r="6" spans="2:14" ht="174" customHeight="1" thickBot="1" x14ac:dyDescent="0.55000000000000004">
      <c r="B6" s="440" t="s">
        <v>310</v>
      </c>
      <c r="C6" s="441"/>
      <c r="D6" s="441"/>
      <c r="E6" s="441"/>
      <c r="F6" s="441"/>
      <c r="G6" s="441"/>
      <c r="H6" s="441"/>
      <c r="I6" s="441"/>
      <c r="J6" s="442"/>
      <c r="K6" s="441"/>
      <c r="L6" s="441"/>
      <c r="M6" s="441"/>
      <c r="N6" s="457"/>
    </row>
    <row r="7" spans="2:14" x14ac:dyDescent="0.35">
      <c r="B7" s="178"/>
    </row>
    <row r="8" spans="2:14" ht="15" thickBot="1" x14ac:dyDescent="0.4"/>
    <row r="9" spans="2:14" ht="27" customHeight="1" thickBot="1" x14ac:dyDescent="0.65">
      <c r="B9" s="443" t="s">
        <v>25</v>
      </c>
      <c r="C9" s="444"/>
      <c r="D9" s="444"/>
      <c r="E9" s="444"/>
      <c r="F9" s="444"/>
      <c r="G9" s="444"/>
      <c r="H9" s="444"/>
      <c r="I9" s="445"/>
      <c r="J9" s="179"/>
    </row>
    <row r="11" spans="2:14" ht="25.5" customHeight="1" x14ac:dyDescent="0.35">
      <c r="D11" s="180"/>
      <c r="E11" s="181"/>
      <c r="F11" s="180"/>
      <c r="G11" s="180"/>
      <c r="H11" s="180"/>
      <c r="K11" s="182"/>
      <c r="L11" s="182"/>
    </row>
    <row r="12" spans="2:14" ht="138" customHeight="1" x14ac:dyDescent="0.35">
      <c r="B12" s="44" t="s">
        <v>311</v>
      </c>
      <c r="C12" s="44" t="s">
        <v>312</v>
      </c>
      <c r="D12" s="44" t="s">
        <v>313</v>
      </c>
      <c r="E12" s="183" t="s">
        <v>314</v>
      </c>
      <c r="F12" s="44" t="s">
        <v>315</v>
      </c>
      <c r="G12" s="44" t="s">
        <v>316</v>
      </c>
      <c r="H12" s="135" t="s">
        <v>14</v>
      </c>
      <c r="I12" s="44" t="s">
        <v>317</v>
      </c>
      <c r="J12" s="183" t="s">
        <v>318</v>
      </c>
      <c r="K12" s="44" t="s">
        <v>319</v>
      </c>
      <c r="L12" s="184"/>
    </row>
    <row r="13" spans="2:14" ht="18.75" customHeight="1" x14ac:dyDescent="0.35">
      <c r="B13" s="44"/>
      <c r="C13" s="44"/>
      <c r="D13" s="48" t="s">
        <v>35</v>
      </c>
      <c r="E13" s="185" t="s">
        <v>36</v>
      </c>
      <c r="F13" s="48" t="s">
        <v>37</v>
      </c>
      <c r="G13" s="48"/>
      <c r="H13" s="135"/>
      <c r="I13" s="44"/>
      <c r="J13" s="186"/>
      <c r="K13" s="44"/>
      <c r="L13" s="184"/>
    </row>
    <row r="14" spans="2:14" ht="42.75" customHeight="1" x14ac:dyDescent="0.35">
      <c r="B14" s="50" t="s">
        <v>38</v>
      </c>
      <c r="C14" s="446" t="s">
        <v>39</v>
      </c>
      <c r="D14" s="446"/>
      <c r="E14" s="446"/>
      <c r="F14" s="446"/>
      <c r="G14" s="446"/>
      <c r="H14" s="446"/>
      <c r="I14" s="446"/>
      <c r="J14" s="435"/>
      <c r="K14" s="446"/>
      <c r="L14" s="51"/>
    </row>
    <row r="15" spans="2:14" ht="31.5" customHeight="1" x14ac:dyDescent="0.35">
      <c r="B15" s="50" t="s">
        <v>40</v>
      </c>
      <c r="C15" s="446" t="s">
        <v>320</v>
      </c>
      <c r="D15" s="446"/>
      <c r="E15" s="446"/>
      <c r="F15" s="446"/>
      <c r="G15" s="446"/>
      <c r="H15" s="446"/>
      <c r="I15" s="446"/>
      <c r="J15" s="435"/>
      <c r="K15" s="446"/>
      <c r="L15" s="52"/>
    </row>
    <row r="16" spans="2:14" ht="63.75" customHeight="1" x14ac:dyDescent="0.35">
      <c r="B16" s="53" t="s">
        <v>42</v>
      </c>
      <c r="C16" s="54" t="s">
        <v>43</v>
      </c>
      <c r="D16" s="59"/>
      <c r="E16" s="187"/>
      <c r="F16" s="56"/>
      <c r="G16" s="59"/>
      <c r="H16" s="49">
        <f t="shared" ref="H16:H23" si="0">SUM(D16:G16)</f>
        <v>0</v>
      </c>
      <c r="I16" s="58"/>
      <c r="J16" s="187"/>
      <c r="K16" s="60"/>
      <c r="L16" s="86"/>
    </row>
    <row r="17" spans="1:12" ht="62.25" customHeight="1" x14ac:dyDescent="0.35">
      <c r="B17" s="53" t="s">
        <v>44</v>
      </c>
      <c r="C17" s="54" t="s">
        <v>45</v>
      </c>
      <c r="D17" s="59"/>
      <c r="E17" s="187"/>
      <c r="F17" s="56"/>
      <c r="G17" s="59"/>
      <c r="H17" s="49">
        <f t="shared" si="0"/>
        <v>0</v>
      </c>
      <c r="I17" s="58">
        <v>0.3</v>
      </c>
      <c r="J17" s="187"/>
      <c r="K17" s="60"/>
      <c r="L17" s="86"/>
    </row>
    <row r="18" spans="1:12" ht="111.75" customHeight="1" thickBot="1" x14ac:dyDescent="0.4">
      <c r="B18" s="53" t="s">
        <v>46</v>
      </c>
      <c r="C18" s="54" t="s">
        <v>47</v>
      </c>
      <c r="D18" s="59"/>
      <c r="E18" s="187"/>
      <c r="F18" s="56"/>
      <c r="G18" s="59"/>
      <c r="H18" s="49"/>
      <c r="I18" s="58">
        <v>0.3</v>
      </c>
      <c r="J18" s="187"/>
      <c r="K18" s="60"/>
      <c r="L18" s="86"/>
    </row>
    <row r="19" spans="1:12" ht="16" thickBot="1" x14ac:dyDescent="0.4">
      <c r="B19" s="53" t="s">
        <v>48</v>
      </c>
      <c r="C19" s="63"/>
      <c r="D19" s="59"/>
      <c r="E19" s="187"/>
      <c r="F19" s="59"/>
      <c r="G19" s="59"/>
      <c r="H19" s="49">
        <f t="shared" si="0"/>
        <v>0</v>
      </c>
      <c r="I19" s="58"/>
      <c r="J19" s="187"/>
      <c r="K19" s="60"/>
      <c r="L19" s="86"/>
    </row>
    <row r="20" spans="1:12" ht="15.5" x14ac:dyDescent="0.35">
      <c r="B20" s="53" t="s">
        <v>50</v>
      </c>
      <c r="C20" s="64"/>
      <c r="D20" s="59"/>
      <c r="E20" s="187"/>
      <c r="F20" s="59"/>
      <c r="G20" s="59"/>
      <c r="H20" s="49">
        <f t="shared" si="0"/>
        <v>0</v>
      </c>
      <c r="I20" s="58"/>
      <c r="J20" s="187"/>
      <c r="K20" s="60"/>
      <c r="L20" s="86"/>
    </row>
    <row r="21" spans="1:12" ht="15.5" x14ac:dyDescent="0.35">
      <c r="B21" s="53" t="s">
        <v>52</v>
      </c>
      <c r="C21" s="64"/>
      <c r="D21" s="59"/>
      <c r="E21" s="187"/>
      <c r="F21" s="59"/>
      <c r="G21" s="59"/>
      <c r="H21" s="49">
        <f t="shared" si="0"/>
        <v>0</v>
      </c>
      <c r="I21" s="58"/>
      <c r="J21" s="187"/>
      <c r="K21" s="60"/>
      <c r="L21" s="86"/>
    </row>
    <row r="22" spans="1:12" ht="15.5" x14ac:dyDescent="0.35">
      <c r="B22" s="53" t="s">
        <v>54</v>
      </c>
      <c r="C22" s="65"/>
      <c r="D22" s="68"/>
      <c r="E22" s="187"/>
      <c r="F22" s="68"/>
      <c r="G22" s="68"/>
      <c r="H22" s="49">
        <f t="shared" si="0"/>
        <v>0</v>
      </c>
      <c r="I22" s="67"/>
      <c r="J22" s="187"/>
      <c r="K22" s="69"/>
      <c r="L22" s="86"/>
    </row>
    <row r="23" spans="1:12" ht="15.5" x14ac:dyDescent="0.35">
      <c r="A23" s="182"/>
      <c r="B23" s="53" t="s">
        <v>56</v>
      </c>
      <c r="C23" s="65"/>
      <c r="D23" s="68"/>
      <c r="E23" s="187"/>
      <c r="F23" s="68"/>
      <c r="G23" s="68"/>
      <c r="H23" s="49">
        <f t="shared" si="0"/>
        <v>0</v>
      </c>
      <c r="I23" s="67"/>
      <c r="J23" s="187"/>
      <c r="K23" s="69"/>
    </row>
    <row r="24" spans="1:12" ht="15.5" x14ac:dyDescent="0.35">
      <c r="A24" s="182"/>
      <c r="C24" s="50" t="s">
        <v>58</v>
      </c>
      <c r="D24" s="73">
        <f>SUM(D16:D23)</f>
        <v>0</v>
      </c>
      <c r="E24" s="188">
        <f>SUM(E16:E23)</f>
        <v>0</v>
      </c>
      <c r="F24" s="73">
        <f>SUM(F16:F23)</f>
        <v>0</v>
      </c>
      <c r="G24" s="73">
        <f>SUM(G16:G23)</f>
        <v>0</v>
      </c>
      <c r="H24" s="73">
        <f>SUM(H16:H23)</f>
        <v>0</v>
      </c>
      <c r="I24" s="73">
        <f>(I16*H16)+(I17*H17)+(I18*H18)+(I19*H19)+(I20*H20)+(I21*H21)+(I22*H22)+(I23*H23)</f>
        <v>0</v>
      </c>
      <c r="J24" s="188">
        <f>SUM(J16:J23)</f>
        <v>0</v>
      </c>
      <c r="K24" s="69"/>
      <c r="L24" s="74"/>
    </row>
    <row r="25" spans="1:12" ht="51" customHeight="1" x14ac:dyDescent="0.35">
      <c r="A25" s="182"/>
      <c r="B25" s="50" t="s">
        <v>59</v>
      </c>
      <c r="C25" s="434" t="s">
        <v>60</v>
      </c>
      <c r="D25" s="434"/>
      <c r="E25" s="434"/>
      <c r="F25" s="434"/>
      <c r="G25" s="434"/>
      <c r="H25" s="434"/>
      <c r="I25" s="434"/>
      <c r="J25" s="435"/>
      <c r="K25" s="434"/>
      <c r="L25" s="52"/>
    </row>
    <row r="26" spans="1:12" ht="41.25" customHeight="1" thickBot="1" x14ac:dyDescent="0.4">
      <c r="A26" s="182"/>
      <c r="B26" s="75" t="s">
        <v>61</v>
      </c>
      <c r="C26" s="189" t="s">
        <v>321</v>
      </c>
      <c r="D26" s="59"/>
      <c r="E26" s="187"/>
      <c r="F26" s="59"/>
      <c r="G26" s="59"/>
      <c r="H26" s="49">
        <f>SUM(D26:G26)</f>
        <v>0</v>
      </c>
      <c r="I26" s="58">
        <v>0.4</v>
      </c>
      <c r="J26" s="187"/>
      <c r="K26" s="60"/>
      <c r="L26" s="86"/>
    </row>
    <row r="27" spans="1:12" ht="41.25" customHeight="1" thickBot="1" x14ac:dyDescent="0.4">
      <c r="A27" s="182"/>
      <c r="B27" s="53" t="s">
        <v>64</v>
      </c>
      <c r="C27" s="190" t="s">
        <v>65</v>
      </c>
      <c r="D27" s="59"/>
      <c r="E27" s="187"/>
      <c r="F27" s="59"/>
      <c r="G27" s="59"/>
      <c r="H27" s="49">
        <f t="shared" ref="H27:H35" si="1">SUM(D27:G27)</f>
        <v>0</v>
      </c>
      <c r="I27" s="58"/>
      <c r="J27" s="187"/>
      <c r="K27" s="60"/>
      <c r="L27" s="86"/>
    </row>
    <row r="28" spans="1:12" ht="41.25" customHeight="1" thickBot="1" x14ac:dyDescent="0.4">
      <c r="A28" s="182"/>
      <c r="B28" s="53" t="s">
        <v>66</v>
      </c>
      <c r="C28" s="190" t="s">
        <v>67</v>
      </c>
      <c r="D28" s="59"/>
      <c r="E28" s="187"/>
      <c r="F28" s="59"/>
      <c r="G28" s="59"/>
      <c r="H28" s="49">
        <f t="shared" si="1"/>
        <v>0</v>
      </c>
      <c r="I28" s="58">
        <v>0.5</v>
      </c>
      <c r="J28" s="187"/>
      <c r="K28" s="60"/>
      <c r="L28" s="86"/>
    </row>
    <row r="29" spans="1:12" ht="48.75" customHeight="1" thickBot="1" x14ac:dyDescent="0.4">
      <c r="A29" s="182"/>
      <c r="B29" s="53" t="s">
        <v>69</v>
      </c>
      <c r="C29" s="190" t="s">
        <v>322</v>
      </c>
      <c r="D29" s="59"/>
      <c r="E29" s="187"/>
      <c r="F29" s="59"/>
      <c r="G29" s="59"/>
      <c r="H29" s="49">
        <f t="shared" si="1"/>
        <v>0</v>
      </c>
      <c r="I29" s="58">
        <v>0.4</v>
      </c>
      <c r="J29" s="187"/>
      <c r="K29" s="60"/>
      <c r="L29" s="86"/>
    </row>
    <row r="30" spans="1:12" ht="66.75" customHeight="1" x14ac:dyDescent="0.35">
      <c r="A30" s="182"/>
      <c r="B30" s="75" t="s">
        <v>72</v>
      </c>
      <c r="C30" s="191"/>
      <c r="D30" s="192"/>
      <c r="E30" s="187"/>
      <c r="F30" s="59"/>
      <c r="G30" s="59"/>
      <c r="H30" s="49">
        <f t="shared" si="1"/>
        <v>0</v>
      </c>
      <c r="I30" s="58">
        <v>0.4</v>
      </c>
      <c r="J30" s="187"/>
      <c r="K30" s="60"/>
      <c r="L30" s="86"/>
    </row>
    <row r="31" spans="1:12" ht="66" customHeight="1" thickBot="1" x14ac:dyDescent="0.4">
      <c r="A31" s="182"/>
      <c r="B31" s="53" t="s">
        <v>75</v>
      </c>
      <c r="C31" s="193"/>
      <c r="D31" s="192"/>
      <c r="E31" s="187"/>
      <c r="F31" s="59"/>
      <c r="G31" s="59"/>
      <c r="H31" s="49">
        <f t="shared" si="1"/>
        <v>0</v>
      </c>
      <c r="I31" s="58">
        <v>0.4</v>
      </c>
      <c r="J31" s="187"/>
      <c r="K31" s="60"/>
      <c r="L31" s="86"/>
    </row>
    <row r="32" spans="1:12" ht="41.25" customHeight="1" thickBot="1" x14ac:dyDescent="0.4">
      <c r="A32" s="182"/>
      <c r="B32" s="53" t="s">
        <v>78</v>
      </c>
      <c r="C32" s="194" t="s">
        <v>73</v>
      </c>
      <c r="D32" s="59">
        <v>60000</v>
      </c>
      <c r="E32" s="187"/>
      <c r="F32" s="59"/>
      <c r="G32" s="59"/>
      <c r="H32" s="49">
        <f t="shared" si="1"/>
        <v>60000</v>
      </c>
      <c r="I32" s="58">
        <v>0.3</v>
      </c>
      <c r="J32" s="187"/>
      <c r="K32" s="195"/>
      <c r="L32" s="86"/>
    </row>
    <row r="33" spans="1:12" ht="41.25" customHeight="1" thickBot="1" x14ac:dyDescent="0.4">
      <c r="A33" s="182"/>
      <c r="B33" s="53" t="s">
        <v>80</v>
      </c>
      <c r="C33" s="196" t="s">
        <v>76</v>
      </c>
      <c r="D33" s="68">
        <v>60000</v>
      </c>
      <c r="E33" s="187"/>
      <c r="F33" s="68"/>
      <c r="G33" s="68"/>
      <c r="H33" s="49">
        <f t="shared" si="1"/>
        <v>60000</v>
      </c>
      <c r="I33" s="67">
        <v>0.3</v>
      </c>
      <c r="J33" s="187"/>
      <c r="K33" s="69"/>
      <c r="L33" s="86"/>
    </row>
    <row r="34" spans="1:12" ht="56.25" customHeight="1" thickBot="1" x14ac:dyDescent="0.4">
      <c r="A34" s="182"/>
      <c r="B34" s="53" t="s">
        <v>323</v>
      </c>
      <c r="C34" s="196" t="s">
        <v>79</v>
      </c>
      <c r="D34" s="68">
        <v>50000</v>
      </c>
      <c r="E34" s="187"/>
      <c r="F34" s="68"/>
      <c r="G34" s="68"/>
      <c r="H34" s="49">
        <f t="shared" si="1"/>
        <v>50000</v>
      </c>
      <c r="I34" s="67">
        <v>0.4</v>
      </c>
      <c r="J34" s="187"/>
      <c r="K34" s="69"/>
      <c r="L34" s="86"/>
    </row>
    <row r="35" spans="1:12" ht="41.25" customHeight="1" thickBot="1" x14ac:dyDescent="0.4">
      <c r="A35" s="182"/>
      <c r="B35" s="53" t="s">
        <v>324</v>
      </c>
      <c r="C35" s="196" t="s">
        <v>81</v>
      </c>
      <c r="D35" s="68"/>
      <c r="E35" s="187"/>
      <c r="F35" s="68"/>
      <c r="G35" s="68"/>
      <c r="H35" s="49">
        <f t="shared" si="1"/>
        <v>0</v>
      </c>
      <c r="I35" s="67"/>
      <c r="J35" s="187"/>
      <c r="K35" s="69"/>
      <c r="L35" s="86"/>
    </row>
    <row r="36" spans="1:12" ht="15.5" x14ac:dyDescent="0.35">
      <c r="A36" s="182"/>
      <c r="C36" s="50" t="s">
        <v>58</v>
      </c>
      <c r="D36" s="197">
        <f>SUM(D26:D35)</f>
        <v>170000</v>
      </c>
      <c r="E36" s="198">
        <f>SUM(E26:E35)</f>
        <v>0</v>
      </c>
      <c r="F36" s="197">
        <f>SUM(F26:F35)</f>
        <v>0</v>
      </c>
      <c r="G36" s="197">
        <f>SUM(G26:G35)</f>
        <v>0</v>
      </c>
      <c r="H36" s="197">
        <f>SUM(H26:H35)</f>
        <v>170000</v>
      </c>
      <c r="I36" s="73">
        <f>(I26*H26)+(I27*H27)+(I28*H28)+(I29*H29)+(I30*H30)+(I32*H32)+(I33*H33)+(I35*H35)</f>
        <v>36000</v>
      </c>
      <c r="J36" s="188">
        <f>SUM(J26:J35)</f>
        <v>0</v>
      </c>
      <c r="K36" s="69"/>
      <c r="L36" s="74"/>
    </row>
    <row r="37" spans="1:12" ht="36.75" customHeight="1" x14ac:dyDescent="0.35">
      <c r="A37" s="182"/>
      <c r="B37" s="50" t="s">
        <v>82</v>
      </c>
      <c r="C37" s="434" t="s">
        <v>325</v>
      </c>
      <c r="D37" s="434"/>
      <c r="E37" s="434"/>
      <c r="F37" s="434"/>
      <c r="G37" s="434"/>
      <c r="H37" s="434"/>
      <c r="I37" s="434"/>
      <c r="J37" s="435"/>
      <c r="K37" s="434"/>
      <c r="L37" s="52"/>
    </row>
    <row r="38" spans="1:12" ht="89.25" customHeight="1" x14ac:dyDescent="0.35">
      <c r="A38" s="182"/>
      <c r="B38" s="53" t="s">
        <v>83</v>
      </c>
      <c r="C38" s="54" t="s">
        <v>84</v>
      </c>
      <c r="D38" s="59"/>
      <c r="E38" s="187"/>
      <c r="F38" s="59">
        <v>40000</v>
      </c>
      <c r="G38" s="59"/>
      <c r="H38" s="49">
        <f t="shared" ref="H38:H45" si="2">SUM(D38:G38)</f>
        <v>40000</v>
      </c>
      <c r="I38" s="58"/>
      <c r="J38" s="187"/>
      <c r="K38" s="60"/>
      <c r="L38" s="86"/>
    </row>
    <row r="39" spans="1:12" ht="86.25" customHeight="1" x14ac:dyDescent="0.35">
      <c r="A39" s="182"/>
      <c r="B39" s="53" t="s">
        <v>85</v>
      </c>
      <c r="C39" s="54" t="s">
        <v>86</v>
      </c>
      <c r="D39" s="59"/>
      <c r="E39" s="187"/>
      <c r="F39" s="199">
        <v>20800</v>
      </c>
      <c r="G39" s="59"/>
      <c r="H39" s="49">
        <f t="shared" si="2"/>
        <v>20800</v>
      </c>
      <c r="I39" s="58">
        <v>0.25</v>
      </c>
      <c r="J39" s="187"/>
      <c r="K39" s="60"/>
      <c r="L39" s="86"/>
    </row>
    <row r="40" spans="1:12" ht="90" customHeight="1" x14ac:dyDescent="0.35">
      <c r="A40" s="182"/>
      <c r="B40" s="53" t="s">
        <v>87</v>
      </c>
      <c r="C40" s="54" t="s">
        <v>88</v>
      </c>
      <c r="D40" s="59"/>
      <c r="E40" s="200"/>
      <c r="F40" s="201">
        <v>22000</v>
      </c>
      <c r="G40" s="202"/>
      <c r="H40" s="49">
        <f t="shared" si="2"/>
        <v>22000</v>
      </c>
      <c r="I40" s="58">
        <v>0.25</v>
      </c>
      <c r="J40" s="187"/>
      <c r="K40" s="60"/>
      <c r="L40" s="86"/>
    </row>
    <row r="41" spans="1:12" ht="15.5" x14ac:dyDescent="0.35">
      <c r="A41" s="182"/>
      <c r="B41" s="53" t="s">
        <v>89</v>
      </c>
      <c r="C41" s="54"/>
      <c r="D41" s="59"/>
      <c r="E41" s="187"/>
      <c r="F41" s="59"/>
      <c r="G41" s="59"/>
      <c r="H41" s="49">
        <f t="shared" si="2"/>
        <v>0</v>
      </c>
      <c r="I41" s="58"/>
      <c r="J41" s="187"/>
      <c r="K41" s="60"/>
      <c r="L41" s="86"/>
    </row>
    <row r="42" spans="1:12" s="182" customFormat="1" ht="15.5" x14ac:dyDescent="0.35">
      <c r="B42" s="53" t="s">
        <v>90</v>
      </c>
      <c r="C42" s="54"/>
      <c r="D42" s="59"/>
      <c r="E42" s="187"/>
      <c r="F42" s="59"/>
      <c r="G42" s="59"/>
      <c r="H42" s="49">
        <f t="shared" si="2"/>
        <v>0</v>
      </c>
      <c r="I42" s="58"/>
      <c r="J42" s="187"/>
      <c r="K42" s="60"/>
      <c r="L42" s="86"/>
    </row>
    <row r="43" spans="1:12" s="182" customFormat="1" ht="15.5" x14ac:dyDescent="0.35">
      <c r="B43" s="53" t="s">
        <v>91</v>
      </c>
      <c r="C43" s="54"/>
      <c r="D43" s="59"/>
      <c r="E43" s="187"/>
      <c r="F43" s="59"/>
      <c r="G43" s="59"/>
      <c r="H43" s="49">
        <f t="shared" si="2"/>
        <v>0</v>
      </c>
      <c r="I43" s="58"/>
      <c r="J43" s="187"/>
      <c r="K43" s="60"/>
      <c r="L43" s="86"/>
    </row>
    <row r="44" spans="1:12" s="182" customFormat="1" ht="15.5" x14ac:dyDescent="0.35">
      <c r="A44" s="71"/>
      <c r="B44" s="53" t="s">
        <v>92</v>
      </c>
      <c r="C44" s="80"/>
      <c r="D44" s="68"/>
      <c r="E44" s="187"/>
      <c r="F44" s="68"/>
      <c r="G44" s="68"/>
      <c r="H44" s="49">
        <f t="shared" si="2"/>
        <v>0</v>
      </c>
      <c r="I44" s="67"/>
      <c r="J44" s="187"/>
      <c r="K44" s="69"/>
      <c r="L44" s="86"/>
    </row>
    <row r="45" spans="1:12" ht="15.5" x14ac:dyDescent="0.35">
      <c r="B45" s="53" t="s">
        <v>93</v>
      </c>
      <c r="C45" s="80"/>
      <c r="D45" s="68"/>
      <c r="E45" s="187"/>
      <c r="F45" s="68"/>
      <c r="G45" s="68"/>
      <c r="H45" s="49">
        <f t="shared" si="2"/>
        <v>0</v>
      </c>
      <c r="I45" s="67"/>
      <c r="J45" s="187"/>
      <c r="K45" s="69"/>
      <c r="L45" s="86"/>
    </row>
    <row r="46" spans="1:12" ht="15.5" x14ac:dyDescent="0.35">
      <c r="C46" s="50" t="s">
        <v>58</v>
      </c>
      <c r="D46" s="197">
        <f>SUM(D38:D45)</f>
        <v>0</v>
      </c>
      <c r="E46" s="198">
        <f>SUM(E38:E45)</f>
        <v>0</v>
      </c>
      <c r="F46" s="197">
        <f>SUM(F38:F45)</f>
        <v>82800</v>
      </c>
      <c r="G46" s="197">
        <f>SUM(G38:G45)</f>
        <v>0</v>
      </c>
      <c r="H46" s="197">
        <f>SUM(H38:H45)</f>
        <v>82800</v>
      </c>
      <c r="I46" s="73">
        <f>(I38*H38)+(I39*H39)+(I40*H40)+(I41*H41)+(I42*H42)+(I43*H43)+(I44*H44)+(I45*H45)</f>
        <v>10700</v>
      </c>
      <c r="J46" s="188">
        <f>SUM(J38:J45)</f>
        <v>0</v>
      </c>
      <c r="K46" s="69"/>
      <c r="L46" s="74"/>
    </row>
    <row r="47" spans="1:12" ht="51" customHeight="1" x14ac:dyDescent="0.35">
      <c r="B47" s="50" t="s">
        <v>94</v>
      </c>
      <c r="C47" s="427"/>
      <c r="D47" s="427"/>
      <c r="E47" s="427"/>
      <c r="F47" s="427"/>
      <c r="G47" s="427"/>
      <c r="H47" s="427"/>
      <c r="I47" s="427"/>
      <c r="J47" s="428"/>
      <c r="K47" s="427"/>
      <c r="L47" s="52"/>
    </row>
    <row r="48" spans="1:12" ht="15.5" x14ac:dyDescent="0.35">
      <c r="B48" s="53" t="s">
        <v>95</v>
      </c>
      <c r="C48" s="54"/>
      <c r="D48" s="59"/>
      <c r="E48" s="187"/>
      <c r="F48" s="59"/>
      <c r="G48" s="59"/>
      <c r="H48" s="49">
        <f>SUM(D48:G48)</f>
        <v>0</v>
      </c>
      <c r="I48" s="58"/>
      <c r="J48" s="187"/>
      <c r="K48" s="60"/>
      <c r="L48" s="86"/>
    </row>
    <row r="49" spans="1:12" ht="15.5" x14ac:dyDescent="0.35">
      <c r="B49" s="53" t="s">
        <v>96</v>
      </c>
      <c r="C49" s="54"/>
      <c r="D49" s="59"/>
      <c r="E49" s="187"/>
      <c r="F49" s="59"/>
      <c r="G49" s="59"/>
      <c r="H49" s="49">
        <f t="shared" ref="H49:H55" si="3">SUM(D49:G49)</f>
        <v>0</v>
      </c>
      <c r="I49" s="58"/>
      <c r="J49" s="187"/>
      <c r="K49" s="60"/>
      <c r="L49" s="86"/>
    </row>
    <row r="50" spans="1:12" ht="15.5" x14ac:dyDescent="0.35">
      <c r="B50" s="53" t="s">
        <v>97</v>
      </c>
      <c r="C50" s="54"/>
      <c r="D50" s="59"/>
      <c r="E50" s="187"/>
      <c r="F50" s="59"/>
      <c r="G50" s="59"/>
      <c r="H50" s="49">
        <f t="shared" si="3"/>
        <v>0</v>
      </c>
      <c r="I50" s="58"/>
      <c r="J50" s="187"/>
      <c r="K50" s="60"/>
      <c r="L50" s="86"/>
    </row>
    <row r="51" spans="1:12" ht="15.5" x14ac:dyDescent="0.35">
      <c r="B51" s="53" t="s">
        <v>98</v>
      </c>
      <c r="C51" s="54"/>
      <c r="D51" s="59"/>
      <c r="E51" s="187"/>
      <c r="F51" s="59"/>
      <c r="G51" s="59"/>
      <c r="H51" s="49">
        <f t="shared" si="3"/>
        <v>0</v>
      </c>
      <c r="I51" s="58"/>
      <c r="J51" s="187"/>
      <c r="K51" s="60"/>
      <c r="L51" s="86"/>
    </row>
    <row r="52" spans="1:12" ht="15.5" x14ac:dyDescent="0.35">
      <c r="B52" s="53" t="s">
        <v>99</v>
      </c>
      <c r="C52" s="54"/>
      <c r="D52" s="59"/>
      <c r="E52" s="187"/>
      <c r="F52" s="59"/>
      <c r="G52" s="59"/>
      <c r="H52" s="49">
        <f t="shared" si="3"/>
        <v>0</v>
      </c>
      <c r="I52" s="58"/>
      <c r="J52" s="187"/>
      <c r="K52" s="60"/>
      <c r="L52" s="86"/>
    </row>
    <row r="53" spans="1:12" ht="15.5" x14ac:dyDescent="0.35">
      <c r="A53" s="182"/>
      <c r="B53" s="53" t="s">
        <v>100</v>
      </c>
      <c r="C53" s="54"/>
      <c r="D53" s="59"/>
      <c r="E53" s="187"/>
      <c r="F53" s="59"/>
      <c r="G53" s="59"/>
      <c r="H53" s="49">
        <f t="shared" si="3"/>
        <v>0</v>
      </c>
      <c r="I53" s="58"/>
      <c r="J53" s="187"/>
      <c r="K53" s="60"/>
      <c r="L53" s="86"/>
    </row>
    <row r="54" spans="1:12" s="182" customFormat="1" ht="15.5" x14ac:dyDescent="0.35">
      <c r="A54" s="71"/>
      <c r="B54" s="53" t="s">
        <v>101</v>
      </c>
      <c r="C54" s="80"/>
      <c r="D54" s="68"/>
      <c r="E54" s="187"/>
      <c r="F54" s="68"/>
      <c r="G54" s="68"/>
      <c r="H54" s="49">
        <f t="shared" si="3"/>
        <v>0</v>
      </c>
      <c r="I54" s="67"/>
      <c r="J54" s="187"/>
      <c r="K54" s="69"/>
      <c r="L54" s="86"/>
    </row>
    <row r="55" spans="1:12" ht="15.5" x14ac:dyDescent="0.35">
      <c r="B55" s="53" t="s">
        <v>102</v>
      </c>
      <c r="C55" s="80"/>
      <c r="D55" s="68"/>
      <c r="E55" s="187"/>
      <c r="F55" s="68"/>
      <c r="G55" s="68"/>
      <c r="H55" s="49">
        <f t="shared" si="3"/>
        <v>0</v>
      </c>
      <c r="I55" s="67"/>
      <c r="J55" s="187"/>
      <c r="K55" s="69"/>
      <c r="L55" s="86"/>
    </row>
    <row r="56" spans="1:12" ht="15.5" x14ac:dyDescent="0.35">
      <c r="C56" s="50" t="s">
        <v>58</v>
      </c>
      <c r="D56" s="73">
        <f>SUM(D48:D55)</f>
        <v>0</v>
      </c>
      <c r="E56" s="188">
        <f>SUM(E48:E55)</f>
        <v>0</v>
      </c>
      <c r="F56" s="73">
        <f>SUM(F48:F55)</f>
        <v>0</v>
      </c>
      <c r="G56" s="73">
        <f>SUM(G48:G55)</f>
        <v>0</v>
      </c>
      <c r="H56" s="73">
        <f>SUM(H48:H55)</f>
        <v>0</v>
      </c>
      <c r="I56" s="73">
        <f>(I48*H48)+(I49*H49)+(I50*H50)+(I51*H51)+(I52*H52)+(I53*H53)+(I54*H54)+(I55*H55)</f>
        <v>0</v>
      </c>
      <c r="J56" s="188">
        <f>SUM(J48:J55)</f>
        <v>0</v>
      </c>
      <c r="K56" s="69"/>
      <c r="L56" s="74"/>
    </row>
    <row r="57" spans="1:12" ht="15.5" x14ac:dyDescent="0.35">
      <c r="B57" s="50" t="s">
        <v>103</v>
      </c>
      <c r="C57" s="427"/>
      <c r="D57" s="427"/>
      <c r="E57" s="427"/>
      <c r="F57" s="427"/>
      <c r="G57" s="427"/>
      <c r="H57" s="427"/>
      <c r="I57" s="427"/>
      <c r="J57" s="428"/>
      <c r="K57" s="427"/>
      <c r="L57" s="74"/>
    </row>
    <row r="58" spans="1:12" ht="15.5" x14ac:dyDescent="0.35">
      <c r="B58" s="53" t="s">
        <v>104</v>
      </c>
      <c r="C58" s="54"/>
      <c r="D58" s="59"/>
      <c r="E58" s="187"/>
      <c r="F58" s="59"/>
      <c r="G58" s="59"/>
      <c r="H58" s="49">
        <f>SUM(D58:G58)</f>
        <v>0</v>
      </c>
      <c r="I58" s="58"/>
      <c r="J58" s="187"/>
      <c r="K58" s="60"/>
      <c r="L58" s="74"/>
    </row>
    <row r="59" spans="1:12" ht="15.5" x14ac:dyDescent="0.35">
      <c r="B59" s="53" t="s">
        <v>105</v>
      </c>
      <c r="C59" s="54"/>
      <c r="D59" s="59"/>
      <c r="E59" s="187"/>
      <c r="F59" s="59"/>
      <c r="G59" s="59"/>
      <c r="H59" s="49">
        <f t="shared" ref="H59:H65" si="4">SUM(D59:G59)</f>
        <v>0</v>
      </c>
      <c r="I59" s="58"/>
      <c r="J59" s="187"/>
      <c r="K59" s="60"/>
      <c r="L59" s="74"/>
    </row>
    <row r="60" spans="1:12" ht="15.5" x14ac:dyDescent="0.35">
      <c r="B60" s="53" t="s">
        <v>106</v>
      </c>
      <c r="C60" s="54"/>
      <c r="D60" s="59"/>
      <c r="E60" s="187"/>
      <c r="F60" s="59"/>
      <c r="G60" s="59"/>
      <c r="H60" s="49">
        <f t="shared" si="4"/>
        <v>0</v>
      </c>
      <c r="I60" s="58"/>
      <c r="J60" s="187"/>
      <c r="K60" s="60"/>
      <c r="L60" s="74"/>
    </row>
    <row r="61" spans="1:12" ht="15.5" x14ac:dyDescent="0.35">
      <c r="B61" s="53" t="s">
        <v>107</v>
      </c>
      <c r="C61" s="54"/>
      <c r="D61" s="59"/>
      <c r="E61" s="187"/>
      <c r="F61" s="59"/>
      <c r="G61" s="59"/>
      <c r="H61" s="49">
        <f t="shared" si="4"/>
        <v>0</v>
      </c>
      <c r="I61" s="58"/>
      <c r="J61" s="187"/>
      <c r="K61" s="60"/>
      <c r="L61" s="74"/>
    </row>
    <row r="62" spans="1:12" ht="15.5" x14ac:dyDescent="0.35">
      <c r="B62" s="53" t="s">
        <v>108</v>
      </c>
      <c r="C62" s="54"/>
      <c r="D62" s="59"/>
      <c r="E62" s="187"/>
      <c r="F62" s="59"/>
      <c r="G62" s="59"/>
      <c r="H62" s="49">
        <f t="shared" si="4"/>
        <v>0</v>
      </c>
      <c r="I62" s="58"/>
      <c r="J62" s="187"/>
      <c r="K62" s="60"/>
      <c r="L62" s="74"/>
    </row>
    <row r="63" spans="1:12" ht="15.5" x14ac:dyDescent="0.35">
      <c r="B63" s="53" t="s">
        <v>109</v>
      </c>
      <c r="C63" s="54"/>
      <c r="D63" s="59"/>
      <c r="E63" s="187"/>
      <c r="F63" s="59"/>
      <c r="G63" s="59"/>
      <c r="H63" s="49">
        <f t="shared" si="4"/>
        <v>0</v>
      </c>
      <c r="I63" s="58"/>
      <c r="J63" s="187"/>
      <c r="K63" s="60"/>
      <c r="L63" s="74"/>
    </row>
    <row r="64" spans="1:12" ht="15.5" x14ac:dyDescent="0.35">
      <c r="B64" s="53" t="s">
        <v>110</v>
      </c>
      <c r="C64" s="80"/>
      <c r="D64" s="68"/>
      <c r="E64" s="187"/>
      <c r="F64" s="68"/>
      <c r="G64" s="68"/>
      <c r="H64" s="49">
        <f t="shared" si="4"/>
        <v>0</v>
      </c>
      <c r="I64" s="67"/>
      <c r="J64" s="187"/>
      <c r="K64" s="69"/>
      <c r="L64" s="74"/>
    </row>
    <row r="65" spans="1:12" ht="15.5" x14ac:dyDescent="0.35">
      <c r="B65" s="53" t="s">
        <v>111</v>
      </c>
      <c r="C65" s="80"/>
      <c r="D65" s="68"/>
      <c r="E65" s="187"/>
      <c r="F65" s="68"/>
      <c r="G65" s="68"/>
      <c r="H65" s="49">
        <f t="shared" si="4"/>
        <v>0</v>
      </c>
      <c r="I65" s="67"/>
      <c r="J65" s="187"/>
      <c r="K65" s="69"/>
      <c r="L65" s="74"/>
    </row>
    <row r="66" spans="1:12" ht="15.5" x14ac:dyDescent="0.35">
      <c r="C66" s="50" t="s">
        <v>58</v>
      </c>
      <c r="D66" s="73">
        <f>SUM(D58:D65)</f>
        <v>0</v>
      </c>
      <c r="E66" s="188">
        <f>SUM(E58:E65)</f>
        <v>0</v>
      </c>
      <c r="F66" s="73">
        <f>SUM(F58:F65)</f>
        <v>0</v>
      </c>
      <c r="G66" s="73">
        <f>SUM(G58:G65)</f>
        <v>0</v>
      </c>
      <c r="H66" s="73">
        <f>SUM(H58:H65)</f>
        <v>0</v>
      </c>
      <c r="I66" s="73">
        <f>(I58*H58)+(I59*H59)+(I60*H60)+(I61*H61)+(I62*H62)+(I63*H63)+(I64*H64)+(I65*H65)</f>
        <v>0</v>
      </c>
      <c r="J66" s="188">
        <f>SUM(J58:J65)</f>
        <v>0</v>
      </c>
      <c r="K66" s="69"/>
      <c r="L66" s="74"/>
    </row>
    <row r="67" spans="1:12" ht="15.5" x14ac:dyDescent="0.35">
      <c r="B67" s="83"/>
      <c r="C67" s="203"/>
      <c r="D67" s="85"/>
      <c r="E67" s="204"/>
      <c r="F67" s="85"/>
      <c r="G67" s="85"/>
      <c r="H67" s="85"/>
      <c r="I67" s="85"/>
      <c r="J67" s="204"/>
      <c r="K67" s="85"/>
      <c r="L67" s="86"/>
    </row>
    <row r="68" spans="1:12" ht="51" customHeight="1" x14ac:dyDescent="0.35">
      <c r="B68" s="50" t="s">
        <v>112</v>
      </c>
      <c r="C68" s="434" t="s">
        <v>326</v>
      </c>
      <c r="D68" s="434"/>
      <c r="E68" s="434"/>
      <c r="F68" s="434"/>
      <c r="G68" s="434"/>
      <c r="H68" s="434"/>
      <c r="I68" s="434"/>
      <c r="J68" s="435"/>
      <c r="K68" s="434"/>
      <c r="L68" s="51"/>
    </row>
    <row r="69" spans="1:12" ht="30" customHeight="1" x14ac:dyDescent="0.35">
      <c r="B69" s="50" t="s">
        <v>114</v>
      </c>
      <c r="C69" s="434" t="s">
        <v>327</v>
      </c>
      <c r="D69" s="434"/>
      <c r="E69" s="434"/>
      <c r="F69" s="434"/>
      <c r="G69" s="434"/>
      <c r="H69" s="434"/>
      <c r="I69" s="434"/>
      <c r="J69" s="435"/>
      <c r="K69" s="434"/>
      <c r="L69" s="52"/>
    </row>
    <row r="70" spans="1:12" ht="41.25" customHeight="1" x14ac:dyDescent="0.35">
      <c r="B70" s="53" t="s">
        <v>115</v>
      </c>
      <c r="C70" s="54" t="s">
        <v>116</v>
      </c>
      <c r="D70" s="59"/>
      <c r="E70" s="187"/>
      <c r="F70" s="59"/>
      <c r="G70" s="59"/>
      <c r="H70" s="49">
        <f t="shared" ref="H70:H77" si="5">SUM(D70:G70)</f>
        <v>0</v>
      </c>
      <c r="I70" s="62">
        <v>0.3</v>
      </c>
      <c r="J70" s="187"/>
      <c r="K70" s="60"/>
      <c r="L70" s="86"/>
    </row>
    <row r="71" spans="1:12" ht="36" customHeight="1" x14ac:dyDescent="0.35">
      <c r="B71" s="53" t="s">
        <v>117</v>
      </c>
      <c r="C71" s="54" t="s">
        <v>118</v>
      </c>
      <c r="D71" s="59"/>
      <c r="E71" s="187"/>
      <c r="F71" s="59"/>
      <c r="G71" s="59"/>
      <c r="H71" s="49">
        <f t="shared" si="5"/>
        <v>0</v>
      </c>
      <c r="I71" s="62">
        <v>0.25</v>
      </c>
      <c r="J71" s="187"/>
      <c r="K71" s="60"/>
      <c r="L71" s="86"/>
    </row>
    <row r="72" spans="1:12" ht="54.75" customHeight="1" x14ac:dyDescent="0.35">
      <c r="B72" s="53" t="s">
        <v>119</v>
      </c>
      <c r="C72" s="54" t="s">
        <v>120</v>
      </c>
      <c r="D72" s="59"/>
      <c r="E72" s="187"/>
      <c r="F72" s="59"/>
      <c r="G72" s="59"/>
      <c r="H72" s="49">
        <f t="shared" si="5"/>
        <v>0</v>
      </c>
      <c r="I72" s="62">
        <v>0.3</v>
      </c>
      <c r="J72" s="187"/>
      <c r="K72" s="60"/>
      <c r="L72" s="86"/>
    </row>
    <row r="73" spans="1:12" ht="71.25" customHeight="1" x14ac:dyDescent="0.35">
      <c r="B73" s="53" t="s">
        <v>121</v>
      </c>
      <c r="C73" s="54" t="s">
        <v>122</v>
      </c>
      <c r="D73" s="59"/>
      <c r="E73" s="187"/>
      <c r="F73" s="59"/>
      <c r="G73" s="59"/>
      <c r="H73" s="49">
        <f t="shared" si="5"/>
        <v>0</v>
      </c>
      <c r="I73" s="62">
        <v>0.25</v>
      </c>
      <c r="J73" s="187"/>
      <c r="K73" s="60"/>
      <c r="L73" s="86"/>
    </row>
    <row r="74" spans="1:12" ht="15.5" x14ac:dyDescent="0.35">
      <c r="B74" s="53" t="s">
        <v>123</v>
      </c>
      <c r="C74" s="54"/>
      <c r="D74" s="59"/>
      <c r="E74" s="187"/>
      <c r="F74" s="59"/>
      <c r="G74" s="59"/>
      <c r="H74" s="49">
        <f t="shared" si="5"/>
        <v>0</v>
      </c>
      <c r="I74" s="58"/>
      <c r="J74" s="187"/>
      <c r="K74" s="60"/>
      <c r="L74" s="86"/>
    </row>
    <row r="75" spans="1:12" ht="15.5" x14ac:dyDescent="0.35">
      <c r="B75" s="53" t="s">
        <v>124</v>
      </c>
      <c r="C75" s="54"/>
      <c r="D75" s="59"/>
      <c r="E75" s="187"/>
      <c r="F75" s="59"/>
      <c r="G75" s="59"/>
      <c r="H75" s="49">
        <f t="shared" si="5"/>
        <v>0</v>
      </c>
      <c r="I75" s="58"/>
      <c r="J75" s="187"/>
      <c r="K75" s="60"/>
      <c r="L75" s="86"/>
    </row>
    <row r="76" spans="1:12" ht="15.5" x14ac:dyDescent="0.35">
      <c r="A76" s="182"/>
      <c r="B76" s="53" t="s">
        <v>125</v>
      </c>
      <c r="C76" s="80"/>
      <c r="D76" s="68"/>
      <c r="E76" s="187"/>
      <c r="F76" s="68"/>
      <c r="G76" s="68"/>
      <c r="H76" s="49">
        <f t="shared" si="5"/>
        <v>0</v>
      </c>
      <c r="I76" s="67"/>
      <c r="J76" s="187"/>
      <c r="K76" s="69"/>
      <c r="L76" s="86"/>
    </row>
    <row r="77" spans="1:12" s="182" customFormat="1" ht="15.5" x14ac:dyDescent="0.35">
      <c r="B77" s="53" t="s">
        <v>126</v>
      </c>
      <c r="C77" s="80"/>
      <c r="D77" s="68"/>
      <c r="E77" s="187"/>
      <c r="F77" s="68"/>
      <c r="G77" s="68"/>
      <c r="H77" s="49">
        <f t="shared" si="5"/>
        <v>0</v>
      </c>
      <c r="I77" s="67"/>
      <c r="J77" s="187"/>
      <c r="K77" s="69"/>
      <c r="L77" s="86"/>
    </row>
    <row r="78" spans="1:12" s="182" customFormat="1" ht="15.5" x14ac:dyDescent="0.35">
      <c r="A78" s="71"/>
      <c r="B78" s="71"/>
      <c r="C78" s="50" t="s">
        <v>58</v>
      </c>
      <c r="D78" s="73">
        <f>SUM(D70:D77)</f>
        <v>0</v>
      </c>
      <c r="E78" s="188">
        <f>SUM(E70:E77)</f>
        <v>0</v>
      </c>
      <c r="F78" s="73">
        <f>SUM(F70:F77)</f>
        <v>0</v>
      </c>
      <c r="G78" s="73">
        <f>SUM(G70:G77)</f>
        <v>0</v>
      </c>
      <c r="H78" s="197">
        <f>SUM(H70:H77)</f>
        <v>0</v>
      </c>
      <c r="I78" s="73">
        <f>(I70*H70)+(I71*H71)+(I72*H72)+(I73*H73)+(I74*H74)+(I75*H75)+(I76*H76)+(I77*H77)</f>
        <v>0</v>
      </c>
      <c r="J78" s="188">
        <f>SUM(J70:J77)</f>
        <v>0</v>
      </c>
      <c r="K78" s="69"/>
      <c r="L78" s="74"/>
    </row>
    <row r="79" spans="1:12" ht="35.25" customHeight="1" x14ac:dyDescent="0.35">
      <c r="B79" s="50" t="s">
        <v>127</v>
      </c>
      <c r="C79" s="434" t="s">
        <v>328</v>
      </c>
      <c r="D79" s="434"/>
      <c r="E79" s="434"/>
      <c r="F79" s="434"/>
      <c r="G79" s="434"/>
      <c r="H79" s="434"/>
      <c r="I79" s="434"/>
      <c r="J79" s="435"/>
      <c r="K79" s="434"/>
      <c r="L79" s="52"/>
    </row>
    <row r="80" spans="1:12" ht="54" customHeight="1" x14ac:dyDescent="0.35">
      <c r="B80" s="53" t="s">
        <v>128</v>
      </c>
      <c r="C80" s="54" t="s">
        <v>129</v>
      </c>
      <c r="D80" s="59"/>
      <c r="E80" s="187"/>
      <c r="F80" s="59"/>
      <c r="G80" s="59"/>
      <c r="H80" s="49">
        <f t="shared" ref="H80:H87" si="6">SUM(D80:G80)</f>
        <v>0</v>
      </c>
      <c r="I80" s="58">
        <v>0.1</v>
      </c>
      <c r="J80" s="187"/>
      <c r="K80" s="60"/>
      <c r="L80" s="86"/>
    </row>
    <row r="81" spans="1:12" ht="84" customHeight="1" x14ac:dyDescent="0.35">
      <c r="B81" s="53" t="s">
        <v>130</v>
      </c>
      <c r="C81" s="54" t="s">
        <v>131</v>
      </c>
      <c r="D81" s="59"/>
      <c r="E81" s="187"/>
      <c r="F81" s="59"/>
      <c r="G81" s="59"/>
      <c r="H81" s="49">
        <f t="shared" si="6"/>
        <v>0</v>
      </c>
      <c r="I81" s="58">
        <v>0.2</v>
      </c>
      <c r="J81" s="187"/>
      <c r="K81" s="60"/>
      <c r="L81" s="86"/>
    </row>
    <row r="82" spans="1:12" ht="20.65" customHeight="1" x14ac:dyDescent="0.35">
      <c r="B82" s="53" t="s">
        <v>132</v>
      </c>
      <c r="C82" s="205"/>
      <c r="D82" s="59"/>
      <c r="E82" s="187"/>
      <c r="F82" s="59"/>
      <c r="G82" s="59"/>
      <c r="H82" s="49">
        <f t="shared" si="6"/>
        <v>0</v>
      </c>
      <c r="I82" s="58"/>
      <c r="J82" s="187"/>
      <c r="K82" s="60"/>
      <c r="L82" s="86"/>
    </row>
    <row r="83" spans="1:12" ht="20.65" customHeight="1" x14ac:dyDescent="0.35">
      <c r="B83" s="53" t="s">
        <v>134</v>
      </c>
      <c r="C83" s="205"/>
      <c r="D83" s="59"/>
      <c r="E83" s="187"/>
      <c r="F83" s="59"/>
      <c r="G83" s="59"/>
      <c r="H83" s="49">
        <f t="shared" si="6"/>
        <v>0</v>
      </c>
      <c r="I83" s="58"/>
      <c r="J83" s="187"/>
      <c r="K83" s="60"/>
      <c r="L83" s="86"/>
    </row>
    <row r="84" spans="1:12" ht="20.65" customHeight="1" x14ac:dyDescent="0.35">
      <c r="B84" s="53" t="s">
        <v>136</v>
      </c>
      <c r="C84" s="205"/>
      <c r="D84" s="59"/>
      <c r="E84" s="187"/>
      <c r="F84" s="59"/>
      <c r="G84" s="59"/>
      <c r="H84" s="49">
        <f t="shared" si="6"/>
        <v>0</v>
      </c>
      <c r="I84" s="58"/>
      <c r="J84" s="187"/>
      <c r="K84" s="60"/>
      <c r="L84" s="86"/>
    </row>
    <row r="85" spans="1:12" ht="15.5" x14ac:dyDescent="0.35">
      <c r="B85" s="53" t="s">
        <v>329</v>
      </c>
      <c r="C85" s="54"/>
      <c r="D85" s="59"/>
      <c r="E85" s="187"/>
      <c r="F85" s="59"/>
      <c r="G85" s="59"/>
      <c r="H85" s="49">
        <f t="shared" si="6"/>
        <v>0</v>
      </c>
      <c r="I85" s="58"/>
      <c r="J85" s="187"/>
      <c r="K85" s="60"/>
      <c r="L85" s="86"/>
    </row>
    <row r="86" spans="1:12" ht="15.5" x14ac:dyDescent="0.35">
      <c r="B86" s="53" t="s">
        <v>330</v>
      </c>
      <c r="C86" s="80"/>
      <c r="D86" s="68"/>
      <c r="E86" s="187"/>
      <c r="F86" s="68"/>
      <c r="G86" s="68"/>
      <c r="H86" s="49">
        <f t="shared" si="6"/>
        <v>0</v>
      </c>
      <c r="I86" s="67"/>
      <c r="J86" s="187"/>
      <c r="K86" s="69"/>
      <c r="L86" s="86"/>
    </row>
    <row r="87" spans="1:12" ht="15.5" x14ac:dyDescent="0.35">
      <c r="B87" s="53" t="s">
        <v>138</v>
      </c>
      <c r="C87" s="80"/>
      <c r="D87" s="68"/>
      <c r="E87" s="187"/>
      <c r="F87" s="68"/>
      <c r="G87" s="68"/>
      <c r="H87" s="49">
        <f t="shared" si="6"/>
        <v>0</v>
      </c>
      <c r="I87" s="67"/>
      <c r="J87" s="187"/>
      <c r="K87" s="69"/>
      <c r="L87" s="86"/>
    </row>
    <row r="88" spans="1:12" ht="15.5" x14ac:dyDescent="0.35">
      <c r="C88" s="50" t="s">
        <v>58</v>
      </c>
      <c r="D88" s="197">
        <f>SUM(D80:D87)</f>
        <v>0</v>
      </c>
      <c r="E88" s="198">
        <f>SUM(E80:E87)</f>
        <v>0</v>
      </c>
      <c r="F88" s="197">
        <f>SUM(F80:F87)</f>
        <v>0</v>
      </c>
      <c r="G88" s="197">
        <f>SUM(G80:G87)</f>
        <v>0</v>
      </c>
      <c r="H88" s="197">
        <f>SUM(H80:H87)</f>
        <v>0</v>
      </c>
      <c r="I88" s="73">
        <f>(I80*H80)+(I81*H81)+(I82*H82)+(I83*H83)+(I84*H84)+(I85*H85)+(I86*H86)+(I87*H87)</f>
        <v>0</v>
      </c>
      <c r="J88" s="188">
        <f>SUM(J80:J87)</f>
        <v>0</v>
      </c>
      <c r="K88" s="69"/>
      <c r="L88" s="74"/>
    </row>
    <row r="89" spans="1:12" ht="35.25" customHeight="1" x14ac:dyDescent="0.35">
      <c r="B89" s="50" t="s">
        <v>139</v>
      </c>
      <c r="C89" s="434" t="s">
        <v>140</v>
      </c>
      <c r="D89" s="434"/>
      <c r="E89" s="434"/>
      <c r="F89" s="434"/>
      <c r="G89" s="434"/>
      <c r="H89" s="434"/>
      <c r="I89" s="434"/>
      <c r="J89" s="435"/>
      <c r="K89" s="434"/>
      <c r="L89" s="52"/>
    </row>
    <row r="90" spans="1:12" ht="53.25" customHeight="1" thickBot="1" x14ac:dyDescent="0.4">
      <c r="B90" s="53" t="s">
        <v>141</v>
      </c>
      <c r="C90" s="206" t="s">
        <v>142</v>
      </c>
      <c r="D90" s="59"/>
      <c r="E90" s="187">
        <v>213381.47454545452</v>
      </c>
      <c r="F90" s="59"/>
      <c r="G90" s="59"/>
      <c r="H90" s="49">
        <f>SUM(D90:G90)</f>
        <v>213381.47454545452</v>
      </c>
      <c r="I90" s="87">
        <v>0.25</v>
      </c>
      <c r="J90" s="187">
        <f>69738</f>
        <v>69738</v>
      </c>
      <c r="K90" s="60"/>
      <c r="L90" s="86"/>
    </row>
    <row r="91" spans="1:12" ht="56.25" customHeight="1" thickBot="1" x14ac:dyDescent="0.4">
      <c r="B91" s="53" t="s">
        <v>143</v>
      </c>
      <c r="C91" s="206" t="s">
        <v>144</v>
      </c>
      <c r="D91" s="59"/>
      <c r="E91" s="187">
        <v>183806.28959999993</v>
      </c>
      <c r="F91" s="59"/>
      <c r="G91" s="59"/>
      <c r="H91" s="49">
        <f t="shared" ref="H91:H97" si="7">SUM(D91:G91)</f>
        <v>183806.28959999993</v>
      </c>
      <c r="I91" s="87">
        <v>0.35</v>
      </c>
      <c r="J91" s="187"/>
      <c r="K91" s="60"/>
      <c r="L91" s="86"/>
    </row>
    <row r="92" spans="1:12" ht="42" customHeight="1" thickBot="1" x14ac:dyDescent="0.4">
      <c r="B92" s="53" t="s">
        <v>145</v>
      </c>
      <c r="C92" s="206" t="s">
        <v>146</v>
      </c>
      <c r="D92" s="59"/>
      <c r="E92" s="187">
        <v>137060.31970909087</v>
      </c>
      <c r="F92" s="59"/>
      <c r="G92" s="59"/>
      <c r="H92" s="49">
        <f t="shared" si="7"/>
        <v>137060.31970909087</v>
      </c>
      <c r="I92" s="87">
        <v>0.45</v>
      </c>
      <c r="J92" s="187">
        <v>43600</v>
      </c>
      <c r="K92" s="60"/>
      <c r="L92" s="86"/>
    </row>
    <row r="93" spans="1:12" ht="15.5" x14ac:dyDescent="0.35">
      <c r="A93" s="182"/>
      <c r="B93" s="53" t="s">
        <v>147</v>
      </c>
      <c r="C93" s="54"/>
      <c r="D93" s="59"/>
      <c r="E93" s="187"/>
      <c r="F93" s="59"/>
      <c r="G93" s="59"/>
      <c r="H93" s="49">
        <f t="shared" si="7"/>
        <v>0</v>
      </c>
      <c r="I93" s="58"/>
      <c r="J93" s="187"/>
      <c r="K93" s="60"/>
      <c r="L93" s="86"/>
    </row>
    <row r="94" spans="1:12" s="182" customFormat="1" ht="15.5" x14ac:dyDescent="0.35">
      <c r="A94" s="71"/>
      <c r="B94" s="53" t="s">
        <v>148</v>
      </c>
      <c r="C94" s="54"/>
      <c r="D94" s="59"/>
      <c r="E94" s="187"/>
      <c r="F94" s="59"/>
      <c r="G94" s="59"/>
      <c r="H94" s="49">
        <f t="shared" si="7"/>
        <v>0</v>
      </c>
      <c r="I94" s="58"/>
      <c r="J94" s="187"/>
      <c r="K94" s="60"/>
      <c r="L94" s="86"/>
    </row>
    <row r="95" spans="1:12" ht="15.5" x14ac:dyDescent="0.35">
      <c r="B95" s="53" t="s">
        <v>149</v>
      </c>
      <c r="C95" s="54"/>
      <c r="D95" s="59"/>
      <c r="E95" s="187"/>
      <c r="F95" s="59"/>
      <c r="G95" s="59"/>
      <c r="H95" s="49">
        <f t="shared" si="7"/>
        <v>0</v>
      </c>
      <c r="I95" s="58"/>
      <c r="J95" s="187"/>
      <c r="K95" s="60"/>
      <c r="L95" s="86"/>
    </row>
    <row r="96" spans="1:12" ht="15.5" x14ac:dyDescent="0.35">
      <c r="B96" s="53" t="s">
        <v>150</v>
      </c>
      <c r="C96" s="80"/>
      <c r="D96" s="68"/>
      <c r="E96" s="187"/>
      <c r="F96" s="68"/>
      <c r="G96" s="68"/>
      <c r="H96" s="49">
        <f t="shared" si="7"/>
        <v>0</v>
      </c>
      <c r="I96" s="67"/>
      <c r="J96" s="187"/>
      <c r="K96" s="69"/>
      <c r="L96" s="86"/>
    </row>
    <row r="97" spans="2:12" ht="15.5" x14ac:dyDescent="0.35">
      <c r="B97" s="53" t="s">
        <v>151</v>
      </c>
      <c r="C97" s="80"/>
      <c r="D97" s="68"/>
      <c r="E97" s="187"/>
      <c r="F97" s="68"/>
      <c r="G97" s="68"/>
      <c r="H97" s="49">
        <f t="shared" si="7"/>
        <v>0</v>
      </c>
      <c r="I97" s="67"/>
      <c r="J97" s="187"/>
      <c r="K97" s="69"/>
      <c r="L97" s="86"/>
    </row>
    <row r="98" spans="2:12" ht="15.5" x14ac:dyDescent="0.35">
      <c r="C98" s="50" t="s">
        <v>58</v>
      </c>
      <c r="D98" s="197">
        <f>SUM(D90:D97)</f>
        <v>0</v>
      </c>
      <c r="E98" s="198">
        <f>SUM(E90:E97)</f>
        <v>534248.08385454537</v>
      </c>
      <c r="F98" s="197">
        <f>SUM(F90:F97)</f>
        <v>0</v>
      </c>
      <c r="G98" s="197">
        <f>SUM(G90:G97)</f>
        <v>0</v>
      </c>
      <c r="H98" s="197">
        <f>SUM(H90:H97)</f>
        <v>534248.08385454537</v>
      </c>
      <c r="I98" s="73">
        <f>(I90*H90)+(I91*H91)+(I92*H92)+(I93*H93)+(I94*H94)+(I95*H95)+(I96*H96)+(I97*H97)</f>
        <v>179354.71386545448</v>
      </c>
      <c r="J98" s="188">
        <f>SUM(J90:J97)</f>
        <v>113338</v>
      </c>
      <c r="K98" s="69"/>
      <c r="L98" s="74"/>
    </row>
    <row r="99" spans="2:12" ht="29.25" customHeight="1" x14ac:dyDescent="0.35">
      <c r="B99" s="50" t="s">
        <v>152</v>
      </c>
      <c r="C99" s="434" t="str">
        <f>'[3]1) Budget Table'!$C$97</f>
        <v xml:space="preserve">Improved management and delivery of basic services in a responsive, accountable and inclusive way </v>
      </c>
      <c r="D99" s="434"/>
      <c r="E99" s="434"/>
      <c r="F99" s="434"/>
      <c r="G99" s="434"/>
      <c r="H99" s="434"/>
      <c r="I99" s="434"/>
      <c r="J99" s="435"/>
      <c r="K99" s="434"/>
      <c r="L99" s="52"/>
    </row>
    <row r="100" spans="2:12" ht="45" customHeight="1" thickBot="1" x14ac:dyDescent="0.4">
      <c r="B100" s="53" t="s">
        <v>153</v>
      </c>
      <c r="C100" s="206" t="s">
        <v>154</v>
      </c>
      <c r="D100" s="59"/>
      <c r="E100" s="187">
        <v>60739.164872727262</v>
      </c>
      <c r="F100" s="59"/>
      <c r="G100" s="88"/>
      <c r="H100" s="49">
        <f>SUM(D100:G100)</f>
        <v>60739.164872727262</v>
      </c>
      <c r="I100" s="87">
        <v>0.35</v>
      </c>
      <c r="J100" s="187">
        <v>39725</v>
      </c>
      <c r="K100" s="60"/>
      <c r="L100" s="86"/>
    </row>
    <row r="101" spans="2:12" ht="42" customHeight="1" thickBot="1" x14ac:dyDescent="0.4">
      <c r="B101" s="53" t="s">
        <v>155</v>
      </c>
      <c r="C101" s="206" t="s">
        <v>156</v>
      </c>
      <c r="D101" s="59"/>
      <c r="E101" s="187">
        <v>45157.1749090909</v>
      </c>
      <c r="F101" s="59"/>
      <c r="G101" s="89"/>
      <c r="H101" s="49">
        <f t="shared" ref="H101:H107" si="8">SUM(D101:G101)</f>
        <v>45157.1749090909</v>
      </c>
      <c r="I101" s="87">
        <v>0.35</v>
      </c>
      <c r="J101" s="187"/>
      <c r="K101" s="60"/>
      <c r="L101" s="86"/>
    </row>
    <row r="102" spans="2:12" ht="56.25" customHeight="1" thickBot="1" x14ac:dyDescent="0.4">
      <c r="B102" s="53" t="s">
        <v>157</v>
      </c>
      <c r="C102" s="206" t="s">
        <v>158</v>
      </c>
      <c r="D102" s="59"/>
      <c r="E102" s="187">
        <v>45157.1749090909</v>
      </c>
      <c r="F102" s="59"/>
      <c r="G102" s="89"/>
      <c r="H102" s="49">
        <f t="shared" si="8"/>
        <v>45157.1749090909</v>
      </c>
      <c r="I102" s="87">
        <v>0.3</v>
      </c>
      <c r="J102" s="187">
        <v>46894</v>
      </c>
      <c r="K102" s="60"/>
      <c r="L102" s="86"/>
    </row>
    <row r="103" spans="2:12" ht="15.5" x14ac:dyDescent="0.35">
      <c r="B103" s="53" t="s">
        <v>159</v>
      </c>
      <c r="C103" s="54"/>
      <c r="D103" s="59"/>
      <c r="E103" s="187"/>
      <c r="F103" s="59"/>
      <c r="G103" s="59"/>
      <c r="H103" s="49">
        <f t="shared" si="8"/>
        <v>0</v>
      </c>
      <c r="I103" s="58"/>
      <c r="J103" s="187"/>
      <c r="K103" s="60"/>
      <c r="L103" s="86"/>
    </row>
    <row r="104" spans="2:12" ht="15.5" x14ac:dyDescent="0.35">
      <c r="B104" s="53" t="s">
        <v>160</v>
      </c>
      <c r="C104" s="54"/>
      <c r="D104" s="59"/>
      <c r="E104" s="187"/>
      <c r="F104" s="59"/>
      <c r="G104" s="59"/>
      <c r="H104" s="49">
        <f t="shared" si="8"/>
        <v>0</v>
      </c>
      <c r="I104" s="58"/>
      <c r="J104" s="187"/>
      <c r="K104" s="60"/>
      <c r="L104" s="86"/>
    </row>
    <row r="105" spans="2:12" ht="15.5" x14ac:dyDescent="0.35">
      <c r="B105" s="53" t="s">
        <v>161</v>
      </c>
      <c r="C105" s="54"/>
      <c r="D105" s="59"/>
      <c r="E105" s="187"/>
      <c r="F105" s="59"/>
      <c r="G105" s="59"/>
      <c r="H105" s="49">
        <f t="shared" si="8"/>
        <v>0</v>
      </c>
      <c r="I105" s="58"/>
      <c r="J105" s="187"/>
      <c r="K105" s="60"/>
      <c r="L105" s="86"/>
    </row>
    <row r="106" spans="2:12" ht="15.5" x14ac:dyDescent="0.35">
      <c r="B106" s="53" t="s">
        <v>162</v>
      </c>
      <c r="C106" s="80"/>
      <c r="D106" s="68"/>
      <c r="E106" s="187"/>
      <c r="F106" s="68"/>
      <c r="G106" s="68"/>
      <c r="H106" s="49">
        <f t="shared" si="8"/>
        <v>0</v>
      </c>
      <c r="I106" s="67"/>
      <c r="J106" s="187"/>
      <c r="K106" s="69"/>
      <c r="L106" s="86"/>
    </row>
    <row r="107" spans="2:12" ht="15.5" x14ac:dyDescent="0.35">
      <c r="B107" s="53" t="s">
        <v>163</v>
      </c>
      <c r="C107" s="80"/>
      <c r="D107" s="68"/>
      <c r="E107" s="187"/>
      <c r="F107" s="68"/>
      <c r="G107" s="68"/>
      <c r="H107" s="49">
        <f t="shared" si="8"/>
        <v>0</v>
      </c>
      <c r="I107" s="67"/>
      <c r="J107" s="187"/>
      <c r="K107" s="69"/>
      <c r="L107" s="86"/>
    </row>
    <row r="108" spans="2:12" ht="18" customHeight="1" x14ac:dyDescent="0.35">
      <c r="C108" s="50" t="s">
        <v>58</v>
      </c>
      <c r="D108" s="73">
        <f>SUM(D100:D107)</f>
        <v>0</v>
      </c>
      <c r="E108" s="188">
        <f>SUM(E100:E107)</f>
        <v>151053.51469090907</v>
      </c>
      <c r="F108" s="73">
        <f>SUM(F100:F107)</f>
        <v>0</v>
      </c>
      <c r="G108" s="73">
        <f>SUM(G100:G107)</f>
        <v>0</v>
      </c>
      <c r="H108" s="73">
        <f>SUM(H100:H107)</f>
        <v>151053.51469090907</v>
      </c>
      <c r="I108" s="73">
        <f>(I100*H100)+(I101*H101)+(I102*H102)+(I103*H103)+(I104*H104)+(I105*H105)+(I106*H106)+(I107*H107)</f>
        <v>50610.871396363626</v>
      </c>
      <c r="J108" s="188">
        <f>SUM(J100:J107)</f>
        <v>86619</v>
      </c>
      <c r="K108" s="69"/>
      <c r="L108" s="74"/>
    </row>
    <row r="109" spans="2:12" ht="18" customHeight="1" x14ac:dyDescent="0.35">
      <c r="B109" s="50" t="s">
        <v>164</v>
      </c>
      <c r="C109" s="427"/>
      <c r="D109" s="427"/>
      <c r="E109" s="427"/>
      <c r="F109" s="427"/>
      <c r="G109" s="427"/>
      <c r="H109" s="427"/>
      <c r="I109" s="427"/>
      <c r="J109" s="428"/>
      <c r="K109" s="427"/>
      <c r="L109" s="74"/>
    </row>
    <row r="110" spans="2:12" ht="18" customHeight="1" x14ac:dyDescent="0.35">
      <c r="B110" s="53" t="s">
        <v>165</v>
      </c>
      <c r="C110" s="54"/>
      <c r="D110" s="59"/>
      <c r="E110" s="187"/>
      <c r="F110" s="59"/>
      <c r="G110" s="88"/>
      <c r="H110" s="49">
        <f t="shared" ref="H110:H117" si="9">SUM(D110:G110)</f>
        <v>0</v>
      </c>
      <c r="I110" s="58"/>
      <c r="J110" s="187"/>
      <c r="K110" s="60"/>
      <c r="L110" s="74"/>
    </row>
    <row r="111" spans="2:12" ht="18" customHeight="1" x14ac:dyDescent="0.35">
      <c r="B111" s="53" t="s">
        <v>167</v>
      </c>
      <c r="C111" s="54"/>
      <c r="D111" s="59"/>
      <c r="E111" s="187"/>
      <c r="F111" s="59"/>
      <c r="G111" s="89"/>
      <c r="H111" s="49">
        <f t="shared" si="9"/>
        <v>0</v>
      </c>
      <c r="I111" s="58"/>
      <c r="J111" s="187"/>
      <c r="K111" s="60"/>
      <c r="L111" s="74"/>
    </row>
    <row r="112" spans="2:12" ht="18" customHeight="1" x14ac:dyDescent="0.35">
      <c r="B112" s="53" t="s">
        <v>169</v>
      </c>
      <c r="C112" s="54"/>
      <c r="D112" s="59"/>
      <c r="E112" s="187"/>
      <c r="F112" s="59"/>
      <c r="G112" s="89"/>
      <c r="H112" s="49">
        <f t="shared" si="9"/>
        <v>0</v>
      </c>
      <c r="I112" s="58"/>
      <c r="J112" s="187"/>
      <c r="K112" s="60"/>
      <c r="L112" s="74"/>
    </row>
    <row r="113" spans="2:12" ht="18" customHeight="1" x14ac:dyDescent="0.35">
      <c r="B113" s="53" t="s">
        <v>170</v>
      </c>
      <c r="C113" s="54"/>
      <c r="D113" s="59"/>
      <c r="E113" s="187"/>
      <c r="F113" s="59"/>
      <c r="G113" s="59"/>
      <c r="H113" s="49">
        <f t="shared" si="9"/>
        <v>0</v>
      </c>
      <c r="I113" s="58"/>
      <c r="J113" s="187"/>
      <c r="K113" s="60"/>
      <c r="L113" s="74"/>
    </row>
    <row r="114" spans="2:12" ht="18" customHeight="1" x14ac:dyDescent="0.35">
      <c r="B114" s="53" t="s">
        <v>171</v>
      </c>
      <c r="C114" s="54"/>
      <c r="D114" s="59"/>
      <c r="E114" s="187"/>
      <c r="F114" s="59"/>
      <c r="G114" s="59"/>
      <c r="H114" s="49">
        <f t="shared" si="9"/>
        <v>0</v>
      </c>
      <c r="I114" s="58"/>
      <c r="J114" s="187"/>
      <c r="K114" s="60"/>
      <c r="L114" s="74"/>
    </row>
    <row r="115" spans="2:12" ht="18" customHeight="1" x14ac:dyDescent="0.35">
      <c r="B115" s="53" t="s">
        <v>172</v>
      </c>
      <c r="C115" s="54"/>
      <c r="D115" s="59"/>
      <c r="E115" s="187"/>
      <c r="F115" s="59"/>
      <c r="G115" s="59"/>
      <c r="H115" s="49">
        <f t="shared" si="9"/>
        <v>0</v>
      </c>
      <c r="I115" s="58"/>
      <c r="J115" s="187"/>
      <c r="K115" s="60"/>
      <c r="L115" s="74"/>
    </row>
    <row r="116" spans="2:12" ht="18" customHeight="1" x14ac:dyDescent="0.35">
      <c r="B116" s="53" t="s">
        <v>173</v>
      </c>
      <c r="C116" s="80"/>
      <c r="D116" s="68"/>
      <c r="E116" s="187"/>
      <c r="F116" s="68"/>
      <c r="G116" s="68"/>
      <c r="H116" s="49">
        <f t="shared" si="9"/>
        <v>0</v>
      </c>
      <c r="I116" s="67"/>
      <c r="J116" s="187"/>
      <c r="K116" s="69"/>
      <c r="L116" s="74"/>
    </row>
    <row r="117" spans="2:12" ht="18" customHeight="1" x14ac:dyDescent="0.35">
      <c r="B117" s="53" t="s">
        <v>174</v>
      </c>
      <c r="C117" s="80"/>
      <c r="D117" s="68"/>
      <c r="E117" s="187"/>
      <c r="F117" s="68"/>
      <c r="G117" s="68"/>
      <c r="H117" s="49">
        <f t="shared" si="9"/>
        <v>0</v>
      </c>
      <c r="I117" s="67"/>
      <c r="J117" s="187"/>
      <c r="K117" s="69"/>
      <c r="L117" s="74"/>
    </row>
    <row r="118" spans="2:12" ht="18" customHeight="1" x14ac:dyDescent="0.35">
      <c r="C118" s="50" t="s">
        <v>58</v>
      </c>
      <c r="D118" s="73">
        <f>SUM(D110:D117)</f>
        <v>0</v>
      </c>
      <c r="E118" s="188">
        <f>SUM(E110:E117)</f>
        <v>0</v>
      </c>
      <c r="F118" s="73">
        <f>SUM(F110:F117)</f>
        <v>0</v>
      </c>
      <c r="G118" s="73">
        <f>SUM(G110:G117)</f>
        <v>0</v>
      </c>
      <c r="H118" s="73">
        <f>SUM(H110:H117)</f>
        <v>0</v>
      </c>
      <c r="I118" s="73">
        <f>(I110*H110)+(I111*H111)+(I112*H112)+(I113*H113)+(I114*H114)+(I115*H115)+(I116*H116)+(I117*H117)</f>
        <v>0</v>
      </c>
      <c r="J118" s="188">
        <f>SUM(J110:J117)</f>
        <v>0</v>
      </c>
      <c r="K118" s="69"/>
      <c r="L118" s="74"/>
    </row>
    <row r="119" spans="2:12" ht="15.75" customHeight="1" x14ac:dyDescent="0.35">
      <c r="B119" s="90"/>
      <c r="C119" s="83"/>
      <c r="D119" s="92"/>
      <c r="E119" s="207"/>
      <c r="F119" s="92"/>
      <c r="G119" s="92"/>
      <c r="H119" s="92"/>
      <c r="I119" s="92"/>
      <c r="J119" s="207"/>
      <c r="K119" s="83"/>
      <c r="L119" s="208"/>
    </row>
    <row r="120" spans="2:12" ht="41.25" customHeight="1" x14ac:dyDescent="0.35">
      <c r="B120" s="50" t="s">
        <v>175</v>
      </c>
      <c r="C120" s="434" t="s">
        <v>176</v>
      </c>
      <c r="D120" s="434"/>
      <c r="E120" s="434"/>
      <c r="F120" s="434"/>
      <c r="G120" s="434"/>
      <c r="H120" s="434"/>
      <c r="I120" s="434"/>
      <c r="J120" s="435"/>
      <c r="K120" s="434"/>
      <c r="L120" s="51"/>
    </row>
    <row r="121" spans="2:12" ht="29.25" customHeight="1" x14ac:dyDescent="0.35">
      <c r="B121" s="50" t="s">
        <v>177</v>
      </c>
      <c r="C121" s="434" t="s">
        <v>178</v>
      </c>
      <c r="D121" s="434"/>
      <c r="E121" s="434"/>
      <c r="F121" s="434"/>
      <c r="G121" s="434"/>
      <c r="H121" s="434"/>
      <c r="I121" s="434"/>
      <c r="J121" s="435"/>
      <c r="K121" s="434"/>
      <c r="L121" s="52"/>
    </row>
    <row r="122" spans="2:12" ht="57" customHeight="1" x14ac:dyDescent="0.35">
      <c r="B122" s="53" t="s">
        <v>179</v>
      </c>
      <c r="C122" s="54" t="s">
        <v>180</v>
      </c>
      <c r="D122" s="59"/>
      <c r="E122" s="187"/>
      <c r="F122" s="59">
        <v>20000</v>
      </c>
      <c r="G122" s="59"/>
      <c r="H122" s="49">
        <f>SUM(D122:G122)</f>
        <v>20000</v>
      </c>
      <c r="I122" s="62">
        <v>0.3</v>
      </c>
      <c r="J122" s="187"/>
      <c r="K122" s="60"/>
      <c r="L122" s="86"/>
    </row>
    <row r="123" spans="2:12" ht="44.25" customHeight="1" x14ac:dyDescent="0.35">
      <c r="B123" s="53" t="s">
        <v>181</v>
      </c>
      <c r="C123" s="54" t="s">
        <v>182</v>
      </c>
      <c r="D123" s="59"/>
      <c r="E123" s="187"/>
      <c r="F123" s="59">
        <v>40000</v>
      </c>
      <c r="G123" s="59"/>
      <c r="H123" s="49">
        <f t="shared" ref="H123:H129" si="10">SUM(D123:G123)</f>
        <v>40000</v>
      </c>
      <c r="I123" s="62">
        <v>0.3</v>
      </c>
      <c r="J123" s="187"/>
      <c r="K123" s="60"/>
      <c r="L123" s="86"/>
    </row>
    <row r="124" spans="2:12" ht="49.5" customHeight="1" x14ac:dyDescent="0.35">
      <c r="B124" s="53" t="s">
        <v>183</v>
      </c>
      <c r="C124" s="54" t="s">
        <v>184</v>
      </c>
      <c r="D124" s="59"/>
      <c r="E124" s="187"/>
      <c r="F124" s="59">
        <v>14000</v>
      </c>
      <c r="G124" s="59"/>
      <c r="H124" s="49">
        <f t="shared" si="10"/>
        <v>14000</v>
      </c>
      <c r="I124" s="62">
        <v>0.2</v>
      </c>
      <c r="J124" s="187"/>
      <c r="K124" s="60"/>
      <c r="L124" s="86"/>
    </row>
    <row r="125" spans="2:12" ht="59.25" customHeight="1" x14ac:dyDescent="0.35">
      <c r="B125" s="53" t="s">
        <v>185</v>
      </c>
      <c r="C125" s="54" t="s">
        <v>186</v>
      </c>
      <c r="D125" s="54"/>
      <c r="E125" s="187"/>
      <c r="F125" s="59">
        <v>20000</v>
      </c>
      <c r="G125" s="59"/>
      <c r="H125" s="49">
        <f t="shared" si="10"/>
        <v>20000</v>
      </c>
      <c r="I125" s="62">
        <v>0.3</v>
      </c>
      <c r="J125" s="187"/>
      <c r="K125" s="60"/>
      <c r="L125" s="86"/>
    </row>
    <row r="126" spans="2:12" ht="73.5" customHeight="1" x14ac:dyDescent="0.35">
      <c r="B126" s="53" t="s">
        <v>187</v>
      </c>
      <c r="C126" s="54" t="s">
        <v>331</v>
      </c>
      <c r="D126" s="59"/>
      <c r="E126" s="187"/>
      <c r="F126" s="59">
        <v>39500</v>
      </c>
      <c r="G126" s="59"/>
      <c r="H126" s="49">
        <f t="shared" si="10"/>
        <v>39500</v>
      </c>
      <c r="I126" s="62">
        <v>0.2</v>
      </c>
      <c r="J126" s="187"/>
      <c r="K126" s="60"/>
      <c r="L126" s="86"/>
    </row>
    <row r="127" spans="2:12" ht="55.5" customHeight="1" x14ac:dyDescent="0.35">
      <c r="B127" s="53" t="s">
        <v>189</v>
      </c>
      <c r="C127" s="54" t="s">
        <v>190</v>
      </c>
      <c r="D127" s="59"/>
      <c r="E127" s="187"/>
      <c r="F127" s="59">
        <v>20000</v>
      </c>
      <c r="G127" s="59"/>
      <c r="H127" s="49">
        <f t="shared" si="10"/>
        <v>20000</v>
      </c>
      <c r="I127" s="62">
        <v>0.3</v>
      </c>
      <c r="J127" s="187"/>
      <c r="K127" s="60"/>
      <c r="L127" s="86"/>
    </row>
    <row r="128" spans="2:12" ht="68.25" customHeight="1" x14ac:dyDescent="0.35">
      <c r="B128" s="53" t="s">
        <v>191</v>
      </c>
      <c r="C128" s="80" t="s">
        <v>192</v>
      </c>
      <c r="D128" s="68"/>
      <c r="E128" s="187"/>
      <c r="F128" s="59">
        <v>20000</v>
      </c>
      <c r="G128" s="68"/>
      <c r="H128" s="49">
        <f t="shared" si="10"/>
        <v>20000</v>
      </c>
      <c r="I128" s="94">
        <v>0.5</v>
      </c>
      <c r="J128" s="187"/>
      <c r="K128" s="69"/>
      <c r="L128" s="86"/>
    </row>
    <row r="129" spans="2:12" ht="15.5" x14ac:dyDescent="0.35">
      <c r="B129" s="53" t="s">
        <v>193</v>
      </c>
      <c r="C129" s="54"/>
      <c r="D129" s="68"/>
      <c r="E129" s="187"/>
      <c r="F129" s="68"/>
      <c r="G129" s="68"/>
      <c r="H129" s="49">
        <f t="shared" si="10"/>
        <v>0</v>
      </c>
      <c r="I129" s="67"/>
      <c r="J129" s="187"/>
      <c r="K129" s="69"/>
      <c r="L129" s="86"/>
    </row>
    <row r="130" spans="2:12" ht="15.5" x14ac:dyDescent="0.35">
      <c r="C130" s="50" t="s">
        <v>58</v>
      </c>
      <c r="D130" s="73">
        <f>SUM(D122:D129)</f>
        <v>0</v>
      </c>
      <c r="E130" s="188">
        <f>SUM(E122:E129)</f>
        <v>0</v>
      </c>
      <c r="F130" s="73">
        <f>SUM(F122:F129)</f>
        <v>173500</v>
      </c>
      <c r="G130" s="73">
        <f>SUM(G122:G129)</f>
        <v>0</v>
      </c>
      <c r="H130" s="197">
        <f>SUM(H122:H129)</f>
        <v>173500</v>
      </c>
      <c r="I130" s="73">
        <f>(I122*H122)+(I123*H123)+(I124*H124)+(I125*H125)+(I126*H126)+(I127*H127)+(I128*H128)+(I129*H129)</f>
        <v>50700</v>
      </c>
      <c r="J130" s="188">
        <f>SUM(J122:J129)</f>
        <v>0</v>
      </c>
      <c r="K130" s="69"/>
      <c r="L130" s="74"/>
    </row>
    <row r="131" spans="2:12" ht="28.5" customHeight="1" x14ac:dyDescent="0.35">
      <c r="B131" s="50" t="s">
        <v>194</v>
      </c>
      <c r="C131" s="434" t="s">
        <v>195</v>
      </c>
      <c r="D131" s="434"/>
      <c r="E131" s="434"/>
      <c r="F131" s="434"/>
      <c r="G131" s="434"/>
      <c r="H131" s="434"/>
      <c r="I131" s="434"/>
      <c r="J131" s="435"/>
      <c r="K131" s="434"/>
      <c r="L131" s="52"/>
    </row>
    <row r="132" spans="2:12" ht="41.25" customHeight="1" x14ac:dyDescent="0.35">
      <c r="B132" s="53" t="s">
        <v>196</v>
      </c>
      <c r="C132" s="54" t="s">
        <v>197</v>
      </c>
      <c r="D132" s="59"/>
      <c r="E132" s="187"/>
      <c r="F132" s="59">
        <v>15600</v>
      </c>
      <c r="G132" s="59"/>
      <c r="H132" s="49">
        <f t="shared" ref="H132:H139" si="11">SUM(D132:G132)</f>
        <v>15600</v>
      </c>
      <c r="I132" s="58">
        <v>1</v>
      </c>
      <c r="J132" s="187"/>
      <c r="K132" s="60"/>
      <c r="L132" s="86"/>
    </row>
    <row r="133" spans="2:12" ht="58.5" customHeight="1" x14ac:dyDescent="0.35">
      <c r="B133" s="53" t="s">
        <v>198</v>
      </c>
      <c r="C133" s="54" t="s">
        <v>332</v>
      </c>
      <c r="D133" s="59"/>
      <c r="E133" s="187"/>
      <c r="F133" s="59">
        <v>100000</v>
      </c>
      <c r="G133" s="59"/>
      <c r="H133" s="49">
        <f t="shared" si="11"/>
        <v>100000</v>
      </c>
      <c r="I133" s="58">
        <v>1</v>
      </c>
      <c r="J133" s="187"/>
      <c r="K133" s="60"/>
      <c r="L133" s="86"/>
    </row>
    <row r="134" spans="2:12" ht="69.75" customHeight="1" x14ac:dyDescent="0.35">
      <c r="B134" s="53" t="s">
        <v>200</v>
      </c>
      <c r="C134" s="54" t="s">
        <v>201</v>
      </c>
      <c r="D134" s="59"/>
      <c r="E134" s="187"/>
      <c r="F134" s="59">
        <v>50000</v>
      </c>
      <c r="G134" s="59"/>
      <c r="H134" s="49">
        <f t="shared" si="11"/>
        <v>50000</v>
      </c>
      <c r="I134" s="58">
        <v>1</v>
      </c>
      <c r="J134" s="187"/>
      <c r="K134" s="60"/>
      <c r="L134" s="86"/>
    </row>
    <row r="135" spans="2:12" ht="15.5" x14ac:dyDescent="0.35">
      <c r="B135" s="53" t="s">
        <v>202</v>
      </c>
      <c r="C135" s="54"/>
      <c r="D135" s="59"/>
      <c r="E135" s="187"/>
      <c r="F135" s="59"/>
      <c r="G135" s="59"/>
      <c r="H135" s="49">
        <f t="shared" si="11"/>
        <v>0</v>
      </c>
      <c r="I135" s="58"/>
      <c r="J135" s="187"/>
      <c r="K135" s="60"/>
      <c r="L135" s="86"/>
    </row>
    <row r="136" spans="2:12" ht="15.5" x14ac:dyDescent="0.35">
      <c r="B136" s="53" t="s">
        <v>203</v>
      </c>
      <c r="C136" s="54"/>
      <c r="D136" s="59"/>
      <c r="E136" s="187"/>
      <c r="F136" s="59"/>
      <c r="G136" s="59"/>
      <c r="H136" s="49">
        <f t="shared" si="11"/>
        <v>0</v>
      </c>
      <c r="I136" s="58"/>
      <c r="J136" s="187"/>
      <c r="K136" s="60"/>
      <c r="L136" s="86"/>
    </row>
    <row r="137" spans="2:12" ht="15.5" x14ac:dyDescent="0.35">
      <c r="B137" s="53" t="s">
        <v>204</v>
      </c>
      <c r="C137" s="54"/>
      <c r="D137" s="59"/>
      <c r="E137" s="187"/>
      <c r="F137" s="59"/>
      <c r="G137" s="59"/>
      <c r="H137" s="49">
        <f t="shared" si="11"/>
        <v>0</v>
      </c>
      <c r="I137" s="58"/>
      <c r="J137" s="187"/>
      <c r="K137" s="60"/>
      <c r="L137" s="86"/>
    </row>
    <row r="138" spans="2:12" ht="15.5" x14ac:dyDescent="0.35">
      <c r="B138" s="53" t="s">
        <v>205</v>
      </c>
      <c r="C138" s="80"/>
      <c r="D138" s="68"/>
      <c r="E138" s="187"/>
      <c r="F138" s="68"/>
      <c r="G138" s="68"/>
      <c r="H138" s="49">
        <f t="shared" si="11"/>
        <v>0</v>
      </c>
      <c r="I138" s="67"/>
      <c r="J138" s="187"/>
      <c r="K138" s="69"/>
      <c r="L138" s="86"/>
    </row>
    <row r="139" spans="2:12" ht="15.5" x14ac:dyDescent="0.35">
      <c r="B139" s="53" t="s">
        <v>206</v>
      </c>
      <c r="C139" s="80"/>
      <c r="D139" s="68"/>
      <c r="E139" s="187"/>
      <c r="F139" s="68"/>
      <c r="G139" s="68"/>
      <c r="H139" s="49">
        <f t="shared" si="11"/>
        <v>0</v>
      </c>
      <c r="I139" s="67"/>
      <c r="J139" s="187"/>
      <c r="K139" s="69"/>
      <c r="L139" s="86"/>
    </row>
    <row r="140" spans="2:12" ht="15.5" x14ac:dyDescent="0.35">
      <c r="C140" s="50" t="s">
        <v>58</v>
      </c>
      <c r="D140" s="197">
        <f>SUM(D132:D139)</f>
        <v>0</v>
      </c>
      <c r="E140" s="198">
        <f>SUM(E132:E139)</f>
        <v>0</v>
      </c>
      <c r="F140" s="197">
        <f>SUM(F132:F139)</f>
        <v>165600</v>
      </c>
      <c r="G140" s="197">
        <f>SUM(G132:G139)</f>
        <v>0</v>
      </c>
      <c r="H140" s="197">
        <f>SUM(H132:H139)</f>
        <v>165600</v>
      </c>
      <c r="I140" s="73">
        <f>(I132*H132)+(I133*H133)+(I134*H134)+(I135*H135)+(I136*H136)+(I137*H137)+(I138*H138)+(I139*H139)</f>
        <v>165600</v>
      </c>
      <c r="J140" s="188">
        <f>SUM(J132:J139)</f>
        <v>0</v>
      </c>
      <c r="K140" s="69"/>
      <c r="L140" s="74"/>
    </row>
    <row r="141" spans="2:12" ht="29.25" customHeight="1" x14ac:dyDescent="0.35">
      <c r="B141" s="50" t="s">
        <v>207</v>
      </c>
      <c r="C141" s="434" t="s">
        <v>208</v>
      </c>
      <c r="D141" s="434"/>
      <c r="E141" s="434"/>
      <c r="F141" s="434"/>
      <c r="G141" s="434"/>
      <c r="H141" s="434"/>
      <c r="I141" s="434"/>
      <c r="J141" s="435"/>
      <c r="K141" s="434"/>
      <c r="L141" s="52"/>
    </row>
    <row r="142" spans="2:12" ht="32.25" customHeight="1" x14ac:dyDescent="0.35">
      <c r="B142" s="53" t="s">
        <v>209</v>
      </c>
      <c r="C142" s="206" t="s">
        <v>210</v>
      </c>
      <c r="D142" s="59"/>
      <c r="E142" s="209">
        <v>67136.789854545437</v>
      </c>
      <c r="F142" s="59"/>
      <c r="G142" s="59"/>
      <c r="H142" s="49">
        <f>SUM(D142:G142)</f>
        <v>67136.789854545437</v>
      </c>
      <c r="I142" s="58">
        <v>0.3</v>
      </c>
      <c r="J142" s="187">
        <v>36000</v>
      </c>
      <c r="K142" s="60"/>
      <c r="L142" s="86"/>
    </row>
    <row r="143" spans="2:12" ht="39.75" customHeight="1" x14ac:dyDescent="0.35">
      <c r="B143" s="53" t="s">
        <v>211</v>
      </c>
      <c r="C143" s="206" t="s">
        <v>333</v>
      </c>
      <c r="D143" s="59"/>
      <c r="E143" s="210">
        <v>13784.19996363636</v>
      </c>
      <c r="F143" s="59"/>
      <c r="G143" s="59"/>
      <c r="H143" s="49">
        <f t="shared" ref="H143:H149" si="12">SUM(D143:G143)</f>
        <v>13784.19996363636</v>
      </c>
      <c r="I143" s="58">
        <v>0.3</v>
      </c>
      <c r="J143" s="187">
        <v>21618</v>
      </c>
      <c r="K143" s="60"/>
      <c r="L143" s="86"/>
    </row>
    <row r="144" spans="2:12" ht="40.5" customHeight="1" x14ac:dyDescent="0.35">
      <c r="B144" s="53" t="s">
        <v>213</v>
      </c>
      <c r="C144" s="206" t="s">
        <v>214</v>
      </c>
      <c r="D144" s="59"/>
      <c r="E144" s="210">
        <v>27366.189927272721</v>
      </c>
      <c r="F144" s="59"/>
      <c r="G144" s="59"/>
      <c r="H144" s="49">
        <f t="shared" si="12"/>
        <v>27366.189927272721</v>
      </c>
      <c r="I144" s="58">
        <v>0.3</v>
      </c>
      <c r="J144" s="187">
        <v>3272</v>
      </c>
      <c r="K144" s="60"/>
      <c r="L144" s="86"/>
    </row>
    <row r="145" spans="2:12" ht="40.5" customHeight="1" x14ac:dyDescent="0.35">
      <c r="B145" s="53" t="s">
        <v>215</v>
      </c>
      <c r="C145" s="206" t="s">
        <v>216</v>
      </c>
      <c r="D145" s="59"/>
      <c r="E145" s="210">
        <v>47532.709890909078</v>
      </c>
      <c r="F145" s="59"/>
      <c r="G145" s="59"/>
      <c r="H145" s="49">
        <f t="shared" si="12"/>
        <v>47532.709890909078</v>
      </c>
      <c r="I145" s="58">
        <v>0.4</v>
      </c>
      <c r="J145" s="187">
        <v>21818</v>
      </c>
      <c r="K145" s="60"/>
      <c r="L145" s="86"/>
    </row>
    <row r="146" spans="2:12" ht="15.5" x14ac:dyDescent="0.35">
      <c r="B146" s="53" t="s">
        <v>217</v>
      </c>
      <c r="C146" s="54"/>
      <c r="D146" s="59"/>
      <c r="E146" s="187"/>
      <c r="F146" s="59"/>
      <c r="G146" s="59"/>
      <c r="H146" s="49">
        <f t="shared" si="12"/>
        <v>0</v>
      </c>
      <c r="I146" s="58"/>
      <c r="J146" s="187"/>
      <c r="K146" s="60"/>
      <c r="L146" s="86"/>
    </row>
    <row r="147" spans="2:12" ht="15.5" x14ac:dyDescent="0.35">
      <c r="B147" s="53" t="s">
        <v>218</v>
      </c>
      <c r="C147" s="54"/>
      <c r="D147" s="59"/>
      <c r="E147" s="187"/>
      <c r="F147" s="59"/>
      <c r="G147" s="59"/>
      <c r="H147" s="49">
        <f t="shared" si="12"/>
        <v>0</v>
      </c>
      <c r="I147" s="58"/>
      <c r="J147" s="187"/>
      <c r="K147" s="60"/>
      <c r="L147" s="86"/>
    </row>
    <row r="148" spans="2:12" ht="15.5" x14ac:dyDescent="0.35">
      <c r="B148" s="53" t="s">
        <v>219</v>
      </c>
      <c r="C148" s="80"/>
      <c r="D148" s="68"/>
      <c r="E148" s="187"/>
      <c r="F148" s="68"/>
      <c r="G148" s="68"/>
      <c r="H148" s="49">
        <f t="shared" si="12"/>
        <v>0</v>
      </c>
      <c r="I148" s="67"/>
      <c r="J148" s="187"/>
      <c r="K148" s="69"/>
      <c r="L148" s="86"/>
    </row>
    <row r="149" spans="2:12" ht="15.5" x14ac:dyDescent="0.35">
      <c r="B149" s="53" t="s">
        <v>220</v>
      </c>
      <c r="C149" s="80"/>
      <c r="D149" s="68"/>
      <c r="E149" s="187"/>
      <c r="F149" s="68"/>
      <c r="G149" s="68"/>
      <c r="H149" s="49">
        <f t="shared" si="12"/>
        <v>0</v>
      </c>
      <c r="I149" s="67"/>
      <c r="J149" s="187"/>
      <c r="K149" s="69"/>
      <c r="L149" s="86"/>
    </row>
    <row r="150" spans="2:12" ht="15.5" x14ac:dyDescent="0.35">
      <c r="C150" s="50" t="s">
        <v>58</v>
      </c>
      <c r="D150" s="197">
        <f>SUM(D142:D149)</f>
        <v>0</v>
      </c>
      <c r="E150" s="198">
        <f>SUM(E142:E149)</f>
        <v>155819.8896363636</v>
      </c>
      <c r="F150" s="197">
        <f>SUM(F142:F149)</f>
        <v>0</v>
      </c>
      <c r="G150" s="197">
        <f>SUM(G142:G149)</f>
        <v>0</v>
      </c>
      <c r="H150" s="197">
        <f>SUM(H142:H149)</f>
        <v>155819.8896363636</v>
      </c>
      <c r="I150" s="73">
        <f>(I142*H142)+(I143*H143)+(I144*H144)+(I145*H145)+(I146*H146)+(I147*H147)+(I148*H148)+(I149*H149)</f>
        <v>51499.237879999986</v>
      </c>
      <c r="J150" s="188">
        <f>SUM(J142:J149)</f>
        <v>82708</v>
      </c>
      <c r="K150" s="69"/>
      <c r="L150" s="74"/>
    </row>
    <row r="151" spans="2:12" ht="51" customHeight="1" x14ac:dyDescent="0.35">
      <c r="B151" s="50" t="s">
        <v>221</v>
      </c>
      <c r="C151" s="427" t="s">
        <v>222</v>
      </c>
      <c r="D151" s="427"/>
      <c r="E151" s="427"/>
      <c r="F151" s="427"/>
      <c r="G151" s="427"/>
      <c r="H151" s="427"/>
      <c r="I151" s="427"/>
      <c r="J151" s="428"/>
      <c r="K151" s="427"/>
      <c r="L151" s="52"/>
    </row>
    <row r="152" spans="2:12" ht="31" x14ac:dyDescent="0.35">
      <c r="B152" s="53" t="s">
        <v>223</v>
      </c>
      <c r="C152" s="54" t="s">
        <v>224</v>
      </c>
      <c r="D152" s="59"/>
      <c r="E152" s="187"/>
      <c r="F152" s="59"/>
      <c r="G152" s="59"/>
      <c r="H152" s="49">
        <f>SUM(D152:G152)</f>
        <v>0</v>
      </c>
      <c r="I152" s="58">
        <v>0.3</v>
      </c>
      <c r="J152" s="187"/>
      <c r="K152" s="60"/>
      <c r="L152" s="86"/>
    </row>
    <row r="153" spans="2:12" ht="16" thickBot="1" x14ac:dyDescent="0.4">
      <c r="B153" s="75" t="s">
        <v>226</v>
      </c>
      <c r="C153" s="211" t="s">
        <v>334</v>
      </c>
      <c r="D153" s="59"/>
      <c r="E153" s="187"/>
      <c r="F153" s="59"/>
      <c r="G153" s="59"/>
      <c r="H153" s="49">
        <f t="shared" ref="H153:H159" si="13">SUM(D153:G153)</f>
        <v>0</v>
      </c>
      <c r="I153" s="58">
        <v>0.4</v>
      </c>
      <c r="J153" s="187"/>
      <c r="K153" s="60"/>
      <c r="L153" s="86"/>
    </row>
    <row r="154" spans="2:12" ht="15.5" x14ac:dyDescent="0.35">
      <c r="B154" s="53" t="s">
        <v>228</v>
      </c>
      <c r="C154" s="54" t="s">
        <v>229</v>
      </c>
      <c r="D154" s="59"/>
      <c r="E154" s="187"/>
      <c r="F154" s="59"/>
      <c r="G154" s="59"/>
      <c r="H154" s="49">
        <f t="shared" si="13"/>
        <v>0</v>
      </c>
      <c r="I154" s="58">
        <v>0.35</v>
      </c>
      <c r="J154" s="187"/>
      <c r="K154" s="60"/>
      <c r="L154" s="86"/>
    </row>
    <row r="155" spans="2:12" ht="15.5" x14ac:dyDescent="0.35">
      <c r="B155" s="53" t="s">
        <v>230</v>
      </c>
      <c r="C155" s="54"/>
      <c r="D155" s="59"/>
      <c r="E155" s="187"/>
      <c r="F155" s="59"/>
      <c r="G155" s="59"/>
      <c r="H155" s="49">
        <f t="shared" si="13"/>
        <v>0</v>
      </c>
      <c r="I155" s="58"/>
      <c r="J155" s="187"/>
      <c r="K155" s="60"/>
      <c r="L155" s="86"/>
    </row>
    <row r="156" spans="2:12" ht="15.5" x14ac:dyDescent="0.35">
      <c r="B156" s="53" t="s">
        <v>231</v>
      </c>
      <c r="C156" s="54"/>
      <c r="D156" s="59"/>
      <c r="E156" s="187"/>
      <c r="F156" s="59"/>
      <c r="G156" s="59"/>
      <c r="H156" s="49">
        <f t="shared" si="13"/>
        <v>0</v>
      </c>
      <c r="I156" s="58"/>
      <c r="J156" s="187"/>
      <c r="K156" s="60"/>
      <c r="L156" s="86"/>
    </row>
    <row r="157" spans="2:12" ht="15.5" x14ac:dyDescent="0.35">
      <c r="B157" s="53" t="s">
        <v>232</v>
      </c>
      <c r="C157" s="54"/>
      <c r="D157" s="59"/>
      <c r="E157" s="187"/>
      <c r="F157" s="59"/>
      <c r="G157" s="59"/>
      <c r="H157" s="49">
        <f t="shared" si="13"/>
        <v>0</v>
      </c>
      <c r="I157" s="58"/>
      <c r="J157" s="187"/>
      <c r="K157" s="60"/>
      <c r="L157" s="86"/>
    </row>
    <row r="158" spans="2:12" ht="15.5" x14ac:dyDescent="0.35">
      <c r="B158" s="53" t="s">
        <v>233</v>
      </c>
      <c r="C158" s="80"/>
      <c r="D158" s="68"/>
      <c r="E158" s="187"/>
      <c r="F158" s="68"/>
      <c r="G158" s="68"/>
      <c r="H158" s="49">
        <f t="shared" si="13"/>
        <v>0</v>
      </c>
      <c r="I158" s="67"/>
      <c r="J158" s="187"/>
      <c r="K158" s="69"/>
      <c r="L158" s="86"/>
    </row>
    <row r="159" spans="2:12" ht="15.5" x14ac:dyDescent="0.35">
      <c r="B159" s="53" t="s">
        <v>234</v>
      </c>
      <c r="C159" s="80"/>
      <c r="D159" s="68"/>
      <c r="E159" s="187"/>
      <c r="F159" s="68"/>
      <c r="G159" s="68"/>
      <c r="H159" s="49">
        <f t="shared" si="13"/>
        <v>0</v>
      </c>
      <c r="I159" s="67"/>
      <c r="J159" s="187"/>
      <c r="K159" s="69"/>
      <c r="L159" s="86"/>
    </row>
    <row r="160" spans="2:12" ht="15.5" x14ac:dyDescent="0.35">
      <c r="C160" s="50" t="s">
        <v>58</v>
      </c>
      <c r="D160" s="73">
        <f>SUM(D152:D159)</f>
        <v>0</v>
      </c>
      <c r="E160" s="188">
        <f>SUM(E152:E159)</f>
        <v>0</v>
      </c>
      <c r="F160" s="73">
        <f>SUM(F152:F159)</f>
        <v>0</v>
      </c>
      <c r="G160" s="73">
        <f>SUM(G152:G159)</f>
        <v>0</v>
      </c>
      <c r="H160" s="73">
        <f>SUM(H152:H159)</f>
        <v>0</v>
      </c>
      <c r="I160" s="73">
        <f>(I152*H152)+(I153*H153)+(I154*H154)+(I155*H155)+(I156*H156)+(I157*H157)+(I158*H158)+(I159*H159)</f>
        <v>0</v>
      </c>
      <c r="J160" s="188">
        <f>SUM(J152:J159)</f>
        <v>0</v>
      </c>
      <c r="K160" s="69"/>
      <c r="L160" s="74"/>
    </row>
    <row r="161" spans="2:12" ht="15.5" x14ac:dyDescent="0.35">
      <c r="B161" s="50" t="s">
        <v>235</v>
      </c>
      <c r="C161" s="434" t="s">
        <v>236</v>
      </c>
      <c r="D161" s="434"/>
      <c r="E161" s="434"/>
      <c r="F161" s="434"/>
      <c r="G161" s="434"/>
      <c r="H161" s="434"/>
      <c r="I161" s="434"/>
      <c r="J161" s="435"/>
      <c r="K161" s="434"/>
      <c r="L161" s="74"/>
    </row>
    <row r="162" spans="2:12" ht="31" x14ac:dyDescent="0.35">
      <c r="B162" s="53" t="s">
        <v>237</v>
      </c>
      <c r="C162" s="54" t="s">
        <v>238</v>
      </c>
      <c r="D162" s="59"/>
      <c r="E162" s="187"/>
      <c r="F162" s="59">
        <v>34960</v>
      </c>
      <c r="G162" s="59"/>
      <c r="H162" s="49">
        <f>SUM(D162:G162)</f>
        <v>34960</v>
      </c>
      <c r="I162" s="58">
        <v>0.3</v>
      </c>
      <c r="J162" s="187"/>
      <c r="K162" s="60"/>
      <c r="L162" s="74"/>
    </row>
    <row r="163" spans="2:12" ht="15.5" x14ac:dyDescent="0.35">
      <c r="B163" s="53" t="s">
        <v>239</v>
      </c>
      <c r="C163" s="54"/>
      <c r="D163" s="59"/>
      <c r="E163" s="187"/>
      <c r="F163" s="59"/>
      <c r="G163" s="59"/>
      <c r="H163" s="49">
        <f t="shared" ref="H163:H169" si="14">SUM(D163:G163)</f>
        <v>0</v>
      </c>
      <c r="I163" s="58"/>
      <c r="J163" s="187"/>
      <c r="K163" s="60"/>
      <c r="L163" s="74"/>
    </row>
    <row r="164" spans="2:12" ht="15.5" x14ac:dyDescent="0.35">
      <c r="B164" s="53" t="s">
        <v>240</v>
      </c>
      <c r="C164" s="54"/>
      <c r="D164" s="59"/>
      <c r="E164" s="187"/>
      <c r="F164" s="59"/>
      <c r="G164" s="59"/>
      <c r="H164" s="49">
        <f t="shared" si="14"/>
        <v>0</v>
      </c>
      <c r="I164" s="58"/>
      <c r="J164" s="187"/>
      <c r="K164" s="60"/>
      <c r="L164" s="74"/>
    </row>
    <row r="165" spans="2:12" ht="15.5" x14ac:dyDescent="0.35">
      <c r="B165" s="53" t="s">
        <v>241</v>
      </c>
      <c r="C165" s="54"/>
      <c r="D165" s="59"/>
      <c r="E165" s="187"/>
      <c r="F165" s="59"/>
      <c r="G165" s="59"/>
      <c r="H165" s="49">
        <f t="shared" si="14"/>
        <v>0</v>
      </c>
      <c r="I165" s="58"/>
      <c r="J165" s="187"/>
      <c r="K165" s="60"/>
      <c r="L165" s="74"/>
    </row>
    <row r="166" spans="2:12" ht="15.5" x14ac:dyDescent="0.35">
      <c r="B166" s="53" t="s">
        <v>242</v>
      </c>
      <c r="C166" s="54"/>
      <c r="D166" s="59"/>
      <c r="E166" s="187"/>
      <c r="F166" s="59"/>
      <c r="G166" s="59"/>
      <c r="H166" s="49">
        <f t="shared" si="14"/>
        <v>0</v>
      </c>
      <c r="I166" s="58"/>
      <c r="J166" s="187"/>
      <c r="K166" s="60"/>
      <c r="L166" s="74"/>
    </row>
    <row r="167" spans="2:12" ht="15.5" x14ac:dyDescent="0.35">
      <c r="B167" s="53" t="s">
        <v>243</v>
      </c>
      <c r="C167" s="54"/>
      <c r="D167" s="59"/>
      <c r="E167" s="187"/>
      <c r="F167" s="59"/>
      <c r="G167" s="59"/>
      <c r="H167" s="49">
        <f t="shared" si="14"/>
        <v>0</v>
      </c>
      <c r="I167" s="58"/>
      <c r="J167" s="187"/>
      <c r="K167" s="60"/>
      <c r="L167" s="74"/>
    </row>
    <row r="168" spans="2:12" ht="15.5" x14ac:dyDescent="0.35">
      <c r="B168" s="53" t="s">
        <v>244</v>
      </c>
      <c r="C168" s="80"/>
      <c r="D168" s="68"/>
      <c r="E168" s="187"/>
      <c r="F168" s="68"/>
      <c r="G168" s="68"/>
      <c r="H168" s="49">
        <f t="shared" si="14"/>
        <v>0</v>
      </c>
      <c r="I168" s="67"/>
      <c r="J168" s="187"/>
      <c r="K168" s="69"/>
      <c r="L168" s="74"/>
    </row>
    <row r="169" spans="2:12" ht="15.5" x14ac:dyDescent="0.35">
      <c r="B169" s="53" t="s">
        <v>245</v>
      </c>
      <c r="C169" s="80"/>
      <c r="D169" s="68"/>
      <c r="E169" s="187"/>
      <c r="F169" s="68"/>
      <c r="G169" s="68"/>
      <c r="H169" s="49">
        <f t="shared" si="14"/>
        <v>0</v>
      </c>
      <c r="I169" s="67"/>
      <c r="J169" s="187"/>
      <c r="K169" s="69"/>
      <c r="L169" s="74"/>
    </row>
    <row r="170" spans="2:12" ht="15.5" x14ac:dyDescent="0.35">
      <c r="C170" s="50" t="s">
        <v>58</v>
      </c>
      <c r="D170" s="73">
        <f>SUM(D162:D169)</f>
        <v>0</v>
      </c>
      <c r="E170" s="188">
        <f>SUM(E162:E169)</f>
        <v>0</v>
      </c>
      <c r="F170" s="73">
        <f>SUM(F162:F169)</f>
        <v>34960</v>
      </c>
      <c r="G170" s="73">
        <f>SUM(G162:G169)</f>
        <v>0</v>
      </c>
      <c r="H170" s="73">
        <f>SUM(H162:H169)</f>
        <v>34960</v>
      </c>
      <c r="I170" s="73">
        <f>(I162*H162)+(I163*H163)+(I164*H164)+(I165*H165)+(I166*H166)+(I167*H167)+(I168*H168)+(I169*H169)</f>
        <v>10488</v>
      </c>
      <c r="J170" s="188">
        <f>SUM(J162:J169)</f>
        <v>0</v>
      </c>
      <c r="K170" s="69"/>
      <c r="L170" s="74"/>
    </row>
    <row r="171" spans="2:12" ht="15.75" customHeight="1" x14ac:dyDescent="0.35">
      <c r="B171" s="90"/>
      <c r="C171" s="83"/>
      <c r="D171" s="92"/>
      <c r="E171" s="207"/>
      <c r="F171" s="92"/>
      <c r="G171" s="92"/>
      <c r="H171" s="92"/>
      <c r="I171" s="92"/>
      <c r="J171" s="207"/>
      <c r="K171" s="83"/>
      <c r="L171" s="208"/>
    </row>
    <row r="172" spans="2:12" ht="51" hidden="1" customHeight="1" x14ac:dyDescent="0.35">
      <c r="B172" s="50" t="s">
        <v>246</v>
      </c>
      <c r="C172" s="434"/>
      <c r="D172" s="434"/>
      <c r="E172" s="434"/>
      <c r="F172" s="434"/>
      <c r="G172" s="434"/>
      <c r="H172" s="434"/>
      <c r="I172" s="434"/>
      <c r="J172" s="435"/>
      <c r="K172" s="456"/>
      <c r="L172" s="51"/>
    </row>
    <row r="173" spans="2:12" ht="51" hidden="1" customHeight="1" x14ac:dyDescent="0.35">
      <c r="B173" s="50" t="s">
        <v>247</v>
      </c>
      <c r="C173" s="427"/>
      <c r="D173" s="427"/>
      <c r="E173" s="427"/>
      <c r="F173" s="427"/>
      <c r="G173" s="427"/>
      <c r="H173" s="427"/>
      <c r="I173" s="427"/>
      <c r="J173" s="428"/>
      <c r="K173" s="427"/>
      <c r="L173" s="52"/>
    </row>
    <row r="174" spans="2:12" ht="15.5" hidden="1" x14ac:dyDescent="0.35">
      <c r="B174" s="53" t="s">
        <v>248</v>
      </c>
      <c r="C174" s="54"/>
      <c r="D174" s="59"/>
      <c r="E174" s="187"/>
      <c r="F174" s="59"/>
      <c r="G174" s="59"/>
      <c r="H174" s="49">
        <f>SUM(D174:G174)</f>
        <v>0</v>
      </c>
      <c r="I174" s="58"/>
      <c r="J174" s="187"/>
      <c r="K174" s="60"/>
      <c r="L174" s="86"/>
    </row>
    <row r="175" spans="2:12" ht="15.5" hidden="1" x14ac:dyDescent="0.35">
      <c r="B175" s="53" t="s">
        <v>249</v>
      </c>
      <c r="C175" s="54"/>
      <c r="D175" s="59"/>
      <c r="E175" s="187"/>
      <c r="F175" s="59"/>
      <c r="G175" s="59"/>
      <c r="H175" s="49">
        <f t="shared" ref="H175:H181" si="15">SUM(D175:G175)</f>
        <v>0</v>
      </c>
      <c r="I175" s="58"/>
      <c r="J175" s="187"/>
      <c r="K175" s="60"/>
      <c r="L175" s="86"/>
    </row>
    <row r="176" spans="2:12" ht="15.5" hidden="1" x14ac:dyDescent="0.35">
      <c r="B176" s="53" t="s">
        <v>250</v>
      </c>
      <c r="C176" s="54"/>
      <c r="D176" s="59"/>
      <c r="E176" s="187"/>
      <c r="F176" s="59"/>
      <c r="G176" s="59"/>
      <c r="H176" s="49">
        <f t="shared" si="15"/>
        <v>0</v>
      </c>
      <c r="I176" s="58"/>
      <c r="J176" s="187"/>
      <c r="K176" s="60"/>
      <c r="L176" s="86"/>
    </row>
    <row r="177" spans="2:12" ht="15.5" hidden="1" x14ac:dyDescent="0.35">
      <c r="B177" s="53" t="s">
        <v>251</v>
      </c>
      <c r="C177" s="54"/>
      <c r="D177" s="59"/>
      <c r="E177" s="187"/>
      <c r="F177" s="59"/>
      <c r="G177" s="59"/>
      <c r="H177" s="49">
        <f t="shared" si="15"/>
        <v>0</v>
      </c>
      <c r="I177" s="58"/>
      <c r="J177" s="187"/>
      <c r="K177" s="60"/>
      <c r="L177" s="86"/>
    </row>
    <row r="178" spans="2:12" ht="15.5" hidden="1" x14ac:dyDescent="0.35">
      <c r="B178" s="53" t="s">
        <v>252</v>
      </c>
      <c r="C178" s="54"/>
      <c r="D178" s="59"/>
      <c r="E178" s="187"/>
      <c r="F178" s="59"/>
      <c r="G178" s="59"/>
      <c r="H178" s="49">
        <f t="shared" si="15"/>
        <v>0</v>
      </c>
      <c r="I178" s="58"/>
      <c r="J178" s="187"/>
      <c r="K178" s="60"/>
      <c r="L178" s="86"/>
    </row>
    <row r="179" spans="2:12" ht="15.5" hidden="1" x14ac:dyDescent="0.35">
      <c r="B179" s="53" t="s">
        <v>253</v>
      </c>
      <c r="C179" s="54"/>
      <c r="D179" s="59"/>
      <c r="E179" s="187"/>
      <c r="F179" s="59"/>
      <c r="G179" s="59"/>
      <c r="H179" s="49">
        <f t="shared" si="15"/>
        <v>0</v>
      </c>
      <c r="I179" s="58"/>
      <c r="J179" s="187"/>
      <c r="K179" s="60"/>
      <c r="L179" s="86"/>
    </row>
    <row r="180" spans="2:12" ht="15.5" hidden="1" x14ac:dyDescent="0.35">
      <c r="B180" s="53" t="s">
        <v>254</v>
      </c>
      <c r="C180" s="80"/>
      <c r="D180" s="68"/>
      <c r="E180" s="187"/>
      <c r="F180" s="68"/>
      <c r="G180" s="68"/>
      <c r="H180" s="49">
        <f t="shared" si="15"/>
        <v>0</v>
      </c>
      <c r="I180" s="67"/>
      <c r="J180" s="187"/>
      <c r="K180" s="69"/>
      <c r="L180" s="86"/>
    </row>
    <row r="181" spans="2:12" ht="15.5" hidden="1" x14ac:dyDescent="0.35">
      <c r="B181" s="53" t="s">
        <v>255</v>
      </c>
      <c r="C181" s="80"/>
      <c r="D181" s="68"/>
      <c r="E181" s="187"/>
      <c r="F181" s="68"/>
      <c r="G181" s="68"/>
      <c r="H181" s="49">
        <f t="shared" si="15"/>
        <v>0</v>
      </c>
      <c r="I181" s="67"/>
      <c r="J181" s="187"/>
      <c r="K181" s="69"/>
      <c r="L181" s="86"/>
    </row>
    <row r="182" spans="2:12" ht="15.5" hidden="1" x14ac:dyDescent="0.35">
      <c r="C182" s="50" t="s">
        <v>256</v>
      </c>
      <c r="D182" s="73">
        <f>SUM(D174:D181)</f>
        <v>0</v>
      </c>
      <c r="E182" s="188">
        <f>SUM(E174:E181)</f>
        <v>0</v>
      </c>
      <c r="F182" s="73">
        <f>SUM(F174:F181)</f>
        <v>0</v>
      </c>
      <c r="G182" s="73">
        <f>SUM(G174:G181)</f>
        <v>0</v>
      </c>
      <c r="H182" s="197">
        <f>SUM(H174:H181)</f>
        <v>0</v>
      </c>
      <c r="I182" s="73">
        <f>(I174*H174)+(I175*H175)+(I176*H176)+(I177*H177)+(I178*H178)+(I179*H179)+(I180*H180)+(I181*H181)</f>
        <v>0</v>
      </c>
      <c r="J182" s="188">
        <f>SUM(J174:J181)</f>
        <v>0</v>
      </c>
      <c r="K182" s="69"/>
      <c r="L182" s="74"/>
    </row>
    <row r="183" spans="2:12" ht="51" hidden="1" customHeight="1" x14ac:dyDescent="0.35">
      <c r="B183" s="50" t="s">
        <v>257</v>
      </c>
      <c r="C183" s="427"/>
      <c r="D183" s="427"/>
      <c r="E183" s="427"/>
      <c r="F183" s="427"/>
      <c r="G183" s="427"/>
      <c r="H183" s="427"/>
      <c r="I183" s="427"/>
      <c r="J183" s="428"/>
      <c r="K183" s="427"/>
      <c r="L183" s="52"/>
    </row>
    <row r="184" spans="2:12" ht="15.5" hidden="1" x14ac:dyDescent="0.35">
      <c r="B184" s="53" t="s">
        <v>258</v>
      </c>
      <c r="C184" s="54"/>
      <c r="D184" s="59"/>
      <c r="E184" s="187"/>
      <c r="F184" s="59"/>
      <c r="G184" s="59"/>
      <c r="H184" s="49">
        <f>SUM(D184:G184)</f>
        <v>0</v>
      </c>
      <c r="I184" s="58"/>
      <c r="J184" s="187"/>
      <c r="K184" s="60"/>
      <c r="L184" s="86"/>
    </row>
    <row r="185" spans="2:12" ht="15.5" hidden="1" x14ac:dyDescent="0.35">
      <c r="B185" s="53" t="s">
        <v>259</v>
      </c>
      <c r="C185" s="54"/>
      <c r="D185" s="59"/>
      <c r="E185" s="187"/>
      <c r="F185" s="59"/>
      <c r="G185" s="59"/>
      <c r="H185" s="49">
        <f t="shared" ref="H185:H191" si="16">SUM(D185:G185)</f>
        <v>0</v>
      </c>
      <c r="I185" s="58"/>
      <c r="J185" s="187"/>
      <c r="K185" s="60"/>
      <c r="L185" s="86"/>
    </row>
    <row r="186" spans="2:12" ht="15.5" hidden="1" x14ac:dyDescent="0.35">
      <c r="B186" s="53" t="s">
        <v>260</v>
      </c>
      <c r="C186" s="54"/>
      <c r="D186" s="59"/>
      <c r="E186" s="187"/>
      <c r="F186" s="59"/>
      <c r="G186" s="59"/>
      <c r="H186" s="49">
        <f t="shared" si="16"/>
        <v>0</v>
      </c>
      <c r="I186" s="58"/>
      <c r="J186" s="187"/>
      <c r="K186" s="60"/>
      <c r="L186" s="86"/>
    </row>
    <row r="187" spans="2:12" ht="15.5" hidden="1" x14ac:dyDescent="0.35">
      <c r="B187" s="53" t="s">
        <v>261</v>
      </c>
      <c r="C187" s="54"/>
      <c r="D187" s="59"/>
      <c r="E187" s="187"/>
      <c r="F187" s="59"/>
      <c r="G187" s="59"/>
      <c r="H187" s="49">
        <f t="shared" si="16"/>
        <v>0</v>
      </c>
      <c r="I187" s="58"/>
      <c r="J187" s="187"/>
      <c r="K187" s="60"/>
      <c r="L187" s="86"/>
    </row>
    <row r="188" spans="2:12" ht="15.5" hidden="1" x14ac:dyDescent="0.35">
      <c r="B188" s="53" t="s">
        <v>262</v>
      </c>
      <c r="C188" s="54"/>
      <c r="D188" s="59"/>
      <c r="E188" s="187"/>
      <c r="F188" s="59"/>
      <c r="G188" s="59"/>
      <c r="H188" s="49">
        <f t="shared" si="16"/>
        <v>0</v>
      </c>
      <c r="I188" s="58"/>
      <c r="J188" s="187"/>
      <c r="K188" s="60"/>
      <c r="L188" s="86"/>
    </row>
    <row r="189" spans="2:12" ht="15.5" hidden="1" x14ac:dyDescent="0.35">
      <c r="B189" s="53" t="s">
        <v>263</v>
      </c>
      <c r="C189" s="54"/>
      <c r="D189" s="59"/>
      <c r="E189" s="187"/>
      <c r="F189" s="59"/>
      <c r="G189" s="59"/>
      <c r="H189" s="49">
        <f t="shared" si="16"/>
        <v>0</v>
      </c>
      <c r="I189" s="58"/>
      <c r="J189" s="187"/>
      <c r="K189" s="60"/>
      <c r="L189" s="86"/>
    </row>
    <row r="190" spans="2:12" ht="15.5" hidden="1" x14ac:dyDescent="0.35">
      <c r="B190" s="53" t="s">
        <v>264</v>
      </c>
      <c r="C190" s="80"/>
      <c r="D190" s="68"/>
      <c r="E190" s="187"/>
      <c r="F190" s="68"/>
      <c r="G190" s="68"/>
      <c r="H190" s="49">
        <f t="shared" si="16"/>
        <v>0</v>
      </c>
      <c r="I190" s="67"/>
      <c r="J190" s="187"/>
      <c r="K190" s="69"/>
      <c r="L190" s="86"/>
    </row>
    <row r="191" spans="2:12" ht="15.5" hidden="1" x14ac:dyDescent="0.35">
      <c r="B191" s="53" t="s">
        <v>265</v>
      </c>
      <c r="C191" s="80"/>
      <c r="D191" s="68"/>
      <c r="E191" s="187"/>
      <c r="F191" s="68"/>
      <c r="G191" s="68"/>
      <c r="H191" s="49">
        <f t="shared" si="16"/>
        <v>0</v>
      </c>
      <c r="I191" s="67"/>
      <c r="J191" s="187"/>
      <c r="K191" s="69"/>
      <c r="L191" s="86"/>
    </row>
    <row r="192" spans="2:12" ht="15.5" hidden="1" x14ac:dyDescent="0.35">
      <c r="C192" s="50" t="s">
        <v>256</v>
      </c>
      <c r="D192" s="197">
        <f>SUM(D184:D191)</f>
        <v>0</v>
      </c>
      <c r="E192" s="198">
        <f>SUM(E184:E191)</f>
        <v>0</v>
      </c>
      <c r="F192" s="197">
        <f>SUM(F184:F191)</f>
        <v>0</v>
      </c>
      <c r="G192" s="197">
        <f>SUM(G184:G191)</f>
        <v>0</v>
      </c>
      <c r="H192" s="197">
        <f>SUM(H184:H191)</f>
        <v>0</v>
      </c>
      <c r="I192" s="73">
        <f>(I184*H184)+(I185*H185)+(I186*H186)+(I187*H187)+(I188*H188)+(I189*H189)+(I190*H190)+(I191*H191)</f>
        <v>0</v>
      </c>
      <c r="J192" s="188">
        <f>SUM(J184:J191)</f>
        <v>0</v>
      </c>
      <c r="K192" s="69"/>
      <c r="L192" s="74"/>
    </row>
    <row r="193" spans="2:12" ht="51" hidden="1" customHeight="1" x14ac:dyDescent="0.35">
      <c r="B193" s="50" t="s">
        <v>266</v>
      </c>
      <c r="C193" s="427"/>
      <c r="D193" s="427"/>
      <c r="E193" s="427"/>
      <c r="F193" s="427"/>
      <c r="G193" s="427"/>
      <c r="H193" s="427"/>
      <c r="I193" s="427"/>
      <c r="J193" s="428"/>
      <c r="K193" s="427"/>
      <c r="L193" s="52"/>
    </row>
    <row r="194" spans="2:12" ht="15.5" hidden="1" x14ac:dyDescent="0.35">
      <c r="B194" s="53" t="s">
        <v>267</v>
      </c>
      <c r="C194" s="54"/>
      <c r="D194" s="59"/>
      <c r="E194" s="187"/>
      <c r="F194" s="59"/>
      <c r="G194" s="59"/>
      <c r="H194" s="49">
        <f>SUM(D194:G194)</f>
        <v>0</v>
      </c>
      <c r="I194" s="58"/>
      <c r="J194" s="187"/>
      <c r="K194" s="60"/>
      <c r="L194" s="86"/>
    </row>
    <row r="195" spans="2:12" ht="15.5" hidden="1" x14ac:dyDescent="0.35">
      <c r="B195" s="53" t="s">
        <v>268</v>
      </c>
      <c r="C195" s="54"/>
      <c r="D195" s="59"/>
      <c r="E195" s="187"/>
      <c r="F195" s="59"/>
      <c r="G195" s="59"/>
      <c r="H195" s="49">
        <f t="shared" ref="H195:H201" si="17">SUM(D195:G195)</f>
        <v>0</v>
      </c>
      <c r="I195" s="58"/>
      <c r="J195" s="187"/>
      <c r="K195" s="60"/>
      <c r="L195" s="86"/>
    </row>
    <row r="196" spans="2:12" ht="15.5" hidden="1" x14ac:dyDescent="0.35">
      <c r="B196" s="53" t="s">
        <v>269</v>
      </c>
      <c r="C196" s="54"/>
      <c r="D196" s="59"/>
      <c r="E196" s="187"/>
      <c r="F196" s="59"/>
      <c r="G196" s="59"/>
      <c r="H196" s="49">
        <f t="shared" si="17"/>
        <v>0</v>
      </c>
      <c r="I196" s="58"/>
      <c r="J196" s="187"/>
      <c r="K196" s="60"/>
      <c r="L196" s="86"/>
    </row>
    <row r="197" spans="2:12" ht="15.5" hidden="1" x14ac:dyDescent="0.35">
      <c r="B197" s="53" t="s">
        <v>270</v>
      </c>
      <c r="C197" s="54"/>
      <c r="D197" s="59"/>
      <c r="E197" s="187"/>
      <c r="F197" s="59"/>
      <c r="G197" s="59"/>
      <c r="H197" s="49">
        <f t="shared" si="17"/>
        <v>0</v>
      </c>
      <c r="I197" s="58"/>
      <c r="J197" s="187"/>
      <c r="K197" s="60"/>
      <c r="L197" s="86"/>
    </row>
    <row r="198" spans="2:12" ht="15.5" hidden="1" x14ac:dyDescent="0.35">
      <c r="B198" s="53" t="s">
        <v>271</v>
      </c>
      <c r="C198" s="54"/>
      <c r="D198" s="59"/>
      <c r="E198" s="187"/>
      <c r="F198" s="59"/>
      <c r="G198" s="59"/>
      <c r="H198" s="49">
        <f t="shared" si="17"/>
        <v>0</v>
      </c>
      <c r="I198" s="58"/>
      <c r="J198" s="187"/>
      <c r="K198" s="60"/>
      <c r="L198" s="86"/>
    </row>
    <row r="199" spans="2:12" ht="15.5" hidden="1" x14ac:dyDescent="0.35">
      <c r="B199" s="53" t="s">
        <v>272</v>
      </c>
      <c r="C199" s="54"/>
      <c r="D199" s="59"/>
      <c r="E199" s="187"/>
      <c r="F199" s="59"/>
      <c r="G199" s="59"/>
      <c r="H199" s="49">
        <f t="shared" si="17"/>
        <v>0</v>
      </c>
      <c r="I199" s="58"/>
      <c r="J199" s="187"/>
      <c r="K199" s="60"/>
      <c r="L199" s="86"/>
    </row>
    <row r="200" spans="2:12" ht="15.5" hidden="1" x14ac:dyDescent="0.35">
      <c r="B200" s="53" t="s">
        <v>273</v>
      </c>
      <c r="C200" s="80"/>
      <c r="D200" s="68"/>
      <c r="E200" s="187"/>
      <c r="F200" s="68"/>
      <c r="G200" s="68"/>
      <c r="H200" s="49">
        <f t="shared" si="17"/>
        <v>0</v>
      </c>
      <c r="I200" s="67"/>
      <c r="J200" s="187"/>
      <c r="K200" s="69"/>
      <c r="L200" s="86"/>
    </row>
    <row r="201" spans="2:12" ht="15.5" hidden="1" x14ac:dyDescent="0.35">
      <c r="B201" s="53" t="s">
        <v>274</v>
      </c>
      <c r="C201" s="80"/>
      <c r="D201" s="68"/>
      <c r="E201" s="187"/>
      <c r="F201" s="68"/>
      <c r="G201" s="68"/>
      <c r="H201" s="49">
        <f t="shared" si="17"/>
        <v>0</v>
      </c>
      <c r="I201" s="67"/>
      <c r="J201" s="187"/>
      <c r="K201" s="69"/>
      <c r="L201" s="86"/>
    </row>
    <row r="202" spans="2:12" ht="15.5" hidden="1" x14ac:dyDescent="0.35">
      <c r="C202" s="50" t="s">
        <v>256</v>
      </c>
      <c r="D202" s="197">
        <f>SUM(D194:D201)</f>
        <v>0</v>
      </c>
      <c r="E202" s="198">
        <f>SUM(E194:E201)</f>
        <v>0</v>
      </c>
      <c r="F202" s="197">
        <f>SUM(F194:F201)</f>
        <v>0</v>
      </c>
      <c r="G202" s="197">
        <f>SUM(G194:G201)</f>
        <v>0</v>
      </c>
      <c r="H202" s="197">
        <f>SUM(H194:H201)</f>
        <v>0</v>
      </c>
      <c r="I202" s="73">
        <f>(I194*H194)+(I195*H195)+(I196*H196)+(I197*H197)+(I198*H198)+(I199*H199)+(I200*H200)+(I201*H201)</f>
        <v>0</v>
      </c>
      <c r="J202" s="188">
        <f>SUM(J194:J201)</f>
        <v>0</v>
      </c>
      <c r="K202" s="69"/>
      <c r="L202" s="74"/>
    </row>
    <row r="203" spans="2:12" ht="51" hidden="1" customHeight="1" x14ac:dyDescent="0.35">
      <c r="B203" s="50" t="s">
        <v>275</v>
      </c>
      <c r="C203" s="427"/>
      <c r="D203" s="427"/>
      <c r="E203" s="427"/>
      <c r="F203" s="427"/>
      <c r="G203" s="427"/>
      <c r="H203" s="427"/>
      <c r="I203" s="427"/>
      <c r="J203" s="428"/>
      <c r="K203" s="427"/>
      <c r="L203" s="52"/>
    </row>
    <row r="204" spans="2:12" ht="15.5" hidden="1" x14ac:dyDescent="0.35">
      <c r="B204" s="53" t="s">
        <v>276</v>
      </c>
      <c r="C204" s="54"/>
      <c r="D204" s="59"/>
      <c r="E204" s="187"/>
      <c r="F204" s="59"/>
      <c r="G204" s="59"/>
      <c r="H204" s="49">
        <f>SUM(D204:G204)</f>
        <v>0</v>
      </c>
      <c r="I204" s="58"/>
      <c r="J204" s="187"/>
      <c r="K204" s="60"/>
      <c r="L204" s="86"/>
    </row>
    <row r="205" spans="2:12" ht="15.5" hidden="1" x14ac:dyDescent="0.35">
      <c r="B205" s="53" t="s">
        <v>277</v>
      </c>
      <c r="C205" s="54"/>
      <c r="D205" s="59"/>
      <c r="E205" s="187"/>
      <c r="F205" s="59"/>
      <c r="G205" s="59"/>
      <c r="H205" s="49">
        <f t="shared" ref="H205:H211" si="18">SUM(D205:G205)</f>
        <v>0</v>
      </c>
      <c r="I205" s="58"/>
      <c r="J205" s="187"/>
      <c r="K205" s="60"/>
      <c r="L205" s="86"/>
    </row>
    <row r="206" spans="2:12" ht="15.5" hidden="1" x14ac:dyDescent="0.35">
      <c r="B206" s="53" t="s">
        <v>278</v>
      </c>
      <c r="C206" s="54"/>
      <c r="D206" s="59"/>
      <c r="E206" s="187"/>
      <c r="F206" s="59"/>
      <c r="G206" s="59"/>
      <c r="H206" s="49">
        <f>SUM(D206:G206)</f>
        <v>0</v>
      </c>
      <c r="I206" s="58"/>
      <c r="J206" s="187"/>
      <c r="K206" s="60"/>
      <c r="L206" s="86"/>
    </row>
    <row r="207" spans="2:12" ht="15.5" hidden="1" x14ac:dyDescent="0.35">
      <c r="B207" s="53" t="s">
        <v>279</v>
      </c>
      <c r="C207" s="54"/>
      <c r="D207" s="59"/>
      <c r="E207" s="187"/>
      <c r="F207" s="59"/>
      <c r="G207" s="59"/>
      <c r="H207" s="49">
        <f t="shared" si="18"/>
        <v>0</v>
      </c>
      <c r="I207" s="58"/>
      <c r="J207" s="187"/>
      <c r="K207" s="60"/>
      <c r="L207" s="86"/>
    </row>
    <row r="208" spans="2:12" ht="15.5" hidden="1" x14ac:dyDescent="0.35">
      <c r="B208" s="53" t="s">
        <v>280</v>
      </c>
      <c r="C208" s="54"/>
      <c r="D208" s="59"/>
      <c r="E208" s="187"/>
      <c r="F208" s="59"/>
      <c r="G208" s="59"/>
      <c r="H208" s="49">
        <f t="shared" si="18"/>
        <v>0</v>
      </c>
      <c r="I208" s="58"/>
      <c r="J208" s="187"/>
      <c r="K208" s="60"/>
      <c r="L208" s="86"/>
    </row>
    <row r="209" spans="2:12" ht="15.5" hidden="1" x14ac:dyDescent="0.35">
      <c r="B209" s="53" t="s">
        <v>281</v>
      </c>
      <c r="C209" s="54"/>
      <c r="D209" s="59"/>
      <c r="E209" s="187"/>
      <c r="F209" s="59"/>
      <c r="G209" s="59"/>
      <c r="H209" s="49">
        <f t="shared" si="18"/>
        <v>0</v>
      </c>
      <c r="I209" s="58"/>
      <c r="J209" s="187"/>
      <c r="K209" s="60"/>
      <c r="L209" s="86"/>
    </row>
    <row r="210" spans="2:12" ht="15.5" hidden="1" x14ac:dyDescent="0.35">
      <c r="B210" s="53" t="s">
        <v>282</v>
      </c>
      <c r="C210" s="80"/>
      <c r="D210" s="68"/>
      <c r="E210" s="187"/>
      <c r="F210" s="68"/>
      <c r="G210" s="68"/>
      <c r="H210" s="49">
        <f t="shared" si="18"/>
        <v>0</v>
      </c>
      <c r="I210" s="67"/>
      <c r="J210" s="187"/>
      <c r="K210" s="69"/>
      <c r="L210" s="86"/>
    </row>
    <row r="211" spans="2:12" ht="15.5" hidden="1" x14ac:dyDescent="0.35">
      <c r="B211" s="53" t="s">
        <v>283</v>
      </c>
      <c r="C211" s="80"/>
      <c r="D211" s="68"/>
      <c r="E211" s="187"/>
      <c r="F211" s="68"/>
      <c r="G211" s="68"/>
      <c r="H211" s="49">
        <f t="shared" si="18"/>
        <v>0</v>
      </c>
      <c r="I211" s="67"/>
      <c r="J211" s="187"/>
      <c r="K211" s="69"/>
      <c r="L211" s="86"/>
    </row>
    <row r="212" spans="2:12" ht="15.5" hidden="1" x14ac:dyDescent="0.35">
      <c r="C212" s="50" t="s">
        <v>256</v>
      </c>
      <c r="D212" s="73">
        <f>SUM(D204:D211)</f>
        <v>0</v>
      </c>
      <c r="E212" s="188">
        <f>SUM(E204:E211)</f>
        <v>0</v>
      </c>
      <c r="F212" s="73">
        <f>SUM(F204:F211)</f>
        <v>0</v>
      </c>
      <c r="G212" s="73">
        <f>SUM(G204:G211)</f>
        <v>0</v>
      </c>
      <c r="H212" s="73">
        <f>SUM(H204:H211)</f>
        <v>0</v>
      </c>
      <c r="I212" s="73">
        <f>(I204*H204)+(I205*H205)+(I206*H206)+(I207*H207)+(I208*H208)+(I209*H209)+(I210*H210)+(I211*H211)</f>
        <v>0</v>
      </c>
      <c r="J212" s="188">
        <f>SUM(J204:J211)</f>
        <v>0</v>
      </c>
      <c r="K212" s="69"/>
      <c r="L212" s="74"/>
    </row>
    <row r="213" spans="2:12" ht="15.75" hidden="1" customHeight="1" x14ac:dyDescent="0.35">
      <c r="B213" s="90"/>
      <c r="C213" s="83"/>
      <c r="D213" s="92"/>
      <c r="E213" s="207"/>
      <c r="F213" s="92"/>
      <c r="G213" s="92"/>
      <c r="H213" s="92"/>
      <c r="I213" s="92"/>
      <c r="J213" s="207"/>
      <c r="K213" s="83"/>
      <c r="L213" s="208"/>
    </row>
    <row r="214" spans="2:12" ht="15.75" customHeight="1" x14ac:dyDescent="0.35">
      <c r="B214" s="90"/>
      <c r="C214" s="83"/>
      <c r="D214" s="92"/>
      <c r="E214" s="207"/>
      <c r="F214" s="92"/>
      <c r="G214" s="92"/>
      <c r="H214" s="92"/>
      <c r="I214" s="92"/>
      <c r="J214" s="207"/>
      <c r="K214" s="83"/>
      <c r="L214" s="208"/>
    </row>
    <row r="215" spans="2:12" ht="34.5" customHeight="1" x14ac:dyDescent="0.35">
      <c r="B215" s="50" t="s">
        <v>284</v>
      </c>
      <c r="C215" s="100"/>
      <c r="D215" s="101"/>
      <c r="E215" s="212"/>
      <c r="F215" s="101"/>
      <c r="G215" s="101"/>
      <c r="H215" s="102">
        <f>SUM(D215:G215)</f>
        <v>0</v>
      </c>
      <c r="I215" s="213"/>
      <c r="J215" s="212"/>
      <c r="K215" s="103"/>
      <c r="L215" s="74"/>
    </row>
    <row r="216" spans="2:12" ht="36.75" customHeight="1" x14ac:dyDescent="0.35">
      <c r="B216" s="50" t="s">
        <v>285</v>
      </c>
      <c r="C216" s="100"/>
      <c r="D216" s="214"/>
      <c r="E216" s="215">
        <v>28037.3836363636</v>
      </c>
      <c r="F216" s="214"/>
      <c r="G216" s="214"/>
      <c r="H216" s="216"/>
      <c r="I216" s="213"/>
      <c r="J216" s="212">
        <v>9410.9699999999993</v>
      </c>
      <c r="K216" s="103"/>
      <c r="L216" s="74"/>
    </row>
    <row r="217" spans="2:12" ht="42" customHeight="1" x14ac:dyDescent="0.35">
      <c r="B217" s="50" t="s">
        <v>286</v>
      </c>
      <c r="C217" s="105"/>
      <c r="D217" s="217"/>
      <c r="E217" s="218">
        <v>65420.561818181799</v>
      </c>
      <c r="F217" s="214"/>
      <c r="G217" s="214"/>
      <c r="H217" s="216"/>
      <c r="I217" s="213"/>
      <c r="J217" s="212">
        <v>0</v>
      </c>
      <c r="K217" s="103"/>
      <c r="L217" s="74"/>
    </row>
    <row r="218" spans="2:12" ht="70" customHeight="1" x14ac:dyDescent="0.35">
      <c r="B218" s="107" t="s">
        <v>288</v>
      </c>
      <c r="C218" s="100"/>
      <c r="D218" s="214"/>
      <c r="E218" s="219"/>
      <c r="F218" s="214"/>
      <c r="G218" s="214"/>
      <c r="H218" s="216">
        <f>SUM(D218:G218)</f>
        <v>0</v>
      </c>
      <c r="I218" s="213"/>
      <c r="J218" s="212"/>
      <c r="K218" s="103"/>
      <c r="L218" s="74"/>
    </row>
    <row r="219" spans="2:12" ht="38.25" customHeight="1" x14ac:dyDescent="0.35">
      <c r="B219" s="90"/>
      <c r="C219" s="109" t="s">
        <v>289</v>
      </c>
      <c r="D219" s="220">
        <f>SUM(D215:D218)</f>
        <v>0</v>
      </c>
      <c r="E219" s="221">
        <f>SUM(E215:E218)</f>
        <v>93457.945454545406</v>
      </c>
      <c r="F219" s="220">
        <f>SUM(F215:F218)</f>
        <v>0</v>
      </c>
      <c r="G219" s="220">
        <f>SUM(G215:G218)</f>
        <v>0</v>
      </c>
      <c r="H219" s="220">
        <f>SUM(H215:H218)</f>
        <v>0</v>
      </c>
      <c r="I219" s="73">
        <f>(I215*H215)+(I216*H216)+(I217*H217)+(I218*H218)</f>
        <v>0</v>
      </c>
      <c r="J219" s="188">
        <f>SUM(J215:J218)</f>
        <v>9410.9699999999993</v>
      </c>
      <c r="K219" s="100"/>
      <c r="L219" s="222"/>
    </row>
    <row r="220" spans="2:12" ht="15.75" customHeight="1" x14ac:dyDescent="0.35">
      <c r="B220" s="90"/>
      <c r="C220" s="83"/>
      <c r="D220" s="92"/>
      <c r="E220" s="207"/>
      <c r="F220" s="92"/>
      <c r="G220" s="92"/>
      <c r="H220" s="92"/>
      <c r="I220" s="92"/>
      <c r="J220" s="207"/>
      <c r="K220" s="83"/>
      <c r="L220" s="222"/>
    </row>
    <row r="221" spans="2:12" ht="15.75" customHeight="1" x14ac:dyDescent="0.35">
      <c r="B221" s="90"/>
      <c r="C221" s="83"/>
      <c r="D221" s="92"/>
      <c r="E221" s="207"/>
      <c r="F221" s="92"/>
      <c r="G221" s="92"/>
      <c r="H221" s="92"/>
      <c r="I221" s="92"/>
      <c r="J221" s="207"/>
      <c r="K221" s="83"/>
      <c r="L221" s="222"/>
    </row>
    <row r="222" spans="2:12" ht="15.75" customHeight="1" x14ac:dyDescent="0.35">
      <c r="B222" s="90"/>
      <c r="C222" s="83"/>
      <c r="D222" s="92"/>
      <c r="E222" s="207"/>
      <c r="F222" s="92"/>
      <c r="G222" s="92"/>
      <c r="H222" s="92"/>
      <c r="I222" s="92"/>
      <c r="J222" s="207"/>
      <c r="K222" s="83"/>
      <c r="L222" s="222"/>
    </row>
    <row r="223" spans="2:12" ht="15.75" customHeight="1" x14ac:dyDescent="0.35">
      <c r="B223" s="90"/>
      <c r="C223" s="83"/>
      <c r="D223" s="92"/>
      <c r="E223" s="207"/>
      <c r="F223" s="92"/>
      <c r="G223" s="92"/>
      <c r="H223" s="92"/>
      <c r="I223" s="92"/>
      <c r="J223" s="207">
        <f>J219+J150+J108+J98</f>
        <v>292075.96999999997</v>
      </c>
      <c r="K223" s="83"/>
      <c r="L223" s="222"/>
    </row>
    <row r="224" spans="2:12" ht="15.75" customHeight="1" x14ac:dyDescent="0.35">
      <c r="B224" s="90"/>
      <c r="C224" s="83"/>
      <c r="D224" s="92"/>
      <c r="E224" s="207"/>
      <c r="F224" s="92"/>
      <c r="G224" s="92"/>
      <c r="H224" s="92"/>
      <c r="I224" s="92"/>
      <c r="J224" s="207"/>
      <c r="K224" s="83"/>
      <c r="L224" s="222"/>
    </row>
    <row r="225" spans="2:12" ht="15.75" customHeight="1" x14ac:dyDescent="0.35">
      <c r="B225" s="90"/>
      <c r="C225" s="83"/>
      <c r="D225" s="92"/>
      <c r="E225" s="207"/>
      <c r="F225" s="92"/>
      <c r="G225" s="92"/>
      <c r="H225" s="92"/>
      <c r="I225" s="92"/>
      <c r="J225" s="207"/>
      <c r="K225" s="83"/>
      <c r="L225" s="222"/>
    </row>
    <row r="226" spans="2:12" ht="15.75" customHeight="1" thickBot="1" x14ac:dyDescent="0.4">
      <c r="B226" s="90"/>
      <c r="C226" s="83"/>
      <c r="D226" s="92"/>
      <c r="E226" s="207"/>
      <c r="F226" s="92"/>
      <c r="G226" s="92"/>
      <c r="H226" s="92"/>
      <c r="I226" s="92"/>
      <c r="J226" s="207"/>
      <c r="K226" s="83"/>
      <c r="L226" s="222"/>
    </row>
    <row r="227" spans="2:12" ht="15.5" x14ac:dyDescent="0.35">
      <c r="B227" s="90"/>
      <c r="C227" s="466" t="s">
        <v>335</v>
      </c>
      <c r="D227" s="467"/>
      <c r="E227" s="467"/>
      <c r="F227" s="467"/>
      <c r="G227" s="467"/>
      <c r="H227" s="468"/>
      <c r="I227" s="222"/>
      <c r="J227" s="223"/>
      <c r="K227" s="222"/>
    </row>
    <row r="228" spans="2:12" ht="40.5" customHeight="1" x14ac:dyDescent="0.35">
      <c r="B228" s="90"/>
      <c r="C228" s="469"/>
      <c r="D228" s="73" t="s">
        <v>290</v>
      </c>
      <c r="E228" s="188" t="s">
        <v>291</v>
      </c>
      <c r="F228" s="73" t="s">
        <v>292</v>
      </c>
      <c r="G228" s="73" t="s">
        <v>293</v>
      </c>
      <c r="H228" s="453" t="s">
        <v>14</v>
      </c>
      <c r="I228" s="83"/>
      <c r="J228" s="207"/>
      <c r="K228" s="222"/>
    </row>
    <row r="229" spans="2:12" ht="24.75" customHeight="1" x14ac:dyDescent="0.35">
      <c r="B229" s="90"/>
      <c r="C229" s="470"/>
      <c r="D229" s="115" t="str">
        <f>D13</f>
        <v>UNHCR</v>
      </c>
      <c r="E229" s="224" t="str">
        <f>E13</f>
        <v>UNICEF</v>
      </c>
      <c r="F229" s="115" t="str">
        <f>F13</f>
        <v>UNDP</v>
      </c>
      <c r="G229" s="115">
        <f>G13</f>
        <v>0</v>
      </c>
      <c r="H229" s="454"/>
      <c r="I229" s="83"/>
      <c r="J229" s="207"/>
      <c r="K229" s="222"/>
    </row>
    <row r="230" spans="2:12" ht="41.25" customHeight="1" x14ac:dyDescent="0.35">
      <c r="B230" s="225"/>
      <c r="C230" s="117" t="s">
        <v>294</v>
      </c>
      <c r="D230" s="226">
        <f>SUM(D24,D36,D46,D56, D66, D78,D88,D98, D108, D118, D130,D140,D150,D160, D170, D182,D192,D202,D212,D215,D216,D217,D218)</f>
        <v>170000</v>
      </c>
      <c r="E230" s="227">
        <f>SUM(E24,E36,E46,E56, E66, E78,E88,E98, E108, E118, E130,E140,E150,E160, E170, E182,E192,E202,E212,E215,E216,E217,E218)</f>
        <v>934579.43363636336</v>
      </c>
      <c r="F230" s="226">
        <f>SUM(F24,F36,F46,F56, F66, F78,F88,F98, F108, F118, F130,F140,F150,F160, F170, F182,F192,F202,F212,F215,F216,F217,F218)</f>
        <v>456860</v>
      </c>
      <c r="G230" s="226">
        <f>SUM(G24,G36,G46,G56, G66, G78,G88,G98, G108, G118, G130,G140,G150,G160, G170, G182,G192,G202,G212,G215,G216,G217,G218)</f>
        <v>0</v>
      </c>
      <c r="H230" s="228">
        <f>SUM(D230:G230)</f>
        <v>1561439.4336363634</v>
      </c>
      <c r="I230" s="83"/>
      <c r="J230" s="207"/>
      <c r="K230" s="225"/>
    </row>
    <row r="231" spans="2:12" ht="36" customHeight="1" x14ac:dyDescent="0.35">
      <c r="B231" s="229"/>
      <c r="C231" s="117" t="s">
        <v>295</v>
      </c>
      <c r="D231" s="226">
        <f>D230*0.07</f>
        <v>11900.000000000002</v>
      </c>
      <c r="E231" s="227">
        <f>E230*0.07</f>
        <v>65420.560354545443</v>
      </c>
      <c r="F231" s="226">
        <f>F230*0.07</f>
        <v>31980.200000000004</v>
      </c>
      <c r="G231" s="226">
        <f>G230*0.07</f>
        <v>0</v>
      </c>
      <c r="H231" s="228">
        <f>H230*0.07</f>
        <v>109300.76035454545</v>
      </c>
      <c r="I231" s="229"/>
      <c r="J231" s="207"/>
      <c r="K231" s="230"/>
    </row>
    <row r="232" spans="2:12" ht="36.75" customHeight="1" thickBot="1" x14ac:dyDescent="0.4">
      <c r="B232" s="229"/>
      <c r="C232" s="125" t="s">
        <v>14</v>
      </c>
      <c r="D232" s="127">
        <f>SUM(D230:D231)</f>
        <v>181900</v>
      </c>
      <c r="E232" s="231">
        <f>SUM(E230:E231)</f>
        <v>999999.99399090884</v>
      </c>
      <c r="F232" s="127">
        <f>SUM(F230:F231)</f>
        <v>488840.2</v>
      </c>
      <c r="G232" s="127">
        <f>SUM(G230:G231)</f>
        <v>0</v>
      </c>
      <c r="H232" s="232">
        <f>SUM(H230:H231)</f>
        <v>1670740.1939909088</v>
      </c>
      <c r="I232" s="229"/>
      <c r="J232" s="207"/>
      <c r="K232" s="230"/>
    </row>
    <row r="233" spans="2:12" ht="42" customHeight="1" x14ac:dyDescent="0.35">
      <c r="B233" s="229"/>
      <c r="K233" s="208"/>
      <c r="L233" s="230"/>
    </row>
    <row r="234" spans="2:12" s="182" customFormat="1" ht="29.25" customHeight="1" thickBot="1" x14ac:dyDescent="0.4">
      <c r="B234" s="83"/>
      <c r="C234" s="90"/>
      <c r="D234" s="233"/>
      <c r="E234" s="234"/>
      <c r="F234" s="233"/>
      <c r="G234" s="233"/>
      <c r="H234" s="233"/>
      <c r="I234" s="233"/>
      <c r="J234" s="235"/>
      <c r="K234" s="222"/>
      <c r="L234" s="225"/>
    </row>
    <row r="235" spans="2:12" ht="23.25" customHeight="1" x14ac:dyDescent="0.35">
      <c r="B235" s="230"/>
      <c r="C235" s="471" t="s">
        <v>15</v>
      </c>
      <c r="D235" s="472"/>
      <c r="E235" s="473"/>
      <c r="F235" s="473"/>
      <c r="G235" s="473"/>
      <c r="H235" s="473"/>
      <c r="I235" s="474"/>
      <c r="J235" s="236"/>
      <c r="K235" s="230"/>
    </row>
    <row r="236" spans="2:12" ht="41.25" customHeight="1" x14ac:dyDescent="0.35">
      <c r="B236" s="230"/>
      <c r="C236" s="237"/>
      <c r="D236" s="135" t="s">
        <v>290</v>
      </c>
      <c r="E236" s="238" t="s">
        <v>291</v>
      </c>
      <c r="F236" s="135" t="s">
        <v>292</v>
      </c>
      <c r="G236" s="135" t="s">
        <v>293</v>
      </c>
      <c r="H236" s="459" t="s">
        <v>14</v>
      </c>
      <c r="I236" s="461" t="s">
        <v>296</v>
      </c>
      <c r="J236" s="236"/>
      <c r="K236" s="230"/>
    </row>
    <row r="237" spans="2:12" ht="27.75" customHeight="1" x14ac:dyDescent="0.35">
      <c r="B237" s="230"/>
      <c r="C237" s="237"/>
      <c r="D237" s="135" t="str">
        <f>D13</f>
        <v>UNHCR</v>
      </c>
      <c r="E237" s="238" t="str">
        <f>E13</f>
        <v>UNICEF</v>
      </c>
      <c r="F237" s="135" t="str">
        <f>F13</f>
        <v>UNDP</v>
      </c>
      <c r="G237" s="135">
        <f>G13</f>
        <v>0</v>
      </c>
      <c r="H237" s="460"/>
      <c r="I237" s="462"/>
      <c r="J237" s="236"/>
      <c r="K237" s="230"/>
    </row>
    <row r="238" spans="2:12" ht="27" customHeight="1" x14ac:dyDescent="0.35">
      <c r="B238" s="230"/>
      <c r="C238" s="136" t="s">
        <v>19</v>
      </c>
      <c r="D238" s="239">
        <f>$D$232*I238</f>
        <v>54570</v>
      </c>
      <c r="E238" s="240">
        <f>$E$232*I238</f>
        <v>299999.99819727265</v>
      </c>
      <c r="F238" s="241">
        <f>$F$232*I238</f>
        <v>146652.06</v>
      </c>
      <c r="G238" s="241">
        <f>$G$232*I238</f>
        <v>0</v>
      </c>
      <c r="H238" s="241">
        <f>SUM(D238:G238)</f>
        <v>501222.05819727265</v>
      </c>
      <c r="I238" s="242">
        <v>0.3</v>
      </c>
      <c r="J238" s="223"/>
      <c r="K238" s="230"/>
    </row>
    <row r="239" spans="2:12" ht="27" customHeight="1" x14ac:dyDescent="0.35">
      <c r="B239" s="463"/>
      <c r="C239" s="140" t="s">
        <v>20</v>
      </c>
      <c r="D239" s="239">
        <v>379368</v>
      </c>
      <c r="E239" s="240">
        <f>$E$232*I239</f>
        <v>349999.99789681809</v>
      </c>
      <c r="F239" s="241">
        <f>$F$232*I239</f>
        <v>171094.07</v>
      </c>
      <c r="G239" s="241">
        <f>$G$232*I239</f>
        <v>0</v>
      </c>
      <c r="H239" s="243">
        <f>SUM(D239:G239)</f>
        <v>900462.06789681804</v>
      </c>
      <c r="I239" s="244">
        <v>0.35</v>
      </c>
      <c r="J239" s="223"/>
    </row>
    <row r="240" spans="2:12" ht="27" customHeight="1" x14ac:dyDescent="0.35">
      <c r="B240" s="463"/>
      <c r="C240" s="140" t="s">
        <v>297</v>
      </c>
      <c r="D240" s="239">
        <v>379368</v>
      </c>
      <c r="E240" s="240">
        <f>$E$232*I240</f>
        <v>349999.99789681809</v>
      </c>
      <c r="F240" s="241">
        <f>$F$232*I240</f>
        <v>171094.07</v>
      </c>
      <c r="G240" s="241">
        <f>$G$232*I240</f>
        <v>0</v>
      </c>
      <c r="H240" s="243">
        <f>SUM(D240:G240)</f>
        <v>900462.06789681804</v>
      </c>
      <c r="I240" s="245">
        <v>0.35</v>
      </c>
      <c r="J240" s="246"/>
    </row>
    <row r="241" spans="2:10" ht="38.25" customHeight="1" thickBot="1" x14ac:dyDescent="0.4">
      <c r="B241" s="463"/>
      <c r="C241" s="125" t="s">
        <v>298</v>
      </c>
      <c r="D241" s="127">
        <f>SUM(D238:D240)</f>
        <v>813306</v>
      </c>
      <c r="E241" s="231">
        <f>SUM(E238:E240)</f>
        <v>999999.99399090884</v>
      </c>
      <c r="F241" s="127">
        <f>SUM(F238:F240)</f>
        <v>488840.2</v>
      </c>
      <c r="G241" s="127">
        <f>SUM(G238:G240)</f>
        <v>0</v>
      </c>
      <c r="H241" s="127">
        <v>3539106</v>
      </c>
      <c r="I241" s="247">
        <f>SUM(I238:I240)</f>
        <v>0.99999999999999989</v>
      </c>
      <c r="J241" s="248"/>
    </row>
    <row r="242" spans="2:10" ht="21.75" customHeight="1" thickBot="1" x14ac:dyDescent="0.4">
      <c r="B242" s="463"/>
      <c r="C242" s="249"/>
      <c r="D242" s="250"/>
      <c r="E242" s="234"/>
      <c r="F242" s="250"/>
      <c r="G242" s="250"/>
      <c r="H242" s="250"/>
      <c r="I242" s="250"/>
      <c r="J242" s="235"/>
    </row>
    <row r="243" spans="2:10" ht="49.5" customHeight="1" x14ac:dyDescent="0.35">
      <c r="B243" s="463"/>
      <c r="C243" s="150" t="s">
        <v>299</v>
      </c>
      <c r="D243" s="251">
        <f>SUM(I24,I36,I46,I56, I66, I78,I88,I98,I108, I118, I130,I140,I150,I160,I182, I170, I192,I202,I212,I219)*1.07</f>
        <v>593799.52076174552</v>
      </c>
      <c r="E243" s="234"/>
      <c r="F243" s="233"/>
      <c r="G243" s="233"/>
      <c r="H243" s="233"/>
      <c r="I243" s="252" t="s">
        <v>300</v>
      </c>
      <c r="J243" s="253">
        <f>SUM(J219,J212,J202,J192,J182, J170, J160,J150,J140,J130, J118, J108,J98,J88,J78, J66, J56,J46,J36,J24)</f>
        <v>292075.96999999997</v>
      </c>
    </row>
    <row r="244" spans="2:10" ht="28.5" customHeight="1" thickBot="1" x14ac:dyDescent="0.4">
      <c r="B244" s="463"/>
      <c r="C244" s="15" t="s">
        <v>301</v>
      </c>
      <c r="D244" s="161">
        <f>D243/H232</f>
        <v>0.35541104649151489</v>
      </c>
      <c r="E244" s="254"/>
      <c r="F244" s="155"/>
      <c r="G244" s="155"/>
      <c r="H244" s="155"/>
      <c r="I244" s="255" t="s">
        <v>302</v>
      </c>
      <c r="J244" s="256">
        <f>J243/H230</f>
        <v>0.18705558711284617</v>
      </c>
    </row>
    <row r="245" spans="2:10" ht="28.5" customHeight="1" x14ac:dyDescent="0.35">
      <c r="B245" s="463"/>
      <c r="C245" s="464"/>
      <c r="D245" s="465"/>
      <c r="E245" s="257"/>
      <c r="F245" s="258"/>
      <c r="G245" s="258"/>
      <c r="H245" s="258"/>
    </row>
    <row r="246" spans="2:10" ht="28.5" customHeight="1" x14ac:dyDescent="0.35">
      <c r="B246" s="463"/>
      <c r="C246" s="15" t="s">
        <v>303</v>
      </c>
      <c r="D246" s="159">
        <f>SUM(D217:G218)*1.07</f>
        <v>70000.001145454531</v>
      </c>
      <c r="E246" s="259"/>
      <c r="F246" s="160"/>
      <c r="G246" s="160"/>
      <c r="H246" s="160"/>
    </row>
    <row r="247" spans="2:10" ht="23.25" customHeight="1" x14ac:dyDescent="0.35">
      <c r="B247" s="463"/>
      <c r="C247" s="15" t="s">
        <v>304</v>
      </c>
      <c r="D247" s="161">
        <f>D246/H232</f>
        <v>4.1897598080911098E-2</v>
      </c>
      <c r="E247" s="259"/>
      <c r="F247" s="160"/>
      <c r="G247" s="160"/>
      <c r="H247" s="160"/>
    </row>
    <row r="248" spans="2:10" ht="66.75" customHeight="1" thickBot="1" x14ac:dyDescent="0.4">
      <c r="B248" s="463"/>
      <c r="C248" s="425" t="s">
        <v>336</v>
      </c>
      <c r="D248" s="426"/>
      <c r="E248" s="260"/>
      <c r="F248" s="261"/>
      <c r="G248" s="261"/>
      <c r="H248" s="261"/>
    </row>
    <row r="249" spans="2:10" s="262" customFormat="1" ht="55.5" customHeight="1" x14ac:dyDescent="0.35">
      <c r="B249" s="463"/>
      <c r="J249" s="263"/>
    </row>
    <row r="250" spans="2:10" s="262" customFormat="1" ht="42.75" customHeight="1" x14ac:dyDescent="0.35">
      <c r="B250" s="463"/>
      <c r="J250" s="263"/>
    </row>
    <row r="251" spans="2:10" s="262" customFormat="1" ht="21.75" customHeight="1" x14ac:dyDescent="0.35">
      <c r="B251" s="463"/>
      <c r="J251" s="263"/>
    </row>
    <row r="252" spans="2:10" s="262" customFormat="1" ht="21.75" customHeight="1" x14ac:dyDescent="0.35">
      <c r="B252" s="463"/>
      <c r="J252" s="263"/>
    </row>
    <row r="253" spans="2:10" s="262" customFormat="1" ht="23.25" customHeight="1" x14ac:dyDescent="0.35">
      <c r="B253" s="463"/>
      <c r="J253" s="263"/>
    </row>
    <row r="254" spans="2:10" s="262" customFormat="1" ht="23.25" customHeight="1" x14ac:dyDescent="0.35">
      <c r="J254" s="263"/>
    </row>
    <row r="255" spans="2:10" s="262" customFormat="1" ht="21.75" customHeight="1" x14ac:dyDescent="0.35">
      <c r="J255" s="263"/>
    </row>
    <row r="256" spans="2:10" s="262" customFormat="1" ht="16.5" customHeight="1" x14ac:dyDescent="0.35">
      <c r="J256" s="263"/>
    </row>
    <row r="257" spans="10:10" s="262" customFormat="1" ht="29.25" customHeight="1" x14ac:dyDescent="0.35">
      <c r="J257" s="263"/>
    </row>
    <row r="258" spans="10:10" s="262" customFormat="1" ht="24.75" customHeight="1" x14ac:dyDescent="0.35">
      <c r="J258" s="263"/>
    </row>
    <row r="259" spans="10:10" s="262" customFormat="1" ht="33" customHeight="1" x14ac:dyDescent="0.35">
      <c r="J259" s="263"/>
    </row>
    <row r="260" spans="10:10" s="262" customFormat="1" x14ac:dyDescent="0.35">
      <c r="J260" s="263"/>
    </row>
    <row r="261" spans="10:10" s="262" customFormat="1" ht="15" customHeight="1" x14ac:dyDescent="0.35">
      <c r="J261" s="263"/>
    </row>
    <row r="262" spans="10:10" s="262" customFormat="1" ht="25.5" customHeight="1" x14ac:dyDescent="0.35">
      <c r="J262" s="263"/>
    </row>
    <row r="263" spans="10:10" s="262" customFormat="1" x14ac:dyDescent="0.35">
      <c r="J263" s="263"/>
    </row>
    <row r="264" spans="10:10" s="262" customFormat="1" x14ac:dyDescent="0.35">
      <c r="J264" s="263"/>
    </row>
    <row r="265" spans="10:10" s="262" customFormat="1" x14ac:dyDescent="0.35">
      <c r="J265" s="263"/>
    </row>
    <row r="266" spans="10:10" s="262" customFormat="1" x14ac:dyDescent="0.35">
      <c r="J266" s="263"/>
    </row>
    <row r="267" spans="10:10" s="262" customFormat="1" x14ac:dyDescent="0.35">
      <c r="J267" s="263"/>
    </row>
    <row r="268" spans="10:10" s="262" customFormat="1" x14ac:dyDescent="0.35">
      <c r="J268" s="263"/>
    </row>
    <row r="269" spans="10:10" s="262" customFormat="1" x14ac:dyDescent="0.35">
      <c r="J269" s="263"/>
    </row>
    <row r="270" spans="10:10" s="262" customFormat="1" x14ac:dyDescent="0.35">
      <c r="J270" s="263"/>
    </row>
    <row r="271" spans="10:10" s="262" customFormat="1" x14ac:dyDescent="0.35">
      <c r="J271" s="263"/>
    </row>
    <row r="272" spans="10:10" s="262" customFormat="1" x14ac:dyDescent="0.35">
      <c r="J272" s="263"/>
    </row>
    <row r="273" spans="10:10" s="262" customFormat="1" x14ac:dyDescent="0.35">
      <c r="J273" s="263"/>
    </row>
    <row r="274" spans="10:10" s="262" customFormat="1" x14ac:dyDescent="0.35">
      <c r="J274" s="263"/>
    </row>
    <row r="275" spans="10:10" s="262" customFormat="1" x14ac:dyDescent="0.35">
      <c r="J275" s="263"/>
    </row>
    <row r="276" spans="10:10" s="262" customFormat="1" x14ac:dyDescent="0.35">
      <c r="J276" s="263"/>
    </row>
    <row r="277" spans="10:10" s="262" customFormat="1" x14ac:dyDescent="0.35">
      <c r="J277" s="263"/>
    </row>
    <row r="278" spans="10:10" s="262" customFormat="1" x14ac:dyDescent="0.35">
      <c r="J278" s="263"/>
    </row>
    <row r="279" spans="10:10" s="262" customFormat="1" x14ac:dyDescent="0.35">
      <c r="J279" s="263"/>
    </row>
    <row r="280" spans="10:10" s="262" customFormat="1" x14ac:dyDescent="0.35">
      <c r="J280" s="263"/>
    </row>
    <row r="281" spans="10:10" s="262" customFormat="1" x14ac:dyDescent="0.35">
      <c r="J281" s="263"/>
    </row>
    <row r="282" spans="10:10" s="262" customFormat="1" x14ac:dyDescent="0.35">
      <c r="J282" s="263"/>
    </row>
    <row r="283" spans="10:10" s="262" customFormat="1" x14ac:dyDescent="0.35">
      <c r="J283" s="263"/>
    </row>
    <row r="284" spans="10:10" s="262" customFormat="1" x14ac:dyDescent="0.35">
      <c r="J284" s="263"/>
    </row>
    <row r="285" spans="10:10" s="262" customFormat="1" x14ac:dyDescent="0.35">
      <c r="J285" s="263"/>
    </row>
    <row r="286" spans="10:10" s="262" customFormat="1" x14ac:dyDescent="0.35">
      <c r="J286" s="263"/>
    </row>
    <row r="287" spans="10:10" s="262" customFormat="1" x14ac:dyDescent="0.35">
      <c r="J287" s="263"/>
    </row>
    <row r="288" spans="10:10" s="262" customFormat="1" x14ac:dyDescent="0.35">
      <c r="J288" s="263"/>
    </row>
    <row r="289" spans="10:10" s="262" customFormat="1" x14ac:dyDescent="0.35">
      <c r="J289" s="263"/>
    </row>
    <row r="290" spans="10:10" s="262" customFormat="1" x14ac:dyDescent="0.35">
      <c r="J290" s="263"/>
    </row>
    <row r="291" spans="10:10" s="262" customFormat="1" x14ac:dyDescent="0.35">
      <c r="J291" s="263"/>
    </row>
    <row r="292" spans="10:10" s="262" customFormat="1" x14ac:dyDescent="0.35">
      <c r="J292" s="263"/>
    </row>
    <row r="293" spans="10:10" s="262" customFormat="1" x14ac:dyDescent="0.35">
      <c r="J293" s="263"/>
    </row>
    <row r="294" spans="10:10" s="262" customFormat="1" x14ac:dyDescent="0.35">
      <c r="J294" s="263"/>
    </row>
    <row r="295" spans="10:10" s="262" customFormat="1" x14ac:dyDescent="0.35">
      <c r="J295" s="263"/>
    </row>
    <row r="296" spans="10:10" s="262" customFormat="1" x14ac:dyDescent="0.35">
      <c r="J296" s="263"/>
    </row>
    <row r="297" spans="10:10" s="262" customFormat="1" x14ac:dyDescent="0.35">
      <c r="J297" s="263"/>
    </row>
    <row r="298" spans="10:10" s="262" customFormat="1" x14ac:dyDescent="0.35">
      <c r="J298" s="263"/>
    </row>
    <row r="299" spans="10:10" s="262" customFormat="1" x14ac:dyDescent="0.35">
      <c r="J299" s="263"/>
    </row>
    <row r="300" spans="10:10" s="262" customFormat="1" x14ac:dyDescent="0.35">
      <c r="J300" s="263"/>
    </row>
    <row r="301" spans="10:10" s="262" customFormat="1" x14ac:dyDescent="0.35">
      <c r="J301" s="263"/>
    </row>
    <row r="302" spans="10:10" s="262" customFormat="1" x14ac:dyDescent="0.35">
      <c r="J302" s="263"/>
    </row>
    <row r="303" spans="10:10" s="262" customFormat="1" x14ac:dyDescent="0.35">
      <c r="J303" s="263"/>
    </row>
    <row r="304" spans="10:10" s="262" customFormat="1" x14ac:dyDescent="0.35">
      <c r="J304" s="263"/>
    </row>
    <row r="305" spans="1:10" s="262" customFormat="1" x14ac:dyDescent="0.35">
      <c r="J305" s="263"/>
    </row>
    <row r="306" spans="1:10" s="262" customFormat="1" x14ac:dyDescent="0.35">
      <c r="J306" s="263"/>
    </row>
    <row r="307" spans="1:10" s="262" customFormat="1" x14ac:dyDescent="0.35">
      <c r="J307" s="263"/>
    </row>
    <row r="308" spans="1:10" s="262" customFormat="1" x14ac:dyDescent="0.35">
      <c r="J308" s="263"/>
    </row>
    <row r="309" spans="1:10" s="262" customFormat="1" x14ac:dyDescent="0.35">
      <c r="J309" s="263"/>
    </row>
    <row r="310" spans="1:10" s="262" customFormat="1" x14ac:dyDescent="0.35">
      <c r="J310" s="263"/>
    </row>
    <row r="311" spans="1:10" s="262" customFormat="1" x14ac:dyDescent="0.35">
      <c r="J311" s="263"/>
    </row>
    <row r="312" spans="1:10" s="262" customFormat="1" x14ac:dyDescent="0.35">
      <c r="J312" s="263"/>
    </row>
    <row r="313" spans="1:10" s="262" customFormat="1" x14ac:dyDescent="0.35">
      <c r="A313" s="262" t="s">
        <v>306</v>
      </c>
      <c r="J313" s="263"/>
    </row>
  </sheetData>
  <sheetProtection formatCells="0" formatColumns="0" formatRows="0"/>
  <mergeCells count="35">
    <mergeCell ref="C25:K25"/>
    <mergeCell ref="B2:E2"/>
    <mergeCell ref="B6:N6"/>
    <mergeCell ref="B9:I9"/>
    <mergeCell ref="C14:K14"/>
    <mergeCell ref="C15:K15"/>
    <mergeCell ref="C131:K131"/>
    <mergeCell ref="C37:K37"/>
    <mergeCell ref="C47:K47"/>
    <mergeCell ref="C57:K57"/>
    <mergeCell ref="C68:K68"/>
    <mergeCell ref="C69:K69"/>
    <mergeCell ref="C79:K79"/>
    <mergeCell ref="C89:K89"/>
    <mergeCell ref="C99:K99"/>
    <mergeCell ref="C109:K109"/>
    <mergeCell ref="C120:K120"/>
    <mergeCell ref="C121:K121"/>
    <mergeCell ref="C235:I235"/>
    <mergeCell ref="C141:K141"/>
    <mergeCell ref="C151:K151"/>
    <mergeCell ref="C161:K161"/>
    <mergeCell ref="C172:K172"/>
    <mergeCell ref="C173:K173"/>
    <mergeCell ref="C183:K183"/>
    <mergeCell ref="C193:K193"/>
    <mergeCell ref="C203:K203"/>
    <mergeCell ref="C227:H227"/>
    <mergeCell ref="C228:C229"/>
    <mergeCell ref="H228:H229"/>
    <mergeCell ref="H236:H237"/>
    <mergeCell ref="I236:I237"/>
    <mergeCell ref="B239:B253"/>
    <mergeCell ref="C245:D245"/>
    <mergeCell ref="C248:D248"/>
  </mergeCells>
  <conditionalFormatting sqref="D244">
    <cfRule type="cellIs" dxfId="2" priority="3" operator="lessThan">
      <formula>0.15</formula>
    </cfRule>
  </conditionalFormatting>
  <conditionalFormatting sqref="D247">
    <cfRule type="cellIs" dxfId="1" priority="2" operator="lessThan">
      <formula>0.05</formula>
    </cfRule>
  </conditionalFormatting>
  <conditionalFormatting sqref="I241:J241">
    <cfRule type="cellIs" dxfId="0" priority="1" operator="greaterThan">
      <formula>1</formula>
    </cfRule>
  </conditionalFormatting>
  <dataValidations count="5">
    <dataValidation allowBlank="1" showInputMessage="1" showErrorMessage="1" prompt="% Towards Gender Equality and Women's Empowerment Must be Higher than 15%_x000a_" sqref="D244:H244 IZ244:JD244 SV244:SZ244 ACR244:ACV244 AMN244:AMR244 AWJ244:AWN244 BGF244:BGJ244 BQB244:BQF244 BZX244:CAB244 CJT244:CJX244 CTP244:CTT244 DDL244:DDP244 DNH244:DNL244 DXD244:DXH244 EGZ244:EHD244 EQV244:EQZ244 FAR244:FAV244 FKN244:FKR244 FUJ244:FUN244 GEF244:GEJ244 GOB244:GOF244 GXX244:GYB244 HHT244:HHX244 HRP244:HRT244 IBL244:IBP244 ILH244:ILL244 IVD244:IVH244 JEZ244:JFD244 JOV244:JOZ244 JYR244:JYV244 KIN244:KIR244 KSJ244:KSN244 LCF244:LCJ244 LMB244:LMF244 LVX244:LWB244 MFT244:MFX244 MPP244:MPT244 MZL244:MZP244 NJH244:NJL244 NTD244:NTH244 OCZ244:ODD244 OMV244:OMZ244 OWR244:OWV244 PGN244:PGR244 PQJ244:PQN244 QAF244:QAJ244 QKB244:QKF244 QTX244:QUB244 RDT244:RDX244 RNP244:RNT244 RXL244:RXP244 SHH244:SHL244 SRD244:SRH244 TAZ244:TBD244 TKV244:TKZ244 TUR244:TUV244 UEN244:UER244 UOJ244:UON244 UYF244:UYJ244 VIB244:VIF244 VRX244:VSB244 WBT244:WBX244 WLP244:WLT244 WVL244:WVP244 D65780:H65780 IZ65780:JD65780 SV65780:SZ65780 ACR65780:ACV65780 AMN65780:AMR65780 AWJ65780:AWN65780 BGF65780:BGJ65780 BQB65780:BQF65780 BZX65780:CAB65780 CJT65780:CJX65780 CTP65780:CTT65780 DDL65780:DDP65780 DNH65780:DNL65780 DXD65780:DXH65780 EGZ65780:EHD65780 EQV65780:EQZ65780 FAR65780:FAV65780 FKN65780:FKR65780 FUJ65780:FUN65780 GEF65780:GEJ65780 GOB65780:GOF65780 GXX65780:GYB65780 HHT65780:HHX65780 HRP65780:HRT65780 IBL65780:IBP65780 ILH65780:ILL65780 IVD65780:IVH65780 JEZ65780:JFD65780 JOV65780:JOZ65780 JYR65780:JYV65780 KIN65780:KIR65780 KSJ65780:KSN65780 LCF65780:LCJ65780 LMB65780:LMF65780 LVX65780:LWB65780 MFT65780:MFX65780 MPP65780:MPT65780 MZL65780:MZP65780 NJH65780:NJL65780 NTD65780:NTH65780 OCZ65780:ODD65780 OMV65780:OMZ65780 OWR65780:OWV65780 PGN65780:PGR65780 PQJ65780:PQN65780 QAF65780:QAJ65780 QKB65780:QKF65780 QTX65780:QUB65780 RDT65780:RDX65780 RNP65780:RNT65780 RXL65780:RXP65780 SHH65780:SHL65780 SRD65780:SRH65780 TAZ65780:TBD65780 TKV65780:TKZ65780 TUR65780:TUV65780 UEN65780:UER65780 UOJ65780:UON65780 UYF65780:UYJ65780 VIB65780:VIF65780 VRX65780:VSB65780 WBT65780:WBX65780 WLP65780:WLT65780 WVL65780:WVP65780 D131316:H131316 IZ131316:JD131316 SV131316:SZ131316 ACR131316:ACV131316 AMN131316:AMR131316 AWJ131316:AWN131316 BGF131316:BGJ131316 BQB131316:BQF131316 BZX131316:CAB131316 CJT131316:CJX131316 CTP131316:CTT131316 DDL131316:DDP131316 DNH131316:DNL131316 DXD131316:DXH131316 EGZ131316:EHD131316 EQV131316:EQZ131316 FAR131316:FAV131316 FKN131316:FKR131316 FUJ131316:FUN131316 GEF131316:GEJ131316 GOB131316:GOF131316 GXX131316:GYB131316 HHT131316:HHX131316 HRP131316:HRT131316 IBL131316:IBP131316 ILH131316:ILL131316 IVD131316:IVH131316 JEZ131316:JFD131316 JOV131316:JOZ131316 JYR131316:JYV131316 KIN131316:KIR131316 KSJ131316:KSN131316 LCF131316:LCJ131316 LMB131316:LMF131316 LVX131316:LWB131316 MFT131316:MFX131316 MPP131316:MPT131316 MZL131316:MZP131316 NJH131316:NJL131316 NTD131316:NTH131316 OCZ131316:ODD131316 OMV131316:OMZ131316 OWR131316:OWV131316 PGN131316:PGR131316 PQJ131316:PQN131316 QAF131316:QAJ131316 QKB131316:QKF131316 QTX131316:QUB131316 RDT131316:RDX131316 RNP131316:RNT131316 RXL131316:RXP131316 SHH131316:SHL131316 SRD131316:SRH131316 TAZ131316:TBD131316 TKV131316:TKZ131316 TUR131316:TUV131316 UEN131316:UER131316 UOJ131316:UON131316 UYF131316:UYJ131316 VIB131316:VIF131316 VRX131316:VSB131316 WBT131316:WBX131316 WLP131316:WLT131316 WVL131316:WVP131316 D196852:H196852 IZ196852:JD196852 SV196852:SZ196852 ACR196852:ACV196852 AMN196852:AMR196852 AWJ196852:AWN196852 BGF196852:BGJ196852 BQB196852:BQF196852 BZX196852:CAB196852 CJT196852:CJX196852 CTP196852:CTT196852 DDL196852:DDP196852 DNH196852:DNL196852 DXD196852:DXH196852 EGZ196852:EHD196852 EQV196852:EQZ196852 FAR196852:FAV196852 FKN196852:FKR196852 FUJ196852:FUN196852 GEF196852:GEJ196852 GOB196852:GOF196852 GXX196852:GYB196852 HHT196852:HHX196852 HRP196852:HRT196852 IBL196852:IBP196852 ILH196852:ILL196852 IVD196852:IVH196852 JEZ196852:JFD196852 JOV196852:JOZ196852 JYR196852:JYV196852 KIN196852:KIR196852 KSJ196852:KSN196852 LCF196852:LCJ196852 LMB196852:LMF196852 LVX196852:LWB196852 MFT196852:MFX196852 MPP196852:MPT196852 MZL196852:MZP196852 NJH196852:NJL196852 NTD196852:NTH196852 OCZ196852:ODD196852 OMV196852:OMZ196852 OWR196852:OWV196852 PGN196852:PGR196852 PQJ196852:PQN196852 QAF196852:QAJ196852 QKB196852:QKF196852 QTX196852:QUB196852 RDT196852:RDX196852 RNP196852:RNT196852 RXL196852:RXP196852 SHH196852:SHL196852 SRD196852:SRH196852 TAZ196852:TBD196852 TKV196852:TKZ196852 TUR196852:TUV196852 UEN196852:UER196852 UOJ196852:UON196852 UYF196852:UYJ196852 VIB196852:VIF196852 VRX196852:VSB196852 WBT196852:WBX196852 WLP196852:WLT196852 WVL196852:WVP196852 D262388:H262388 IZ262388:JD262388 SV262388:SZ262388 ACR262388:ACV262388 AMN262388:AMR262388 AWJ262388:AWN262388 BGF262388:BGJ262388 BQB262388:BQF262388 BZX262388:CAB262388 CJT262388:CJX262388 CTP262388:CTT262388 DDL262388:DDP262388 DNH262388:DNL262388 DXD262388:DXH262388 EGZ262388:EHD262388 EQV262388:EQZ262388 FAR262388:FAV262388 FKN262388:FKR262388 FUJ262388:FUN262388 GEF262388:GEJ262388 GOB262388:GOF262388 GXX262388:GYB262388 HHT262388:HHX262388 HRP262388:HRT262388 IBL262388:IBP262388 ILH262388:ILL262388 IVD262388:IVH262388 JEZ262388:JFD262388 JOV262388:JOZ262388 JYR262388:JYV262388 KIN262388:KIR262388 KSJ262388:KSN262388 LCF262388:LCJ262388 LMB262388:LMF262388 LVX262388:LWB262388 MFT262388:MFX262388 MPP262388:MPT262388 MZL262388:MZP262388 NJH262388:NJL262388 NTD262388:NTH262388 OCZ262388:ODD262388 OMV262388:OMZ262388 OWR262388:OWV262388 PGN262388:PGR262388 PQJ262388:PQN262388 QAF262388:QAJ262388 QKB262388:QKF262388 QTX262388:QUB262388 RDT262388:RDX262388 RNP262388:RNT262388 RXL262388:RXP262388 SHH262388:SHL262388 SRD262388:SRH262388 TAZ262388:TBD262388 TKV262388:TKZ262388 TUR262388:TUV262388 UEN262388:UER262388 UOJ262388:UON262388 UYF262388:UYJ262388 VIB262388:VIF262388 VRX262388:VSB262388 WBT262388:WBX262388 WLP262388:WLT262388 WVL262388:WVP262388 D327924:H327924 IZ327924:JD327924 SV327924:SZ327924 ACR327924:ACV327924 AMN327924:AMR327924 AWJ327924:AWN327924 BGF327924:BGJ327924 BQB327924:BQF327924 BZX327924:CAB327924 CJT327924:CJX327924 CTP327924:CTT327924 DDL327924:DDP327924 DNH327924:DNL327924 DXD327924:DXH327924 EGZ327924:EHD327924 EQV327924:EQZ327924 FAR327924:FAV327924 FKN327924:FKR327924 FUJ327924:FUN327924 GEF327924:GEJ327924 GOB327924:GOF327924 GXX327924:GYB327924 HHT327924:HHX327924 HRP327924:HRT327924 IBL327924:IBP327924 ILH327924:ILL327924 IVD327924:IVH327924 JEZ327924:JFD327924 JOV327924:JOZ327924 JYR327924:JYV327924 KIN327924:KIR327924 KSJ327924:KSN327924 LCF327924:LCJ327924 LMB327924:LMF327924 LVX327924:LWB327924 MFT327924:MFX327924 MPP327924:MPT327924 MZL327924:MZP327924 NJH327924:NJL327924 NTD327924:NTH327924 OCZ327924:ODD327924 OMV327924:OMZ327924 OWR327924:OWV327924 PGN327924:PGR327924 PQJ327924:PQN327924 QAF327924:QAJ327924 QKB327924:QKF327924 QTX327924:QUB327924 RDT327924:RDX327924 RNP327924:RNT327924 RXL327924:RXP327924 SHH327924:SHL327924 SRD327924:SRH327924 TAZ327924:TBD327924 TKV327924:TKZ327924 TUR327924:TUV327924 UEN327924:UER327924 UOJ327924:UON327924 UYF327924:UYJ327924 VIB327924:VIF327924 VRX327924:VSB327924 WBT327924:WBX327924 WLP327924:WLT327924 WVL327924:WVP327924 D393460:H393460 IZ393460:JD393460 SV393460:SZ393460 ACR393460:ACV393460 AMN393460:AMR393460 AWJ393460:AWN393460 BGF393460:BGJ393460 BQB393460:BQF393460 BZX393460:CAB393460 CJT393460:CJX393460 CTP393460:CTT393460 DDL393460:DDP393460 DNH393460:DNL393460 DXD393460:DXH393460 EGZ393460:EHD393460 EQV393460:EQZ393460 FAR393460:FAV393460 FKN393460:FKR393460 FUJ393460:FUN393460 GEF393460:GEJ393460 GOB393460:GOF393460 GXX393460:GYB393460 HHT393460:HHX393460 HRP393460:HRT393460 IBL393460:IBP393460 ILH393460:ILL393460 IVD393460:IVH393460 JEZ393460:JFD393460 JOV393460:JOZ393460 JYR393460:JYV393460 KIN393460:KIR393460 KSJ393460:KSN393460 LCF393460:LCJ393460 LMB393460:LMF393460 LVX393460:LWB393460 MFT393460:MFX393460 MPP393460:MPT393460 MZL393460:MZP393460 NJH393460:NJL393460 NTD393460:NTH393460 OCZ393460:ODD393460 OMV393460:OMZ393460 OWR393460:OWV393460 PGN393460:PGR393460 PQJ393460:PQN393460 QAF393460:QAJ393460 QKB393460:QKF393460 QTX393460:QUB393460 RDT393460:RDX393460 RNP393460:RNT393460 RXL393460:RXP393460 SHH393460:SHL393460 SRD393460:SRH393460 TAZ393460:TBD393460 TKV393460:TKZ393460 TUR393460:TUV393460 UEN393460:UER393460 UOJ393460:UON393460 UYF393460:UYJ393460 VIB393460:VIF393460 VRX393460:VSB393460 WBT393460:WBX393460 WLP393460:WLT393460 WVL393460:WVP393460 D458996:H458996 IZ458996:JD458996 SV458996:SZ458996 ACR458996:ACV458996 AMN458996:AMR458996 AWJ458996:AWN458996 BGF458996:BGJ458996 BQB458996:BQF458996 BZX458996:CAB458996 CJT458996:CJX458996 CTP458996:CTT458996 DDL458996:DDP458996 DNH458996:DNL458996 DXD458996:DXH458996 EGZ458996:EHD458996 EQV458996:EQZ458996 FAR458996:FAV458996 FKN458996:FKR458996 FUJ458996:FUN458996 GEF458996:GEJ458996 GOB458996:GOF458996 GXX458996:GYB458996 HHT458996:HHX458996 HRP458996:HRT458996 IBL458996:IBP458996 ILH458996:ILL458996 IVD458996:IVH458996 JEZ458996:JFD458996 JOV458996:JOZ458996 JYR458996:JYV458996 KIN458996:KIR458996 KSJ458996:KSN458996 LCF458996:LCJ458996 LMB458996:LMF458996 LVX458996:LWB458996 MFT458996:MFX458996 MPP458996:MPT458996 MZL458996:MZP458996 NJH458996:NJL458996 NTD458996:NTH458996 OCZ458996:ODD458996 OMV458996:OMZ458996 OWR458996:OWV458996 PGN458996:PGR458996 PQJ458996:PQN458996 QAF458996:QAJ458996 QKB458996:QKF458996 QTX458996:QUB458996 RDT458996:RDX458996 RNP458996:RNT458996 RXL458996:RXP458996 SHH458996:SHL458996 SRD458996:SRH458996 TAZ458996:TBD458996 TKV458996:TKZ458996 TUR458996:TUV458996 UEN458996:UER458996 UOJ458996:UON458996 UYF458996:UYJ458996 VIB458996:VIF458996 VRX458996:VSB458996 WBT458996:WBX458996 WLP458996:WLT458996 WVL458996:WVP458996 D524532:H524532 IZ524532:JD524532 SV524532:SZ524532 ACR524532:ACV524532 AMN524532:AMR524532 AWJ524532:AWN524532 BGF524532:BGJ524532 BQB524532:BQF524532 BZX524532:CAB524532 CJT524532:CJX524532 CTP524532:CTT524532 DDL524532:DDP524532 DNH524532:DNL524532 DXD524532:DXH524532 EGZ524532:EHD524532 EQV524532:EQZ524532 FAR524532:FAV524532 FKN524532:FKR524532 FUJ524532:FUN524532 GEF524532:GEJ524532 GOB524532:GOF524532 GXX524532:GYB524532 HHT524532:HHX524532 HRP524532:HRT524532 IBL524532:IBP524532 ILH524532:ILL524532 IVD524532:IVH524532 JEZ524532:JFD524532 JOV524532:JOZ524532 JYR524532:JYV524532 KIN524532:KIR524532 KSJ524532:KSN524532 LCF524532:LCJ524532 LMB524532:LMF524532 LVX524532:LWB524532 MFT524532:MFX524532 MPP524532:MPT524532 MZL524532:MZP524532 NJH524532:NJL524532 NTD524532:NTH524532 OCZ524532:ODD524532 OMV524532:OMZ524532 OWR524532:OWV524532 PGN524532:PGR524532 PQJ524532:PQN524532 QAF524532:QAJ524532 QKB524532:QKF524532 QTX524532:QUB524532 RDT524532:RDX524532 RNP524532:RNT524532 RXL524532:RXP524532 SHH524532:SHL524532 SRD524532:SRH524532 TAZ524532:TBD524532 TKV524532:TKZ524532 TUR524532:TUV524532 UEN524532:UER524532 UOJ524532:UON524532 UYF524532:UYJ524532 VIB524532:VIF524532 VRX524532:VSB524532 WBT524532:WBX524532 WLP524532:WLT524532 WVL524532:WVP524532 D590068:H590068 IZ590068:JD590068 SV590068:SZ590068 ACR590068:ACV590068 AMN590068:AMR590068 AWJ590068:AWN590068 BGF590068:BGJ590068 BQB590068:BQF590068 BZX590068:CAB590068 CJT590068:CJX590068 CTP590068:CTT590068 DDL590068:DDP590068 DNH590068:DNL590068 DXD590068:DXH590068 EGZ590068:EHD590068 EQV590068:EQZ590068 FAR590068:FAV590068 FKN590068:FKR590068 FUJ590068:FUN590068 GEF590068:GEJ590068 GOB590068:GOF590068 GXX590068:GYB590068 HHT590068:HHX590068 HRP590068:HRT590068 IBL590068:IBP590068 ILH590068:ILL590068 IVD590068:IVH590068 JEZ590068:JFD590068 JOV590068:JOZ590068 JYR590068:JYV590068 KIN590068:KIR590068 KSJ590068:KSN590068 LCF590068:LCJ590068 LMB590068:LMF590068 LVX590068:LWB590068 MFT590068:MFX590068 MPP590068:MPT590068 MZL590068:MZP590068 NJH590068:NJL590068 NTD590068:NTH590068 OCZ590068:ODD590068 OMV590068:OMZ590068 OWR590068:OWV590068 PGN590068:PGR590068 PQJ590068:PQN590068 QAF590068:QAJ590068 QKB590068:QKF590068 QTX590068:QUB590068 RDT590068:RDX590068 RNP590068:RNT590068 RXL590068:RXP590068 SHH590068:SHL590068 SRD590068:SRH590068 TAZ590068:TBD590068 TKV590068:TKZ590068 TUR590068:TUV590068 UEN590068:UER590068 UOJ590068:UON590068 UYF590068:UYJ590068 VIB590068:VIF590068 VRX590068:VSB590068 WBT590068:WBX590068 WLP590068:WLT590068 WVL590068:WVP590068 D655604:H655604 IZ655604:JD655604 SV655604:SZ655604 ACR655604:ACV655604 AMN655604:AMR655604 AWJ655604:AWN655604 BGF655604:BGJ655604 BQB655604:BQF655604 BZX655604:CAB655604 CJT655604:CJX655604 CTP655604:CTT655604 DDL655604:DDP655604 DNH655604:DNL655604 DXD655604:DXH655604 EGZ655604:EHD655604 EQV655604:EQZ655604 FAR655604:FAV655604 FKN655604:FKR655604 FUJ655604:FUN655604 GEF655604:GEJ655604 GOB655604:GOF655604 GXX655604:GYB655604 HHT655604:HHX655604 HRP655604:HRT655604 IBL655604:IBP655604 ILH655604:ILL655604 IVD655604:IVH655604 JEZ655604:JFD655604 JOV655604:JOZ655604 JYR655604:JYV655604 KIN655604:KIR655604 KSJ655604:KSN655604 LCF655604:LCJ655604 LMB655604:LMF655604 LVX655604:LWB655604 MFT655604:MFX655604 MPP655604:MPT655604 MZL655604:MZP655604 NJH655604:NJL655604 NTD655604:NTH655604 OCZ655604:ODD655604 OMV655604:OMZ655604 OWR655604:OWV655604 PGN655604:PGR655604 PQJ655604:PQN655604 QAF655604:QAJ655604 QKB655604:QKF655604 QTX655604:QUB655604 RDT655604:RDX655604 RNP655604:RNT655604 RXL655604:RXP655604 SHH655604:SHL655604 SRD655604:SRH655604 TAZ655604:TBD655604 TKV655604:TKZ655604 TUR655604:TUV655604 UEN655604:UER655604 UOJ655604:UON655604 UYF655604:UYJ655604 VIB655604:VIF655604 VRX655604:VSB655604 WBT655604:WBX655604 WLP655604:WLT655604 WVL655604:WVP655604 D721140:H721140 IZ721140:JD721140 SV721140:SZ721140 ACR721140:ACV721140 AMN721140:AMR721140 AWJ721140:AWN721140 BGF721140:BGJ721140 BQB721140:BQF721140 BZX721140:CAB721140 CJT721140:CJX721140 CTP721140:CTT721140 DDL721140:DDP721140 DNH721140:DNL721140 DXD721140:DXH721140 EGZ721140:EHD721140 EQV721140:EQZ721140 FAR721140:FAV721140 FKN721140:FKR721140 FUJ721140:FUN721140 GEF721140:GEJ721140 GOB721140:GOF721140 GXX721140:GYB721140 HHT721140:HHX721140 HRP721140:HRT721140 IBL721140:IBP721140 ILH721140:ILL721140 IVD721140:IVH721140 JEZ721140:JFD721140 JOV721140:JOZ721140 JYR721140:JYV721140 KIN721140:KIR721140 KSJ721140:KSN721140 LCF721140:LCJ721140 LMB721140:LMF721140 LVX721140:LWB721140 MFT721140:MFX721140 MPP721140:MPT721140 MZL721140:MZP721140 NJH721140:NJL721140 NTD721140:NTH721140 OCZ721140:ODD721140 OMV721140:OMZ721140 OWR721140:OWV721140 PGN721140:PGR721140 PQJ721140:PQN721140 QAF721140:QAJ721140 QKB721140:QKF721140 QTX721140:QUB721140 RDT721140:RDX721140 RNP721140:RNT721140 RXL721140:RXP721140 SHH721140:SHL721140 SRD721140:SRH721140 TAZ721140:TBD721140 TKV721140:TKZ721140 TUR721140:TUV721140 UEN721140:UER721140 UOJ721140:UON721140 UYF721140:UYJ721140 VIB721140:VIF721140 VRX721140:VSB721140 WBT721140:WBX721140 WLP721140:WLT721140 WVL721140:WVP721140 D786676:H786676 IZ786676:JD786676 SV786676:SZ786676 ACR786676:ACV786676 AMN786676:AMR786676 AWJ786676:AWN786676 BGF786676:BGJ786676 BQB786676:BQF786676 BZX786676:CAB786676 CJT786676:CJX786676 CTP786676:CTT786676 DDL786676:DDP786676 DNH786676:DNL786676 DXD786676:DXH786676 EGZ786676:EHD786676 EQV786676:EQZ786676 FAR786676:FAV786676 FKN786676:FKR786676 FUJ786676:FUN786676 GEF786676:GEJ786676 GOB786676:GOF786676 GXX786676:GYB786676 HHT786676:HHX786676 HRP786676:HRT786676 IBL786676:IBP786676 ILH786676:ILL786676 IVD786676:IVH786676 JEZ786676:JFD786676 JOV786676:JOZ786676 JYR786676:JYV786676 KIN786676:KIR786676 KSJ786676:KSN786676 LCF786676:LCJ786676 LMB786676:LMF786676 LVX786676:LWB786676 MFT786676:MFX786676 MPP786676:MPT786676 MZL786676:MZP786676 NJH786676:NJL786676 NTD786676:NTH786676 OCZ786676:ODD786676 OMV786676:OMZ786676 OWR786676:OWV786676 PGN786676:PGR786676 PQJ786676:PQN786676 QAF786676:QAJ786676 QKB786676:QKF786676 QTX786676:QUB786676 RDT786676:RDX786676 RNP786676:RNT786676 RXL786676:RXP786676 SHH786676:SHL786676 SRD786676:SRH786676 TAZ786676:TBD786676 TKV786676:TKZ786676 TUR786676:TUV786676 UEN786676:UER786676 UOJ786676:UON786676 UYF786676:UYJ786676 VIB786676:VIF786676 VRX786676:VSB786676 WBT786676:WBX786676 WLP786676:WLT786676 WVL786676:WVP786676 D852212:H852212 IZ852212:JD852212 SV852212:SZ852212 ACR852212:ACV852212 AMN852212:AMR852212 AWJ852212:AWN852212 BGF852212:BGJ852212 BQB852212:BQF852212 BZX852212:CAB852212 CJT852212:CJX852212 CTP852212:CTT852212 DDL852212:DDP852212 DNH852212:DNL852212 DXD852212:DXH852212 EGZ852212:EHD852212 EQV852212:EQZ852212 FAR852212:FAV852212 FKN852212:FKR852212 FUJ852212:FUN852212 GEF852212:GEJ852212 GOB852212:GOF852212 GXX852212:GYB852212 HHT852212:HHX852212 HRP852212:HRT852212 IBL852212:IBP852212 ILH852212:ILL852212 IVD852212:IVH852212 JEZ852212:JFD852212 JOV852212:JOZ852212 JYR852212:JYV852212 KIN852212:KIR852212 KSJ852212:KSN852212 LCF852212:LCJ852212 LMB852212:LMF852212 LVX852212:LWB852212 MFT852212:MFX852212 MPP852212:MPT852212 MZL852212:MZP852212 NJH852212:NJL852212 NTD852212:NTH852212 OCZ852212:ODD852212 OMV852212:OMZ852212 OWR852212:OWV852212 PGN852212:PGR852212 PQJ852212:PQN852212 QAF852212:QAJ852212 QKB852212:QKF852212 QTX852212:QUB852212 RDT852212:RDX852212 RNP852212:RNT852212 RXL852212:RXP852212 SHH852212:SHL852212 SRD852212:SRH852212 TAZ852212:TBD852212 TKV852212:TKZ852212 TUR852212:TUV852212 UEN852212:UER852212 UOJ852212:UON852212 UYF852212:UYJ852212 VIB852212:VIF852212 VRX852212:VSB852212 WBT852212:WBX852212 WLP852212:WLT852212 WVL852212:WVP852212 D917748:H917748 IZ917748:JD917748 SV917748:SZ917748 ACR917748:ACV917748 AMN917748:AMR917748 AWJ917748:AWN917748 BGF917748:BGJ917748 BQB917748:BQF917748 BZX917748:CAB917748 CJT917748:CJX917748 CTP917748:CTT917748 DDL917748:DDP917748 DNH917748:DNL917748 DXD917748:DXH917748 EGZ917748:EHD917748 EQV917748:EQZ917748 FAR917748:FAV917748 FKN917748:FKR917748 FUJ917748:FUN917748 GEF917748:GEJ917748 GOB917748:GOF917748 GXX917748:GYB917748 HHT917748:HHX917748 HRP917748:HRT917748 IBL917748:IBP917748 ILH917748:ILL917748 IVD917748:IVH917748 JEZ917748:JFD917748 JOV917748:JOZ917748 JYR917748:JYV917748 KIN917748:KIR917748 KSJ917748:KSN917748 LCF917748:LCJ917748 LMB917748:LMF917748 LVX917748:LWB917748 MFT917748:MFX917748 MPP917748:MPT917748 MZL917748:MZP917748 NJH917748:NJL917748 NTD917748:NTH917748 OCZ917748:ODD917748 OMV917748:OMZ917748 OWR917748:OWV917748 PGN917748:PGR917748 PQJ917748:PQN917748 QAF917748:QAJ917748 QKB917748:QKF917748 QTX917748:QUB917748 RDT917748:RDX917748 RNP917748:RNT917748 RXL917748:RXP917748 SHH917748:SHL917748 SRD917748:SRH917748 TAZ917748:TBD917748 TKV917748:TKZ917748 TUR917748:TUV917748 UEN917748:UER917748 UOJ917748:UON917748 UYF917748:UYJ917748 VIB917748:VIF917748 VRX917748:VSB917748 WBT917748:WBX917748 WLP917748:WLT917748 WVL917748:WVP917748 D983284:H983284 IZ983284:JD983284 SV983284:SZ983284 ACR983284:ACV983284 AMN983284:AMR983284 AWJ983284:AWN983284 BGF983284:BGJ983284 BQB983284:BQF983284 BZX983284:CAB983284 CJT983284:CJX983284 CTP983284:CTT983284 DDL983284:DDP983284 DNH983284:DNL983284 DXD983284:DXH983284 EGZ983284:EHD983284 EQV983284:EQZ983284 FAR983284:FAV983284 FKN983284:FKR983284 FUJ983284:FUN983284 GEF983284:GEJ983284 GOB983284:GOF983284 GXX983284:GYB983284 HHT983284:HHX983284 HRP983284:HRT983284 IBL983284:IBP983284 ILH983284:ILL983284 IVD983284:IVH983284 JEZ983284:JFD983284 JOV983284:JOZ983284 JYR983284:JYV983284 KIN983284:KIR983284 KSJ983284:KSN983284 LCF983284:LCJ983284 LMB983284:LMF983284 LVX983284:LWB983284 MFT983284:MFX983284 MPP983284:MPT983284 MZL983284:MZP983284 NJH983284:NJL983284 NTD983284:NTH983284 OCZ983284:ODD983284 OMV983284:OMZ983284 OWR983284:OWV983284 PGN983284:PGR983284 PQJ983284:PQN983284 QAF983284:QAJ983284 QKB983284:QKF983284 QTX983284:QUB983284 RDT983284:RDX983284 RNP983284:RNT983284 RXL983284:RXP983284 SHH983284:SHL983284 SRD983284:SRH983284 TAZ983284:TBD983284 TKV983284:TKZ983284 TUR983284:TUV983284 UEN983284:UER983284 UOJ983284:UON983284 UYF983284:UYJ983284 VIB983284:VIF983284 VRX983284:VSB983284 WBT983284:WBX983284 WLP983284:WLT983284 WVL983284:WVP983284" xr:uid="{00000000-0002-0000-0400-000000000000}"/>
    <dataValidation allowBlank="1" showInputMessage="1" showErrorMessage="1" prompt="M&amp;E Budget Cannot be Less than 5%_x000a_" sqref="D247:H247 IZ247:JD247 SV247:SZ247 ACR247:ACV247 AMN247:AMR247 AWJ247:AWN247 BGF247:BGJ247 BQB247:BQF247 BZX247:CAB247 CJT247:CJX247 CTP247:CTT247 DDL247:DDP247 DNH247:DNL247 DXD247:DXH247 EGZ247:EHD247 EQV247:EQZ247 FAR247:FAV247 FKN247:FKR247 FUJ247:FUN247 GEF247:GEJ247 GOB247:GOF247 GXX247:GYB247 HHT247:HHX247 HRP247:HRT247 IBL247:IBP247 ILH247:ILL247 IVD247:IVH247 JEZ247:JFD247 JOV247:JOZ247 JYR247:JYV247 KIN247:KIR247 KSJ247:KSN247 LCF247:LCJ247 LMB247:LMF247 LVX247:LWB247 MFT247:MFX247 MPP247:MPT247 MZL247:MZP247 NJH247:NJL247 NTD247:NTH247 OCZ247:ODD247 OMV247:OMZ247 OWR247:OWV247 PGN247:PGR247 PQJ247:PQN247 QAF247:QAJ247 QKB247:QKF247 QTX247:QUB247 RDT247:RDX247 RNP247:RNT247 RXL247:RXP247 SHH247:SHL247 SRD247:SRH247 TAZ247:TBD247 TKV247:TKZ247 TUR247:TUV247 UEN247:UER247 UOJ247:UON247 UYF247:UYJ247 VIB247:VIF247 VRX247:VSB247 WBT247:WBX247 WLP247:WLT247 WVL247:WVP247 D65783:H65783 IZ65783:JD65783 SV65783:SZ65783 ACR65783:ACV65783 AMN65783:AMR65783 AWJ65783:AWN65783 BGF65783:BGJ65783 BQB65783:BQF65783 BZX65783:CAB65783 CJT65783:CJX65783 CTP65783:CTT65783 DDL65783:DDP65783 DNH65783:DNL65783 DXD65783:DXH65783 EGZ65783:EHD65783 EQV65783:EQZ65783 FAR65783:FAV65783 FKN65783:FKR65783 FUJ65783:FUN65783 GEF65783:GEJ65783 GOB65783:GOF65783 GXX65783:GYB65783 HHT65783:HHX65783 HRP65783:HRT65783 IBL65783:IBP65783 ILH65783:ILL65783 IVD65783:IVH65783 JEZ65783:JFD65783 JOV65783:JOZ65783 JYR65783:JYV65783 KIN65783:KIR65783 KSJ65783:KSN65783 LCF65783:LCJ65783 LMB65783:LMF65783 LVX65783:LWB65783 MFT65783:MFX65783 MPP65783:MPT65783 MZL65783:MZP65783 NJH65783:NJL65783 NTD65783:NTH65783 OCZ65783:ODD65783 OMV65783:OMZ65783 OWR65783:OWV65783 PGN65783:PGR65783 PQJ65783:PQN65783 QAF65783:QAJ65783 QKB65783:QKF65783 QTX65783:QUB65783 RDT65783:RDX65783 RNP65783:RNT65783 RXL65783:RXP65783 SHH65783:SHL65783 SRD65783:SRH65783 TAZ65783:TBD65783 TKV65783:TKZ65783 TUR65783:TUV65783 UEN65783:UER65783 UOJ65783:UON65783 UYF65783:UYJ65783 VIB65783:VIF65783 VRX65783:VSB65783 WBT65783:WBX65783 WLP65783:WLT65783 WVL65783:WVP65783 D131319:H131319 IZ131319:JD131319 SV131319:SZ131319 ACR131319:ACV131319 AMN131319:AMR131319 AWJ131319:AWN131319 BGF131319:BGJ131319 BQB131319:BQF131319 BZX131319:CAB131319 CJT131319:CJX131319 CTP131319:CTT131319 DDL131319:DDP131319 DNH131319:DNL131319 DXD131319:DXH131319 EGZ131319:EHD131319 EQV131319:EQZ131319 FAR131319:FAV131319 FKN131319:FKR131319 FUJ131319:FUN131319 GEF131319:GEJ131319 GOB131319:GOF131319 GXX131319:GYB131319 HHT131319:HHX131319 HRP131319:HRT131319 IBL131319:IBP131319 ILH131319:ILL131319 IVD131319:IVH131319 JEZ131319:JFD131319 JOV131319:JOZ131319 JYR131319:JYV131319 KIN131319:KIR131319 KSJ131319:KSN131319 LCF131319:LCJ131319 LMB131319:LMF131319 LVX131319:LWB131319 MFT131319:MFX131319 MPP131319:MPT131319 MZL131319:MZP131319 NJH131319:NJL131319 NTD131319:NTH131319 OCZ131319:ODD131319 OMV131319:OMZ131319 OWR131319:OWV131319 PGN131319:PGR131319 PQJ131319:PQN131319 QAF131319:QAJ131319 QKB131319:QKF131319 QTX131319:QUB131319 RDT131319:RDX131319 RNP131319:RNT131319 RXL131319:RXP131319 SHH131319:SHL131319 SRD131319:SRH131319 TAZ131319:TBD131319 TKV131319:TKZ131319 TUR131319:TUV131319 UEN131319:UER131319 UOJ131319:UON131319 UYF131319:UYJ131319 VIB131319:VIF131319 VRX131319:VSB131319 WBT131319:WBX131319 WLP131319:WLT131319 WVL131319:WVP131319 D196855:H196855 IZ196855:JD196855 SV196855:SZ196855 ACR196855:ACV196855 AMN196855:AMR196855 AWJ196855:AWN196855 BGF196855:BGJ196855 BQB196855:BQF196855 BZX196855:CAB196855 CJT196855:CJX196855 CTP196855:CTT196855 DDL196855:DDP196855 DNH196855:DNL196855 DXD196855:DXH196855 EGZ196855:EHD196855 EQV196855:EQZ196855 FAR196855:FAV196855 FKN196855:FKR196855 FUJ196855:FUN196855 GEF196855:GEJ196855 GOB196855:GOF196855 GXX196855:GYB196855 HHT196855:HHX196855 HRP196855:HRT196855 IBL196855:IBP196855 ILH196855:ILL196855 IVD196855:IVH196855 JEZ196855:JFD196855 JOV196855:JOZ196855 JYR196855:JYV196855 KIN196855:KIR196855 KSJ196855:KSN196855 LCF196855:LCJ196855 LMB196855:LMF196855 LVX196855:LWB196855 MFT196855:MFX196855 MPP196855:MPT196855 MZL196855:MZP196855 NJH196855:NJL196855 NTD196855:NTH196855 OCZ196855:ODD196855 OMV196855:OMZ196855 OWR196855:OWV196855 PGN196855:PGR196855 PQJ196855:PQN196855 QAF196855:QAJ196855 QKB196855:QKF196855 QTX196855:QUB196855 RDT196855:RDX196855 RNP196855:RNT196855 RXL196855:RXP196855 SHH196855:SHL196855 SRD196855:SRH196855 TAZ196855:TBD196855 TKV196855:TKZ196855 TUR196855:TUV196855 UEN196855:UER196855 UOJ196855:UON196855 UYF196855:UYJ196855 VIB196855:VIF196855 VRX196855:VSB196855 WBT196855:WBX196855 WLP196855:WLT196855 WVL196855:WVP196855 D262391:H262391 IZ262391:JD262391 SV262391:SZ262391 ACR262391:ACV262391 AMN262391:AMR262391 AWJ262391:AWN262391 BGF262391:BGJ262391 BQB262391:BQF262391 BZX262391:CAB262391 CJT262391:CJX262391 CTP262391:CTT262391 DDL262391:DDP262391 DNH262391:DNL262391 DXD262391:DXH262391 EGZ262391:EHD262391 EQV262391:EQZ262391 FAR262391:FAV262391 FKN262391:FKR262391 FUJ262391:FUN262391 GEF262391:GEJ262391 GOB262391:GOF262391 GXX262391:GYB262391 HHT262391:HHX262391 HRP262391:HRT262391 IBL262391:IBP262391 ILH262391:ILL262391 IVD262391:IVH262391 JEZ262391:JFD262391 JOV262391:JOZ262391 JYR262391:JYV262391 KIN262391:KIR262391 KSJ262391:KSN262391 LCF262391:LCJ262391 LMB262391:LMF262391 LVX262391:LWB262391 MFT262391:MFX262391 MPP262391:MPT262391 MZL262391:MZP262391 NJH262391:NJL262391 NTD262391:NTH262391 OCZ262391:ODD262391 OMV262391:OMZ262391 OWR262391:OWV262391 PGN262391:PGR262391 PQJ262391:PQN262391 QAF262391:QAJ262391 QKB262391:QKF262391 QTX262391:QUB262391 RDT262391:RDX262391 RNP262391:RNT262391 RXL262391:RXP262391 SHH262391:SHL262391 SRD262391:SRH262391 TAZ262391:TBD262391 TKV262391:TKZ262391 TUR262391:TUV262391 UEN262391:UER262391 UOJ262391:UON262391 UYF262391:UYJ262391 VIB262391:VIF262391 VRX262391:VSB262391 WBT262391:WBX262391 WLP262391:WLT262391 WVL262391:WVP262391 D327927:H327927 IZ327927:JD327927 SV327927:SZ327927 ACR327927:ACV327927 AMN327927:AMR327927 AWJ327927:AWN327927 BGF327927:BGJ327927 BQB327927:BQF327927 BZX327927:CAB327927 CJT327927:CJX327927 CTP327927:CTT327927 DDL327927:DDP327927 DNH327927:DNL327927 DXD327927:DXH327927 EGZ327927:EHD327927 EQV327927:EQZ327927 FAR327927:FAV327927 FKN327927:FKR327927 FUJ327927:FUN327927 GEF327927:GEJ327927 GOB327927:GOF327927 GXX327927:GYB327927 HHT327927:HHX327927 HRP327927:HRT327927 IBL327927:IBP327927 ILH327927:ILL327927 IVD327927:IVH327927 JEZ327927:JFD327927 JOV327927:JOZ327927 JYR327927:JYV327927 KIN327927:KIR327927 KSJ327927:KSN327927 LCF327927:LCJ327927 LMB327927:LMF327927 LVX327927:LWB327927 MFT327927:MFX327927 MPP327927:MPT327927 MZL327927:MZP327927 NJH327927:NJL327927 NTD327927:NTH327927 OCZ327927:ODD327927 OMV327927:OMZ327927 OWR327927:OWV327927 PGN327927:PGR327927 PQJ327927:PQN327927 QAF327927:QAJ327927 QKB327927:QKF327927 QTX327927:QUB327927 RDT327927:RDX327927 RNP327927:RNT327927 RXL327927:RXP327927 SHH327927:SHL327927 SRD327927:SRH327927 TAZ327927:TBD327927 TKV327927:TKZ327927 TUR327927:TUV327927 UEN327927:UER327927 UOJ327927:UON327927 UYF327927:UYJ327927 VIB327927:VIF327927 VRX327927:VSB327927 WBT327927:WBX327927 WLP327927:WLT327927 WVL327927:WVP327927 D393463:H393463 IZ393463:JD393463 SV393463:SZ393463 ACR393463:ACV393463 AMN393463:AMR393463 AWJ393463:AWN393463 BGF393463:BGJ393463 BQB393463:BQF393463 BZX393463:CAB393463 CJT393463:CJX393463 CTP393463:CTT393463 DDL393463:DDP393463 DNH393463:DNL393463 DXD393463:DXH393463 EGZ393463:EHD393463 EQV393463:EQZ393463 FAR393463:FAV393463 FKN393463:FKR393463 FUJ393463:FUN393463 GEF393463:GEJ393463 GOB393463:GOF393463 GXX393463:GYB393463 HHT393463:HHX393463 HRP393463:HRT393463 IBL393463:IBP393463 ILH393463:ILL393463 IVD393463:IVH393463 JEZ393463:JFD393463 JOV393463:JOZ393463 JYR393463:JYV393463 KIN393463:KIR393463 KSJ393463:KSN393463 LCF393463:LCJ393463 LMB393463:LMF393463 LVX393463:LWB393463 MFT393463:MFX393463 MPP393463:MPT393463 MZL393463:MZP393463 NJH393463:NJL393463 NTD393463:NTH393463 OCZ393463:ODD393463 OMV393463:OMZ393463 OWR393463:OWV393463 PGN393463:PGR393463 PQJ393463:PQN393463 QAF393463:QAJ393463 QKB393463:QKF393463 QTX393463:QUB393463 RDT393463:RDX393463 RNP393463:RNT393463 RXL393463:RXP393463 SHH393463:SHL393463 SRD393463:SRH393463 TAZ393463:TBD393463 TKV393463:TKZ393463 TUR393463:TUV393463 UEN393463:UER393463 UOJ393463:UON393463 UYF393463:UYJ393463 VIB393463:VIF393463 VRX393463:VSB393463 WBT393463:WBX393463 WLP393463:WLT393463 WVL393463:WVP393463 D458999:H458999 IZ458999:JD458999 SV458999:SZ458999 ACR458999:ACV458999 AMN458999:AMR458999 AWJ458999:AWN458999 BGF458999:BGJ458999 BQB458999:BQF458999 BZX458999:CAB458999 CJT458999:CJX458999 CTP458999:CTT458999 DDL458999:DDP458999 DNH458999:DNL458999 DXD458999:DXH458999 EGZ458999:EHD458999 EQV458999:EQZ458999 FAR458999:FAV458999 FKN458999:FKR458999 FUJ458999:FUN458999 GEF458999:GEJ458999 GOB458999:GOF458999 GXX458999:GYB458999 HHT458999:HHX458999 HRP458999:HRT458999 IBL458999:IBP458999 ILH458999:ILL458999 IVD458999:IVH458999 JEZ458999:JFD458999 JOV458999:JOZ458999 JYR458999:JYV458999 KIN458999:KIR458999 KSJ458999:KSN458999 LCF458999:LCJ458999 LMB458999:LMF458999 LVX458999:LWB458999 MFT458999:MFX458999 MPP458999:MPT458999 MZL458999:MZP458999 NJH458999:NJL458999 NTD458999:NTH458999 OCZ458999:ODD458999 OMV458999:OMZ458999 OWR458999:OWV458999 PGN458999:PGR458999 PQJ458999:PQN458999 QAF458999:QAJ458999 QKB458999:QKF458999 QTX458999:QUB458999 RDT458999:RDX458999 RNP458999:RNT458999 RXL458999:RXP458999 SHH458999:SHL458999 SRD458999:SRH458999 TAZ458999:TBD458999 TKV458999:TKZ458999 TUR458999:TUV458999 UEN458999:UER458999 UOJ458999:UON458999 UYF458999:UYJ458999 VIB458999:VIF458999 VRX458999:VSB458999 WBT458999:WBX458999 WLP458999:WLT458999 WVL458999:WVP458999 D524535:H524535 IZ524535:JD524535 SV524535:SZ524535 ACR524535:ACV524535 AMN524535:AMR524535 AWJ524535:AWN524535 BGF524535:BGJ524535 BQB524535:BQF524535 BZX524535:CAB524535 CJT524535:CJX524535 CTP524535:CTT524535 DDL524535:DDP524535 DNH524535:DNL524535 DXD524535:DXH524535 EGZ524535:EHD524535 EQV524535:EQZ524535 FAR524535:FAV524535 FKN524535:FKR524535 FUJ524535:FUN524535 GEF524535:GEJ524535 GOB524535:GOF524535 GXX524535:GYB524535 HHT524535:HHX524535 HRP524535:HRT524535 IBL524535:IBP524535 ILH524535:ILL524535 IVD524535:IVH524535 JEZ524535:JFD524535 JOV524535:JOZ524535 JYR524535:JYV524535 KIN524535:KIR524535 KSJ524535:KSN524535 LCF524535:LCJ524535 LMB524535:LMF524535 LVX524535:LWB524535 MFT524535:MFX524535 MPP524535:MPT524535 MZL524535:MZP524535 NJH524535:NJL524535 NTD524535:NTH524535 OCZ524535:ODD524535 OMV524535:OMZ524535 OWR524535:OWV524535 PGN524535:PGR524535 PQJ524535:PQN524535 QAF524535:QAJ524535 QKB524535:QKF524535 QTX524535:QUB524535 RDT524535:RDX524535 RNP524535:RNT524535 RXL524535:RXP524535 SHH524535:SHL524535 SRD524535:SRH524535 TAZ524535:TBD524535 TKV524535:TKZ524535 TUR524535:TUV524535 UEN524535:UER524535 UOJ524535:UON524535 UYF524535:UYJ524535 VIB524535:VIF524535 VRX524535:VSB524535 WBT524535:WBX524535 WLP524535:WLT524535 WVL524535:WVP524535 D590071:H590071 IZ590071:JD590071 SV590071:SZ590071 ACR590071:ACV590071 AMN590071:AMR590071 AWJ590071:AWN590071 BGF590071:BGJ590071 BQB590071:BQF590071 BZX590071:CAB590071 CJT590071:CJX590071 CTP590071:CTT590071 DDL590071:DDP590071 DNH590071:DNL590071 DXD590071:DXH590071 EGZ590071:EHD590071 EQV590071:EQZ590071 FAR590071:FAV590071 FKN590071:FKR590071 FUJ590071:FUN590071 GEF590071:GEJ590071 GOB590071:GOF590071 GXX590071:GYB590071 HHT590071:HHX590071 HRP590071:HRT590071 IBL590071:IBP590071 ILH590071:ILL590071 IVD590071:IVH590071 JEZ590071:JFD590071 JOV590071:JOZ590071 JYR590071:JYV590071 KIN590071:KIR590071 KSJ590071:KSN590071 LCF590071:LCJ590071 LMB590071:LMF590071 LVX590071:LWB590071 MFT590071:MFX590071 MPP590071:MPT590071 MZL590071:MZP590071 NJH590071:NJL590071 NTD590071:NTH590071 OCZ590071:ODD590071 OMV590071:OMZ590071 OWR590071:OWV590071 PGN590071:PGR590071 PQJ590071:PQN590071 QAF590071:QAJ590071 QKB590071:QKF590071 QTX590071:QUB590071 RDT590071:RDX590071 RNP590071:RNT590071 RXL590071:RXP590071 SHH590071:SHL590071 SRD590071:SRH590071 TAZ590071:TBD590071 TKV590071:TKZ590071 TUR590071:TUV590071 UEN590071:UER590071 UOJ590071:UON590071 UYF590071:UYJ590071 VIB590071:VIF590071 VRX590071:VSB590071 WBT590071:WBX590071 WLP590071:WLT590071 WVL590071:WVP590071 D655607:H655607 IZ655607:JD655607 SV655607:SZ655607 ACR655607:ACV655607 AMN655607:AMR655607 AWJ655607:AWN655607 BGF655607:BGJ655607 BQB655607:BQF655607 BZX655607:CAB655607 CJT655607:CJX655607 CTP655607:CTT655607 DDL655607:DDP655607 DNH655607:DNL655607 DXD655607:DXH655607 EGZ655607:EHD655607 EQV655607:EQZ655607 FAR655607:FAV655607 FKN655607:FKR655607 FUJ655607:FUN655607 GEF655607:GEJ655607 GOB655607:GOF655607 GXX655607:GYB655607 HHT655607:HHX655607 HRP655607:HRT655607 IBL655607:IBP655607 ILH655607:ILL655607 IVD655607:IVH655607 JEZ655607:JFD655607 JOV655607:JOZ655607 JYR655607:JYV655607 KIN655607:KIR655607 KSJ655607:KSN655607 LCF655607:LCJ655607 LMB655607:LMF655607 LVX655607:LWB655607 MFT655607:MFX655607 MPP655607:MPT655607 MZL655607:MZP655607 NJH655607:NJL655607 NTD655607:NTH655607 OCZ655607:ODD655607 OMV655607:OMZ655607 OWR655607:OWV655607 PGN655607:PGR655607 PQJ655607:PQN655607 QAF655607:QAJ655607 QKB655607:QKF655607 QTX655607:QUB655607 RDT655607:RDX655607 RNP655607:RNT655607 RXL655607:RXP655607 SHH655607:SHL655607 SRD655607:SRH655607 TAZ655607:TBD655607 TKV655607:TKZ655607 TUR655607:TUV655607 UEN655607:UER655607 UOJ655607:UON655607 UYF655607:UYJ655607 VIB655607:VIF655607 VRX655607:VSB655607 WBT655607:WBX655607 WLP655607:WLT655607 WVL655607:WVP655607 D721143:H721143 IZ721143:JD721143 SV721143:SZ721143 ACR721143:ACV721143 AMN721143:AMR721143 AWJ721143:AWN721143 BGF721143:BGJ721143 BQB721143:BQF721143 BZX721143:CAB721143 CJT721143:CJX721143 CTP721143:CTT721143 DDL721143:DDP721143 DNH721143:DNL721143 DXD721143:DXH721143 EGZ721143:EHD721143 EQV721143:EQZ721143 FAR721143:FAV721143 FKN721143:FKR721143 FUJ721143:FUN721143 GEF721143:GEJ721143 GOB721143:GOF721143 GXX721143:GYB721143 HHT721143:HHX721143 HRP721143:HRT721143 IBL721143:IBP721143 ILH721143:ILL721143 IVD721143:IVH721143 JEZ721143:JFD721143 JOV721143:JOZ721143 JYR721143:JYV721143 KIN721143:KIR721143 KSJ721143:KSN721143 LCF721143:LCJ721143 LMB721143:LMF721143 LVX721143:LWB721143 MFT721143:MFX721143 MPP721143:MPT721143 MZL721143:MZP721143 NJH721143:NJL721143 NTD721143:NTH721143 OCZ721143:ODD721143 OMV721143:OMZ721143 OWR721143:OWV721143 PGN721143:PGR721143 PQJ721143:PQN721143 QAF721143:QAJ721143 QKB721143:QKF721143 QTX721143:QUB721143 RDT721143:RDX721143 RNP721143:RNT721143 RXL721143:RXP721143 SHH721143:SHL721143 SRD721143:SRH721143 TAZ721143:TBD721143 TKV721143:TKZ721143 TUR721143:TUV721143 UEN721143:UER721143 UOJ721143:UON721143 UYF721143:UYJ721143 VIB721143:VIF721143 VRX721143:VSB721143 WBT721143:WBX721143 WLP721143:WLT721143 WVL721143:WVP721143 D786679:H786679 IZ786679:JD786679 SV786679:SZ786679 ACR786679:ACV786679 AMN786679:AMR786679 AWJ786679:AWN786679 BGF786679:BGJ786679 BQB786679:BQF786679 BZX786679:CAB786679 CJT786679:CJX786679 CTP786679:CTT786679 DDL786679:DDP786679 DNH786679:DNL786679 DXD786679:DXH786679 EGZ786679:EHD786679 EQV786679:EQZ786679 FAR786679:FAV786679 FKN786679:FKR786679 FUJ786679:FUN786679 GEF786679:GEJ786679 GOB786679:GOF786679 GXX786679:GYB786679 HHT786679:HHX786679 HRP786679:HRT786679 IBL786679:IBP786679 ILH786679:ILL786679 IVD786679:IVH786679 JEZ786679:JFD786679 JOV786679:JOZ786679 JYR786679:JYV786679 KIN786679:KIR786679 KSJ786679:KSN786679 LCF786679:LCJ786679 LMB786679:LMF786679 LVX786679:LWB786679 MFT786679:MFX786679 MPP786679:MPT786679 MZL786679:MZP786679 NJH786679:NJL786679 NTD786679:NTH786679 OCZ786679:ODD786679 OMV786679:OMZ786679 OWR786679:OWV786679 PGN786679:PGR786679 PQJ786679:PQN786679 QAF786679:QAJ786679 QKB786679:QKF786679 QTX786679:QUB786679 RDT786679:RDX786679 RNP786679:RNT786679 RXL786679:RXP786679 SHH786679:SHL786679 SRD786679:SRH786679 TAZ786679:TBD786679 TKV786679:TKZ786679 TUR786679:TUV786679 UEN786679:UER786679 UOJ786679:UON786679 UYF786679:UYJ786679 VIB786679:VIF786679 VRX786679:VSB786679 WBT786679:WBX786679 WLP786679:WLT786679 WVL786679:WVP786679 D852215:H852215 IZ852215:JD852215 SV852215:SZ852215 ACR852215:ACV852215 AMN852215:AMR852215 AWJ852215:AWN852215 BGF852215:BGJ852215 BQB852215:BQF852215 BZX852215:CAB852215 CJT852215:CJX852215 CTP852215:CTT852215 DDL852215:DDP852215 DNH852215:DNL852215 DXD852215:DXH852215 EGZ852215:EHD852215 EQV852215:EQZ852215 FAR852215:FAV852215 FKN852215:FKR852215 FUJ852215:FUN852215 GEF852215:GEJ852215 GOB852215:GOF852215 GXX852215:GYB852215 HHT852215:HHX852215 HRP852215:HRT852215 IBL852215:IBP852215 ILH852215:ILL852215 IVD852215:IVH852215 JEZ852215:JFD852215 JOV852215:JOZ852215 JYR852215:JYV852215 KIN852215:KIR852215 KSJ852215:KSN852215 LCF852215:LCJ852215 LMB852215:LMF852215 LVX852215:LWB852215 MFT852215:MFX852215 MPP852215:MPT852215 MZL852215:MZP852215 NJH852215:NJL852215 NTD852215:NTH852215 OCZ852215:ODD852215 OMV852215:OMZ852215 OWR852215:OWV852215 PGN852215:PGR852215 PQJ852215:PQN852215 QAF852215:QAJ852215 QKB852215:QKF852215 QTX852215:QUB852215 RDT852215:RDX852215 RNP852215:RNT852215 RXL852215:RXP852215 SHH852215:SHL852215 SRD852215:SRH852215 TAZ852215:TBD852215 TKV852215:TKZ852215 TUR852215:TUV852215 UEN852215:UER852215 UOJ852215:UON852215 UYF852215:UYJ852215 VIB852215:VIF852215 VRX852215:VSB852215 WBT852215:WBX852215 WLP852215:WLT852215 WVL852215:WVP852215 D917751:H917751 IZ917751:JD917751 SV917751:SZ917751 ACR917751:ACV917751 AMN917751:AMR917751 AWJ917751:AWN917751 BGF917751:BGJ917751 BQB917751:BQF917751 BZX917751:CAB917751 CJT917751:CJX917751 CTP917751:CTT917751 DDL917751:DDP917751 DNH917751:DNL917751 DXD917751:DXH917751 EGZ917751:EHD917751 EQV917751:EQZ917751 FAR917751:FAV917751 FKN917751:FKR917751 FUJ917751:FUN917751 GEF917751:GEJ917751 GOB917751:GOF917751 GXX917751:GYB917751 HHT917751:HHX917751 HRP917751:HRT917751 IBL917751:IBP917751 ILH917751:ILL917751 IVD917751:IVH917751 JEZ917751:JFD917751 JOV917751:JOZ917751 JYR917751:JYV917751 KIN917751:KIR917751 KSJ917751:KSN917751 LCF917751:LCJ917751 LMB917751:LMF917751 LVX917751:LWB917751 MFT917751:MFX917751 MPP917751:MPT917751 MZL917751:MZP917751 NJH917751:NJL917751 NTD917751:NTH917751 OCZ917751:ODD917751 OMV917751:OMZ917751 OWR917751:OWV917751 PGN917751:PGR917751 PQJ917751:PQN917751 QAF917751:QAJ917751 QKB917751:QKF917751 QTX917751:QUB917751 RDT917751:RDX917751 RNP917751:RNT917751 RXL917751:RXP917751 SHH917751:SHL917751 SRD917751:SRH917751 TAZ917751:TBD917751 TKV917751:TKZ917751 TUR917751:TUV917751 UEN917751:UER917751 UOJ917751:UON917751 UYF917751:UYJ917751 VIB917751:VIF917751 VRX917751:VSB917751 WBT917751:WBX917751 WLP917751:WLT917751 WVL917751:WVP917751 D983287:H983287 IZ983287:JD983287 SV983287:SZ983287 ACR983287:ACV983287 AMN983287:AMR983287 AWJ983287:AWN983287 BGF983287:BGJ983287 BQB983287:BQF983287 BZX983287:CAB983287 CJT983287:CJX983287 CTP983287:CTT983287 DDL983287:DDP983287 DNH983287:DNL983287 DXD983287:DXH983287 EGZ983287:EHD983287 EQV983287:EQZ983287 FAR983287:FAV983287 FKN983287:FKR983287 FUJ983287:FUN983287 GEF983287:GEJ983287 GOB983287:GOF983287 GXX983287:GYB983287 HHT983287:HHX983287 HRP983287:HRT983287 IBL983287:IBP983287 ILH983287:ILL983287 IVD983287:IVH983287 JEZ983287:JFD983287 JOV983287:JOZ983287 JYR983287:JYV983287 KIN983287:KIR983287 KSJ983287:KSN983287 LCF983287:LCJ983287 LMB983287:LMF983287 LVX983287:LWB983287 MFT983287:MFX983287 MPP983287:MPT983287 MZL983287:MZP983287 NJH983287:NJL983287 NTD983287:NTH983287 OCZ983287:ODD983287 OMV983287:OMZ983287 OWR983287:OWV983287 PGN983287:PGR983287 PQJ983287:PQN983287 QAF983287:QAJ983287 QKB983287:QKF983287 QTX983287:QUB983287 RDT983287:RDX983287 RNP983287:RNT983287 RXL983287:RXP983287 SHH983287:SHL983287 SRD983287:SRH983287 TAZ983287:TBD983287 TKV983287:TKZ983287 TUR983287:TUV983287 UEN983287:UER983287 UOJ983287:UON983287 UYF983287:UYJ983287 VIB983287:VIF983287 VRX983287:VSB983287 WBT983287:WBX983287 WLP983287:WLT983287 WVL983287:WVP983287" xr:uid="{00000000-0002-0000-0400-000001000000}"/>
    <dataValidation allowBlank="1" showInputMessage="1" showErrorMessage="1" prompt="Insert *text* description of Outcome here" sqref="C172:K172 IY172:JG172 SU172:TC172 ACQ172:ACY172 AMM172:AMU172 AWI172:AWQ172 BGE172:BGM172 BQA172:BQI172 BZW172:CAE172 CJS172:CKA172 CTO172:CTW172 DDK172:DDS172 DNG172:DNO172 DXC172:DXK172 EGY172:EHG172 EQU172:ERC172 FAQ172:FAY172 FKM172:FKU172 FUI172:FUQ172 GEE172:GEM172 GOA172:GOI172 GXW172:GYE172 HHS172:HIA172 HRO172:HRW172 IBK172:IBS172 ILG172:ILO172 IVC172:IVK172 JEY172:JFG172 JOU172:JPC172 JYQ172:JYY172 KIM172:KIU172 KSI172:KSQ172 LCE172:LCM172 LMA172:LMI172 LVW172:LWE172 MFS172:MGA172 MPO172:MPW172 MZK172:MZS172 NJG172:NJO172 NTC172:NTK172 OCY172:ODG172 OMU172:ONC172 OWQ172:OWY172 PGM172:PGU172 PQI172:PQQ172 QAE172:QAM172 QKA172:QKI172 QTW172:QUE172 RDS172:REA172 RNO172:RNW172 RXK172:RXS172 SHG172:SHO172 SRC172:SRK172 TAY172:TBG172 TKU172:TLC172 TUQ172:TUY172 UEM172:UEU172 UOI172:UOQ172 UYE172:UYM172 VIA172:VII172 VRW172:VSE172 WBS172:WCA172 WLO172:WLW172 WVK172:WVS172 C65708:K65708 IY65708:JG65708 SU65708:TC65708 ACQ65708:ACY65708 AMM65708:AMU65708 AWI65708:AWQ65708 BGE65708:BGM65708 BQA65708:BQI65708 BZW65708:CAE65708 CJS65708:CKA65708 CTO65708:CTW65708 DDK65708:DDS65708 DNG65708:DNO65708 DXC65708:DXK65708 EGY65708:EHG65708 EQU65708:ERC65708 FAQ65708:FAY65708 FKM65708:FKU65708 FUI65708:FUQ65708 GEE65708:GEM65708 GOA65708:GOI65708 GXW65708:GYE65708 HHS65708:HIA65708 HRO65708:HRW65708 IBK65708:IBS65708 ILG65708:ILO65708 IVC65708:IVK65708 JEY65708:JFG65708 JOU65708:JPC65708 JYQ65708:JYY65708 KIM65708:KIU65708 KSI65708:KSQ65708 LCE65708:LCM65708 LMA65708:LMI65708 LVW65708:LWE65708 MFS65708:MGA65708 MPO65708:MPW65708 MZK65708:MZS65708 NJG65708:NJO65708 NTC65708:NTK65708 OCY65708:ODG65708 OMU65708:ONC65708 OWQ65708:OWY65708 PGM65708:PGU65708 PQI65708:PQQ65708 QAE65708:QAM65708 QKA65708:QKI65708 QTW65708:QUE65708 RDS65708:REA65708 RNO65708:RNW65708 RXK65708:RXS65708 SHG65708:SHO65708 SRC65708:SRK65708 TAY65708:TBG65708 TKU65708:TLC65708 TUQ65708:TUY65708 UEM65708:UEU65708 UOI65708:UOQ65708 UYE65708:UYM65708 VIA65708:VII65708 VRW65708:VSE65708 WBS65708:WCA65708 WLO65708:WLW65708 WVK65708:WVS65708 C131244:K131244 IY131244:JG131244 SU131244:TC131244 ACQ131244:ACY131244 AMM131244:AMU131244 AWI131244:AWQ131244 BGE131244:BGM131244 BQA131244:BQI131244 BZW131244:CAE131244 CJS131244:CKA131244 CTO131244:CTW131244 DDK131244:DDS131244 DNG131244:DNO131244 DXC131244:DXK131244 EGY131244:EHG131244 EQU131244:ERC131244 FAQ131244:FAY131244 FKM131244:FKU131244 FUI131244:FUQ131244 GEE131244:GEM131244 GOA131244:GOI131244 GXW131244:GYE131244 HHS131244:HIA131244 HRO131244:HRW131244 IBK131244:IBS131244 ILG131244:ILO131244 IVC131244:IVK131244 JEY131244:JFG131244 JOU131244:JPC131244 JYQ131244:JYY131244 KIM131244:KIU131244 KSI131244:KSQ131244 LCE131244:LCM131244 LMA131244:LMI131244 LVW131244:LWE131244 MFS131244:MGA131244 MPO131244:MPW131244 MZK131244:MZS131244 NJG131244:NJO131244 NTC131244:NTK131244 OCY131244:ODG131244 OMU131244:ONC131244 OWQ131244:OWY131244 PGM131244:PGU131244 PQI131244:PQQ131244 QAE131244:QAM131244 QKA131244:QKI131244 QTW131244:QUE131244 RDS131244:REA131244 RNO131244:RNW131244 RXK131244:RXS131244 SHG131244:SHO131244 SRC131244:SRK131244 TAY131244:TBG131244 TKU131244:TLC131244 TUQ131244:TUY131244 UEM131244:UEU131244 UOI131244:UOQ131244 UYE131244:UYM131244 VIA131244:VII131244 VRW131244:VSE131244 WBS131244:WCA131244 WLO131244:WLW131244 WVK131244:WVS131244 C196780:K196780 IY196780:JG196780 SU196780:TC196780 ACQ196780:ACY196780 AMM196780:AMU196780 AWI196780:AWQ196780 BGE196780:BGM196780 BQA196780:BQI196780 BZW196780:CAE196780 CJS196780:CKA196780 CTO196780:CTW196780 DDK196780:DDS196780 DNG196780:DNO196780 DXC196780:DXK196780 EGY196780:EHG196780 EQU196780:ERC196780 FAQ196780:FAY196780 FKM196780:FKU196780 FUI196780:FUQ196780 GEE196780:GEM196780 GOA196780:GOI196780 GXW196780:GYE196780 HHS196780:HIA196780 HRO196780:HRW196780 IBK196780:IBS196780 ILG196780:ILO196780 IVC196780:IVK196780 JEY196780:JFG196780 JOU196780:JPC196780 JYQ196780:JYY196780 KIM196780:KIU196780 KSI196780:KSQ196780 LCE196780:LCM196780 LMA196780:LMI196780 LVW196780:LWE196780 MFS196780:MGA196780 MPO196780:MPW196780 MZK196780:MZS196780 NJG196780:NJO196780 NTC196780:NTK196780 OCY196780:ODG196780 OMU196780:ONC196780 OWQ196780:OWY196780 PGM196780:PGU196780 PQI196780:PQQ196780 QAE196780:QAM196780 QKA196780:QKI196780 QTW196780:QUE196780 RDS196780:REA196780 RNO196780:RNW196780 RXK196780:RXS196780 SHG196780:SHO196780 SRC196780:SRK196780 TAY196780:TBG196780 TKU196780:TLC196780 TUQ196780:TUY196780 UEM196780:UEU196780 UOI196780:UOQ196780 UYE196780:UYM196780 VIA196780:VII196780 VRW196780:VSE196780 WBS196780:WCA196780 WLO196780:WLW196780 WVK196780:WVS196780 C262316:K262316 IY262316:JG262316 SU262316:TC262316 ACQ262316:ACY262316 AMM262316:AMU262316 AWI262316:AWQ262316 BGE262316:BGM262316 BQA262316:BQI262316 BZW262316:CAE262316 CJS262316:CKA262316 CTO262316:CTW262316 DDK262316:DDS262316 DNG262316:DNO262316 DXC262316:DXK262316 EGY262316:EHG262316 EQU262316:ERC262316 FAQ262316:FAY262316 FKM262316:FKU262316 FUI262316:FUQ262316 GEE262316:GEM262316 GOA262316:GOI262316 GXW262316:GYE262316 HHS262316:HIA262316 HRO262316:HRW262316 IBK262316:IBS262316 ILG262316:ILO262316 IVC262316:IVK262316 JEY262316:JFG262316 JOU262316:JPC262316 JYQ262316:JYY262316 KIM262316:KIU262316 KSI262316:KSQ262316 LCE262316:LCM262316 LMA262316:LMI262316 LVW262316:LWE262316 MFS262316:MGA262316 MPO262316:MPW262316 MZK262316:MZS262316 NJG262316:NJO262316 NTC262316:NTK262316 OCY262316:ODG262316 OMU262316:ONC262316 OWQ262316:OWY262316 PGM262316:PGU262316 PQI262316:PQQ262316 QAE262316:QAM262316 QKA262316:QKI262316 QTW262316:QUE262316 RDS262316:REA262316 RNO262316:RNW262316 RXK262316:RXS262316 SHG262316:SHO262316 SRC262316:SRK262316 TAY262316:TBG262316 TKU262316:TLC262316 TUQ262316:TUY262316 UEM262316:UEU262316 UOI262316:UOQ262316 UYE262316:UYM262316 VIA262316:VII262316 VRW262316:VSE262316 WBS262316:WCA262316 WLO262316:WLW262316 WVK262316:WVS262316 C327852:K327852 IY327852:JG327852 SU327852:TC327852 ACQ327852:ACY327852 AMM327852:AMU327852 AWI327852:AWQ327852 BGE327852:BGM327852 BQA327852:BQI327852 BZW327852:CAE327852 CJS327852:CKA327852 CTO327852:CTW327852 DDK327852:DDS327852 DNG327852:DNO327852 DXC327852:DXK327852 EGY327852:EHG327852 EQU327852:ERC327852 FAQ327852:FAY327852 FKM327852:FKU327852 FUI327852:FUQ327852 GEE327852:GEM327852 GOA327852:GOI327852 GXW327852:GYE327852 HHS327852:HIA327852 HRO327852:HRW327852 IBK327852:IBS327852 ILG327852:ILO327852 IVC327852:IVK327852 JEY327852:JFG327852 JOU327852:JPC327852 JYQ327852:JYY327852 KIM327852:KIU327852 KSI327852:KSQ327852 LCE327852:LCM327852 LMA327852:LMI327852 LVW327852:LWE327852 MFS327852:MGA327852 MPO327852:MPW327852 MZK327852:MZS327852 NJG327852:NJO327852 NTC327852:NTK327852 OCY327852:ODG327852 OMU327852:ONC327852 OWQ327852:OWY327852 PGM327852:PGU327852 PQI327852:PQQ327852 QAE327852:QAM327852 QKA327852:QKI327852 QTW327852:QUE327852 RDS327852:REA327852 RNO327852:RNW327852 RXK327852:RXS327852 SHG327852:SHO327852 SRC327852:SRK327852 TAY327852:TBG327852 TKU327852:TLC327852 TUQ327852:TUY327852 UEM327852:UEU327852 UOI327852:UOQ327852 UYE327852:UYM327852 VIA327852:VII327852 VRW327852:VSE327852 WBS327852:WCA327852 WLO327852:WLW327852 WVK327852:WVS327852 C393388:K393388 IY393388:JG393388 SU393388:TC393388 ACQ393388:ACY393388 AMM393388:AMU393388 AWI393388:AWQ393388 BGE393388:BGM393388 BQA393388:BQI393388 BZW393388:CAE393388 CJS393388:CKA393388 CTO393388:CTW393388 DDK393388:DDS393388 DNG393388:DNO393388 DXC393388:DXK393388 EGY393388:EHG393388 EQU393388:ERC393388 FAQ393388:FAY393388 FKM393388:FKU393388 FUI393388:FUQ393388 GEE393388:GEM393388 GOA393388:GOI393388 GXW393388:GYE393388 HHS393388:HIA393388 HRO393388:HRW393388 IBK393388:IBS393388 ILG393388:ILO393388 IVC393388:IVK393388 JEY393388:JFG393388 JOU393388:JPC393388 JYQ393388:JYY393388 KIM393388:KIU393388 KSI393388:KSQ393388 LCE393388:LCM393388 LMA393388:LMI393388 LVW393388:LWE393388 MFS393388:MGA393388 MPO393388:MPW393388 MZK393388:MZS393388 NJG393388:NJO393388 NTC393388:NTK393388 OCY393388:ODG393388 OMU393388:ONC393388 OWQ393388:OWY393388 PGM393388:PGU393388 PQI393388:PQQ393388 QAE393388:QAM393388 QKA393388:QKI393388 QTW393388:QUE393388 RDS393388:REA393388 RNO393388:RNW393388 RXK393388:RXS393388 SHG393388:SHO393388 SRC393388:SRK393388 TAY393388:TBG393388 TKU393388:TLC393388 TUQ393388:TUY393388 UEM393388:UEU393388 UOI393388:UOQ393388 UYE393388:UYM393388 VIA393388:VII393388 VRW393388:VSE393388 WBS393388:WCA393388 WLO393388:WLW393388 WVK393388:WVS393388 C458924:K458924 IY458924:JG458924 SU458924:TC458924 ACQ458924:ACY458924 AMM458924:AMU458924 AWI458924:AWQ458924 BGE458924:BGM458924 BQA458924:BQI458924 BZW458924:CAE458924 CJS458924:CKA458924 CTO458924:CTW458924 DDK458924:DDS458924 DNG458924:DNO458924 DXC458924:DXK458924 EGY458924:EHG458924 EQU458924:ERC458924 FAQ458924:FAY458924 FKM458924:FKU458924 FUI458924:FUQ458924 GEE458924:GEM458924 GOA458924:GOI458924 GXW458924:GYE458924 HHS458924:HIA458924 HRO458924:HRW458924 IBK458924:IBS458924 ILG458924:ILO458924 IVC458924:IVK458924 JEY458924:JFG458924 JOU458924:JPC458924 JYQ458924:JYY458924 KIM458924:KIU458924 KSI458924:KSQ458924 LCE458924:LCM458924 LMA458924:LMI458924 LVW458924:LWE458924 MFS458924:MGA458924 MPO458924:MPW458924 MZK458924:MZS458924 NJG458924:NJO458924 NTC458924:NTK458924 OCY458924:ODG458924 OMU458924:ONC458924 OWQ458924:OWY458924 PGM458924:PGU458924 PQI458924:PQQ458924 QAE458924:QAM458924 QKA458924:QKI458924 QTW458924:QUE458924 RDS458924:REA458924 RNO458924:RNW458924 RXK458924:RXS458924 SHG458924:SHO458924 SRC458924:SRK458924 TAY458924:TBG458924 TKU458924:TLC458924 TUQ458924:TUY458924 UEM458924:UEU458924 UOI458924:UOQ458924 UYE458924:UYM458924 VIA458924:VII458924 VRW458924:VSE458924 WBS458924:WCA458924 WLO458924:WLW458924 WVK458924:WVS458924 C524460:K524460 IY524460:JG524460 SU524460:TC524460 ACQ524460:ACY524460 AMM524460:AMU524460 AWI524460:AWQ524460 BGE524460:BGM524460 BQA524460:BQI524460 BZW524460:CAE524460 CJS524460:CKA524460 CTO524460:CTW524460 DDK524460:DDS524460 DNG524460:DNO524460 DXC524460:DXK524460 EGY524460:EHG524460 EQU524460:ERC524460 FAQ524460:FAY524460 FKM524460:FKU524460 FUI524460:FUQ524460 GEE524460:GEM524460 GOA524460:GOI524460 GXW524460:GYE524460 HHS524460:HIA524460 HRO524460:HRW524460 IBK524460:IBS524460 ILG524460:ILO524460 IVC524460:IVK524460 JEY524460:JFG524460 JOU524460:JPC524460 JYQ524460:JYY524460 KIM524460:KIU524460 KSI524460:KSQ524460 LCE524460:LCM524460 LMA524460:LMI524460 LVW524460:LWE524460 MFS524460:MGA524460 MPO524460:MPW524460 MZK524460:MZS524460 NJG524460:NJO524460 NTC524460:NTK524460 OCY524460:ODG524460 OMU524460:ONC524460 OWQ524460:OWY524460 PGM524460:PGU524460 PQI524460:PQQ524460 QAE524460:QAM524460 QKA524460:QKI524460 QTW524460:QUE524460 RDS524460:REA524460 RNO524460:RNW524460 RXK524460:RXS524460 SHG524460:SHO524460 SRC524460:SRK524460 TAY524460:TBG524460 TKU524460:TLC524460 TUQ524460:TUY524460 UEM524460:UEU524460 UOI524460:UOQ524460 UYE524460:UYM524460 VIA524460:VII524460 VRW524460:VSE524460 WBS524460:WCA524460 WLO524460:WLW524460 WVK524460:WVS524460 C589996:K589996 IY589996:JG589996 SU589996:TC589996 ACQ589996:ACY589996 AMM589996:AMU589996 AWI589996:AWQ589996 BGE589996:BGM589996 BQA589996:BQI589996 BZW589996:CAE589996 CJS589996:CKA589996 CTO589996:CTW589996 DDK589996:DDS589996 DNG589996:DNO589996 DXC589996:DXK589996 EGY589996:EHG589996 EQU589996:ERC589996 FAQ589996:FAY589996 FKM589996:FKU589996 FUI589996:FUQ589996 GEE589996:GEM589996 GOA589996:GOI589996 GXW589996:GYE589996 HHS589996:HIA589996 HRO589996:HRW589996 IBK589996:IBS589996 ILG589996:ILO589996 IVC589996:IVK589996 JEY589996:JFG589996 JOU589996:JPC589996 JYQ589996:JYY589996 KIM589996:KIU589996 KSI589996:KSQ589996 LCE589996:LCM589996 LMA589996:LMI589996 LVW589996:LWE589996 MFS589996:MGA589996 MPO589996:MPW589996 MZK589996:MZS589996 NJG589996:NJO589996 NTC589996:NTK589996 OCY589996:ODG589996 OMU589996:ONC589996 OWQ589996:OWY589996 PGM589996:PGU589996 PQI589996:PQQ589996 QAE589996:QAM589996 QKA589996:QKI589996 QTW589996:QUE589996 RDS589996:REA589996 RNO589996:RNW589996 RXK589996:RXS589996 SHG589996:SHO589996 SRC589996:SRK589996 TAY589996:TBG589996 TKU589996:TLC589996 TUQ589996:TUY589996 UEM589996:UEU589996 UOI589996:UOQ589996 UYE589996:UYM589996 VIA589996:VII589996 VRW589996:VSE589996 WBS589996:WCA589996 WLO589996:WLW589996 WVK589996:WVS589996 C655532:K655532 IY655532:JG655532 SU655532:TC655532 ACQ655532:ACY655532 AMM655532:AMU655532 AWI655532:AWQ655532 BGE655532:BGM655532 BQA655532:BQI655532 BZW655532:CAE655532 CJS655532:CKA655532 CTO655532:CTW655532 DDK655532:DDS655532 DNG655532:DNO655532 DXC655532:DXK655532 EGY655532:EHG655532 EQU655532:ERC655532 FAQ655532:FAY655532 FKM655532:FKU655532 FUI655532:FUQ655532 GEE655532:GEM655532 GOA655532:GOI655532 GXW655532:GYE655532 HHS655532:HIA655532 HRO655532:HRW655532 IBK655532:IBS655532 ILG655532:ILO655532 IVC655532:IVK655532 JEY655532:JFG655532 JOU655532:JPC655532 JYQ655532:JYY655532 KIM655532:KIU655532 KSI655532:KSQ655532 LCE655532:LCM655532 LMA655532:LMI655532 LVW655532:LWE655532 MFS655532:MGA655532 MPO655532:MPW655532 MZK655532:MZS655532 NJG655532:NJO655532 NTC655532:NTK655532 OCY655532:ODG655532 OMU655532:ONC655532 OWQ655532:OWY655532 PGM655532:PGU655532 PQI655532:PQQ655532 QAE655532:QAM655532 QKA655532:QKI655532 QTW655532:QUE655532 RDS655532:REA655532 RNO655532:RNW655532 RXK655532:RXS655532 SHG655532:SHO655532 SRC655532:SRK655532 TAY655532:TBG655532 TKU655532:TLC655532 TUQ655532:TUY655532 UEM655532:UEU655532 UOI655532:UOQ655532 UYE655532:UYM655532 VIA655532:VII655532 VRW655532:VSE655532 WBS655532:WCA655532 WLO655532:WLW655532 WVK655532:WVS655532 C721068:K721068 IY721068:JG721068 SU721068:TC721068 ACQ721068:ACY721068 AMM721068:AMU721068 AWI721068:AWQ721068 BGE721068:BGM721068 BQA721068:BQI721068 BZW721068:CAE721068 CJS721068:CKA721068 CTO721068:CTW721068 DDK721068:DDS721068 DNG721068:DNO721068 DXC721068:DXK721068 EGY721068:EHG721068 EQU721068:ERC721068 FAQ721068:FAY721068 FKM721068:FKU721068 FUI721068:FUQ721068 GEE721068:GEM721068 GOA721068:GOI721068 GXW721068:GYE721068 HHS721068:HIA721068 HRO721068:HRW721068 IBK721068:IBS721068 ILG721068:ILO721068 IVC721068:IVK721068 JEY721068:JFG721068 JOU721068:JPC721068 JYQ721068:JYY721068 KIM721068:KIU721068 KSI721068:KSQ721068 LCE721068:LCM721068 LMA721068:LMI721068 LVW721068:LWE721068 MFS721068:MGA721068 MPO721068:MPW721068 MZK721068:MZS721068 NJG721068:NJO721068 NTC721068:NTK721068 OCY721068:ODG721068 OMU721068:ONC721068 OWQ721068:OWY721068 PGM721068:PGU721068 PQI721068:PQQ721068 QAE721068:QAM721068 QKA721068:QKI721068 QTW721068:QUE721068 RDS721068:REA721068 RNO721068:RNW721068 RXK721068:RXS721068 SHG721068:SHO721068 SRC721068:SRK721068 TAY721068:TBG721068 TKU721068:TLC721068 TUQ721068:TUY721068 UEM721068:UEU721068 UOI721068:UOQ721068 UYE721068:UYM721068 VIA721068:VII721068 VRW721068:VSE721068 WBS721068:WCA721068 WLO721068:WLW721068 WVK721068:WVS721068 C786604:K786604 IY786604:JG786604 SU786604:TC786604 ACQ786604:ACY786604 AMM786604:AMU786604 AWI786604:AWQ786604 BGE786604:BGM786604 BQA786604:BQI786604 BZW786604:CAE786604 CJS786604:CKA786604 CTO786604:CTW786604 DDK786604:DDS786604 DNG786604:DNO786604 DXC786604:DXK786604 EGY786604:EHG786604 EQU786604:ERC786604 FAQ786604:FAY786604 FKM786604:FKU786604 FUI786604:FUQ786604 GEE786604:GEM786604 GOA786604:GOI786604 GXW786604:GYE786604 HHS786604:HIA786604 HRO786604:HRW786604 IBK786604:IBS786604 ILG786604:ILO786604 IVC786604:IVK786604 JEY786604:JFG786604 JOU786604:JPC786604 JYQ786604:JYY786604 KIM786604:KIU786604 KSI786604:KSQ786604 LCE786604:LCM786604 LMA786604:LMI786604 LVW786604:LWE786604 MFS786604:MGA786604 MPO786604:MPW786604 MZK786604:MZS786604 NJG786604:NJO786604 NTC786604:NTK786604 OCY786604:ODG786604 OMU786604:ONC786604 OWQ786604:OWY786604 PGM786604:PGU786604 PQI786604:PQQ786604 QAE786604:QAM786604 QKA786604:QKI786604 QTW786604:QUE786604 RDS786604:REA786604 RNO786604:RNW786604 RXK786604:RXS786604 SHG786604:SHO786604 SRC786604:SRK786604 TAY786604:TBG786604 TKU786604:TLC786604 TUQ786604:TUY786604 UEM786604:UEU786604 UOI786604:UOQ786604 UYE786604:UYM786604 VIA786604:VII786604 VRW786604:VSE786604 WBS786604:WCA786604 WLO786604:WLW786604 WVK786604:WVS786604 C852140:K852140 IY852140:JG852140 SU852140:TC852140 ACQ852140:ACY852140 AMM852140:AMU852140 AWI852140:AWQ852140 BGE852140:BGM852140 BQA852140:BQI852140 BZW852140:CAE852140 CJS852140:CKA852140 CTO852140:CTW852140 DDK852140:DDS852140 DNG852140:DNO852140 DXC852140:DXK852140 EGY852140:EHG852140 EQU852140:ERC852140 FAQ852140:FAY852140 FKM852140:FKU852140 FUI852140:FUQ852140 GEE852140:GEM852140 GOA852140:GOI852140 GXW852140:GYE852140 HHS852140:HIA852140 HRO852140:HRW852140 IBK852140:IBS852140 ILG852140:ILO852140 IVC852140:IVK852140 JEY852140:JFG852140 JOU852140:JPC852140 JYQ852140:JYY852140 KIM852140:KIU852140 KSI852140:KSQ852140 LCE852140:LCM852140 LMA852140:LMI852140 LVW852140:LWE852140 MFS852140:MGA852140 MPO852140:MPW852140 MZK852140:MZS852140 NJG852140:NJO852140 NTC852140:NTK852140 OCY852140:ODG852140 OMU852140:ONC852140 OWQ852140:OWY852140 PGM852140:PGU852140 PQI852140:PQQ852140 QAE852140:QAM852140 QKA852140:QKI852140 QTW852140:QUE852140 RDS852140:REA852140 RNO852140:RNW852140 RXK852140:RXS852140 SHG852140:SHO852140 SRC852140:SRK852140 TAY852140:TBG852140 TKU852140:TLC852140 TUQ852140:TUY852140 UEM852140:UEU852140 UOI852140:UOQ852140 UYE852140:UYM852140 VIA852140:VII852140 VRW852140:VSE852140 WBS852140:WCA852140 WLO852140:WLW852140 WVK852140:WVS852140 C917676:K917676 IY917676:JG917676 SU917676:TC917676 ACQ917676:ACY917676 AMM917676:AMU917676 AWI917676:AWQ917676 BGE917676:BGM917676 BQA917676:BQI917676 BZW917676:CAE917676 CJS917676:CKA917676 CTO917676:CTW917676 DDK917676:DDS917676 DNG917676:DNO917676 DXC917676:DXK917676 EGY917676:EHG917676 EQU917676:ERC917676 FAQ917676:FAY917676 FKM917676:FKU917676 FUI917676:FUQ917676 GEE917676:GEM917676 GOA917676:GOI917676 GXW917676:GYE917676 HHS917676:HIA917676 HRO917676:HRW917676 IBK917676:IBS917676 ILG917676:ILO917676 IVC917676:IVK917676 JEY917676:JFG917676 JOU917676:JPC917676 JYQ917676:JYY917676 KIM917676:KIU917676 KSI917676:KSQ917676 LCE917676:LCM917676 LMA917676:LMI917676 LVW917676:LWE917676 MFS917676:MGA917676 MPO917676:MPW917676 MZK917676:MZS917676 NJG917676:NJO917676 NTC917676:NTK917676 OCY917676:ODG917676 OMU917676:ONC917676 OWQ917676:OWY917676 PGM917676:PGU917676 PQI917676:PQQ917676 QAE917676:QAM917676 QKA917676:QKI917676 QTW917676:QUE917676 RDS917676:REA917676 RNO917676:RNW917676 RXK917676:RXS917676 SHG917676:SHO917676 SRC917676:SRK917676 TAY917676:TBG917676 TKU917676:TLC917676 TUQ917676:TUY917676 UEM917676:UEU917676 UOI917676:UOQ917676 UYE917676:UYM917676 VIA917676:VII917676 VRW917676:VSE917676 WBS917676:WCA917676 WLO917676:WLW917676 WVK917676:WVS917676 C983212:K983212 IY983212:JG983212 SU983212:TC983212 ACQ983212:ACY983212 AMM983212:AMU983212 AWI983212:AWQ983212 BGE983212:BGM983212 BQA983212:BQI983212 BZW983212:CAE983212 CJS983212:CKA983212 CTO983212:CTW983212 DDK983212:DDS983212 DNG983212:DNO983212 DXC983212:DXK983212 EGY983212:EHG983212 EQU983212:ERC983212 FAQ983212:FAY983212 FKM983212:FKU983212 FUI983212:FUQ983212 GEE983212:GEM983212 GOA983212:GOI983212 GXW983212:GYE983212 HHS983212:HIA983212 HRO983212:HRW983212 IBK983212:IBS983212 ILG983212:ILO983212 IVC983212:IVK983212 JEY983212:JFG983212 JOU983212:JPC983212 JYQ983212:JYY983212 KIM983212:KIU983212 KSI983212:KSQ983212 LCE983212:LCM983212 LMA983212:LMI983212 LVW983212:LWE983212 MFS983212:MGA983212 MPO983212:MPW983212 MZK983212:MZS983212 NJG983212:NJO983212 NTC983212:NTK983212 OCY983212:ODG983212 OMU983212:ONC983212 OWQ983212:OWY983212 PGM983212:PGU983212 PQI983212:PQQ983212 QAE983212:QAM983212 QKA983212:QKI983212 QTW983212:QUE983212 RDS983212:REA983212 RNO983212:RNW983212 RXK983212:RXS983212 SHG983212:SHO983212 SRC983212:SRK983212 TAY983212:TBG983212 TKU983212:TLC983212 TUQ983212:TUY983212 UEM983212:UEU983212 UOI983212:UOQ983212 UYE983212:UYM983212 VIA983212:VII983212 VRW983212:VSE983212 WBS983212:WCA983212 WLO983212:WLW983212 WVK983212:WVS983212 C68:K68 IY68:JG68 SU68:TC68 ACQ68:ACY68 AMM68:AMU68 AWI68:AWQ68 BGE68:BGM68 BQA68:BQI68 BZW68:CAE68 CJS68:CKA68 CTO68:CTW68 DDK68:DDS68 DNG68:DNO68 DXC68:DXK68 EGY68:EHG68 EQU68:ERC68 FAQ68:FAY68 FKM68:FKU68 FUI68:FUQ68 GEE68:GEM68 GOA68:GOI68 GXW68:GYE68 HHS68:HIA68 HRO68:HRW68 IBK68:IBS68 ILG68:ILO68 IVC68:IVK68 JEY68:JFG68 JOU68:JPC68 JYQ68:JYY68 KIM68:KIU68 KSI68:KSQ68 LCE68:LCM68 LMA68:LMI68 LVW68:LWE68 MFS68:MGA68 MPO68:MPW68 MZK68:MZS68 NJG68:NJO68 NTC68:NTK68 OCY68:ODG68 OMU68:ONC68 OWQ68:OWY68 PGM68:PGU68 PQI68:PQQ68 QAE68:QAM68 QKA68:QKI68 QTW68:QUE68 RDS68:REA68 RNO68:RNW68 RXK68:RXS68 SHG68:SHO68 SRC68:SRK68 TAY68:TBG68 TKU68:TLC68 TUQ68:TUY68 UEM68:UEU68 UOI68:UOQ68 UYE68:UYM68 VIA68:VII68 VRW68:VSE68 WBS68:WCA68 WLO68:WLW68 WVK68:WVS68 C65604:K65604 IY65604:JG65604 SU65604:TC65604 ACQ65604:ACY65604 AMM65604:AMU65604 AWI65604:AWQ65604 BGE65604:BGM65604 BQA65604:BQI65604 BZW65604:CAE65604 CJS65604:CKA65604 CTO65604:CTW65604 DDK65604:DDS65604 DNG65604:DNO65604 DXC65604:DXK65604 EGY65604:EHG65604 EQU65604:ERC65604 FAQ65604:FAY65604 FKM65604:FKU65604 FUI65604:FUQ65604 GEE65604:GEM65604 GOA65604:GOI65604 GXW65604:GYE65604 HHS65604:HIA65604 HRO65604:HRW65604 IBK65604:IBS65604 ILG65604:ILO65604 IVC65604:IVK65604 JEY65604:JFG65604 JOU65604:JPC65604 JYQ65604:JYY65604 KIM65604:KIU65604 KSI65604:KSQ65604 LCE65604:LCM65604 LMA65604:LMI65604 LVW65604:LWE65604 MFS65604:MGA65604 MPO65604:MPW65604 MZK65604:MZS65604 NJG65604:NJO65604 NTC65604:NTK65604 OCY65604:ODG65604 OMU65604:ONC65604 OWQ65604:OWY65604 PGM65604:PGU65604 PQI65604:PQQ65604 QAE65604:QAM65604 QKA65604:QKI65604 QTW65604:QUE65604 RDS65604:REA65604 RNO65604:RNW65604 RXK65604:RXS65604 SHG65604:SHO65604 SRC65604:SRK65604 TAY65604:TBG65604 TKU65604:TLC65604 TUQ65604:TUY65604 UEM65604:UEU65604 UOI65604:UOQ65604 UYE65604:UYM65604 VIA65604:VII65604 VRW65604:VSE65604 WBS65604:WCA65604 WLO65604:WLW65604 WVK65604:WVS65604 C131140:K131140 IY131140:JG131140 SU131140:TC131140 ACQ131140:ACY131140 AMM131140:AMU131140 AWI131140:AWQ131140 BGE131140:BGM131140 BQA131140:BQI131140 BZW131140:CAE131140 CJS131140:CKA131140 CTO131140:CTW131140 DDK131140:DDS131140 DNG131140:DNO131140 DXC131140:DXK131140 EGY131140:EHG131140 EQU131140:ERC131140 FAQ131140:FAY131140 FKM131140:FKU131140 FUI131140:FUQ131140 GEE131140:GEM131140 GOA131140:GOI131140 GXW131140:GYE131140 HHS131140:HIA131140 HRO131140:HRW131140 IBK131140:IBS131140 ILG131140:ILO131140 IVC131140:IVK131140 JEY131140:JFG131140 JOU131140:JPC131140 JYQ131140:JYY131140 KIM131140:KIU131140 KSI131140:KSQ131140 LCE131140:LCM131140 LMA131140:LMI131140 LVW131140:LWE131140 MFS131140:MGA131140 MPO131140:MPW131140 MZK131140:MZS131140 NJG131140:NJO131140 NTC131140:NTK131140 OCY131140:ODG131140 OMU131140:ONC131140 OWQ131140:OWY131140 PGM131140:PGU131140 PQI131140:PQQ131140 QAE131140:QAM131140 QKA131140:QKI131140 QTW131140:QUE131140 RDS131140:REA131140 RNO131140:RNW131140 RXK131140:RXS131140 SHG131140:SHO131140 SRC131140:SRK131140 TAY131140:TBG131140 TKU131140:TLC131140 TUQ131140:TUY131140 UEM131140:UEU131140 UOI131140:UOQ131140 UYE131140:UYM131140 VIA131140:VII131140 VRW131140:VSE131140 WBS131140:WCA131140 WLO131140:WLW131140 WVK131140:WVS131140 C196676:K196676 IY196676:JG196676 SU196676:TC196676 ACQ196676:ACY196676 AMM196676:AMU196676 AWI196676:AWQ196676 BGE196676:BGM196676 BQA196676:BQI196676 BZW196676:CAE196676 CJS196676:CKA196676 CTO196676:CTW196676 DDK196676:DDS196676 DNG196676:DNO196676 DXC196676:DXK196676 EGY196676:EHG196676 EQU196676:ERC196676 FAQ196676:FAY196676 FKM196676:FKU196676 FUI196676:FUQ196676 GEE196676:GEM196676 GOA196676:GOI196676 GXW196676:GYE196676 HHS196676:HIA196676 HRO196676:HRW196676 IBK196676:IBS196676 ILG196676:ILO196676 IVC196676:IVK196676 JEY196676:JFG196676 JOU196676:JPC196676 JYQ196676:JYY196676 KIM196676:KIU196676 KSI196676:KSQ196676 LCE196676:LCM196676 LMA196676:LMI196676 LVW196676:LWE196676 MFS196676:MGA196676 MPO196676:MPW196676 MZK196676:MZS196676 NJG196676:NJO196676 NTC196676:NTK196676 OCY196676:ODG196676 OMU196676:ONC196676 OWQ196676:OWY196676 PGM196676:PGU196676 PQI196676:PQQ196676 QAE196676:QAM196676 QKA196676:QKI196676 QTW196676:QUE196676 RDS196676:REA196676 RNO196676:RNW196676 RXK196676:RXS196676 SHG196676:SHO196676 SRC196676:SRK196676 TAY196676:TBG196676 TKU196676:TLC196676 TUQ196676:TUY196676 UEM196676:UEU196676 UOI196676:UOQ196676 UYE196676:UYM196676 VIA196676:VII196676 VRW196676:VSE196676 WBS196676:WCA196676 WLO196676:WLW196676 WVK196676:WVS196676 C262212:K262212 IY262212:JG262212 SU262212:TC262212 ACQ262212:ACY262212 AMM262212:AMU262212 AWI262212:AWQ262212 BGE262212:BGM262212 BQA262212:BQI262212 BZW262212:CAE262212 CJS262212:CKA262212 CTO262212:CTW262212 DDK262212:DDS262212 DNG262212:DNO262212 DXC262212:DXK262212 EGY262212:EHG262212 EQU262212:ERC262212 FAQ262212:FAY262212 FKM262212:FKU262212 FUI262212:FUQ262212 GEE262212:GEM262212 GOA262212:GOI262212 GXW262212:GYE262212 HHS262212:HIA262212 HRO262212:HRW262212 IBK262212:IBS262212 ILG262212:ILO262212 IVC262212:IVK262212 JEY262212:JFG262212 JOU262212:JPC262212 JYQ262212:JYY262212 KIM262212:KIU262212 KSI262212:KSQ262212 LCE262212:LCM262212 LMA262212:LMI262212 LVW262212:LWE262212 MFS262212:MGA262212 MPO262212:MPW262212 MZK262212:MZS262212 NJG262212:NJO262212 NTC262212:NTK262212 OCY262212:ODG262212 OMU262212:ONC262212 OWQ262212:OWY262212 PGM262212:PGU262212 PQI262212:PQQ262212 QAE262212:QAM262212 QKA262212:QKI262212 QTW262212:QUE262212 RDS262212:REA262212 RNO262212:RNW262212 RXK262212:RXS262212 SHG262212:SHO262212 SRC262212:SRK262212 TAY262212:TBG262212 TKU262212:TLC262212 TUQ262212:TUY262212 UEM262212:UEU262212 UOI262212:UOQ262212 UYE262212:UYM262212 VIA262212:VII262212 VRW262212:VSE262212 WBS262212:WCA262212 WLO262212:WLW262212 WVK262212:WVS262212 C327748:K327748 IY327748:JG327748 SU327748:TC327748 ACQ327748:ACY327748 AMM327748:AMU327748 AWI327748:AWQ327748 BGE327748:BGM327748 BQA327748:BQI327748 BZW327748:CAE327748 CJS327748:CKA327748 CTO327748:CTW327748 DDK327748:DDS327748 DNG327748:DNO327748 DXC327748:DXK327748 EGY327748:EHG327748 EQU327748:ERC327748 FAQ327748:FAY327748 FKM327748:FKU327748 FUI327748:FUQ327748 GEE327748:GEM327748 GOA327748:GOI327748 GXW327748:GYE327748 HHS327748:HIA327748 HRO327748:HRW327748 IBK327748:IBS327748 ILG327748:ILO327748 IVC327748:IVK327748 JEY327748:JFG327748 JOU327748:JPC327748 JYQ327748:JYY327748 KIM327748:KIU327748 KSI327748:KSQ327748 LCE327748:LCM327748 LMA327748:LMI327748 LVW327748:LWE327748 MFS327748:MGA327748 MPO327748:MPW327748 MZK327748:MZS327748 NJG327748:NJO327748 NTC327748:NTK327748 OCY327748:ODG327748 OMU327748:ONC327748 OWQ327748:OWY327748 PGM327748:PGU327748 PQI327748:PQQ327748 QAE327748:QAM327748 QKA327748:QKI327748 QTW327748:QUE327748 RDS327748:REA327748 RNO327748:RNW327748 RXK327748:RXS327748 SHG327748:SHO327748 SRC327748:SRK327748 TAY327748:TBG327748 TKU327748:TLC327748 TUQ327748:TUY327748 UEM327748:UEU327748 UOI327748:UOQ327748 UYE327748:UYM327748 VIA327748:VII327748 VRW327748:VSE327748 WBS327748:WCA327748 WLO327748:WLW327748 WVK327748:WVS327748 C393284:K393284 IY393284:JG393284 SU393284:TC393284 ACQ393284:ACY393284 AMM393284:AMU393284 AWI393284:AWQ393284 BGE393284:BGM393284 BQA393284:BQI393284 BZW393284:CAE393284 CJS393284:CKA393284 CTO393284:CTW393284 DDK393284:DDS393284 DNG393284:DNO393284 DXC393284:DXK393284 EGY393284:EHG393284 EQU393284:ERC393284 FAQ393284:FAY393284 FKM393284:FKU393284 FUI393284:FUQ393284 GEE393284:GEM393284 GOA393284:GOI393284 GXW393284:GYE393284 HHS393284:HIA393284 HRO393284:HRW393284 IBK393284:IBS393284 ILG393284:ILO393284 IVC393284:IVK393284 JEY393284:JFG393284 JOU393284:JPC393284 JYQ393284:JYY393284 KIM393284:KIU393284 KSI393284:KSQ393284 LCE393284:LCM393284 LMA393284:LMI393284 LVW393284:LWE393284 MFS393284:MGA393284 MPO393284:MPW393284 MZK393284:MZS393284 NJG393284:NJO393284 NTC393284:NTK393284 OCY393284:ODG393284 OMU393284:ONC393284 OWQ393284:OWY393284 PGM393284:PGU393284 PQI393284:PQQ393284 QAE393284:QAM393284 QKA393284:QKI393284 QTW393284:QUE393284 RDS393284:REA393284 RNO393284:RNW393284 RXK393284:RXS393284 SHG393284:SHO393284 SRC393284:SRK393284 TAY393284:TBG393284 TKU393284:TLC393284 TUQ393284:TUY393284 UEM393284:UEU393284 UOI393284:UOQ393284 UYE393284:UYM393284 VIA393284:VII393284 VRW393284:VSE393284 WBS393284:WCA393284 WLO393284:WLW393284 WVK393284:WVS393284 C458820:K458820 IY458820:JG458820 SU458820:TC458820 ACQ458820:ACY458820 AMM458820:AMU458820 AWI458820:AWQ458820 BGE458820:BGM458820 BQA458820:BQI458820 BZW458820:CAE458820 CJS458820:CKA458820 CTO458820:CTW458820 DDK458820:DDS458820 DNG458820:DNO458820 DXC458820:DXK458820 EGY458820:EHG458820 EQU458820:ERC458820 FAQ458820:FAY458820 FKM458820:FKU458820 FUI458820:FUQ458820 GEE458820:GEM458820 GOA458820:GOI458820 GXW458820:GYE458820 HHS458820:HIA458820 HRO458820:HRW458820 IBK458820:IBS458820 ILG458820:ILO458820 IVC458820:IVK458820 JEY458820:JFG458820 JOU458820:JPC458820 JYQ458820:JYY458820 KIM458820:KIU458820 KSI458820:KSQ458820 LCE458820:LCM458820 LMA458820:LMI458820 LVW458820:LWE458820 MFS458820:MGA458820 MPO458820:MPW458820 MZK458820:MZS458820 NJG458820:NJO458820 NTC458820:NTK458820 OCY458820:ODG458820 OMU458820:ONC458820 OWQ458820:OWY458820 PGM458820:PGU458820 PQI458820:PQQ458820 QAE458820:QAM458820 QKA458820:QKI458820 QTW458820:QUE458820 RDS458820:REA458820 RNO458820:RNW458820 RXK458820:RXS458820 SHG458820:SHO458820 SRC458820:SRK458820 TAY458820:TBG458820 TKU458820:TLC458820 TUQ458820:TUY458820 UEM458820:UEU458820 UOI458820:UOQ458820 UYE458820:UYM458820 VIA458820:VII458820 VRW458820:VSE458820 WBS458820:WCA458820 WLO458820:WLW458820 WVK458820:WVS458820 C524356:K524356 IY524356:JG524356 SU524356:TC524356 ACQ524356:ACY524356 AMM524356:AMU524356 AWI524356:AWQ524356 BGE524356:BGM524356 BQA524356:BQI524356 BZW524356:CAE524356 CJS524356:CKA524356 CTO524356:CTW524356 DDK524356:DDS524356 DNG524356:DNO524356 DXC524356:DXK524356 EGY524356:EHG524356 EQU524356:ERC524356 FAQ524356:FAY524356 FKM524356:FKU524356 FUI524356:FUQ524356 GEE524356:GEM524356 GOA524356:GOI524356 GXW524356:GYE524356 HHS524356:HIA524356 HRO524356:HRW524356 IBK524356:IBS524356 ILG524356:ILO524356 IVC524356:IVK524356 JEY524356:JFG524356 JOU524356:JPC524356 JYQ524356:JYY524356 KIM524356:KIU524356 KSI524356:KSQ524356 LCE524356:LCM524356 LMA524356:LMI524356 LVW524356:LWE524356 MFS524356:MGA524356 MPO524356:MPW524356 MZK524356:MZS524356 NJG524356:NJO524356 NTC524356:NTK524356 OCY524356:ODG524356 OMU524356:ONC524356 OWQ524356:OWY524356 PGM524356:PGU524356 PQI524356:PQQ524356 QAE524356:QAM524356 QKA524356:QKI524356 QTW524356:QUE524356 RDS524356:REA524356 RNO524356:RNW524356 RXK524356:RXS524356 SHG524356:SHO524356 SRC524356:SRK524356 TAY524356:TBG524356 TKU524356:TLC524356 TUQ524356:TUY524356 UEM524356:UEU524356 UOI524356:UOQ524356 UYE524356:UYM524356 VIA524356:VII524356 VRW524356:VSE524356 WBS524356:WCA524356 WLO524356:WLW524356 WVK524356:WVS524356 C589892:K589892 IY589892:JG589892 SU589892:TC589892 ACQ589892:ACY589892 AMM589892:AMU589892 AWI589892:AWQ589892 BGE589892:BGM589892 BQA589892:BQI589892 BZW589892:CAE589892 CJS589892:CKA589892 CTO589892:CTW589892 DDK589892:DDS589892 DNG589892:DNO589892 DXC589892:DXK589892 EGY589892:EHG589892 EQU589892:ERC589892 FAQ589892:FAY589892 FKM589892:FKU589892 FUI589892:FUQ589892 GEE589892:GEM589892 GOA589892:GOI589892 GXW589892:GYE589892 HHS589892:HIA589892 HRO589892:HRW589892 IBK589892:IBS589892 ILG589892:ILO589892 IVC589892:IVK589892 JEY589892:JFG589892 JOU589892:JPC589892 JYQ589892:JYY589892 KIM589892:KIU589892 KSI589892:KSQ589892 LCE589892:LCM589892 LMA589892:LMI589892 LVW589892:LWE589892 MFS589892:MGA589892 MPO589892:MPW589892 MZK589892:MZS589892 NJG589892:NJO589892 NTC589892:NTK589892 OCY589892:ODG589892 OMU589892:ONC589892 OWQ589892:OWY589892 PGM589892:PGU589892 PQI589892:PQQ589892 QAE589892:QAM589892 QKA589892:QKI589892 QTW589892:QUE589892 RDS589892:REA589892 RNO589892:RNW589892 RXK589892:RXS589892 SHG589892:SHO589892 SRC589892:SRK589892 TAY589892:TBG589892 TKU589892:TLC589892 TUQ589892:TUY589892 UEM589892:UEU589892 UOI589892:UOQ589892 UYE589892:UYM589892 VIA589892:VII589892 VRW589892:VSE589892 WBS589892:WCA589892 WLO589892:WLW589892 WVK589892:WVS589892 C655428:K655428 IY655428:JG655428 SU655428:TC655428 ACQ655428:ACY655428 AMM655428:AMU655428 AWI655428:AWQ655428 BGE655428:BGM655428 BQA655428:BQI655428 BZW655428:CAE655428 CJS655428:CKA655428 CTO655428:CTW655428 DDK655428:DDS655428 DNG655428:DNO655428 DXC655428:DXK655428 EGY655428:EHG655428 EQU655428:ERC655428 FAQ655428:FAY655428 FKM655428:FKU655428 FUI655428:FUQ655428 GEE655428:GEM655428 GOA655428:GOI655428 GXW655428:GYE655428 HHS655428:HIA655428 HRO655428:HRW655428 IBK655428:IBS655428 ILG655428:ILO655428 IVC655428:IVK655428 JEY655428:JFG655428 JOU655428:JPC655428 JYQ655428:JYY655428 KIM655428:KIU655428 KSI655428:KSQ655428 LCE655428:LCM655428 LMA655428:LMI655428 LVW655428:LWE655428 MFS655428:MGA655428 MPO655428:MPW655428 MZK655428:MZS655428 NJG655428:NJO655428 NTC655428:NTK655428 OCY655428:ODG655428 OMU655428:ONC655428 OWQ655428:OWY655428 PGM655428:PGU655428 PQI655428:PQQ655428 QAE655428:QAM655428 QKA655428:QKI655428 QTW655428:QUE655428 RDS655428:REA655428 RNO655428:RNW655428 RXK655428:RXS655428 SHG655428:SHO655428 SRC655428:SRK655428 TAY655428:TBG655428 TKU655428:TLC655428 TUQ655428:TUY655428 UEM655428:UEU655428 UOI655428:UOQ655428 UYE655428:UYM655428 VIA655428:VII655428 VRW655428:VSE655428 WBS655428:WCA655428 WLO655428:WLW655428 WVK655428:WVS655428 C720964:K720964 IY720964:JG720964 SU720964:TC720964 ACQ720964:ACY720964 AMM720964:AMU720964 AWI720964:AWQ720964 BGE720964:BGM720964 BQA720964:BQI720964 BZW720964:CAE720964 CJS720964:CKA720964 CTO720964:CTW720964 DDK720964:DDS720964 DNG720964:DNO720964 DXC720964:DXK720964 EGY720964:EHG720964 EQU720964:ERC720964 FAQ720964:FAY720964 FKM720964:FKU720964 FUI720964:FUQ720964 GEE720964:GEM720964 GOA720964:GOI720964 GXW720964:GYE720964 HHS720964:HIA720964 HRO720964:HRW720964 IBK720964:IBS720964 ILG720964:ILO720964 IVC720964:IVK720964 JEY720964:JFG720964 JOU720964:JPC720964 JYQ720964:JYY720964 KIM720964:KIU720964 KSI720964:KSQ720964 LCE720964:LCM720964 LMA720964:LMI720964 LVW720964:LWE720964 MFS720964:MGA720964 MPO720964:MPW720964 MZK720964:MZS720964 NJG720964:NJO720964 NTC720964:NTK720964 OCY720964:ODG720964 OMU720964:ONC720964 OWQ720964:OWY720964 PGM720964:PGU720964 PQI720964:PQQ720964 QAE720964:QAM720964 QKA720964:QKI720964 QTW720964:QUE720964 RDS720964:REA720964 RNO720964:RNW720964 RXK720964:RXS720964 SHG720964:SHO720964 SRC720964:SRK720964 TAY720964:TBG720964 TKU720964:TLC720964 TUQ720964:TUY720964 UEM720964:UEU720964 UOI720964:UOQ720964 UYE720964:UYM720964 VIA720964:VII720964 VRW720964:VSE720964 WBS720964:WCA720964 WLO720964:WLW720964 WVK720964:WVS720964 C786500:K786500 IY786500:JG786500 SU786500:TC786500 ACQ786500:ACY786500 AMM786500:AMU786500 AWI786500:AWQ786500 BGE786500:BGM786500 BQA786500:BQI786500 BZW786500:CAE786500 CJS786500:CKA786500 CTO786500:CTW786500 DDK786500:DDS786500 DNG786500:DNO786500 DXC786500:DXK786500 EGY786500:EHG786500 EQU786500:ERC786500 FAQ786500:FAY786500 FKM786500:FKU786500 FUI786500:FUQ786500 GEE786500:GEM786500 GOA786500:GOI786500 GXW786500:GYE786500 HHS786500:HIA786500 HRO786500:HRW786500 IBK786500:IBS786500 ILG786500:ILO786500 IVC786500:IVK786500 JEY786500:JFG786500 JOU786500:JPC786500 JYQ786500:JYY786500 KIM786500:KIU786500 KSI786500:KSQ786500 LCE786500:LCM786500 LMA786500:LMI786500 LVW786500:LWE786500 MFS786500:MGA786500 MPO786500:MPW786500 MZK786500:MZS786500 NJG786500:NJO786500 NTC786500:NTK786500 OCY786500:ODG786500 OMU786500:ONC786500 OWQ786500:OWY786500 PGM786500:PGU786500 PQI786500:PQQ786500 QAE786500:QAM786500 QKA786500:QKI786500 QTW786500:QUE786500 RDS786500:REA786500 RNO786500:RNW786500 RXK786500:RXS786500 SHG786500:SHO786500 SRC786500:SRK786500 TAY786500:TBG786500 TKU786500:TLC786500 TUQ786500:TUY786500 UEM786500:UEU786500 UOI786500:UOQ786500 UYE786500:UYM786500 VIA786500:VII786500 VRW786500:VSE786500 WBS786500:WCA786500 WLO786500:WLW786500 WVK786500:WVS786500 C852036:K852036 IY852036:JG852036 SU852036:TC852036 ACQ852036:ACY852036 AMM852036:AMU852036 AWI852036:AWQ852036 BGE852036:BGM852036 BQA852036:BQI852036 BZW852036:CAE852036 CJS852036:CKA852036 CTO852036:CTW852036 DDK852036:DDS852036 DNG852036:DNO852036 DXC852036:DXK852036 EGY852036:EHG852036 EQU852036:ERC852036 FAQ852036:FAY852036 FKM852036:FKU852036 FUI852036:FUQ852036 GEE852036:GEM852036 GOA852036:GOI852036 GXW852036:GYE852036 HHS852036:HIA852036 HRO852036:HRW852036 IBK852036:IBS852036 ILG852036:ILO852036 IVC852036:IVK852036 JEY852036:JFG852036 JOU852036:JPC852036 JYQ852036:JYY852036 KIM852036:KIU852036 KSI852036:KSQ852036 LCE852036:LCM852036 LMA852036:LMI852036 LVW852036:LWE852036 MFS852036:MGA852036 MPO852036:MPW852036 MZK852036:MZS852036 NJG852036:NJO852036 NTC852036:NTK852036 OCY852036:ODG852036 OMU852036:ONC852036 OWQ852036:OWY852036 PGM852036:PGU852036 PQI852036:PQQ852036 QAE852036:QAM852036 QKA852036:QKI852036 QTW852036:QUE852036 RDS852036:REA852036 RNO852036:RNW852036 RXK852036:RXS852036 SHG852036:SHO852036 SRC852036:SRK852036 TAY852036:TBG852036 TKU852036:TLC852036 TUQ852036:TUY852036 UEM852036:UEU852036 UOI852036:UOQ852036 UYE852036:UYM852036 VIA852036:VII852036 VRW852036:VSE852036 WBS852036:WCA852036 WLO852036:WLW852036 WVK852036:WVS852036 C917572:K917572 IY917572:JG917572 SU917572:TC917572 ACQ917572:ACY917572 AMM917572:AMU917572 AWI917572:AWQ917572 BGE917572:BGM917572 BQA917572:BQI917572 BZW917572:CAE917572 CJS917572:CKA917572 CTO917572:CTW917572 DDK917572:DDS917572 DNG917572:DNO917572 DXC917572:DXK917572 EGY917572:EHG917572 EQU917572:ERC917572 FAQ917572:FAY917572 FKM917572:FKU917572 FUI917572:FUQ917572 GEE917572:GEM917572 GOA917572:GOI917572 GXW917572:GYE917572 HHS917572:HIA917572 HRO917572:HRW917572 IBK917572:IBS917572 ILG917572:ILO917572 IVC917572:IVK917572 JEY917572:JFG917572 JOU917572:JPC917572 JYQ917572:JYY917572 KIM917572:KIU917572 KSI917572:KSQ917572 LCE917572:LCM917572 LMA917572:LMI917572 LVW917572:LWE917572 MFS917572:MGA917572 MPO917572:MPW917572 MZK917572:MZS917572 NJG917572:NJO917572 NTC917572:NTK917572 OCY917572:ODG917572 OMU917572:ONC917572 OWQ917572:OWY917572 PGM917572:PGU917572 PQI917572:PQQ917572 QAE917572:QAM917572 QKA917572:QKI917572 QTW917572:QUE917572 RDS917572:REA917572 RNO917572:RNW917572 RXK917572:RXS917572 SHG917572:SHO917572 SRC917572:SRK917572 TAY917572:TBG917572 TKU917572:TLC917572 TUQ917572:TUY917572 UEM917572:UEU917572 UOI917572:UOQ917572 UYE917572:UYM917572 VIA917572:VII917572 VRW917572:VSE917572 WBS917572:WCA917572 WLO917572:WLW917572 WVK917572:WVS917572 C983108:K983108 IY983108:JG983108 SU983108:TC983108 ACQ983108:ACY983108 AMM983108:AMU983108 AWI983108:AWQ983108 BGE983108:BGM983108 BQA983108:BQI983108 BZW983108:CAE983108 CJS983108:CKA983108 CTO983108:CTW983108 DDK983108:DDS983108 DNG983108:DNO983108 DXC983108:DXK983108 EGY983108:EHG983108 EQU983108:ERC983108 FAQ983108:FAY983108 FKM983108:FKU983108 FUI983108:FUQ983108 GEE983108:GEM983108 GOA983108:GOI983108 GXW983108:GYE983108 HHS983108:HIA983108 HRO983108:HRW983108 IBK983108:IBS983108 ILG983108:ILO983108 IVC983108:IVK983108 JEY983108:JFG983108 JOU983108:JPC983108 JYQ983108:JYY983108 KIM983108:KIU983108 KSI983108:KSQ983108 LCE983108:LCM983108 LMA983108:LMI983108 LVW983108:LWE983108 MFS983108:MGA983108 MPO983108:MPW983108 MZK983108:MZS983108 NJG983108:NJO983108 NTC983108:NTK983108 OCY983108:ODG983108 OMU983108:ONC983108 OWQ983108:OWY983108 PGM983108:PGU983108 PQI983108:PQQ983108 QAE983108:QAM983108 QKA983108:QKI983108 QTW983108:QUE983108 RDS983108:REA983108 RNO983108:RNW983108 RXK983108:RXS983108 SHG983108:SHO983108 SRC983108:SRK983108 TAY983108:TBG983108 TKU983108:TLC983108 TUQ983108:TUY983108 UEM983108:UEU983108 UOI983108:UOQ983108 UYE983108:UYM983108 VIA983108:VII983108 VRW983108:VSE983108 WBS983108:WCA983108 WLO983108:WLW983108 WVK983108:WVS983108 C14:K14 IY14:JG14 SU14:TC14 ACQ14:ACY14 AMM14:AMU14 AWI14:AWQ14 BGE14:BGM14 BQA14:BQI14 BZW14:CAE14 CJS14:CKA14 CTO14:CTW14 DDK14:DDS14 DNG14:DNO14 DXC14:DXK14 EGY14:EHG14 EQU14:ERC14 FAQ14:FAY14 FKM14:FKU14 FUI14:FUQ14 GEE14:GEM14 GOA14:GOI14 GXW14:GYE14 HHS14:HIA14 HRO14:HRW14 IBK14:IBS14 ILG14:ILO14 IVC14:IVK14 JEY14:JFG14 JOU14:JPC14 JYQ14:JYY14 KIM14:KIU14 KSI14:KSQ14 LCE14:LCM14 LMA14:LMI14 LVW14:LWE14 MFS14:MGA14 MPO14:MPW14 MZK14:MZS14 NJG14:NJO14 NTC14:NTK14 OCY14:ODG14 OMU14:ONC14 OWQ14:OWY14 PGM14:PGU14 PQI14:PQQ14 QAE14:QAM14 QKA14:QKI14 QTW14:QUE14 RDS14:REA14 RNO14:RNW14 RXK14:RXS14 SHG14:SHO14 SRC14:SRK14 TAY14:TBG14 TKU14:TLC14 TUQ14:TUY14 UEM14:UEU14 UOI14:UOQ14 UYE14:UYM14 VIA14:VII14 VRW14:VSE14 WBS14:WCA14 WLO14:WLW14 WVK14:WVS14 C65550:K65550 IY65550:JG65550 SU65550:TC65550 ACQ65550:ACY65550 AMM65550:AMU65550 AWI65550:AWQ65550 BGE65550:BGM65550 BQA65550:BQI65550 BZW65550:CAE65550 CJS65550:CKA65550 CTO65550:CTW65550 DDK65550:DDS65550 DNG65550:DNO65550 DXC65550:DXK65550 EGY65550:EHG65550 EQU65550:ERC65550 FAQ65550:FAY65550 FKM65550:FKU65550 FUI65550:FUQ65550 GEE65550:GEM65550 GOA65550:GOI65550 GXW65550:GYE65550 HHS65550:HIA65550 HRO65550:HRW65550 IBK65550:IBS65550 ILG65550:ILO65550 IVC65550:IVK65550 JEY65550:JFG65550 JOU65550:JPC65550 JYQ65550:JYY65550 KIM65550:KIU65550 KSI65550:KSQ65550 LCE65550:LCM65550 LMA65550:LMI65550 LVW65550:LWE65550 MFS65550:MGA65550 MPO65550:MPW65550 MZK65550:MZS65550 NJG65550:NJO65550 NTC65550:NTK65550 OCY65550:ODG65550 OMU65550:ONC65550 OWQ65550:OWY65550 PGM65550:PGU65550 PQI65550:PQQ65550 QAE65550:QAM65550 QKA65550:QKI65550 QTW65550:QUE65550 RDS65550:REA65550 RNO65550:RNW65550 RXK65550:RXS65550 SHG65550:SHO65550 SRC65550:SRK65550 TAY65550:TBG65550 TKU65550:TLC65550 TUQ65550:TUY65550 UEM65550:UEU65550 UOI65550:UOQ65550 UYE65550:UYM65550 VIA65550:VII65550 VRW65550:VSE65550 WBS65550:WCA65550 WLO65550:WLW65550 WVK65550:WVS65550 C131086:K131086 IY131086:JG131086 SU131086:TC131086 ACQ131086:ACY131086 AMM131086:AMU131086 AWI131086:AWQ131086 BGE131086:BGM131086 BQA131086:BQI131086 BZW131086:CAE131086 CJS131086:CKA131086 CTO131086:CTW131086 DDK131086:DDS131086 DNG131086:DNO131086 DXC131086:DXK131086 EGY131086:EHG131086 EQU131086:ERC131086 FAQ131086:FAY131086 FKM131086:FKU131086 FUI131086:FUQ131086 GEE131086:GEM131086 GOA131086:GOI131086 GXW131086:GYE131086 HHS131086:HIA131086 HRO131086:HRW131086 IBK131086:IBS131086 ILG131086:ILO131086 IVC131086:IVK131086 JEY131086:JFG131086 JOU131086:JPC131086 JYQ131086:JYY131086 KIM131086:KIU131086 KSI131086:KSQ131086 LCE131086:LCM131086 LMA131086:LMI131086 LVW131086:LWE131086 MFS131086:MGA131086 MPO131086:MPW131086 MZK131086:MZS131086 NJG131086:NJO131086 NTC131086:NTK131086 OCY131086:ODG131086 OMU131086:ONC131086 OWQ131086:OWY131086 PGM131086:PGU131086 PQI131086:PQQ131086 QAE131086:QAM131086 QKA131086:QKI131086 QTW131086:QUE131086 RDS131086:REA131086 RNO131086:RNW131086 RXK131086:RXS131086 SHG131086:SHO131086 SRC131086:SRK131086 TAY131086:TBG131086 TKU131086:TLC131086 TUQ131086:TUY131086 UEM131086:UEU131086 UOI131086:UOQ131086 UYE131086:UYM131086 VIA131086:VII131086 VRW131086:VSE131086 WBS131086:WCA131086 WLO131086:WLW131086 WVK131086:WVS131086 C196622:K196622 IY196622:JG196622 SU196622:TC196622 ACQ196622:ACY196622 AMM196622:AMU196622 AWI196622:AWQ196622 BGE196622:BGM196622 BQA196622:BQI196622 BZW196622:CAE196622 CJS196622:CKA196622 CTO196622:CTW196622 DDK196622:DDS196622 DNG196622:DNO196622 DXC196622:DXK196622 EGY196622:EHG196622 EQU196622:ERC196622 FAQ196622:FAY196622 FKM196622:FKU196622 FUI196622:FUQ196622 GEE196622:GEM196622 GOA196622:GOI196622 GXW196622:GYE196622 HHS196622:HIA196622 HRO196622:HRW196622 IBK196622:IBS196622 ILG196622:ILO196622 IVC196622:IVK196622 JEY196622:JFG196622 JOU196622:JPC196622 JYQ196622:JYY196622 KIM196622:KIU196622 KSI196622:KSQ196622 LCE196622:LCM196622 LMA196622:LMI196622 LVW196622:LWE196622 MFS196622:MGA196622 MPO196622:MPW196622 MZK196622:MZS196622 NJG196622:NJO196622 NTC196622:NTK196622 OCY196622:ODG196622 OMU196622:ONC196622 OWQ196622:OWY196622 PGM196622:PGU196622 PQI196622:PQQ196622 QAE196622:QAM196622 QKA196622:QKI196622 QTW196622:QUE196622 RDS196622:REA196622 RNO196622:RNW196622 RXK196622:RXS196622 SHG196622:SHO196622 SRC196622:SRK196622 TAY196622:TBG196622 TKU196622:TLC196622 TUQ196622:TUY196622 UEM196622:UEU196622 UOI196622:UOQ196622 UYE196622:UYM196622 VIA196622:VII196622 VRW196622:VSE196622 WBS196622:WCA196622 WLO196622:WLW196622 WVK196622:WVS196622 C262158:K262158 IY262158:JG262158 SU262158:TC262158 ACQ262158:ACY262158 AMM262158:AMU262158 AWI262158:AWQ262158 BGE262158:BGM262158 BQA262158:BQI262158 BZW262158:CAE262158 CJS262158:CKA262158 CTO262158:CTW262158 DDK262158:DDS262158 DNG262158:DNO262158 DXC262158:DXK262158 EGY262158:EHG262158 EQU262158:ERC262158 FAQ262158:FAY262158 FKM262158:FKU262158 FUI262158:FUQ262158 GEE262158:GEM262158 GOA262158:GOI262158 GXW262158:GYE262158 HHS262158:HIA262158 HRO262158:HRW262158 IBK262158:IBS262158 ILG262158:ILO262158 IVC262158:IVK262158 JEY262158:JFG262158 JOU262158:JPC262158 JYQ262158:JYY262158 KIM262158:KIU262158 KSI262158:KSQ262158 LCE262158:LCM262158 LMA262158:LMI262158 LVW262158:LWE262158 MFS262158:MGA262158 MPO262158:MPW262158 MZK262158:MZS262158 NJG262158:NJO262158 NTC262158:NTK262158 OCY262158:ODG262158 OMU262158:ONC262158 OWQ262158:OWY262158 PGM262158:PGU262158 PQI262158:PQQ262158 QAE262158:QAM262158 QKA262158:QKI262158 QTW262158:QUE262158 RDS262158:REA262158 RNO262158:RNW262158 RXK262158:RXS262158 SHG262158:SHO262158 SRC262158:SRK262158 TAY262158:TBG262158 TKU262158:TLC262158 TUQ262158:TUY262158 UEM262158:UEU262158 UOI262158:UOQ262158 UYE262158:UYM262158 VIA262158:VII262158 VRW262158:VSE262158 WBS262158:WCA262158 WLO262158:WLW262158 WVK262158:WVS262158 C327694:K327694 IY327694:JG327694 SU327694:TC327694 ACQ327694:ACY327694 AMM327694:AMU327694 AWI327694:AWQ327694 BGE327694:BGM327694 BQA327694:BQI327694 BZW327694:CAE327694 CJS327694:CKA327694 CTO327694:CTW327694 DDK327694:DDS327694 DNG327694:DNO327694 DXC327694:DXK327694 EGY327694:EHG327694 EQU327694:ERC327694 FAQ327694:FAY327694 FKM327694:FKU327694 FUI327694:FUQ327694 GEE327694:GEM327694 GOA327694:GOI327694 GXW327694:GYE327694 HHS327694:HIA327694 HRO327694:HRW327694 IBK327694:IBS327694 ILG327694:ILO327694 IVC327694:IVK327694 JEY327694:JFG327694 JOU327694:JPC327694 JYQ327694:JYY327694 KIM327694:KIU327694 KSI327694:KSQ327694 LCE327694:LCM327694 LMA327694:LMI327694 LVW327694:LWE327694 MFS327694:MGA327694 MPO327694:MPW327694 MZK327694:MZS327694 NJG327694:NJO327694 NTC327694:NTK327694 OCY327694:ODG327694 OMU327694:ONC327694 OWQ327694:OWY327694 PGM327694:PGU327694 PQI327694:PQQ327694 QAE327694:QAM327694 QKA327694:QKI327694 QTW327694:QUE327694 RDS327694:REA327694 RNO327694:RNW327694 RXK327694:RXS327694 SHG327694:SHO327694 SRC327694:SRK327694 TAY327694:TBG327694 TKU327694:TLC327694 TUQ327694:TUY327694 UEM327694:UEU327694 UOI327694:UOQ327694 UYE327694:UYM327694 VIA327694:VII327694 VRW327694:VSE327694 WBS327694:WCA327694 WLO327694:WLW327694 WVK327694:WVS327694 C393230:K393230 IY393230:JG393230 SU393230:TC393230 ACQ393230:ACY393230 AMM393230:AMU393230 AWI393230:AWQ393230 BGE393230:BGM393230 BQA393230:BQI393230 BZW393230:CAE393230 CJS393230:CKA393230 CTO393230:CTW393230 DDK393230:DDS393230 DNG393230:DNO393230 DXC393230:DXK393230 EGY393230:EHG393230 EQU393230:ERC393230 FAQ393230:FAY393230 FKM393230:FKU393230 FUI393230:FUQ393230 GEE393230:GEM393230 GOA393230:GOI393230 GXW393230:GYE393230 HHS393230:HIA393230 HRO393230:HRW393230 IBK393230:IBS393230 ILG393230:ILO393230 IVC393230:IVK393230 JEY393230:JFG393230 JOU393230:JPC393230 JYQ393230:JYY393230 KIM393230:KIU393230 KSI393230:KSQ393230 LCE393230:LCM393230 LMA393230:LMI393230 LVW393230:LWE393230 MFS393230:MGA393230 MPO393230:MPW393230 MZK393230:MZS393230 NJG393230:NJO393230 NTC393230:NTK393230 OCY393230:ODG393230 OMU393230:ONC393230 OWQ393230:OWY393230 PGM393230:PGU393230 PQI393230:PQQ393230 QAE393230:QAM393230 QKA393230:QKI393230 QTW393230:QUE393230 RDS393230:REA393230 RNO393230:RNW393230 RXK393230:RXS393230 SHG393230:SHO393230 SRC393230:SRK393230 TAY393230:TBG393230 TKU393230:TLC393230 TUQ393230:TUY393230 UEM393230:UEU393230 UOI393230:UOQ393230 UYE393230:UYM393230 VIA393230:VII393230 VRW393230:VSE393230 WBS393230:WCA393230 WLO393230:WLW393230 WVK393230:WVS393230 C458766:K458766 IY458766:JG458766 SU458766:TC458766 ACQ458766:ACY458766 AMM458766:AMU458766 AWI458766:AWQ458766 BGE458766:BGM458766 BQA458766:BQI458766 BZW458766:CAE458766 CJS458766:CKA458766 CTO458766:CTW458766 DDK458766:DDS458766 DNG458766:DNO458766 DXC458766:DXK458766 EGY458766:EHG458766 EQU458766:ERC458766 FAQ458766:FAY458766 FKM458766:FKU458766 FUI458766:FUQ458766 GEE458766:GEM458766 GOA458766:GOI458766 GXW458766:GYE458766 HHS458766:HIA458766 HRO458766:HRW458766 IBK458766:IBS458766 ILG458766:ILO458766 IVC458766:IVK458766 JEY458766:JFG458766 JOU458766:JPC458766 JYQ458766:JYY458766 KIM458766:KIU458766 KSI458766:KSQ458766 LCE458766:LCM458766 LMA458766:LMI458766 LVW458766:LWE458766 MFS458766:MGA458766 MPO458766:MPW458766 MZK458766:MZS458766 NJG458766:NJO458766 NTC458766:NTK458766 OCY458766:ODG458766 OMU458766:ONC458766 OWQ458766:OWY458766 PGM458766:PGU458766 PQI458766:PQQ458766 QAE458766:QAM458766 QKA458766:QKI458766 QTW458766:QUE458766 RDS458766:REA458766 RNO458766:RNW458766 RXK458766:RXS458766 SHG458766:SHO458766 SRC458766:SRK458766 TAY458766:TBG458766 TKU458766:TLC458766 TUQ458766:TUY458766 UEM458766:UEU458766 UOI458766:UOQ458766 UYE458766:UYM458766 VIA458766:VII458766 VRW458766:VSE458766 WBS458766:WCA458766 WLO458766:WLW458766 WVK458766:WVS458766 C524302:K524302 IY524302:JG524302 SU524302:TC524302 ACQ524302:ACY524302 AMM524302:AMU524302 AWI524302:AWQ524302 BGE524302:BGM524302 BQA524302:BQI524302 BZW524302:CAE524302 CJS524302:CKA524302 CTO524302:CTW524302 DDK524302:DDS524302 DNG524302:DNO524302 DXC524302:DXK524302 EGY524302:EHG524302 EQU524302:ERC524302 FAQ524302:FAY524302 FKM524302:FKU524302 FUI524302:FUQ524302 GEE524302:GEM524302 GOA524302:GOI524302 GXW524302:GYE524302 HHS524302:HIA524302 HRO524302:HRW524302 IBK524302:IBS524302 ILG524302:ILO524302 IVC524302:IVK524302 JEY524302:JFG524302 JOU524302:JPC524302 JYQ524302:JYY524302 KIM524302:KIU524302 KSI524302:KSQ524302 LCE524302:LCM524302 LMA524302:LMI524302 LVW524302:LWE524302 MFS524302:MGA524302 MPO524302:MPW524302 MZK524302:MZS524302 NJG524302:NJO524302 NTC524302:NTK524302 OCY524302:ODG524302 OMU524302:ONC524302 OWQ524302:OWY524302 PGM524302:PGU524302 PQI524302:PQQ524302 QAE524302:QAM524302 QKA524302:QKI524302 QTW524302:QUE524302 RDS524302:REA524302 RNO524302:RNW524302 RXK524302:RXS524302 SHG524302:SHO524302 SRC524302:SRK524302 TAY524302:TBG524302 TKU524302:TLC524302 TUQ524302:TUY524302 UEM524302:UEU524302 UOI524302:UOQ524302 UYE524302:UYM524302 VIA524302:VII524302 VRW524302:VSE524302 WBS524302:WCA524302 WLO524302:WLW524302 WVK524302:WVS524302 C589838:K589838 IY589838:JG589838 SU589838:TC589838 ACQ589838:ACY589838 AMM589838:AMU589838 AWI589838:AWQ589838 BGE589838:BGM589838 BQA589838:BQI589838 BZW589838:CAE589838 CJS589838:CKA589838 CTO589838:CTW589838 DDK589838:DDS589838 DNG589838:DNO589838 DXC589838:DXK589838 EGY589838:EHG589838 EQU589838:ERC589838 FAQ589838:FAY589838 FKM589838:FKU589838 FUI589838:FUQ589838 GEE589838:GEM589838 GOA589838:GOI589838 GXW589838:GYE589838 HHS589838:HIA589838 HRO589838:HRW589838 IBK589838:IBS589838 ILG589838:ILO589838 IVC589838:IVK589838 JEY589838:JFG589838 JOU589838:JPC589838 JYQ589838:JYY589838 KIM589838:KIU589838 KSI589838:KSQ589838 LCE589838:LCM589838 LMA589838:LMI589838 LVW589838:LWE589838 MFS589838:MGA589838 MPO589838:MPW589838 MZK589838:MZS589838 NJG589838:NJO589838 NTC589838:NTK589838 OCY589838:ODG589838 OMU589838:ONC589838 OWQ589838:OWY589838 PGM589838:PGU589838 PQI589838:PQQ589838 QAE589838:QAM589838 QKA589838:QKI589838 QTW589838:QUE589838 RDS589838:REA589838 RNO589838:RNW589838 RXK589838:RXS589838 SHG589838:SHO589838 SRC589838:SRK589838 TAY589838:TBG589838 TKU589838:TLC589838 TUQ589838:TUY589838 UEM589838:UEU589838 UOI589838:UOQ589838 UYE589838:UYM589838 VIA589838:VII589838 VRW589838:VSE589838 WBS589838:WCA589838 WLO589838:WLW589838 WVK589838:WVS589838 C655374:K655374 IY655374:JG655374 SU655374:TC655374 ACQ655374:ACY655374 AMM655374:AMU655374 AWI655374:AWQ655374 BGE655374:BGM655374 BQA655374:BQI655374 BZW655374:CAE655374 CJS655374:CKA655374 CTO655374:CTW655374 DDK655374:DDS655374 DNG655374:DNO655374 DXC655374:DXK655374 EGY655374:EHG655374 EQU655374:ERC655374 FAQ655374:FAY655374 FKM655374:FKU655374 FUI655374:FUQ655374 GEE655374:GEM655374 GOA655374:GOI655374 GXW655374:GYE655374 HHS655374:HIA655374 HRO655374:HRW655374 IBK655374:IBS655374 ILG655374:ILO655374 IVC655374:IVK655374 JEY655374:JFG655374 JOU655374:JPC655374 JYQ655374:JYY655374 KIM655374:KIU655374 KSI655374:KSQ655374 LCE655374:LCM655374 LMA655374:LMI655374 LVW655374:LWE655374 MFS655374:MGA655374 MPO655374:MPW655374 MZK655374:MZS655374 NJG655374:NJO655374 NTC655374:NTK655374 OCY655374:ODG655374 OMU655374:ONC655374 OWQ655374:OWY655374 PGM655374:PGU655374 PQI655374:PQQ655374 QAE655374:QAM655374 QKA655374:QKI655374 QTW655374:QUE655374 RDS655374:REA655374 RNO655374:RNW655374 RXK655374:RXS655374 SHG655374:SHO655374 SRC655374:SRK655374 TAY655374:TBG655374 TKU655374:TLC655374 TUQ655374:TUY655374 UEM655374:UEU655374 UOI655374:UOQ655374 UYE655374:UYM655374 VIA655374:VII655374 VRW655374:VSE655374 WBS655374:WCA655374 WLO655374:WLW655374 WVK655374:WVS655374 C720910:K720910 IY720910:JG720910 SU720910:TC720910 ACQ720910:ACY720910 AMM720910:AMU720910 AWI720910:AWQ720910 BGE720910:BGM720910 BQA720910:BQI720910 BZW720910:CAE720910 CJS720910:CKA720910 CTO720910:CTW720910 DDK720910:DDS720910 DNG720910:DNO720910 DXC720910:DXK720910 EGY720910:EHG720910 EQU720910:ERC720910 FAQ720910:FAY720910 FKM720910:FKU720910 FUI720910:FUQ720910 GEE720910:GEM720910 GOA720910:GOI720910 GXW720910:GYE720910 HHS720910:HIA720910 HRO720910:HRW720910 IBK720910:IBS720910 ILG720910:ILO720910 IVC720910:IVK720910 JEY720910:JFG720910 JOU720910:JPC720910 JYQ720910:JYY720910 KIM720910:KIU720910 KSI720910:KSQ720910 LCE720910:LCM720910 LMA720910:LMI720910 LVW720910:LWE720910 MFS720910:MGA720910 MPO720910:MPW720910 MZK720910:MZS720910 NJG720910:NJO720910 NTC720910:NTK720910 OCY720910:ODG720910 OMU720910:ONC720910 OWQ720910:OWY720910 PGM720910:PGU720910 PQI720910:PQQ720910 QAE720910:QAM720910 QKA720910:QKI720910 QTW720910:QUE720910 RDS720910:REA720910 RNO720910:RNW720910 RXK720910:RXS720910 SHG720910:SHO720910 SRC720910:SRK720910 TAY720910:TBG720910 TKU720910:TLC720910 TUQ720910:TUY720910 UEM720910:UEU720910 UOI720910:UOQ720910 UYE720910:UYM720910 VIA720910:VII720910 VRW720910:VSE720910 WBS720910:WCA720910 WLO720910:WLW720910 WVK720910:WVS720910 C786446:K786446 IY786446:JG786446 SU786446:TC786446 ACQ786446:ACY786446 AMM786446:AMU786446 AWI786446:AWQ786446 BGE786446:BGM786446 BQA786446:BQI786446 BZW786446:CAE786446 CJS786446:CKA786446 CTO786446:CTW786446 DDK786446:DDS786446 DNG786446:DNO786446 DXC786446:DXK786446 EGY786446:EHG786446 EQU786446:ERC786446 FAQ786446:FAY786446 FKM786446:FKU786446 FUI786446:FUQ786446 GEE786446:GEM786446 GOA786446:GOI786446 GXW786446:GYE786446 HHS786446:HIA786446 HRO786446:HRW786446 IBK786446:IBS786446 ILG786446:ILO786446 IVC786446:IVK786446 JEY786446:JFG786446 JOU786446:JPC786446 JYQ786446:JYY786446 KIM786446:KIU786446 KSI786446:KSQ786446 LCE786446:LCM786446 LMA786446:LMI786446 LVW786446:LWE786446 MFS786446:MGA786446 MPO786446:MPW786446 MZK786446:MZS786446 NJG786446:NJO786446 NTC786446:NTK786446 OCY786446:ODG786446 OMU786446:ONC786446 OWQ786446:OWY786446 PGM786446:PGU786446 PQI786446:PQQ786446 QAE786446:QAM786446 QKA786446:QKI786446 QTW786446:QUE786446 RDS786446:REA786446 RNO786446:RNW786446 RXK786446:RXS786446 SHG786446:SHO786446 SRC786446:SRK786446 TAY786446:TBG786446 TKU786446:TLC786446 TUQ786446:TUY786446 UEM786446:UEU786446 UOI786446:UOQ786446 UYE786446:UYM786446 VIA786446:VII786446 VRW786446:VSE786446 WBS786446:WCA786446 WLO786446:WLW786446 WVK786446:WVS786446 C851982:K851982 IY851982:JG851982 SU851982:TC851982 ACQ851982:ACY851982 AMM851982:AMU851982 AWI851982:AWQ851982 BGE851982:BGM851982 BQA851982:BQI851982 BZW851982:CAE851982 CJS851982:CKA851982 CTO851982:CTW851982 DDK851982:DDS851982 DNG851982:DNO851982 DXC851982:DXK851982 EGY851982:EHG851982 EQU851982:ERC851982 FAQ851982:FAY851982 FKM851982:FKU851982 FUI851982:FUQ851982 GEE851982:GEM851982 GOA851982:GOI851982 GXW851982:GYE851982 HHS851982:HIA851982 HRO851982:HRW851982 IBK851982:IBS851982 ILG851982:ILO851982 IVC851982:IVK851982 JEY851982:JFG851982 JOU851982:JPC851982 JYQ851982:JYY851982 KIM851982:KIU851982 KSI851982:KSQ851982 LCE851982:LCM851982 LMA851982:LMI851982 LVW851982:LWE851982 MFS851982:MGA851982 MPO851982:MPW851982 MZK851982:MZS851982 NJG851982:NJO851982 NTC851982:NTK851982 OCY851982:ODG851982 OMU851982:ONC851982 OWQ851982:OWY851982 PGM851982:PGU851982 PQI851982:PQQ851982 QAE851982:QAM851982 QKA851982:QKI851982 QTW851982:QUE851982 RDS851982:REA851982 RNO851982:RNW851982 RXK851982:RXS851982 SHG851982:SHO851982 SRC851982:SRK851982 TAY851982:TBG851982 TKU851982:TLC851982 TUQ851982:TUY851982 UEM851982:UEU851982 UOI851982:UOQ851982 UYE851982:UYM851982 VIA851982:VII851982 VRW851982:VSE851982 WBS851982:WCA851982 WLO851982:WLW851982 WVK851982:WVS851982 C917518:K917518 IY917518:JG917518 SU917518:TC917518 ACQ917518:ACY917518 AMM917518:AMU917518 AWI917518:AWQ917518 BGE917518:BGM917518 BQA917518:BQI917518 BZW917518:CAE917518 CJS917518:CKA917518 CTO917518:CTW917518 DDK917518:DDS917518 DNG917518:DNO917518 DXC917518:DXK917518 EGY917518:EHG917518 EQU917518:ERC917518 FAQ917518:FAY917518 FKM917518:FKU917518 FUI917518:FUQ917518 GEE917518:GEM917518 GOA917518:GOI917518 GXW917518:GYE917518 HHS917518:HIA917518 HRO917518:HRW917518 IBK917518:IBS917518 ILG917518:ILO917518 IVC917518:IVK917518 JEY917518:JFG917518 JOU917518:JPC917518 JYQ917518:JYY917518 KIM917518:KIU917518 KSI917518:KSQ917518 LCE917518:LCM917518 LMA917518:LMI917518 LVW917518:LWE917518 MFS917518:MGA917518 MPO917518:MPW917518 MZK917518:MZS917518 NJG917518:NJO917518 NTC917518:NTK917518 OCY917518:ODG917518 OMU917518:ONC917518 OWQ917518:OWY917518 PGM917518:PGU917518 PQI917518:PQQ917518 QAE917518:QAM917518 QKA917518:QKI917518 QTW917518:QUE917518 RDS917518:REA917518 RNO917518:RNW917518 RXK917518:RXS917518 SHG917518:SHO917518 SRC917518:SRK917518 TAY917518:TBG917518 TKU917518:TLC917518 TUQ917518:TUY917518 UEM917518:UEU917518 UOI917518:UOQ917518 UYE917518:UYM917518 VIA917518:VII917518 VRW917518:VSE917518 WBS917518:WCA917518 WLO917518:WLW917518 WVK917518:WVS917518 C983054:K983054 IY983054:JG983054 SU983054:TC983054 ACQ983054:ACY983054 AMM983054:AMU983054 AWI983054:AWQ983054 BGE983054:BGM983054 BQA983054:BQI983054 BZW983054:CAE983054 CJS983054:CKA983054 CTO983054:CTW983054 DDK983054:DDS983054 DNG983054:DNO983054 DXC983054:DXK983054 EGY983054:EHG983054 EQU983054:ERC983054 FAQ983054:FAY983054 FKM983054:FKU983054 FUI983054:FUQ983054 GEE983054:GEM983054 GOA983054:GOI983054 GXW983054:GYE983054 HHS983054:HIA983054 HRO983054:HRW983054 IBK983054:IBS983054 ILG983054:ILO983054 IVC983054:IVK983054 JEY983054:JFG983054 JOU983054:JPC983054 JYQ983054:JYY983054 KIM983054:KIU983054 KSI983054:KSQ983054 LCE983054:LCM983054 LMA983054:LMI983054 LVW983054:LWE983054 MFS983054:MGA983054 MPO983054:MPW983054 MZK983054:MZS983054 NJG983054:NJO983054 NTC983054:NTK983054 OCY983054:ODG983054 OMU983054:ONC983054 OWQ983054:OWY983054 PGM983054:PGU983054 PQI983054:PQQ983054 QAE983054:QAM983054 QKA983054:QKI983054 QTW983054:QUE983054 RDS983054:REA983054 RNO983054:RNW983054 RXK983054:RXS983054 SHG983054:SHO983054 SRC983054:SRK983054 TAY983054:TBG983054 TKU983054:TLC983054 TUQ983054:TUY983054 UEM983054:UEU983054 UOI983054:UOQ983054 UYE983054:UYM983054 VIA983054:VII983054 VRW983054:VSE983054 WBS983054:WCA983054 WLO983054:WLW983054 WVK983054:WVS983054 C120:K120 IY120:JG120 SU120:TC120 ACQ120:ACY120 AMM120:AMU120 AWI120:AWQ120 BGE120:BGM120 BQA120:BQI120 BZW120:CAE120 CJS120:CKA120 CTO120:CTW120 DDK120:DDS120 DNG120:DNO120 DXC120:DXK120 EGY120:EHG120 EQU120:ERC120 FAQ120:FAY120 FKM120:FKU120 FUI120:FUQ120 GEE120:GEM120 GOA120:GOI120 GXW120:GYE120 HHS120:HIA120 HRO120:HRW120 IBK120:IBS120 ILG120:ILO120 IVC120:IVK120 JEY120:JFG120 JOU120:JPC120 JYQ120:JYY120 KIM120:KIU120 KSI120:KSQ120 LCE120:LCM120 LMA120:LMI120 LVW120:LWE120 MFS120:MGA120 MPO120:MPW120 MZK120:MZS120 NJG120:NJO120 NTC120:NTK120 OCY120:ODG120 OMU120:ONC120 OWQ120:OWY120 PGM120:PGU120 PQI120:PQQ120 QAE120:QAM120 QKA120:QKI120 QTW120:QUE120 RDS120:REA120 RNO120:RNW120 RXK120:RXS120 SHG120:SHO120 SRC120:SRK120 TAY120:TBG120 TKU120:TLC120 TUQ120:TUY120 UEM120:UEU120 UOI120:UOQ120 UYE120:UYM120 VIA120:VII120 VRW120:VSE120 WBS120:WCA120 WLO120:WLW120 WVK120:WVS120 C65656:K65656 IY65656:JG65656 SU65656:TC65656 ACQ65656:ACY65656 AMM65656:AMU65656 AWI65656:AWQ65656 BGE65656:BGM65656 BQA65656:BQI65656 BZW65656:CAE65656 CJS65656:CKA65656 CTO65656:CTW65656 DDK65656:DDS65656 DNG65656:DNO65656 DXC65656:DXK65656 EGY65656:EHG65656 EQU65656:ERC65656 FAQ65656:FAY65656 FKM65656:FKU65656 FUI65656:FUQ65656 GEE65656:GEM65656 GOA65656:GOI65656 GXW65656:GYE65656 HHS65656:HIA65656 HRO65656:HRW65656 IBK65656:IBS65656 ILG65656:ILO65656 IVC65656:IVK65656 JEY65656:JFG65656 JOU65656:JPC65656 JYQ65656:JYY65656 KIM65656:KIU65656 KSI65656:KSQ65656 LCE65656:LCM65656 LMA65656:LMI65656 LVW65656:LWE65656 MFS65656:MGA65656 MPO65656:MPW65656 MZK65656:MZS65656 NJG65656:NJO65656 NTC65656:NTK65656 OCY65656:ODG65656 OMU65656:ONC65656 OWQ65656:OWY65656 PGM65656:PGU65656 PQI65656:PQQ65656 QAE65656:QAM65656 QKA65656:QKI65656 QTW65656:QUE65656 RDS65656:REA65656 RNO65656:RNW65656 RXK65656:RXS65656 SHG65656:SHO65656 SRC65656:SRK65656 TAY65656:TBG65656 TKU65656:TLC65656 TUQ65656:TUY65656 UEM65656:UEU65656 UOI65656:UOQ65656 UYE65656:UYM65656 VIA65656:VII65656 VRW65656:VSE65656 WBS65656:WCA65656 WLO65656:WLW65656 WVK65656:WVS65656 C131192:K131192 IY131192:JG131192 SU131192:TC131192 ACQ131192:ACY131192 AMM131192:AMU131192 AWI131192:AWQ131192 BGE131192:BGM131192 BQA131192:BQI131192 BZW131192:CAE131192 CJS131192:CKA131192 CTO131192:CTW131192 DDK131192:DDS131192 DNG131192:DNO131192 DXC131192:DXK131192 EGY131192:EHG131192 EQU131192:ERC131192 FAQ131192:FAY131192 FKM131192:FKU131192 FUI131192:FUQ131192 GEE131192:GEM131192 GOA131192:GOI131192 GXW131192:GYE131192 HHS131192:HIA131192 HRO131192:HRW131192 IBK131192:IBS131192 ILG131192:ILO131192 IVC131192:IVK131192 JEY131192:JFG131192 JOU131192:JPC131192 JYQ131192:JYY131192 KIM131192:KIU131192 KSI131192:KSQ131192 LCE131192:LCM131192 LMA131192:LMI131192 LVW131192:LWE131192 MFS131192:MGA131192 MPO131192:MPW131192 MZK131192:MZS131192 NJG131192:NJO131192 NTC131192:NTK131192 OCY131192:ODG131192 OMU131192:ONC131192 OWQ131192:OWY131192 PGM131192:PGU131192 PQI131192:PQQ131192 QAE131192:QAM131192 QKA131192:QKI131192 QTW131192:QUE131192 RDS131192:REA131192 RNO131192:RNW131192 RXK131192:RXS131192 SHG131192:SHO131192 SRC131192:SRK131192 TAY131192:TBG131192 TKU131192:TLC131192 TUQ131192:TUY131192 UEM131192:UEU131192 UOI131192:UOQ131192 UYE131192:UYM131192 VIA131192:VII131192 VRW131192:VSE131192 WBS131192:WCA131192 WLO131192:WLW131192 WVK131192:WVS131192 C196728:K196728 IY196728:JG196728 SU196728:TC196728 ACQ196728:ACY196728 AMM196728:AMU196728 AWI196728:AWQ196728 BGE196728:BGM196728 BQA196728:BQI196728 BZW196728:CAE196728 CJS196728:CKA196728 CTO196728:CTW196728 DDK196728:DDS196728 DNG196728:DNO196728 DXC196728:DXK196728 EGY196728:EHG196728 EQU196728:ERC196728 FAQ196728:FAY196728 FKM196728:FKU196728 FUI196728:FUQ196728 GEE196728:GEM196728 GOA196728:GOI196728 GXW196728:GYE196728 HHS196728:HIA196728 HRO196728:HRW196728 IBK196728:IBS196728 ILG196728:ILO196728 IVC196728:IVK196728 JEY196728:JFG196728 JOU196728:JPC196728 JYQ196728:JYY196728 KIM196728:KIU196728 KSI196728:KSQ196728 LCE196728:LCM196728 LMA196728:LMI196728 LVW196728:LWE196728 MFS196728:MGA196728 MPO196728:MPW196728 MZK196728:MZS196728 NJG196728:NJO196728 NTC196728:NTK196728 OCY196728:ODG196728 OMU196728:ONC196728 OWQ196728:OWY196728 PGM196728:PGU196728 PQI196728:PQQ196728 QAE196728:QAM196728 QKA196728:QKI196728 QTW196728:QUE196728 RDS196728:REA196728 RNO196728:RNW196728 RXK196728:RXS196728 SHG196728:SHO196728 SRC196728:SRK196728 TAY196728:TBG196728 TKU196728:TLC196728 TUQ196728:TUY196728 UEM196728:UEU196728 UOI196728:UOQ196728 UYE196728:UYM196728 VIA196728:VII196728 VRW196728:VSE196728 WBS196728:WCA196728 WLO196728:WLW196728 WVK196728:WVS196728 C262264:K262264 IY262264:JG262264 SU262264:TC262264 ACQ262264:ACY262264 AMM262264:AMU262264 AWI262264:AWQ262264 BGE262264:BGM262264 BQA262264:BQI262264 BZW262264:CAE262264 CJS262264:CKA262264 CTO262264:CTW262264 DDK262264:DDS262264 DNG262264:DNO262264 DXC262264:DXK262264 EGY262264:EHG262264 EQU262264:ERC262264 FAQ262264:FAY262264 FKM262264:FKU262264 FUI262264:FUQ262264 GEE262264:GEM262264 GOA262264:GOI262264 GXW262264:GYE262264 HHS262264:HIA262264 HRO262264:HRW262264 IBK262264:IBS262264 ILG262264:ILO262264 IVC262264:IVK262264 JEY262264:JFG262264 JOU262264:JPC262264 JYQ262264:JYY262264 KIM262264:KIU262264 KSI262264:KSQ262264 LCE262264:LCM262264 LMA262264:LMI262264 LVW262264:LWE262264 MFS262264:MGA262264 MPO262264:MPW262264 MZK262264:MZS262264 NJG262264:NJO262264 NTC262264:NTK262264 OCY262264:ODG262264 OMU262264:ONC262264 OWQ262264:OWY262264 PGM262264:PGU262264 PQI262264:PQQ262264 QAE262264:QAM262264 QKA262264:QKI262264 QTW262264:QUE262264 RDS262264:REA262264 RNO262264:RNW262264 RXK262264:RXS262264 SHG262264:SHO262264 SRC262264:SRK262264 TAY262264:TBG262264 TKU262264:TLC262264 TUQ262264:TUY262264 UEM262264:UEU262264 UOI262264:UOQ262264 UYE262264:UYM262264 VIA262264:VII262264 VRW262264:VSE262264 WBS262264:WCA262264 WLO262264:WLW262264 WVK262264:WVS262264 C327800:K327800 IY327800:JG327800 SU327800:TC327800 ACQ327800:ACY327800 AMM327800:AMU327800 AWI327800:AWQ327800 BGE327800:BGM327800 BQA327800:BQI327800 BZW327800:CAE327800 CJS327800:CKA327800 CTO327800:CTW327800 DDK327800:DDS327800 DNG327800:DNO327800 DXC327800:DXK327800 EGY327800:EHG327800 EQU327800:ERC327800 FAQ327800:FAY327800 FKM327800:FKU327800 FUI327800:FUQ327800 GEE327800:GEM327800 GOA327800:GOI327800 GXW327800:GYE327800 HHS327800:HIA327800 HRO327800:HRW327800 IBK327800:IBS327800 ILG327800:ILO327800 IVC327800:IVK327800 JEY327800:JFG327800 JOU327800:JPC327800 JYQ327800:JYY327800 KIM327800:KIU327800 KSI327800:KSQ327800 LCE327800:LCM327800 LMA327800:LMI327800 LVW327800:LWE327800 MFS327800:MGA327800 MPO327800:MPW327800 MZK327800:MZS327800 NJG327800:NJO327800 NTC327800:NTK327800 OCY327800:ODG327800 OMU327800:ONC327800 OWQ327800:OWY327800 PGM327800:PGU327800 PQI327800:PQQ327800 QAE327800:QAM327800 QKA327800:QKI327800 QTW327800:QUE327800 RDS327800:REA327800 RNO327800:RNW327800 RXK327800:RXS327800 SHG327800:SHO327800 SRC327800:SRK327800 TAY327800:TBG327800 TKU327800:TLC327800 TUQ327800:TUY327800 UEM327800:UEU327800 UOI327800:UOQ327800 UYE327800:UYM327800 VIA327800:VII327800 VRW327800:VSE327800 WBS327800:WCA327800 WLO327800:WLW327800 WVK327800:WVS327800 C393336:K393336 IY393336:JG393336 SU393336:TC393336 ACQ393336:ACY393336 AMM393336:AMU393336 AWI393336:AWQ393336 BGE393336:BGM393336 BQA393336:BQI393336 BZW393336:CAE393336 CJS393336:CKA393336 CTO393336:CTW393336 DDK393336:DDS393336 DNG393336:DNO393336 DXC393336:DXK393336 EGY393336:EHG393336 EQU393336:ERC393336 FAQ393336:FAY393336 FKM393336:FKU393336 FUI393336:FUQ393336 GEE393336:GEM393336 GOA393336:GOI393336 GXW393336:GYE393336 HHS393336:HIA393336 HRO393336:HRW393336 IBK393336:IBS393336 ILG393336:ILO393336 IVC393336:IVK393336 JEY393336:JFG393336 JOU393336:JPC393336 JYQ393336:JYY393336 KIM393336:KIU393336 KSI393336:KSQ393336 LCE393336:LCM393336 LMA393336:LMI393336 LVW393336:LWE393336 MFS393336:MGA393336 MPO393336:MPW393336 MZK393336:MZS393336 NJG393336:NJO393336 NTC393336:NTK393336 OCY393336:ODG393336 OMU393336:ONC393336 OWQ393336:OWY393336 PGM393336:PGU393336 PQI393336:PQQ393336 QAE393336:QAM393336 QKA393336:QKI393336 QTW393336:QUE393336 RDS393336:REA393336 RNO393336:RNW393336 RXK393336:RXS393336 SHG393336:SHO393336 SRC393336:SRK393336 TAY393336:TBG393336 TKU393336:TLC393336 TUQ393336:TUY393336 UEM393336:UEU393336 UOI393336:UOQ393336 UYE393336:UYM393336 VIA393336:VII393336 VRW393336:VSE393336 WBS393336:WCA393336 WLO393336:WLW393336 WVK393336:WVS393336 C458872:K458872 IY458872:JG458872 SU458872:TC458872 ACQ458872:ACY458872 AMM458872:AMU458872 AWI458872:AWQ458872 BGE458872:BGM458872 BQA458872:BQI458872 BZW458872:CAE458872 CJS458872:CKA458872 CTO458872:CTW458872 DDK458872:DDS458872 DNG458872:DNO458872 DXC458872:DXK458872 EGY458872:EHG458872 EQU458872:ERC458872 FAQ458872:FAY458872 FKM458872:FKU458872 FUI458872:FUQ458872 GEE458872:GEM458872 GOA458872:GOI458872 GXW458872:GYE458872 HHS458872:HIA458872 HRO458872:HRW458872 IBK458872:IBS458872 ILG458872:ILO458872 IVC458872:IVK458872 JEY458872:JFG458872 JOU458872:JPC458872 JYQ458872:JYY458872 KIM458872:KIU458872 KSI458872:KSQ458872 LCE458872:LCM458872 LMA458872:LMI458872 LVW458872:LWE458872 MFS458872:MGA458872 MPO458872:MPW458872 MZK458872:MZS458872 NJG458872:NJO458872 NTC458872:NTK458872 OCY458872:ODG458872 OMU458872:ONC458872 OWQ458872:OWY458872 PGM458872:PGU458872 PQI458872:PQQ458872 QAE458872:QAM458872 QKA458872:QKI458872 QTW458872:QUE458872 RDS458872:REA458872 RNO458872:RNW458872 RXK458872:RXS458872 SHG458872:SHO458872 SRC458872:SRK458872 TAY458872:TBG458872 TKU458872:TLC458872 TUQ458872:TUY458872 UEM458872:UEU458872 UOI458872:UOQ458872 UYE458872:UYM458872 VIA458872:VII458872 VRW458872:VSE458872 WBS458872:WCA458872 WLO458872:WLW458872 WVK458872:WVS458872 C524408:K524408 IY524408:JG524408 SU524408:TC524408 ACQ524408:ACY524408 AMM524408:AMU524408 AWI524408:AWQ524408 BGE524408:BGM524408 BQA524408:BQI524408 BZW524408:CAE524408 CJS524408:CKA524408 CTO524408:CTW524408 DDK524408:DDS524408 DNG524408:DNO524408 DXC524408:DXK524408 EGY524408:EHG524408 EQU524408:ERC524408 FAQ524408:FAY524408 FKM524408:FKU524408 FUI524408:FUQ524408 GEE524408:GEM524408 GOA524408:GOI524408 GXW524408:GYE524408 HHS524408:HIA524408 HRO524408:HRW524408 IBK524408:IBS524408 ILG524408:ILO524408 IVC524408:IVK524408 JEY524408:JFG524408 JOU524408:JPC524408 JYQ524408:JYY524408 KIM524408:KIU524408 KSI524408:KSQ524408 LCE524408:LCM524408 LMA524408:LMI524408 LVW524408:LWE524408 MFS524408:MGA524408 MPO524408:MPW524408 MZK524408:MZS524408 NJG524408:NJO524408 NTC524408:NTK524408 OCY524408:ODG524408 OMU524408:ONC524408 OWQ524408:OWY524408 PGM524408:PGU524408 PQI524408:PQQ524408 QAE524408:QAM524408 QKA524408:QKI524408 QTW524408:QUE524408 RDS524408:REA524408 RNO524408:RNW524408 RXK524408:RXS524408 SHG524408:SHO524408 SRC524408:SRK524408 TAY524408:TBG524408 TKU524408:TLC524408 TUQ524408:TUY524408 UEM524408:UEU524408 UOI524408:UOQ524408 UYE524408:UYM524408 VIA524408:VII524408 VRW524408:VSE524408 WBS524408:WCA524408 WLO524408:WLW524408 WVK524408:WVS524408 C589944:K589944 IY589944:JG589944 SU589944:TC589944 ACQ589944:ACY589944 AMM589944:AMU589944 AWI589944:AWQ589944 BGE589944:BGM589944 BQA589944:BQI589944 BZW589944:CAE589944 CJS589944:CKA589944 CTO589944:CTW589944 DDK589944:DDS589944 DNG589944:DNO589944 DXC589944:DXK589944 EGY589944:EHG589944 EQU589944:ERC589944 FAQ589944:FAY589944 FKM589944:FKU589944 FUI589944:FUQ589944 GEE589944:GEM589944 GOA589944:GOI589944 GXW589944:GYE589944 HHS589944:HIA589944 HRO589944:HRW589944 IBK589944:IBS589944 ILG589944:ILO589944 IVC589944:IVK589944 JEY589944:JFG589944 JOU589944:JPC589944 JYQ589944:JYY589944 KIM589944:KIU589944 KSI589944:KSQ589944 LCE589944:LCM589944 LMA589944:LMI589944 LVW589944:LWE589944 MFS589944:MGA589944 MPO589944:MPW589944 MZK589944:MZS589944 NJG589944:NJO589944 NTC589944:NTK589944 OCY589944:ODG589944 OMU589944:ONC589944 OWQ589944:OWY589944 PGM589944:PGU589944 PQI589944:PQQ589944 QAE589944:QAM589944 QKA589944:QKI589944 QTW589944:QUE589944 RDS589944:REA589944 RNO589944:RNW589944 RXK589944:RXS589944 SHG589944:SHO589944 SRC589944:SRK589944 TAY589944:TBG589944 TKU589944:TLC589944 TUQ589944:TUY589944 UEM589944:UEU589944 UOI589944:UOQ589944 UYE589944:UYM589944 VIA589944:VII589944 VRW589944:VSE589944 WBS589944:WCA589944 WLO589944:WLW589944 WVK589944:WVS589944 C655480:K655480 IY655480:JG655480 SU655480:TC655480 ACQ655480:ACY655480 AMM655480:AMU655480 AWI655480:AWQ655480 BGE655480:BGM655480 BQA655480:BQI655480 BZW655480:CAE655480 CJS655480:CKA655480 CTO655480:CTW655480 DDK655480:DDS655480 DNG655480:DNO655480 DXC655480:DXK655480 EGY655480:EHG655480 EQU655480:ERC655480 FAQ655480:FAY655480 FKM655480:FKU655480 FUI655480:FUQ655480 GEE655480:GEM655480 GOA655480:GOI655480 GXW655480:GYE655480 HHS655480:HIA655480 HRO655480:HRW655480 IBK655480:IBS655480 ILG655480:ILO655480 IVC655480:IVK655480 JEY655480:JFG655480 JOU655480:JPC655480 JYQ655480:JYY655480 KIM655480:KIU655480 KSI655480:KSQ655480 LCE655480:LCM655480 LMA655480:LMI655480 LVW655480:LWE655480 MFS655480:MGA655480 MPO655480:MPW655480 MZK655480:MZS655480 NJG655480:NJO655480 NTC655480:NTK655480 OCY655480:ODG655480 OMU655480:ONC655480 OWQ655480:OWY655480 PGM655480:PGU655480 PQI655480:PQQ655480 QAE655480:QAM655480 QKA655480:QKI655480 QTW655480:QUE655480 RDS655480:REA655480 RNO655480:RNW655480 RXK655480:RXS655480 SHG655480:SHO655480 SRC655480:SRK655480 TAY655480:TBG655480 TKU655480:TLC655480 TUQ655480:TUY655480 UEM655480:UEU655480 UOI655480:UOQ655480 UYE655480:UYM655480 VIA655480:VII655480 VRW655480:VSE655480 WBS655480:WCA655480 WLO655480:WLW655480 WVK655480:WVS655480 C721016:K721016 IY721016:JG721016 SU721016:TC721016 ACQ721016:ACY721016 AMM721016:AMU721016 AWI721016:AWQ721016 BGE721016:BGM721016 BQA721016:BQI721016 BZW721016:CAE721016 CJS721016:CKA721016 CTO721016:CTW721016 DDK721016:DDS721016 DNG721016:DNO721016 DXC721016:DXK721016 EGY721016:EHG721016 EQU721016:ERC721016 FAQ721016:FAY721016 FKM721016:FKU721016 FUI721016:FUQ721016 GEE721016:GEM721016 GOA721016:GOI721016 GXW721016:GYE721016 HHS721016:HIA721016 HRO721016:HRW721016 IBK721016:IBS721016 ILG721016:ILO721016 IVC721016:IVK721016 JEY721016:JFG721016 JOU721016:JPC721016 JYQ721016:JYY721016 KIM721016:KIU721016 KSI721016:KSQ721016 LCE721016:LCM721016 LMA721016:LMI721016 LVW721016:LWE721016 MFS721016:MGA721016 MPO721016:MPW721016 MZK721016:MZS721016 NJG721016:NJO721016 NTC721016:NTK721016 OCY721016:ODG721016 OMU721016:ONC721016 OWQ721016:OWY721016 PGM721016:PGU721016 PQI721016:PQQ721016 QAE721016:QAM721016 QKA721016:QKI721016 QTW721016:QUE721016 RDS721016:REA721016 RNO721016:RNW721016 RXK721016:RXS721016 SHG721016:SHO721016 SRC721016:SRK721016 TAY721016:TBG721016 TKU721016:TLC721016 TUQ721016:TUY721016 UEM721016:UEU721016 UOI721016:UOQ721016 UYE721016:UYM721016 VIA721016:VII721016 VRW721016:VSE721016 WBS721016:WCA721016 WLO721016:WLW721016 WVK721016:WVS721016 C786552:K786552 IY786552:JG786552 SU786552:TC786552 ACQ786552:ACY786552 AMM786552:AMU786552 AWI786552:AWQ786552 BGE786552:BGM786552 BQA786552:BQI786552 BZW786552:CAE786552 CJS786552:CKA786552 CTO786552:CTW786552 DDK786552:DDS786552 DNG786552:DNO786552 DXC786552:DXK786552 EGY786552:EHG786552 EQU786552:ERC786552 FAQ786552:FAY786552 FKM786552:FKU786552 FUI786552:FUQ786552 GEE786552:GEM786552 GOA786552:GOI786552 GXW786552:GYE786552 HHS786552:HIA786552 HRO786552:HRW786552 IBK786552:IBS786552 ILG786552:ILO786552 IVC786552:IVK786552 JEY786552:JFG786552 JOU786552:JPC786552 JYQ786552:JYY786552 KIM786552:KIU786552 KSI786552:KSQ786552 LCE786552:LCM786552 LMA786552:LMI786552 LVW786552:LWE786552 MFS786552:MGA786552 MPO786552:MPW786552 MZK786552:MZS786552 NJG786552:NJO786552 NTC786552:NTK786552 OCY786552:ODG786552 OMU786552:ONC786552 OWQ786552:OWY786552 PGM786552:PGU786552 PQI786552:PQQ786552 QAE786552:QAM786552 QKA786552:QKI786552 QTW786552:QUE786552 RDS786552:REA786552 RNO786552:RNW786552 RXK786552:RXS786552 SHG786552:SHO786552 SRC786552:SRK786552 TAY786552:TBG786552 TKU786552:TLC786552 TUQ786552:TUY786552 UEM786552:UEU786552 UOI786552:UOQ786552 UYE786552:UYM786552 VIA786552:VII786552 VRW786552:VSE786552 WBS786552:WCA786552 WLO786552:WLW786552 WVK786552:WVS786552 C852088:K852088 IY852088:JG852088 SU852088:TC852088 ACQ852088:ACY852088 AMM852088:AMU852088 AWI852088:AWQ852088 BGE852088:BGM852088 BQA852088:BQI852088 BZW852088:CAE852088 CJS852088:CKA852088 CTO852088:CTW852088 DDK852088:DDS852088 DNG852088:DNO852088 DXC852088:DXK852088 EGY852088:EHG852088 EQU852088:ERC852088 FAQ852088:FAY852088 FKM852088:FKU852088 FUI852088:FUQ852088 GEE852088:GEM852088 GOA852088:GOI852088 GXW852088:GYE852088 HHS852088:HIA852088 HRO852088:HRW852088 IBK852088:IBS852088 ILG852088:ILO852088 IVC852088:IVK852088 JEY852088:JFG852088 JOU852088:JPC852088 JYQ852088:JYY852088 KIM852088:KIU852088 KSI852088:KSQ852088 LCE852088:LCM852088 LMA852088:LMI852088 LVW852088:LWE852088 MFS852088:MGA852088 MPO852088:MPW852088 MZK852088:MZS852088 NJG852088:NJO852088 NTC852088:NTK852088 OCY852088:ODG852088 OMU852088:ONC852088 OWQ852088:OWY852088 PGM852088:PGU852088 PQI852088:PQQ852088 QAE852088:QAM852088 QKA852088:QKI852088 QTW852088:QUE852088 RDS852088:REA852088 RNO852088:RNW852088 RXK852088:RXS852088 SHG852088:SHO852088 SRC852088:SRK852088 TAY852088:TBG852088 TKU852088:TLC852088 TUQ852088:TUY852088 UEM852088:UEU852088 UOI852088:UOQ852088 UYE852088:UYM852088 VIA852088:VII852088 VRW852088:VSE852088 WBS852088:WCA852088 WLO852088:WLW852088 WVK852088:WVS852088 C917624:K917624 IY917624:JG917624 SU917624:TC917624 ACQ917624:ACY917624 AMM917624:AMU917624 AWI917624:AWQ917624 BGE917624:BGM917624 BQA917624:BQI917624 BZW917624:CAE917624 CJS917624:CKA917624 CTO917624:CTW917624 DDK917624:DDS917624 DNG917624:DNO917624 DXC917624:DXK917624 EGY917624:EHG917624 EQU917624:ERC917624 FAQ917624:FAY917624 FKM917624:FKU917624 FUI917624:FUQ917624 GEE917624:GEM917624 GOA917624:GOI917624 GXW917624:GYE917624 HHS917624:HIA917624 HRO917624:HRW917624 IBK917624:IBS917624 ILG917624:ILO917624 IVC917624:IVK917624 JEY917624:JFG917624 JOU917624:JPC917624 JYQ917624:JYY917624 KIM917624:KIU917624 KSI917624:KSQ917624 LCE917624:LCM917624 LMA917624:LMI917624 LVW917624:LWE917624 MFS917624:MGA917624 MPO917624:MPW917624 MZK917624:MZS917624 NJG917624:NJO917624 NTC917624:NTK917624 OCY917624:ODG917624 OMU917624:ONC917624 OWQ917624:OWY917624 PGM917624:PGU917624 PQI917624:PQQ917624 QAE917624:QAM917624 QKA917624:QKI917624 QTW917624:QUE917624 RDS917624:REA917624 RNO917624:RNW917624 RXK917624:RXS917624 SHG917624:SHO917624 SRC917624:SRK917624 TAY917624:TBG917624 TKU917624:TLC917624 TUQ917624:TUY917624 UEM917624:UEU917624 UOI917624:UOQ917624 UYE917624:UYM917624 VIA917624:VII917624 VRW917624:VSE917624 WBS917624:WCA917624 WLO917624:WLW917624 WVK917624:WVS917624 C983160:K983160 IY983160:JG983160 SU983160:TC983160 ACQ983160:ACY983160 AMM983160:AMU983160 AWI983160:AWQ983160 BGE983160:BGM983160 BQA983160:BQI983160 BZW983160:CAE983160 CJS983160:CKA983160 CTO983160:CTW983160 DDK983160:DDS983160 DNG983160:DNO983160 DXC983160:DXK983160 EGY983160:EHG983160 EQU983160:ERC983160 FAQ983160:FAY983160 FKM983160:FKU983160 FUI983160:FUQ983160 GEE983160:GEM983160 GOA983160:GOI983160 GXW983160:GYE983160 HHS983160:HIA983160 HRO983160:HRW983160 IBK983160:IBS983160 ILG983160:ILO983160 IVC983160:IVK983160 JEY983160:JFG983160 JOU983160:JPC983160 JYQ983160:JYY983160 KIM983160:KIU983160 KSI983160:KSQ983160 LCE983160:LCM983160 LMA983160:LMI983160 LVW983160:LWE983160 MFS983160:MGA983160 MPO983160:MPW983160 MZK983160:MZS983160 NJG983160:NJO983160 NTC983160:NTK983160 OCY983160:ODG983160 OMU983160:ONC983160 OWQ983160:OWY983160 PGM983160:PGU983160 PQI983160:PQQ983160 QAE983160:QAM983160 QKA983160:QKI983160 QTW983160:QUE983160 RDS983160:REA983160 RNO983160:RNW983160 RXK983160:RXS983160 SHG983160:SHO983160 SRC983160:SRK983160 TAY983160:TBG983160 TKU983160:TLC983160 TUQ983160:TUY983160 UEM983160:UEU983160 UOI983160:UOQ983160 UYE983160:UYM983160 VIA983160:VII983160 VRW983160:VSE983160 WBS983160:WCA983160 WLO983160:WLW983160 WVK983160:WVS983160" xr:uid="{00000000-0002-0000-0400-000002000000}"/>
    <dataValidation allowBlank="1" showInputMessage="1" showErrorMessage="1" prompt="Insert name of recipient agency here _x000a_" sqref="D13:H13 IZ13:JD13 SV13:SZ13 ACR13:ACV13 AMN13:AMR13 AWJ13:AWN13 BGF13:BGJ13 BQB13:BQF13 BZX13:CAB13 CJT13:CJX13 CTP13:CTT13 DDL13:DDP13 DNH13:DNL13 DXD13:DXH13 EGZ13:EHD13 EQV13:EQZ13 FAR13:FAV13 FKN13:FKR13 FUJ13:FUN13 GEF13:GEJ13 GOB13:GOF13 GXX13:GYB13 HHT13:HHX13 HRP13:HRT13 IBL13:IBP13 ILH13:ILL13 IVD13:IVH13 JEZ13:JFD13 JOV13:JOZ13 JYR13:JYV13 KIN13:KIR13 KSJ13:KSN13 LCF13:LCJ13 LMB13:LMF13 LVX13:LWB13 MFT13:MFX13 MPP13:MPT13 MZL13:MZP13 NJH13:NJL13 NTD13:NTH13 OCZ13:ODD13 OMV13:OMZ13 OWR13:OWV13 PGN13:PGR13 PQJ13:PQN13 QAF13:QAJ13 QKB13:QKF13 QTX13:QUB13 RDT13:RDX13 RNP13:RNT13 RXL13:RXP13 SHH13:SHL13 SRD13:SRH13 TAZ13:TBD13 TKV13:TKZ13 TUR13:TUV13 UEN13:UER13 UOJ13:UON13 UYF13:UYJ13 VIB13:VIF13 VRX13:VSB13 WBT13:WBX13 WLP13:WLT13 WVL13:WVP13 D65549:H65549 IZ65549:JD65549 SV65549:SZ65549 ACR65549:ACV65549 AMN65549:AMR65549 AWJ65549:AWN65549 BGF65549:BGJ65549 BQB65549:BQF65549 BZX65549:CAB65549 CJT65549:CJX65549 CTP65549:CTT65549 DDL65549:DDP65549 DNH65549:DNL65549 DXD65549:DXH65549 EGZ65549:EHD65549 EQV65549:EQZ65549 FAR65549:FAV65549 FKN65549:FKR65549 FUJ65549:FUN65549 GEF65549:GEJ65549 GOB65549:GOF65549 GXX65549:GYB65549 HHT65549:HHX65549 HRP65549:HRT65549 IBL65549:IBP65549 ILH65549:ILL65549 IVD65549:IVH65549 JEZ65549:JFD65549 JOV65549:JOZ65549 JYR65549:JYV65549 KIN65549:KIR65549 KSJ65549:KSN65549 LCF65549:LCJ65549 LMB65549:LMF65549 LVX65549:LWB65549 MFT65549:MFX65549 MPP65549:MPT65549 MZL65549:MZP65549 NJH65549:NJL65549 NTD65549:NTH65549 OCZ65549:ODD65549 OMV65549:OMZ65549 OWR65549:OWV65549 PGN65549:PGR65549 PQJ65549:PQN65549 QAF65549:QAJ65549 QKB65549:QKF65549 QTX65549:QUB65549 RDT65549:RDX65549 RNP65549:RNT65549 RXL65549:RXP65549 SHH65549:SHL65549 SRD65549:SRH65549 TAZ65549:TBD65549 TKV65549:TKZ65549 TUR65549:TUV65549 UEN65549:UER65549 UOJ65549:UON65549 UYF65549:UYJ65549 VIB65549:VIF65549 VRX65549:VSB65549 WBT65549:WBX65549 WLP65549:WLT65549 WVL65549:WVP65549 D131085:H131085 IZ131085:JD131085 SV131085:SZ131085 ACR131085:ACV131085 AMN131085:AMR131085 AWJ131085:AWN131085 BGF131085:BGJ131085 BQB131085:BQF131085 BZX131085:CAB131085 CJT131085:CJX131085 CTP131085:CTT131085 DDL131085:DDP131085 DNH131085:DNL131085 DXD131085:DXH131085 EGZ131085:EHD131085 EQV131085:EQZ131085 FAR131085:FAV131085 FKN131085:FKR131085 FUJ131085:FUN131085 GEF131085:GEJ131085 GOB131085:GOF131085 GXX131085:GYB131085 HHT131085:HHX131085 HRP131085:HRT131085 IBL131085:IBP131085 ILH131085:ILL131085 IVD131085:IVH131085 JEZ131085:JFD131085 JOV131085:JOZ131085 JYR131085:JYV131085 KIN131085:KIR131085 KSJ131085:KSN131085 LCF131085:LCJ131085 LMB131085:LMF131085 LVX131085:LWB131085 MFT131085:MFX131085 MPP131085:MPT131085 MZL131085:MZP131085 NJH131085:NJL131085 NTD131085:NTH131085 OCZ131085:ODD131085 OMV131085:OMZ131085 OWR131085:OWV131085 PGN131085:PGR131085 PQJ131085:PQN131085 QAF131085:QAJ131085 QKB131085:QKF131085 QTX131085:QUB131085 RDT131085:RDX131085 RNP131085:RNT131085 RXL131085:RXP131085 SHH131085:SHL131085 SRD131085:SRH131085 TAZ131085:TBD131085 TKV131085:TKZ131085 TUR131085:TUV131085 UEN131085:UER131085 UOJ131085:UON131085 UYF131085:UYJ131085 VIB131085:VIF131085 VRX131085:VSB131085 WBT131085:WBX131085 WLP131085:WLT131085 WVL131085:WVP131085 D196621:H196621 IZ196621:JD196621 SV196621:SZ196621 ACR196621:ACV196621 AMN196621:AMR196621 AWJ196621:AWN196621 BGF196621:BGJ196621 BQB196621:BQF196621 BZX196621:CAB196621 CJT196621:CJX196621 CTP196621:CTT196621 DDL196621:DDP196621 DNH196621:DNL196621 DXD196621:DXH196621 EGZ196621:EHD196621 EQV196621:EQZ196621 FAR196621:FAV196621 FKN196621:FKR196621 FUJ196621:FUN196621 GEF196621:GEJ196621 GOB196621:GOF196621 GXX196621:GYB196621 HHT196621:HHX196621 HRP196621:HRT196621 IBL196621:IBP196621 ILH196621:ILL196621 IVD196621:IVH196621 JEZ196621:JFD196621 JOV196621:JOZ196621 JYR196621:JYV196621 KIN196621:KIR196621 KSJ196621:KSN196621 LCF196621:LCJ196621 LMB196621:LMF196621 LVX196621:LWB196621 MFT196621:MFX196621 MPP196621:MPT196621 MZL196621:MZP196621 NJH196621:NJL196621 NTD196621:NTH196621 OCZ196621:ODD196621 OMV196621:OMZ196621 OWR196621:OWV196621 PGN196621:PGR196621 PQJ196621:PQN196621 QAF196621:QAJ196621 QKB196621:QKF196621 QTX196621:QUB196621 RDT196621:RDX196621 RNP196621:RNT196621 RXL196621:RXP196621 SHH196621:SHL196621 SRD196621:SRH196621 TAZ196621:TBD196621 TKV196621:TKZ196621 TUR196621:TUV196621 UEN196621:UER196621 UOJ196621:UON196621 UYF196621:UYJ196621 VIB196621:VIF196621 VRX196621:VSB196621 WBT196621:WBX196621 WLP196621:WLT196621 WVL196621:WVP196621 D262157:H262157 IZ262157:JD262157 SV262157:SZ262157 ACR262157:ACV262157 AMN262157:AMR262157 AWJ262157:AWN262157 BGF262157:BGJ262157 BQB262157:BQF262157 BZX262157:CAB262157 CJT262157:CJX262157 CTP262157:CTT262157 DDL262157:DDP262157 DNH262157:DNL262157 DXD262157:DXH262157 EGZ262157:EHD262157 EQV262157:EQZ262157 FAR262157:FAV262157 FKN262157:FKR262157 FUJ262157:FUN262157 GEF262157:GEJ262157 GOB262157:GOF262157 GXX262157:GYB262157 HHT262157:HHX262157 HRP262157:HRT262157 IBL262157:IBP262157 ILH262157:ILL262157 IVD262157:IVH262157 JEZ262157:JFD262157 JOV262157:JOZ262157 JYR262157:JYV262157 KIN262157:KIR262157 KSJ262157:KSN262157 LCF262157:LCJ262157 LMB262157:LMF262157 LVX262157:LWB262157 MFT262157:MFX262157 MPP262157:MPT262157 MZL262157:MZP262157 NJH262157:NJL262157 NTD262157:NTH262157 OCZ262157:ODD262157 OMV262157:OMZ262157 OWR262157:OWV262157 PGN262157:PGR262157 PQJ262157:PQN262157 QAF262157:QAJ262157 QKB262157:QKF262157 QTX262157:QUB262157 RDT262157:RDX262157 RNP262157:RNT262157 RXL262157:RXP262157 SHH262157:SHL262157 SRD262157:SRH262157 TAZ262157:TBD262157 TKV262157:TKZ262157 TUR262157:TUV262157 UEN262157:UER262157 UOJ262157:UON262157 UYF262157:UYJ262157 VIB262157:VIF262157 VRX262157:VSB262157 WBT262157:WBX262157 WLP262157:WLT262157 WVL262157:WVP262157 D327693:H327693 IZ327693:JD327693 SV327693:SZ327693 ACR327693:ACV327693 AMN327693:AMR327693 AWJ327693:AWN327693 BGF327693:BGJ327693 BQB327693:BQF327693 BZX327693:CAB327693 CJT327693:CJX327693 CTP327693:CTT327693 DDL327693:DDP327693 DNH327693:DNL327693 DXD327693:DXH327693 EGZ327693:EHD327693 EQV327693:EQZ327693 FAR327693:FAV327693 FKN327693:FKR327693 FUJ327693:FUN327693 GEF327693:GEJ327693 GOB327693:GOF327693 GXX327693:GYB327693 HHT327693:HHX327693 HRP327693:HRT327693 IBL327693:IBP327693 ILH327693:ILL327693 IVD327693:IVH327693 JEZ327693:JFD327693 JOV327693:JOZ327693 JYR327693:JYV327693 KIN327693:KIR327693 KSJ327693:KSN327693 LCF327693:LCJ327693 LMB327693:LMF327693 LVX327693:LWB327693 MFT327693:MFX327693 MPP327693:MPT327693 MZL327693:MZP327693 NJH327693:NJL327693 NTD327693:NTH327693 OCZ327693:ODD327693 OMV327693:OMZ327693 OWR327693:OWV327693 PGN327693:PGR327693 PQJ327693:PQN327693 QAF327693:QAJ327693 QKB327693:QKF327693 QTX327693:QUB327693 RDT327693:RDX327693 RNP327693:RNT327693 RXL327693:RXP327693 SHH327693:SHL327693 SRD327693:SRH327693 TAZ327693:TBD327693 TKV327693:TKZ327693 TUR327693:TUV327693 UEN327693:UER327693 UOJ327693:UON327693 UYF327693:UYJ327693 VIB327693:VIF327693 VRX327693:VSB327693 WBT327693:WBX327693 WLP327693:WLT327693 WVL327693:WVP327693 D393229:H393229 IZ393229:JD393229 SV393229:SZ393229 ACR393229:ACV393229 AMN393229:AMR393229 AWJ393229:AWN393229 BGF393229:BGJ393229 BQB393229:BQF393229 BZX393229:CAB393229 CJT393229:CJX393229 CTP393229:CTT393229 DDL393229:DDP393229 DNH393229:DNL393229 DXD393229:DXH393229 EGZ393229:EHD393229 EQV393229:EQZ393229 FAR393229:FAV393229 FKN393229:FKR393229 FUJ393229:FUN393229 GEF393229:GEJ393229 GOB393229:GOF393229 GXX393229:GYB393229 HHT393229:HHX393229 HRP393229:HRT393229 IBL393229:IBP393229 ILH393229:ILL393229 IVD393229:IVH393229 JEZ393229:JFD393229 JOV393229:JOZ393229 JYR393229:JYV393229 KIN393229:KIR393229 KSJ393229:KSN393229 LCF393229:LCJ393229 LMB393229:LMF393229 LVX393229:LWB393229 MFT393229:MFX393229 MPP393229:MPT393229 MZL393229:MZP393229 NJH393229:NJL393229 NTD393229:NTH393229 OCZ393229:ODD393229 OMV393229:OMZ393229 OWR393229:OWV393229 PGN393229:PGR393229 PQJ393229:PQN393229 QAF393229:QAJ393229 QKB393229:QKF393229 QTX393229:QUB393229 RDT393229:RDX393229 RNP393229:RNT393229 RXL393229:RXP393229 SHH393229:SHL393229 SRD393229:SRH393229 TAZ393229:TBD393229 TKV393229:TKZ393229 TUR393229:TUV393229 UEN393229:UER393229 UOJ393229:UON393229 UYF393229:UYJ393229 VIB393229:VIF393229 VRX393229:VSB393229 WBT393229:WBX393229 WLP393229:WLT393229 WVL393229:WVP393229 D458765:H458765 IZ458765:JD458765 SV458765:SZ458765 ACR458765:ACV458765 AMN458765:AMR458765 AWJ458765:AWN458765 BGF458765:BGJ458765 BQB458765:BQF458765 BZX458765:CAB458765 CJT458765:CJX458765 CTP458765:CTT458765 DDL458765:DDP458765 DNH458765:DNL458765 DXD458765:DXH458765 EGZ458765:EHD458765 EQV458765:EQZ458765 FAR458765:FAV458765 FKN458765:FKR458765 FUJ458765:FUN458765 GEF458765:GEJ458765 GOB458765:GOF458765 GXX458765:GYB458765 HHT458765:HHX458765 HRP458765:HRT458765 IBL458765:IBP458765 ILH458765:ILL458765 IVD458765:IVH458765 JEZ458765:JFD458765 JOV458765:JOZ458765 JYR458765:JYV458765 KIN458765:KIR458765 KSJ458765:KSN458765 LCF458765:LCJ458765 LMB458765:LMF458765 LVX458765:LWB458765 MFT458765:MFX458765 MPP458765:MPT458765 MZL458765:MZP458765 NJH458765:NJL458765 NTD458765:NTH458765 OCZ458765:ODD458765 OMV458765:OMZ458765 OWR458765:OWV458765 PGN458765:PGR458765 PQJ458765:PQN458765 QAF458765:QAJ458765 QKB458765:QKF458765 QTX458765:QUB458765 RDT458765:RDX458765 RNP458765:RNT458765 RXL458765:RXP458765 SHH458765:SHL458765 SRD458765:SRH458765 TAZ458765:TBD458765 TKV458765:TKZ458765 TUR458765:TUV458765 UEN458765:UER458765 UOJ458765:UON458765 UYF458765:UYJ458765 VIB458765:VIF458765 VRX458765:VSB458765 WBT458765:WBX458765 WLP458765:WLT458765 WVL458765:WVP458765 D524301:H524301 IZ524301:JD524301 SV524301:SZ524301 ACR524301:ACV524301 AMN524301:AMR524301 AWJ524301:AWN524301 BGF524301:BGJ524301 BQB524301:BQF524301 BZX524301:CAB524301 CJT524301:CJX524301 CTP524301:CTT524301 DDL524301:DDP524301 DNH524301:DNL524301 DXD524301:DXH524301 EGZ524301:EHD524301 EQV524301:EQZ524301 FAR524301:FAV524301 FKN524301:FKR524301 FUJ524301:FUN524301 GEF524301:GEJ524301 GOB524301:GOF524301 GXX524301:GYB524301 HHT524301:HHX524301 HRP524301:HRT524301 IBL524301:IBP524301 ILH524301:ILL524301 IVD524301:IVH524301 JEZ524301:JFD524301 JOV524301:JOZ524301 JYR524301:JYV524301 KIN524301:KIR524301 KSJ524301:KSN524301 LCF524301:LCJ524301 LMB524301:LMF524301 LVX524301:LWB524301 MFT524301:MFX524301 MPP524301:MPT524301 MZL524301:MZP524301 NJH524301:NJL524301 NTD524301:NTH524301 OCZ524301:ODD524301 OMV524301:OMZ524301 OWR524301:OWV524301 PGN524301:PGR524301 PQJ524301:PQN524301 QAF524301:QAJ524301 QKB524301:QKF524301 QTX524301:QUB524301 RDT524301:RDX524301 RNP524301:RNT524301 RXL524301:RXP524301 SHH524301:SHL524301 SRD524301:SRH524301 TAZ524301:TBD524301 TKV524301:TKZ524301 TUR524301:TUV524301 UEN524301:UER524301 UOJ524301:UON524301 UYF524301:UYJ524301 VIB524301:VIF524301 VRX524301:VSB524301 WBT524301:WBX524301 WLP524301:WLT524301 WVL524301:WVP524301 D589837:H589837 IZ589837:JD589837 SV589837:SZ589837 ACR589837:ACV589837 AMN589837:AMR589837 AWJ589837:AWN589837 BGF589837:BGJ589837 BQB589837:BQF589837 BZX589837:CAB589837 CJT589837:CJX589837 CTP589837:CTT589837 DDL589837:DDP589837 DNH589837:DNL589837 DXD589837:DXH589837 EGZ589837:EHD589837 EQV589837:EQZ589837 FAR589837:FAV589837 FKN589837:FKR589837 FUJ589837:FUN589837 GEF589837:GEJ589837 GOB589837:GOF589837 GXX589837:GYB589837 HHT589837:HHX589837 HRP589837:HRT589837 IBL589837:IBP589837 ILH589837:ILL589837 IVD589837:IVH589837 JEZ589837:JFD589837 JOV589837:JOZ589837 JYR589837:JYV589837 KIN589837:KIR589837 KSJ589837:KSN589837 LCF589837:LCJ589837 LMB589837:LMF589837 LVX589837:LWB589837 MFT589837:MFX589837 MPP589837:MPT589837 MZL589837:MZP589837 NJH589837:NJL589837 NTD589837:NTH589837 OCZ589837:ODD589837 OMV589837:OMZ589837 OWR589837:OWV589837 PGN589837:PGR589837 PQJ589837:PQN589837 QAF589837:QAJ589837 QKB589837:QKF589837 QTX589837:QUB589837 RDT589837:RDX589837 RNP589837:RNT589837 RXL589837:RXP589837 SHH589837:SHL589837 SRD589837:SRH589837 TAZ589837:TBD589837 TKV589837:TKZ589837 TUR589837:TUV589837 UEN589837:UER589837 UOJ589837:UON589837 UYF589837:UYJ589837 VIB589837:VIF589837 VRX589837:VSB589837 WBT589837:WBX589837 WLP589837:WLT589837 WVL589837:WVP589837 D655373:H655373 IZ655373:JD655373 SV655373:SZ655373 ACR655373:ACV655373 AMN655373:AMR655373 AWJ655373:AWN655373 BGF655373:BGJ655373 BQB655373:BQF655373 BZX655373:CAB655373 CJT655373:CJX655373 CTP655373:CTT655373 DDL655373:DDP655373 DNH655373:DNL655373 DXD655373:DXH655373 EGZ655373:EHD655373 EQV655373:EQZ655373 FAR655373:FAV655373 FKN655373:FKR655373 FUJ655373:FUN655373 GEF655373:GEJ655373 GOB655373:GOF655373 GXX655373:GYB655373 HHT655373:HHX655373 HRP655373:HRT655373 IBL655373:IBP655373 ILH655373:ILL655373 IVD655373:IVH655373 JEZ655373:JFD655373 JOV655373:JOZ655373 JYR655373:JYV655373 KIN655373:KIR655373 KSJ655373:KSN655373 LCF655373:LCJ655373 LMB655373:LMF655373 LVX655373:LWB655373 MFT655373:MFX655373 MPP655373:MPT655373 MZL655373:MZP655373 NJH655373:NJL655373 NTD655373:NTH655373 OCZ655373:ODD655373 OMV655373:OMZ655373 OWR655373:OWV655373 PGN655373:PGR655373 PQJ655373:PQN655373 QAF655373:QAJ655373 QKB655373:QKF655373 QTX655373:QUB655373 RDT655373:RDX655373 RNP655373:RNT655373 RXL655373:RXP655373 SHH655373:SHL655373 SRD655373:SRH655373 TAZ655373:TBD655373 TKV655373:TKZ655373 TUR655373:TUV655373 UEN655373:UER655373 UOJ655373:UON655373 UYF655373:UYJ655373 VIB655373:VIF655373 VRX655373:VSB655373 WBT655373:WBX655373 WLP655373:WLT655373 WVL655373:WVP655373 D720909:H720909 IZ720909:JD720909 SV720909:SZ720909 ACR720909:ACV720909 AMN720909:AMR720909 AWJ720909:AWN720909 BGF720909:BGJ720909 BQB720909:BQF720909 BZX720909:CAB720909 CJT720909:CJX720909 CTP720909:CTT720909 DDL720909:DDP720909 DNH720909:DNL720909 DXD720909:DXH720909 EGZ720909:EHD720909 EQV720909:EQZ720909 FAR720909:FAV720909 FKN720909:FKR720909 FUJ720909:FUN720909 GEF720909:GEJ720909 GOB720909:GOF720909 GXX720909:GYB720909 HHT720909:HHX720909 HRP720909:HRT720909 IBL720909:IBP720909 ILH720909:ILL720909 IVD720909:IVH720909 JEZ720909:JFD720909 JOV720909:JOZ720909 JYR720909:JYV720909 KIN720909:KIR720909 KSJ720909:KSN720909 LCF720909:LCJ720909 LMB720909:LMF720909 LVX720909:LWB720909 MFT720909:MFX720909 MPP720909:MPT720909 MZL720909:MZP720909 NJH720909:NJL720909 NTD720909:NTH720909 OCZ720909:ODD720909 OMV720909:OMZ720909 OWR720909:OWV720909 PGN720909:PGR720909 PQJ720909:PQN720909 QAF720909:QAJ720909 QKB720909:QKF720909 QTX720909:QUB720909 RDT720909:RDX720909 RNP720909:RNT720909 RXL720909:RXP720909 SHH720909:SHL720909 SRD720909:SRH720909 TAZ720909:TBD720909 TKV720909:TKZ720909 TUR720909:TUV720909 UEN720909:UER720909 UOJ720909:UON720909 UYF720909:UYJ720909 VIB720909:VIF720909 VRX720909:VSB720909 WBT720909:WBX720909 WLP720909:WLT720909 WVL720909:WVP720909 D786445:H786445 IZ786445:JD786445 SV786445:SZ786445 ACR786445:ACV786445 AMN786445:AMR786445 AWJ786445:AWN786445 BGF786445:BGJ786445 BQB786445:BQF786445 BZX786445:CAB786445 CJT786445:CJX786445 CTP786445:CTT786445 DDL786445:DDP786445 DNH786445:DNL786445 DXD786445:DXH786445 EGZ786445:EHD786445 EQV786445:EQZ786445 FAR786445:FAV786445 FKN786445:FKR786445 FUJ786445:FUN786445 GEF786445:GEJ786445 GOB786445:GOF786445 GXX786445:GYB786445 HHT786445:HHX786445 HRP786445:HRT786445 IBL786445:IBP786445 ILH786445:ILL786445 IVD786445:IVH786445 JEZ786445:JFD786445 JOV786445:JOZ786445 JYR786445:JYV786445 KIN786445:KIR786445 KSJ786445:KSN786445 LCF786445:LCJ786445 LMB786445:LMF786445 LVX786445:LWB786445 MFT786445:MFX786445 MPP786445:MPT786445 MZL786445:MZP786445 NJH786445:NJL786445 NTD786445:NTH786445 OCZ786445:ODD786445 OMV786445:OMZ786445 OWR786445:OWV786445 PGN786445:PGR786445 PQJ786445:PQN786445 QAF786445:QAJ786445 QKB786445:QKF786445 QTX786445:QUB786445 RDT786445:RDX786445 RNP786445:RNT786445 RXL786445:RXP786445 SHH786445:SHL786445 SRD786445:SRH786445 TAZ786445:TBD786445 TKV786445:TKZ786445 TUR786445:TUV786445 UEN786445:UER786445 UOJ786445:UON786445 UYF786445:UYJ786445 VIB786445:VIF786445 VRX786445:VSB786445 WBT786445:WBX786445 WLP786445:WLT786445 WVL786445:WVP786445 D851981:H851981 IZ851981:JD851981 SV851981:SZ851981 ACR851981:ACV851981 AMN851981:AMR851981 AWJ851981:AWN851981 BGF851981:BGJ851981 BQB851981:BQF851981 BZX851981:CAB851981 CJT851981:CJX851981 CTP851981:CTT851981 DDL851981:DDP851981 DNH851981:DNL851981 DXD851981:DXH851981 EGZ851981:EHD851981 EQV851981:EQZ851981 FAR851981:FAV851981 FKN851981:FKR851981 FUJ851981:FUN851981 GEF851981:GEJ851981 GOB851981:GOF851981 GXX851981:GYB851981 HHT851981:HHX851981 HRP851981:HRT851981 IBL851981:IBP851981 ILH851981:ILL851981 IVD851981:IVH851981 JEZ851981:JFD851981 JOV851981:JOZ851981 JYR851981:JYV851981 KIN851981:KIR851981 KSJ851981:KSN851981 LCF851981:LCJ851981 LMB851981:LMF851981 LVX851981:LWB851981 MFT851981:MFX851981 MPP851981:MPT851981 MZL851981:MZP851981 NJH851981:NJL851981 NTD851981:NTH851981 OCZ851981:ODD851981 OMV851981:OMZ851981 OWR851981:OWV851981 PGN851981:PGR851981 PQJ851981:PQN851981 QAF851981:QAJ851981 QKB851981:QKF851981 QTX851981:QUB851981 RDT851981:RDX851981 RNP851981:RNT851981 RXL851981:RXP851981 SHH851981:SHL851981 SRD851981:SRH851981 TAZ851981:TBD851981 TKV851981:TKZ851981 TUR851981:TUV851981 UEN851981:UER851981 UOJ851981:UON851981 UYF851981:UYJ851981 VIB851981:VIF851981 VRX851981:VSB851981 WBT851981:WBX851981 WLP851981:WLT851981 WVL851981:WVP851981 D917517:H917517 IZ917517:JD917517 SV917517:SZ917517 ACR917517:ACV917517 AMN917517:AMR917517 AWJ917517:AWN917517 BGF917517:BGJ917517 BQB917517:BQF917517 BZX917517:CAB917517 CJT917517:CJX917517 CTP917517:CTT917517 DDL917517:DDP917517 DNH917517:DNL917517 DXD917517:DXH917517 EGZ917517:EHD917517 EQV917517:EQZ917517 FAR917517:FAV917517 FKN917517:FKR917517 FUJ917517:FUN917517 GEF917517:GEJ917517 GOB917517:GOF917517 GXX917517:GYB917517 HHT917517:HHX917517 HRP917517:HRT917517 IBL917517:IBP917517 ILH917517:ILL917517 IVD917517:IVH917517 JEZ917517:JFD917517 JOV917517:JOZ917517 JYR917517:JYV917517 KIN917517:KIR917517 KSJ917517:KSN917517 LCF917517:LCJ917517 LMB917517:LMF917517 LVX917517:LWB917517 MFT917517:MFX917517 MPP917517:MPT917517 MZL917517:MZP917517 NJH917517:NJL917517 NTD917517:NTH917517 OCZ917517:ODD917517 OMV917517:OMZ917517 OWR917517:OWV917517 PGN917517:PGR917517 PQJ917517:PQN917517 QAF917517:QAJ917517 QKB917517:QKF917517 QTX917517:QUB917517 RDT917517:RDX917517 RNP917517:RNT917517 RXL917517:RXP917517 SHH917517:SHL917517 SRD917517:SRH917517 TAZ917517:TBD917517 TKV917517:TKZ917517 TUR917517:TUV917517 UEN917517:UER917517 UOJ917517:UON917517 UYF917517:UYJ917517 VIB917517:VIF917517 VRX917517:VSB917517 WBT917517:WBX917517 WLP917517:WLT917517 WVL917517:WVP917517 D983053:H983053 IZ983053:JD983053 SV983053:SZ983053 ACR983053:ACV983053 AMN983053:AMR983053 AWJ983053:AWN983053 BGF983053:BGJ983053 BQB983053:BQF983053 BZX983053:CAB983053 CJT983053:CJX983053 CTP983053:CTT983053 DDL983053:DDP983053 DNH983053:DNL983053 DXD983053:DXH983053 EGZ983053:EHD983053 EQV983053:EQZ983053 FAR983053:FAV983053 FKN983053:FKR983053 FUJ983053:FUN983053 GEF983053:GEJ983053 GOB983053:GOF983053 GXX983053:GYB983053 HHT983053:HHX983053 HRP983053:HRT983053 IBL983053:IBP983053 ILH983053:ILL983053 IVD983053:IVH983053 JEZ983053:JFD983053 JOV983053:JOZ983053 JYR983053:JYV983053 KIN983053:KIR983053 KSJ983053:KSN983053 LCF983053:LCJ983053 LMB983053:LMF983053 LVX983053:LWB983053 MFT983053:MFX983053 MPP983053:MPT983053 MZL983053:MZP983053 NJH983053:NJL983053 NTD983053:NTH983053 OCZ983053:ODD983053 OMV983053:OMZ983053 OWR983053:OWV983053 PGN983053:PGR983053 PQJ983053:PQN983053 QAF983053:QAJ983053 QKB983053:QKF983053 QTX983053:QUB983053 RDT983053:RDX983053 RNP983053:RNT983053 RXL983053:RXP983053 SHH983053:SHL983053 SRD983053:SRH983053 TAZ983053:TBD983053 TKV983053:TKZ983053 TUR983053:TUV983053 UEN983053:UER983053 UOJ983053:UON983053 UYF983053:UYJ983053 VIB983053:VIF983053 VRX983053:VSB983053 WBT983053:WBX983053 WLP983053:WLT983053 WVL983053:WVP983053" xr:uid="{00000000-0002-0000-0400-000003000000}"/>
    <dataValidation allowBlank="1" showErrorMessage="1" prompt="% Towards Gender Equality and Women's Empowerment Must be Higher than 15%_x000a_" sqref="D246:H246 IZ246:JD246 SV246:SZ246 ACR246:ACV246 AMN246:AMR246 AWJ246:AWN246 BGF246:BGJ246 BQB246:BQF246 BZX246:CAB246 CJT246:CJX246 CTP246:CTT246 DDL246:DDP246 DNH246:DNL246 DXD246:DXH246 EGZ246:EHD246 EQV246:EQZ246 FAR246:FAV246 FKN246:FKR246 FUJ246:FUN246 GEF246:GEJ246 GOB246:GOF246 GXX246:GYB246 HHT246:HHX246 HRP246:HRT246 IBL246:IBP246 ILH246:ILL246 IVD246:IVH246 JEZ246:JFD246 JOV246:JOZ246 JYR246:JYV246 KIN246:KIR246 KSJ246:KSN246 LCF246:LCJ246 LMB246:LMF246 LVX246:LWB246 MFT246:MFX246 MPP246:MPT246 MZL246:MZP246 NJH246:NJL246 NTD246:NTH246 OCZ246:ODD246 OMV246:OMZ246 OWR246:OWV246 PGN246:PGR246 PQJ246:PQN246 QAF246:QAJ246 QKB246:QKF246 QTX246:QUB246 RDT246:RDX246 RNP246:RNT246 RXL246:RXP246 SHH246:SHL246 SRD246:SRH246 TAZ246:TBD246 TKV246:TKZ246 TUR246:TUV246 UEN246:UER246 UOJ246:UON246 UYF246:UYJ246 VIB246:VIF246 VRX246:VSB246 WBT246:WBX246 WLP246:WLT246 WVL246:WVP246 D65782:H65782 IZ65782:JD65782 SV65782:SZ65782 ACR65782:ACV65782 AMN65782:AMR65782 AWJ65782:AWN65782 BGF65782:BGJ65782 BQB65782:BQF65782 BZX65782:CAB65782 CJT65782:CJX65782 CTP65782:CTT65782 DDL65782:DDP65782 DNH65782:DNL65782 DXD65782:DXH65782 EGZ65782:EHD65782 EQV65782:EQZ65782 FAR65782:FAV65782 FKN65782:FKR65782 FUJ65782:FUN65782 GEF65782:GEJ65782 GOB65782:GOF65782 GXX65782:GYB65782 HHT65782:HHX65782 HRP65782:HRT65782 IBL65782:IBP65782 ILH65782:ILL65782 IVD65782:IVH65782 JEZ65782:JFD65782 JOV65782:JOZ65782 JYR65782:JYV65782 KIN65782:KIR65782 KSJ65782:KSN65782 LCF65782:LCJ65782 LMB65782:LMF65782 LVX65782:LWB65782 MFT65782:MFX65782 MPP65782:MPT65782 MZL65782:MZP65782 NJH65782:NJL65782 NTD65782:NTH65782 OCZ65782:ODD65782 OMV65782:OMZ65782 OWR65782:OWV65782 PGN65782:PGR65782 PQJ65782:PQN65782 QAF65782:QAJ65782 QKB65782:QKF65782 QTX65782:QUB65782 RDT65782:RDX65782 RNP65782:RNT65782 RXL65782:RXP65782 SHH65782:SHL65782 SRD65782:SRH65782 TAZ65782:TBD65782 TKV65782:TKZ65782 TUR65782:TUV65782 UEN65782:UER65782 UOJ65782:UON65782 UYF65782:UYJ65782 VIB65782:VIF65782 VRX65782:VSB65782 WBT65782:WBX65782 WLP65782:WLT65782 WVL65782:WVP65782 D131318:H131318 IZ131318:JD131318 SV131318:SZ131318 ACR131318:ACV131318 AMN131318:AMR131318 AWJ131318:AWN131318 BGF131318:BGJ131318 BQB131318:BQF131318 BZX131318:CAB131318 CJT131318:CJX131318 CTP131318:CTT131318 DDL131318:DDP131318 DNH131318:DNL131318 DXD131318:DXH131318 EGZ131318:EHD131318 EQV131318:EQZ131318 FAR131318:FAV131318 FKN131318:FKR131318 FUJ131318:FUN131318 GEF131318:GEJ131318 GOB131318:GOF131318 GXX131318:GYB131318 HHT131318:HHX131318 HRP131318:HRT131318 IBL131318:IBP131318 ILH131318:ILL131318 IVD131318:IVH131318 JEZ131318:JFD131318 JOV131318:JOZ131318 JYR131318:JYV131318 KIN131318:KIR131318 KSJ131318:KSN131318 LCF131318:LCJ131318 LMB131318:LMF131318 LVX131318:LWB131318 MFT131318:MFX131318 MPP131318:MPT131318 MZL131318:MZP131318 NJH131318:NJL131318 NTD131318:NTH131318 OCZ131318:ODD131318 OMV131318:OMZ131318 OWR131318:OWV131318 PGN131318:PGR131318 PQJ131318:PQN131318 QAF131318:QAJ131318 QKB131318:QKF131318 QTX131318:QUB131318 RDT131318:RDX131318 RNP131318:RNT131318 RXL131318:RXP131318 SHH131318:SHL131318 SRD131318:SRH131318 TAZ131318:TBD131318 TKV131318:TKZ131318 TUR131318:TUV131318 UEN131318:UER131318 UOJ131318:UON131318 UYF131318:UYJ131318 VIB131318:VIF131318 VRX131318:VSB131318 WBT131318:WBX131318 WLP131318:WLT131318 WVL131318:WVP131318 D196854:H196854 IZ196854:JD196854 SV196854:SZ196854 ACR196854:ACV196854 AMN196854:AMR196854 AWJ196854:AWN196854 BGF196854:BGJ196854 BQB196854:BQF196854 BZX196854:CAB196854 CJT196854:CJX196854 CTP196854:CTT196854 DDL196854:DDP196854 DNH196854:DNL196854 DXD196854:DXH196854 EGZ196854:EHD196854 EQV196854:EQZ196854 FAR196854:FAV196854 FKN196854:FKR196854 FUJ196854:FUN196854 GEF196854:GEJ196854 GOB196854:GOF196854 GXX196854:GYB196854 HHT196854:HHX196854 HRP196854:HRT196854 IBL196854:IBP196854 ILH196854:ILL196854 IVD196854:IVH196854 JEZ196854:JFD196854 JOV196854:JOZ196854 JYR196854:JYV196854 KIN196854:KIR196854 KSJ196854:KSN196854 LCF196854:LCJ196854 LMB196854:LMF196854 LVX196854:LWB196854 MFT196854:MFX196854 MPP196854:MPT196854 MZL196854:MZP196854 NJH196854:NJL196854 NTD196854:NTH196854 OCZ196854:ODD196854 OMV196854:OMZ196854 OWR196854:OWV196854 PGN196854:PGR196854 PQJ196854:PQN196854 QAF196854:QAJ196854 QKB196854:QKF196854 QTX196854:QUB196854 RDT196854:RDX196854 RNP196854:RNT196854 RXL196854:RXP196854 SHH196854:SHL196854 SRD196854:SRH196854 TAZ196854:TBD196854 TKV196854:TKZ196854 TUR196854:TUV196854 UEN196854:UER196854 UOJ196854:UON196854 UYF196854:UYJ196854 VIB196854:VIF196854 VRX196854:VSB196854 WBT196854:WBX196854 WLP196854:WLT196854 WVL196854:WVP196854 D262390:H262390 IZ262390:JD262390 SV262390:SZ262390 ACR262390:ACV262390 AMN262390:AMR262390 AWJ262390:AWN262390 BGF262390:BGJ262390 BQB262390:BQF262390 BZX262390:CAB262390 CJT262390:CJX262390 CTP262390:CTT262390 DDL262390:DDP262390 DNH262390:DNL262390 DXD262390:DXH262390 EGZ262390:EHD262390 EQV262390:EQZ262390 FAR262390:FAV262390 FKN262390:FKR262390 FUJ262390:FUN262390 GEF262390:GEJ262390 GOB262390:GOF262390 GXX262390:GYB262390 HHT262390:HHX262390 HRP262390:HRT262390 IBL262390:IBP262390 ILH262390:ILL262390 IVD262390:IVH262390 JEZ262390:JFD262390 JOV262390:JOZ262390 JYR262390:JYV262390 KIN262390:KIR262390 KSJ262390:KSN262390 LCF262390:LCJ262390 LMB262390:LMF262390 LVX262390:LWB262390 MFT262390:MFX262390 MPP262390:MPT262390 MZL262390:MZP262390 NJH262390:NJL262390 NTD262390:NTH262390 OCZ262390:ODD262390 OMV262390:OMZ262390 OWR262390:OWV262390 PGN262390:PGR262390 PQJ262390:PQN262390 QAF262390:QAJ262390 QKB262390:QKF262390 QTX262390:QUB262390 RDT262390:RDX262390 RNP262390:RNT262390 RXL262390:RXP262390 SHH262390:SHL262390 SRD262390:SRH262390 TAZ262390:TBD262390 TKV262390:TKZ262390 TUR262390:TUV262390 UEN262390:UER262390 UOJ262390:UON262390 UYF262390:UYJ262390 VIB262390:VIF262390 VRX262390:VSB262390 WBT262390:WBX262390 WLP262390:WLT262390 WVL262390:WVP262390 D327926:H327926 IZ327926:JD327926 SV327926:SZ327926 ACR327926:ACV327926 AMN327926:AMR327926 AWJ327926:AWN327926 BGF327926:BGJ327926 BQB327926:BQF327926 BZX327926:CAB327926 CJT327926:CJX327926 CTP327926:CTT327926 DDL327926:DDP327926 DNH327926:DNL327926 DXD327926:DXH327926 EGZ327926:EHD327926 EQV327926:EQZ327926 FAR327926:FAV327926 FKN327926:FKR327926 FUJ327926:FUN327926 GEF327926:GEJ327926 GOB327926:GOF327926 GXX327926:GYB327926 HHT327926:HHX327926 HRP327926:HRT327926 IBL327926:IBP327926 ILH327926:ILL327926 IVD327926:IVH327926 JEZ327926:JFD327926 JOV327926:JOZ327926 JYR327926:JYV327926 KIN327926:KIR327926 KSJ327926:KSN327926 LCF327926:LCJ327926 LMB327926:LMF327926 LVX327926:LWB327926 MFT327926:MFX327926 MPP327926:MPT327926 MZL327926:MZP327926 NJH327926:NJL327926 NTD327926:NTH327926 OCZ327926:ODD327926 OMV327926:OMZ327926 OWR327926:OWV327926 PGN327926:PGR327926 PQJ327926:PQN327926 QAF327926:QAJ327926 QKB327926:QKF327926 QTX327926:QUB327926 RDT327926:RDX327926 RNP327926:RNT327926 RXL327926:RXP327926 SHH327926:SHL327926 SRD327926:SRH327926 TAZ327926:TBD327926 TKV327926:TKZ327926 TUR327926:TUV327926 UEN327926:UER327926 UOJ327926:UON327926 UYF327926:UYJ327926 VIB327926:VIF327926 VRX327926:VSB327926 WBT327926:WBX327926 WLP327926:WLT327926 WVL327926:WVP327926 D393462:H393462 IZ393462:JD393462 SV393462:SZ393462 ACR393462:ACV393462 AMN393462:AMR393462 AWJ393462:AWN393462 BGF393462:BGJ393462 BQB393462:BQF393462 BZX393462:CAB393462 CJT393462:CJX393462 CTP393462:CTT393462 DDL393462:DDP393462 DNH393462:DNL393462 DXD393462:DXH393462 EGZ393462:EHD393462 EQV393462:EQZ393462 FAR393462:FAV393462 FKN393462:FKR393462 FUJ393462:FUN393462 GEF393462:GEJ393462 GOB393462:GOF393462 GXX393462:GYB393462 HHT393462:HHX393462 HRP393462:HRT393462 IBL393462:IBP393462 ILH393462:ILL393462 IVD393462:IVH393462 JEZ393462:JFD393462 JOV393462:JOZ393462 JYR393462:JYV393462 KIN393462:KIR393462 KSJ393462:KSN393462 LCF393462:LCJ393462 LMB393462:LMF393462 LVX393462:LWB393462 MFT393462:MFX393462 MPP393462:MPT393462 MZL393462:MZP393462 NJH393462:NJL393462 NTD393462:NTH393462 OCZ393462:ODD393462 OMV393462:OMZ393462 OWR393462:OWV393462 PGN393462:PGR393462 PQJ393462:PQN393462 QAF393462:QAJ393462 QKB393462:QKF393462 QTX393462:QUB393462 RDT393462:RDX393462 RNP393462:RNT393462 RXL393462:RXP393462 SHH393462:SHL393462 SRD393462:SRH393462 TAZ393462:TBD393462 TKV393462:TKZ393462 TUR393462:TUV393462 UEN393462:UER393462 UOJ393462:UON393462 UYF393462:UYJ393462 VIB393462:VIF393462 VRX393462:VSB393462 WBT393462:WBX393462 WLP393462:WLT393462 WVL393462:WVP393462 D458998:H458998 IZ458998:JD458998 SV458998:SZ458998 ACR458998:ACV458998 AMN458998:AMR458998 AWJ458998:AWN458998 BGF458998:BGJ458998 BQB458998:BQF458998 BZX458998:CAB458998 CJT458998:CJX458998 CTP458998:CTT458998 DDL458998:DDP458998 DNH458998:DNL458998 DXD458998:DXH458998 EGZ458998:EHD458998 EQV458998:EQZ458998 FAR458998:FAV458998 FKN458998:FKR458998 FUJ458998:FUN458998 GEF458998:GEJ458998 GOB458998:GOF458998 GXX458998:GYB458998 HHT458998:HHX458998 HRP458998:HRT458998 IBL458998:IBP458998 ILH458998:ILL458998 IVD458998:IVH458998 JEZ458998:JFD458998 JOV458998:JOZ458998 JYR458998:JYV458998 KIN458998:KIR458998 KSJ458998:KSN458998 LCF458998:LCJ458998 LMB458998:LMF458998 LVX458998:LWB458998 MFT458998:MFX458998 MPP458998:MPT458998 MZL458998:MZP458998 NJH458998:NJL458998 NTD458998:NTH458998 OCZ458998:ODD458998 OMV458998:OMZ458998 OWR458998:OWV458998 PGN458998:PGR458998 PQJ458998:PQN458998 QAF458998:QAJ458998 QKB458998:QKF458998 QTX458998:QUB458998 RDT458998:RDX458998 RNP458998:RNT458998 RXL458998:RXP458998 SHH458998:SHL458998 SRD458998:SRH458998 TAZ458998:TBD458998 TKV458998:TKZ458998 TUR458998:TUV458998 UEN458998:UER458998 UOJ458998:UON458998 UYF458998:UYJ458998 VIB458998:VIF458998 VRX458998:VSB458998 WBT458998:WBX458998 WLP458998:WLT458998 WVL458998:WVP458998 D524534:H524534 IZ524534:JD524534 SV524534:SZ524534 ACR524534:ACV524534 AMN524534:AMR524534 AWJ524534:AWN524534 BGF524534:BGJ524534 BQB524534:BQF524534 BZX524534:CAB524534 CJT524534:CJX524534 CTP524534:CTT524534 DDL524534:DDP524534 DNH524534:DNL524534 DXD524534:DXH524534 EGZ524534:EHD524534 EQV524534:EQZ524534 FAR524534:FAV524534 FKN524534:FKR524534 FUJ524534:FUN524534 GEF524534:GEJ524534 GOB524534:GOF524534 GXX524534:GYB524534 HHT524534:HHX524534 HRP524534:HRT524534 IBL524534:IBP524534 ILH524534:ILL524534 IVD524534:IVH524534 JEZ524534:JFD524534 JOV524534:JOZ524534 JYR524534:JYV524534 KIN524534:KIR524534 KSJ524534:KSN524534 LCF524534:LCJ524534 LMB524534:LMF524534 LVX524534:LWB524534 MFT524534:MFX524534 MPP524534:MPT524534 MZL524534:MZP524534 NJH524534:NJL524534 NTD524534:NTH524534 OCZ524534:ODD524534 OMV524534:OMZ524534 OWR524534:OWV524534 PGN524534:PGR524534 PQJ524534:PQN524534 QAF524534:QAJ524534 QKB524534:QKF524534 QTX524534:QUB524534 RDT524534:RDX524534 RNP524534:RNT524534 RXL524534:RXP524534 SHH524534:SHL524534 SRD524534:SRH524534 TAZ524534:TBD524534 TKV524534:TKZ524534 TUR524534:TUV524534 UEN524534:UER524534 UOJ524534:UON524534 UYF524534:UYJ524534 VIB524534:VIF524534 VRX524534:VSB524534 WBT524534:WBX524534 WLP524534:WLT524534 WVL524534:WVP524534 D590070:H590070 IZ590070:JD590070 SV590070:SZ590070 ACR590070:ACV590070 AMN590070:AMR590070 AWJ590070:AWN590070 BGF590070:BGJ590070 BQB590070:BQF590070 BZX590070:CAB590070 CJT590070:CJX590070 CTP590070:CTT590070 DDL590070:DDP590070 DNH590070:DNL590070 DXD590070:DXH590070 EGZ590070:EHD590070 EQV590070:EQZ590070 FAR590070:FAV590070 FKN590070:FKR590070 FUJ590070:FUN590070 GEF590070:GEJ590070 GOB590070:GOF590070 GXX590070:GYB590070 HHT590070:HHX590070 HRP590070:HRT590070 IBL590070:IBP590070 ILH590070:ILL590070 IVD590070:IVH590070 JEZ590070:JFD590070 JOV590070:JOZ590070 JYR590070:JYV590070 KIN590070:KIR590070 KSJ590070:KSN590070 LCF590070:LCJ590070 LMB590070:LMF590070 LVX590070:LWB590070 MFT590070:MFX590070 MPP590070:MPT590070 MZL590070:MZP590070 NJH590070:NJL590070 NTD590070:NTH590070 OCZ590070:ODD590070 OMV590070:OMZ590070 OWR590070:OWV590070 PGN590070:PGR590070 PQJ590070:PQN590070 QAF590070:QAJ590070 QKB590070:QKF590070 QTX590070:QUB590070 RDT590070:RDX590070 RNP590070:RNT590070 RXL590070:RXP590070 SHH590070:SHL590070 SRD590070:SRH590070 TAZ590070:TBD590070 TKV590070:TKZ590070 TUR590070:TUV590070 UEN590070:UER590070 UOJ590070:UON590070 UYF590070:UYJ590070 VIB590070:VIF590070 VRX590070:VSB590070 WBT590070:WBX590070 WLP590070:WLT590070 WVL590070:WVP590070 D655606:H655606 IZ655606:JD655606 SV655606:SZ655606 ACR655606:ACV655606 AMN655606:AMR655606 AWJ655606:AWN655606 BGF655606:BGJ655606 BQB655606:BQF655606 BZX655606:CAB655606 CJT655606:CJX655606 CTP655606:CTT655606 DDL655606:DDP655606 DNH655606:DNL655606 DXD655606:DXH655606 EGZ655606:EHD655606 EQV655606:EQZ655606 FAR655606:FAV655606 FKN655606:FKR655606 FUJ655606:FUN655606 GEF655606:GEJ655606 GOB655606:GOF655606 GXX655606:GYB655606 HHT655606:HHX655606 HRP655606:HRT655606 IBL655606:IBP655606 ILH655606:ILL655606 IVD655606:IVH655606 JEZ655606:JFD655606 JOV655606:JOZ655606 JYR655606:JYV655606 KIN655606:KIR655606 KSJ655606:KSN655606 LCF655606:LCJ655606 LMB655606:LMF655606 LVX655606:LWB655606 MFT655606:MFX655606 MPP655606:MPT655606 MZL655606:MZP655606 NJH655606:NJL655606 NTD655606:NTH655606 OCZ655606:ODD655606 OMV655606:OMZ655606 OWR655606:OWV655606 PGN655606:PGR655606 PQJ655606:PQN655606 QAF655606:QAJ655606 QKB655606:QKF655606 QTX655606:QUB655606 RDT655606:RDX655606 RNP655606:RNT655606 RXL655606:RXP655606 SHH655606:SHL655606 SRD655606:SRH655606 TAZ655606:TBD655606 TKV655606:TKZ655606 TUR655606:TUV655606 UEN655606:UER655606 UOJ655606:UON655606 UYF655606:UYJ655606 VIB655606:VIF655606 VRX655606:VSB655606 WBT655606:WBX655606 WLP655606:WLT655606 WVL655606:WVP655606 D721142:H721142 IZ721142:JD721142 SV721142:SZ721142 ACR721142:ACV721142 AMN721142:AMR721142 AWJ721142:AWN721142 BGF721142:BGJ721142 BQB721142:BQF721142 BZX721142:CAB721142 CJT721142:CJX721142 CTP721142:CTT721142 DDL721142:DDP721142 DNH721142:DNL721142 DXD721142:DXH721142 EGZ721142:EHD721142 EQV721142:EQZ721142 FAR721142:FAV721142 FKN721142:FKR721142 FUJ721142:FUN721142 GEF721142:GEJ721142 GOB721142:GOF721142 GXX721142:GYB721142 HHT721142:HHX721142 HRP721142:HRT721142 IBL721142:IBP721142 ILH721142:ILL721142 IVD721142:IVH721142 JEZ721142:JFD721142 JOV721142:JOZ721142 JYR721142:JYV721142 KIN721142:KIR721142 KSJ721142:KSN721142 LCF721142:LCJ721142 LMB721142:LMF721142 LVX721142:LWB721142 MFT721142:MFX721142 MPP721142:MPT721142 MZL721142:MZP721142 NJH721142:NJL721142 NTD721142:NTH721142 OCZ721142:ODD721142 OMV721142:OMZ721142 OWR721142:OWV721142 PGN721142:PGR721142 PQJ721142:PQN721142 QAF721142:QAJ721142 QKB721142:QKF721142 QTX721142:QUB721142 RDT721142:RDX721142 RNP721142:RNT721142 RXL721142:RXP721142 SHH721142:SHL721142 SRD721142:SRH721142 TAZ721142:TBD721142 TKV721142:TKZ721142 TUR721142:TUV721142 UEN721142:UER721142 UOJ721142:UON721142 UYF721142:UYJ721142 VIB721142:VIF721142 VRX721142:VSB721142 WBT721142:WBX721142 WLP721142:WLT721142 WVL721142:WVP721142 D786678:H786678 IZ786678:JD786678 SV786678:SZ786678 ACR786678:ACV786678 AMN786678:AMR786678 AWJ786678:AWN786678 BGF786678:BGJ786678 BQB786678:BQF786678 BZX786678:CAB786678 CJT786678:CJX786678 CTP786678:CTT786678 DDL786678:DDP786678 DNH786678:DNL786678 DXD786678:DXH786678 EGZ786678:EHD786678 EQV786678:EQZ786678 FAR786678:FAV786678 FKN786678:FKR786678 FUJ786678:FUN786678 GEF786678:GEJ786678 GOB786678:GOF786678 GXX786678:GYB786678 HHT786678:HHX786678 HRP786678:HRT786678 IBL786678:IBP786678 ILH786678:ILL786678 IVD786678:IVH786678 JEZ786678:JFD786678 JOV786678:JOZ786678 JYR786678:JYV786678 KIN786678:KIR786678 KSJ786678:KSN786678 LCF786678:LCJ786678 LMB786678:LMF786678 LVX786678:LWB786678 MFT786678:MFX786678 MPP786678:MPT786678 MZL786678:MZP786678 NJH786678:NJL786678 NTD786678:NTH786678 OCZ786678:ODD786678 OMV786678:OMZ786678 OWR786678:OWV786678 PGN786678:PGR786678 PQJ786678:PQN786678 QAF786678:QAJ786678 QKB786678:QKF786678 QTX786678:QUB786678 RDT786678:RDX786678 RNP786678:RNT786678 RXL786678:RXP786678 SHH786678:SHL786678 SRD786678:SRH786678 TAZ786678:TBD786678 TKV786678:TKZ786678 TUR786678:TUV786678 UEN786678:UER786678 UOJ786678:UON786678 UYF786678:UYJ786678 VIB786678:VIF786678 VRX786678:VSB786678 WBT786678:WBX786678 WLP786678:WLT786678 WVL786678:WVP786678 D852214:H852214 IZ852214:JD852214 SV852214:SZ852214 ACR852214:ACV852214 AMN852214:AMR852214 AWJ852214:AWN852214 BGF852214:BGJ852214 BQB852214:BQF852214 BZX852214:CAB852214 CJT852214:CJX852214 CTP852214:CTT852214 DDL852214:DDP852214 DNH852214:DNL852214 DXD852214:DXH852214 EGZ852214:EHD852214 EQV852214:EQZ852214 FAR852214:FAV852214 FKN852214:FKR852214 FUJ852214:FUN852214 GEF852214:GEJ852214 GOB852214:GOF852214 GXX852214:GYB852214 HHT852214:HHX852214 HRP852214:HRT852214 IBL852214:IBP852214 ILH852214:ILL852214 IVD852214:IVH852214 JEZ852214:JFD852214 JOV852214:JOZ852214 JYR852214:JYV852214 KIN852214:KIR852214 KSJ852214:KSN852214 LCF852214:LCJ852214 LMB852214:LMF852214 LVX852214:LWB852214 MFT852214:MFX852214 MPP852214:MPT852214 MZL852214:MZP852214 NJH852214:NJL852214 NTD852214:NTH852214 OCZ852214:ODD852214 OMV852214:OMZ852214 OWR852214:OWV852214 PGN852214:PGR852214 PQJ852214:PQN852214 QAF852214:QAJ852214 QKB852214:QKF852214 QTX852214:QUB852214 RDT852214:RDX852214 RNP852214:RNT852214 RXL852214:RXP852214 SHH852214:SHL852214 SRD852214:SRH852214 TAZ852214:TBD852214 TKV852214:TKZ852214 TUR852214:TUV852214 UEN852214:UER852214 UOJ852214:UON852214 UYF852214:UYJ852214 VIB852214:VIF852214 VRX852214:VSB852214 WBT852214:WBX852214 WLP852214:WLT852214 WVL852214:WVP852214 D917750:H917750 IZ917750:JD917750 SV917750:SZ917750 ACR917750:ACV917750 AMN917750:AMR917750 AWJ917750:AWN917750 BGF917750:BGJ917750 BQB917750:BQF917750 BZX917750:CAB917750 CJT917750:CJX917750 CTP917750:CTT917750 DDL917750:DDP917750 DNH917750:DNL917750 DXD917750:DXH917750 EGZ917750:EHD917750 EQV917750:EQZ917750 FAR917750:FAV917750 FKN917750:FKR917750 FUJ917750:FUN917750 GEF917750:GEJ917750 GOB917750:GOF917750 GXX917750:GYB917750 HHT917750:HHX917750 HRP917750:HRT917750 IBL917750:IBP917750 ILH917750:ILL917750 IVD917750:IVH917750 JEZ917750:JFD917750 JOV917750:JOZ917750 JYR917750:JYV917750 KIN917750:KIR917750 KSJ917750:KSN917750 LCF917750:LCJ917750 LMB917750:LMF917750 LVX917750:LWB917750 MFT917750:MFX917750 MPP917750:MPT917750 MZL917750:MZP917750 NJH917750:NJL917750 NTD917750:NTH917750 OCZ917750:ODD917750 OMV917750:OMZ917750 OWR917750:OWV917750 PGN917750:PGR917750 PQJ917750:PQN917750 QAF917750:QAJ917750 QKB917750:QKF917750 QTX917750:QUB917750 RDT917750:RDX917750 RNP917750:RNT917750 RXL917750:RXP917750 SHH917750:SHL917750 SRD917750:SRH917750 TAZ917750:TBD917750 TKV917750:TKZ917750 TUR917750:TUV917750 UEN917750:UER917750 UOJ917750:UON917750 UYF917750:UYJ917750 VIB917750:VIF917750 VRX917750:VSB917750 WBT917750:WBX917750 WLP917750:WLT917750 WVL917750:WVP917750 D983286:H983286 IZ983286:JD983286 SV983286:SZ983286 ACR983286:ACV983286 AMN983286:AMR983286 AWJ983286:AWN983286 BGF983286:BGJ983286 BQB983286:BQF983286 BZX983286:CAB983286 CJT983286:CJX983286 CTP983286:CTT983286 DDL983286:DDP983286 DNH983286:DNL983286 DXD983286:DXH983286 EGZ983286:EHD983286 EQV983286:EQZ983286 FAR983286:FAV983286 FKN983286:FKR983286 FUJ983286:FUN983286 GEF983286:GEJ983286 GOB983286:GOF983286 GXX983286:GYB983286 HHT983286:HHX983286 HRP983286:HRT983286 IBL983286:IBP983286 ILH983286:ILL983286 IVD983286:IVH983286 JEZ983286:JFD983286 JOV983286:JOZ983286 JYR983286:JYV983286 KIN983286:KIR983286 KSJ983286:KSN983286 LCF983286:LCJ983286 LMB983286:LMF983286 LVX983286:LWB983286 MFT983286:MFX983286 MPP983286:MPT983286 MZL983286:MZP983286 NJH983286:NJL983286 NTD983286:NTH983286 OCZ983286:ODD983286 OMV983286:OMZ983286 OWR983286:OWV983286 PGN983286:PGR983286 PQJ983286:PQN983286 QAF983286:QAJ983286 QKB983286:QKF983286 QTX983286:QUB983286 RDT983286:RDX983286 RNP983286:RNT983286 RXL983286:RXP983286 SHH983286:SHL983286 SRD983286:SRH983286 TAZ983286:TBD983286 TKV983286:TKZ983286 TUR983286:TUV983286 UEN983286:UER983286 UOJ983286:UON983286 UYF983286:UYJ983286 VIB983286:VIF983286 VRX983286:VSB983286 WBT983286:WBX983286 WLP983286:WLT983286 WVL983286:WVP983286" xr:uid="{00000000-0002-0000-0400-000004000000}"/>
  </dataValidations>
  <pageMargins left="0.7" right="0.7" top="0.75" bottom="0.75" header="0.3" footer="0.3"/>
  <pageSetup scale="74" orientation="landscape" r:id="rId1"/>
  <rowBreaks count="1" manualBreakCount="1">
    <brk id="79" max="16383" man="1"/>
  </rowBreaks>
  <extLst>
    <ext xmlns:x14="http://schemas.microsoft.com/office/spreadsheetml/2009/9/main" uri="{CCE6A557-97BC-4b89-ADB6-D9C93CAAB3DF}">
      <x14:dataValidations xmlns:xm="http://schemas.microsoft.com/office/excel/2006/main" count="2">
        <x14:dataValidation allowBlank="1" showInputMessage="1" showErrorMessage="1" prompt="Insert *text* description of Output here" xr:uid="{00000000-0002-0000-0400-000005000000}">
          <xm:sqref>C161 IY161 SU161 ACQ161 AMM161 AWI161 BGE161 BQA161 BZW161 CJS161 CTO161 DDK161 DNG161 DXC161 EGY161 EQU161 FAQ161 FKM161 FUI161 GEE161 GOA161 GXW161 HHS161 HRO161 IBK161 ILG161 IVC161 JEY161 JOU161 JYQ161 KIM161 KSI161 LCE161 LMA161 LVW161 MFS161 MPO161 MZK161 NJG161 NTC161 OCY161 OMU161 OWQ161 PGM161 PQI161 QAE161 QKA161 QTW161 RDS161 RNO161 RXK161 SHG161 SRC161 TAY161 TKU161 TUQ161 UEM161 UOI161 UYE161 VIA161 VRW161 WBS161 WLO161 WVK161 C65697 IY65697 SU65697 ACQ65697 AMM65697 AWI65697 BGE65697 BQA65697 BZW65697 CJS65697 CTO65697 DDK65697 DNG65697 DXC65697 EGY65697 EQU65697 FAQ65697 FKM65697 FUI65697 GEE65697 GOA65697 GXW65697 HHS65697 HRO65697 IBK65697 ILG65697 IVC65697 JEY65697 JOU65697 JYQ65697 KIM65697 KSI65697 LCE65697 LMA65697 LVW65697 MFS65697 MPO65697 MZK65697 NJG65697 NTC65697 OCY65697 OMU65697 OWQ65697 PGM65697 PQI65697 QAE65697 QKA65697 QTW65697 RDS65697 RNO65697 RXK65697 SHG65697 SRC65697 TAY65697 TKU65697 TUQ65697 UEM65697 UOI65697 UYE65697 VIA65697 VRW65697 WBS65697 WLO65697 WVK65697 C131233 IY131233 SU131233 ACQ131233 AMM131233 AWI131233 BGE131233 BQA131233 BZW131233 CJS131233 CTO131233 DDK131233 DNG131233 DXC131233 EGY131233 EQU131233 FAQ131233 FKM131233 FUI131233 GEE131233 GOA131233 GXW131233 HHS131233 HRO131233 IBK131233 ILG131233 IVC131233 JEY131233 JOU131233 JYQ131233 KIM131233 KSI131233 LCE131233 LMA131233 LVW131233 MFS131233 MPO131233 MZK131233 NJG131233 NTC131233 OCY131233 OMU131233 OWQ131233 PGM131233 PQI131233 QAE131233 QKA131233 QTW131233 RDS131233 RNO131233 RXK131233 SHG131233 SRC131233 TAY131233 TKU131233 TUQ131233 UEM131233 UOI131233 UYE131233 VIA131233 VRW131233 WBS131233 WLO131233 WVK131233 C196769 IY196769 SU196769 ACQ196769 AMM196769 AWI196769 BGE196769 BQA196769 BZW196769 CJS196769 CTO196769 DDK196769 DNG196769 DXC196769 EGY196769 EQU196769 FAQ196769 FKM196769 FUI196769 GEE196769 GOA196769 GXW196769 HHS196769 HRO196769 IBK196769 ILG196769 IVC196769 JEY196769 JOU196769 JYQ196769 KIM196769 KSI196769 LCE196769 LMA196769 LVW196769 MFS196769 MPO196769 MZK196769 NJG196769 NTC196769 OCY196769 OMU196769 OWQ196769 PGM196769 PQI196769 QAE196769 QKA196769 QTW196769 RDS196769 RNO196769 RXK196769 SHG196769 SRC196769 TAY196769 TKU196769 TUQ196769 UEM196769 UOI196769 UYE196769 VIA196769 VRW196769 WBS196769 WLO196769 WVK196769 C262305 IY262305 SU262305 ACQ262305 AMM262305 AWI262305 BGE262305 BQA262305 BZW262305 CJS262305 CTO262305 DDK262305 DNG262305 DXC262305 EGY262305 EQU262305 FAQ262305 FKM262305 FUI262305 GEE262305 GOA262305 GXW262305 HHS262305 HRO262305 IBK262305 ILG262305 IVC262305 JEY262305 JOU262305 JYQ262305 KIM262305 KSI262305 LCE262305 LMA262305 LVW262305 MFS262305 MPO262305 MZK262305 NJG262305 NTC262305 OCY262305 OMU262305 OWQ262305 PGM262305 PQI262305 QAE262305 QKA262305 QTW262305 RDS262305 RNO262305 RXK262305 SHG262305 SRC262305 TAY262305 TKU262305 TUQ262305 UEM262305 UOI262305 UYE262305 VIA262305 VRW262305 WBS262305 WLO262305 WVK262305 C327841 IY327841 SU327841 ACQ327841 AMM327841 AWI327841 BGE327841 BQA327841 BZW327841 CJS327841 CTO327841 DDK327841 DNG327841 DXC327841 EGY327841 EQU327841 FAQ327841 FKM327841 FUI327841 GEE327841 GOA327841 GXW327841 HHS327841 HRO327841 IBK327841 ILG327841 IVC327841 JEY327841 JOU327841 JYQ327841 KIM327841 KSI327841 LCE327841 LMA327841 LVW327841 MFS327841 MPO327841 MZK327841 NJG327841 NTC327841 OCY327841 OMU327841 OWQ327841 PGM327841 PQI327841 QAE327841 QKA327841 QTW327841 RDS327841 RNO327841 RXK327841 SHG327841 SRC327841 TAY327841 TKU327841 TUQ327841 UEM327841 UOI327841 UYE327841 VIA327841 VRW327841 WBS327841 WLO327841 WVK327841 C393377 IY393377 SU393377 ACQ393377 AMM393377 AWI393377 BGE393377 BQA393377 BZW393377 CJS393377 CTO393377 DDK393377 DNG393377 DXC393377 EGY393377 EQU393377 FAQ393377 FKM393377 FUI393377 GEE393377 GOA393377 GXW393377 HHS393377 HRO393377 IBK393377 ILG393377 IVC393377 JEY393377 JOU393377 JYQ393377 KIM393377 KSI393377 LCE393377 LMA393377 LVW393377 MFS393377 MPO393377 MZK393377 NJG393377 NTC393377 OCY393377 OMU393377 OWQ393377 PGM393377 PQI393377 QAE393377 QKA393377 QTW393377 RDS393377 RNO393377 RXK393377 SHG393377 SRC393377 TAY393377 TKU393377 TUQ393377 UEM393377 UOI393377 UYE393377 VIA393377 VRW393377 WBS393377 WLO393377 WVK393377 C458913 IY458913 SU458913 ACQ458913 AMM458913 AWI458913 BGE458913 BQA458913 BZW458913 CJS458913 CTO458913 DDK458913 DNG458913 DXC458913 EGY458913 EQU458913 FAQ458913 FKM458913 FUI458913 GEE458913 GOA458913 GXW458913 HHS458913 HRO458913 IBK458913 ILG458913 IVC458913 JEY458913 JOU458913 JYQ458913 KIM458913 KSI458913 LCE458913 LMA458913 LVW458913 MFS458913 MPO458913 MZK458913 NJG458913 NTC458913 OCY458913 OMU458913 OWQ458913 PGM458913 PQI458913 QAE458913 QKA458913 QTW458913 RDS458913 RNO458913 RXK458913 SHG458913 SRC458913 TAY458913 TKU458913 TUQ458913 UEM458913 UOI458913 UYE458913 VIA458913 VRW458913 WBS458913 WLO458913 WVK458913 C524449 IY524449 SU524449 ACQ524449 AMM524449 AWI524449 BGE524449 BQA524449 BZW524449 CJS524449 CTO524449 DDK524449 DNG524449 DXC524449 EGY524449 EQU524449 FAQ524449 FKM524449 FUI524449 GEE524449 GOA524449 GXW524449 HHS524449 HRO524449 IBK524449 ILG524449 IVC524449 JEY524449 JOU524449 JYQ524449 KIM524449 KSI524449 LCE524449 LMA524449 LVW524449 MFS524449 MPO524449 MZK524449 NJG524449 NTC524449 OCY524449 OMU524449 OWQ524449 PGM524449 PQI524449 QAE524449 QKA524449 QTW524449 RDS524449 RNO524449 RXK524449 SHG524449 SRC524449 TAY524449 TKU524449 TUQ524449 UEM524449 UOI524449 UYE524449 VIA524449 VRW524449 WBS524449 WLO524449 WVK524449 C589985 IY589985 SU589985 ACQ589985 AMM589985 AWI589985 BGE589985 BQA589985 BZW589985 CJS589985 CTO589985 DDK589985 DNG589985 DXC589985 EGY589985 EQU589985 FAQ589985 FKM589985 FUI589985 GEE589985 GOA589985 GXW589985 HHS589985 HRO589985 IBK589985 ILG589985 IVC589985 JEY589985 JOU589985 JYQ589985 KIM589985 KSI589985 LCE589985 LMA589985 LVW589985 MFS589985 MPO589985 MZK589985 NJG589985 NTC589985 OCY589985 OMU589985 OWQ589985 PGM589985 PQI589985 QAE589985 QKA589985 QTW589985 RDS589985 RNO589985 RXK589985 SHG589985 SRC589985 TAY589985 TKU589985 TUQ589985 UEM589985 UOI589985 UYE589985 VIA589985 VRW589985 WBS589985 WLO589985 WVK589985 C655521 IY655521 SU655521 ACQ655521 AMM655521 AWI655521 BGE655521 BQA655521 BZW655521 CJS655521 CTO655521 DDK655521 DNG655521 DXC655521 EGY655521 EQU655521 FAQ655521 FKM655521 FUI655521 GEE655521 GOA655521 GXW655521 HHS655521 HRO655521 IBK655521 ILG655521 IVC655521 JEY655521 JOU655521 JYQ655521 KIM655521 KSI655521 LCE655521 LMA655521 LVW655521 MFS655521 MPO655521 MZK655521 NJG655521 NTC655521 OCY655521 OMU655521 OWQ655521 PGM655521 PQI655521 QAE655521 QKA655521 QTW655521 RDS655521 RNO655521 RXK655521 SHG655521 SRC655521 TAY655521 TKU655521 TUQ655521 UEM655521 UOI655521 UYE655521 VIA655521 VRW655521 WBS655521 WLO655521 WVK655521 C721057 IY721057 SU721057 ACQ721057 AMM721057 AWI721057 BGE721057 BQA721057 BZW721057 CJS721057 CTO721057 DDK721057 DNG721057 DXC721057 EGY721057 EQU721057 FAQ721057 FKM721057 FUI721057 GEE721057 GOA721057 GXW721057 HHS721057 HRO721057 IBK721057 ILG721057 IVC721057 JEY721057 JOU721057 JYQ721057 KIM721057 KSI721057 LCE721057 LMA721057 LVW721057 MFS721057 MPO721057 MZK721057 NJG721057 NTC721057 OCY721057 OMU721057 OWQ721057 PGM721057 PQI721057 QAE721057 QKA721057 QTW721057 RDS721057 RNO721057 RXK721057 SHG721057 SRC721057 TAY721057 TKU721057 TUQ721057 UEM721057 UOI721057 UYE721057 VIA721057 VRW721057 WBS721057 WLO721057 WVK721057 C786593 IY786593 SU786593 ACQ786593 AMM786593 AWI786593 BGE786593 BQA786593 BZW786593 CJS786593 CTO786593 DDK786593 DNG786593 DXC786593 EGY786593 EQU786593 FAQ786593 FKM786593 FUI786593 GEE786593 GOA786593 GXW786593 HHS786593 HRO786593 IBK786593 ILG786593 IVC786593 JEY786593 JOU786593 JYQ786593 KIM786593 KSI786593 LCE786593 LMA786593 LVW786593 MFS786593 MPO786593 MZK786593 NJG786593 NTC786593 OCY786593 OMU786593 OWQ786593 PGM786593 PQI786593 QAE786593 QKA786593 QTW786593 RDS786593 RNO786593 RXK786593 SHG786593 SRC786593 TAY786593 TKU786593 TUQ786593 UEM786593 UOI786593 UYE786593 VIA786593 VRW786593 WBS786593 WLO786593 WVK786593 C852129 IY852129 SU852129 ACQ852129 AMM852129 AWI852129 BGE852129 BQA852129 BZW852129 CJS852129 CTO852129 DDK852129 DNG852129 DXC852129 EGY852129 EQU852129 FAQ852129 FKM852129 FUI852129 GEE852129 GOA852129 GXW852129 HHS852129 HRO852129 IBK852129 ILG852129 IVC852129 JEY852129 JOU852129 JYQ852129 KIM852129 KSI852129 LCE852129 LMA852129 LVW852129 MFS852129 MPO852129 MZK852129 NJG852129 NTC852129 OCY852129 OMU852129 OWQ852129 PGM852129 PQI852129 QAE852129 QKA852129 QTW852129 RDS852129 RNO852129 RXK852129 SHG852129 SRC852129 TAY852129 TKU852129 TUQ852129 UEM852129 UOI852129 UYE852129 VIA852129 VRW852129 WBS852129 WLO852129 WVK852129 C917665 IY917665 SU917665 ACQ917665 AMM917665 AWI917665 BGE917665 BQA917665 BZW917665 CJS917665 CTO917665 DDK917665 DNG917665 DXC917665 EGY917665 EQU917665 FAQ917665 FKM917665 FUI917665 GEE917665 GOA917665 GXW917665 HHS917665 HRO917665 IBK917665 ILG917665 IVC917665 JEY917665 JOU917665 JYQ917665 KIM917665 KSI917665 LCE917665 LMA917665 LVW917665 MFS917665 MPO917665 MZK917665 NJG917665 NTC917665 OCY917665 OMU917665 OWQ917665 PGM917665 PQI917665 QAE917665 QKA917665 QTW917665 RDS917665 RNO917665 RXK917665 SHG917665 SRC917665 TAY917665 TKU917665 TUQ917665 UEM917665 UOI917665 UYE917665 VIA917665 VRW917665 WBS917665 WLO917665 WVK917665 C983201 IY983201 SU983201 ACQ983201 AMM983201 AWI983201 BGE983201 BQA983201 BZW983201 CJS983201 CTO983201 DDK983201 DNG983201 DXC983201 EGY983201 EQU983201 FAQ983201 FKM983201 FUI983201 GEE983201 GOA983201 GXW983201 HHS983201 HRO983201 IBK983201 ILG983201 IVC983201 JEY983201 JOU983201 JYQ983201 KIM983201 KSI983201 LCE983201 LMA983201 LVW983201 MFS983201 MPO983201 MZK983201 NJG983201 NTC983201 OCY983201 OMU983201 OWQ983201 PGM983201 PQI983201 QAE983201 QKA983201 QTW983201 RDS983201 RNO983201 RXK983201 SHG983201 SRC983201 TAY983201 TKU983201 TUQ983201 UEM983201 UOI983201 UYE983201 VIA983201 VRW983201 WBS983201 WLO983201 WVK983201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C47 IY47 SU47 ACQ47 AMM47 AWI47 BGE47 BQA47 BZW47 CJS47 CTO47 DDK47 DNG47 DXC47 EGY47 EQU47 FAQ47 FKM47 FUI47 GEE47 GOA47 GXW47 HHS47 HRO47 IBK47 ILG47 IVC47 JEY47 JOU47 JYQ47 KIM47 KSI47 LCE47 LMA47 LVW47 MFS47 MPO47 MZK47 NJG47 NTC47 OCY47 OMU47 OWQ47 PGM47 PQI47 QAE47 QKA47 QTW47 RDS47 RNO47 RXK47 SHG47 SRC47 TAY47 TKU47 TUQ47 UEM47 UOI47 UYE47 VIA47 VRW47 WBS47 WLO47 WVK47 C65583 IY65583 SU65583 ACQ65583 AMM65583 AWI65583 BGE65583 BQA65583 BZW65583 CJS65583 CTO65583 DDK65583 DNG65583 DXC65583 EGY65583 EQU65583 FAQ65583 FKM65583 FUI65583 GEE65583 GOA65583 GXW65583 HHS65583 HRO65583 IBK65583 ILG65583 IVC65583 JEY65583 JOU65583 JYQ65583 KIM65583 KSI65583 LCE65583 LMA65583 LVW65583 MFS65583 MPO65583 MZK65583 NJG65583 NTC65583 OCY65583 OMU65583 OWQ65583 PGM65583 PQI65583 QAE65583 QKA65583 QTW65583 RDS65583 RNO65583 RXK65583 SHG65583 SRC65583 TAY65583 TKU65583 TUQ65583 UEM65583 UOI65583 UYE65583 VIA65583 VRW65583 WBS65583 WLO65583 WVK65583 C131119 IY131119 SU131119 ACQ131119 AMM131119 AWI131119 BGE131119 BQA131119 BZW131119 CJS131119 CTO131119 DDK131119 DNG131119 DXC131119 EGY131119 EQU131119 FAQ131119 FKM131119 FUI131119 GEE131119 GOA131119 GXW131119 HHS131119 HRO131119 IBK131119 ILG131119 IVC131119 JEY131119 JOU131119 JYQ131119 KIM131119 KSI131119 LCE131119 LMA131119 LVW131119 MFS131119 MPO131119 MZK131119 NJG131119 NTC131119 OCY131119 OMU131119 OWQ131119 PGM131119 PQI131119 QAE131119 QKA131119 QTW131119 RDS131119 RNO131119 RXK131119 SHG131119 SRC131119 TAY131119 TKU131119 TUQ131119 UEM131119 UOI131119 UYE131119 VIA131119 VRW131119 WBS131119 WLO131119 WVK131119 C196655 IY196655 SU196655 ACQ196655 AMM196655 AWI196655 BGE196655 BQA196655 BZW196655 CJS196655 CTO196655 DDK196655 DNG196655 DXC196655 EGY196655 EQU196655 FAQ196655 FKM196655 FUI196655 GEE196655 GOA196655 GXW196655 HHS196655 HRO196655 IBK196655 ILG196655 IVC196655 JEY196655 JOU196655 JYQ196655 KIM196655 KSI196655 LCE196655 LMA196655 LVW196655 MFS196655 MPO196655 MZK196655 NJG196655 NTC196655 OCY196655 OMU196655 OWQ196655 PGM196655 PQI196655 QAE196655 QKA196655 QTW196655 RDS196655 RNO196655 RXK196655 SHG196655 SRC196655 TAY196655 TKU196655 TUQ196655 UEM196655 UOI196655 UYE196655 VIA196655 VRW196655 WBS196655 WLO196655 WVK196655 C262191 IY262191 SU262191 ACQ262191 AMM262191 AWI262191 BGE262191 BQA262191 BZW262191 CJS262191 CTO262191 DDK262191 DNG262191 DXC262191 EGY262191 EQU262191 FAQ262191 FKM262191 FUI262191 GEE262191 GOA262191 GXW262191 HHS262191 HRO262191 IBK262191 ILG262191 IVC262191 JEY262191 JOU262191 JYQ262191 KIM262191 KSI262191 LCE262191 LMA262191 LVW262191 MFS262191 MPO262191 MZK262191 NJG262191 NTC262191 OCY262191 OMU262191 OWQ262191 PGM262191 PQI262191 QAE262191 QKA262191 QTW262191 RDS262191 RNO262191 RXK262191 SHG262191 SRC262191 TAY262191 TKU262191 TUQ262191 UEM262191 UOI262191 UYE262191 VIA262191 VRW262191 WBS262191 WLO262191 WVK262191 C327727 IY327727 SU327727 ACQ327727 AMM327727 AWI327727 BGE327727 BQA327727 BZW327727 CJS327727 CTO327727 DDK327727 DNG327727 DXC327727 EGY327727 EQU327727 FAQ327727 FKM327727 FUI327727 GEE327727 GOA327727 GXW327727 HHS327727 HRO327727 IBK327727 ILG327727 IVC327727 JEY327727 JOU327727 JYQ327727 KIM327727 KSI327727 LCE327727 LMA327727 LVW327727 MFS327727 MPO327727 MZK327727 NJG327727 NTC327727 OCY327727 OMU327727 OWQ327727 PGM327727 PQI327727 QAE327727 QKA327727 QTW327727 RDS327727 RNO327727 RXK327727 SHG327727 SRC327727 TAY327727 TKU327727 TUQ327727 UEM327727 UOI327727 UYE327727 VIA327727 VRW327727 WBS327727 WLO327727 WVK327727 C393263 IY393263 SU393263 ACQ393263 AMM393263 AWI393263 BGE393263 BQA393263 BZW393263 CJS393263 CTO393263 DDK393263 DNG393263 DXC393263 EGY393263 EQU393263 FAQ393263 FKM393263 FUI393263 GEE393263 GOA393263 GXW393263 HHS393263 HRO393263 IBK393263 ILG393263 IVC393263 JEY393263 JOU393263 JYQ393263 KIM393263 KSI393263 LCE393263 LMA393263 LVW393263 MFS393263 MPO393263 MZK393263 NJG393263 NTC393263 OCY393263 OMU393263 OWQ393263 PGM393263 PQI393263 QAE393263 QKA393263 QTW393263 RDS393263 RNO393263 RXK393263 SHG393263 SRC393263 TAY393263 TKU393263 TUQ393263 UEM393263 UOI393263 UYE393263 VIA393263 VRW393263 WBS393263 WLO393263 WVK393263 C458799 IY458799 SU458799 ACQ458799 AMM458799 AWI458799 BGE458799 BQA458799 BZW458799 CJS458799 CTO458799 DDK458799 DNG458799 DXC458799 EGY458799 EQU458799 FAQ458799 FKM458799 FUI458799 GEE458799 GOA458799 GXW458799 HHS458799 HRO458799 IBK458799 ILG458799 IVC458799 JEY458799 JOU458799 JYQ458799 KIM458799 KSI458799 LCE458799 LMA458799 LVW458799 MFS458799 MPO458799 MZK458799 NJG458799 NTC458799 OCY458799 OMU458799 OWQ458799 PGM458799 PQI458799 QAE458799 QKA458799 QTW458799 RDS458799 RNO458799 RXK458799 SHG458799 SRC458799 TAY458799 TKU458799 TUQ458799 UEM458799 UOI458799 UYE458799 VIA458799 VRW458799 WBS458799 WLO458799 WVK458799 C524335 IY524335 SU524335 ACQ524335 AMM524335 AWI524335 BGE524335 BQA524335 BZW524335 CJS524335 CTO524335 DDK524335 DNG524335 DXC524335 EGY524335 EQU524335 FAQ524335 FKM524335 FUI524335 GEE524335 GOA524335 GXW524335 HHS524335 HRO524335 IBK524335 ILG524335 IVC524335 JEY524335 JOU524335 JYQ524335 KIM524335 KSI524335 LCE524335 LMA524335 LVW524335 MFS524335 MPO524335 MZK524335 NJG524335 NTC524335 OCY524335 OMU524335 OWQ524335 PGM524335 PQI524335 QAE524335 QKA524335 QTW524335 RDS524335 RNO524335 RXK524335 SHG524335 SRC524335 TAY524335 TKU524335 TUQ524335 UEM524335 UOI524335 UYE524335 VIA524335 VRW524335 WBS524335 WLO524335 WVK524335 C589871 IY589871 SU589871 ACQ589871 AMM589871 AWI589871 BGE589871 BQA589871 BZW589871 CJS589871 CTO589871 DDK589871 DNG589871 DXC589871 EGY589871 EQU589871 FAQ589871 FKM589871 FUI589871 GEE589871 GOA589871 GXW589871 HHS589871 HRO589871 IBK589871 ILG589871 IVC589871 JEY589871 JOU589871 JYQ589871 KIM589871 KSI589871 LCE589871 LMA589871 LVW589871 MFS589871 MPO589871 MZK589871 NJG589871 NTC589871 OCY589871 OMU589871 OWQ589871 PGM589871 PQI589871 QAE589871 QKA589871 QTW589871 RDS589871 RNO589871 RXK589871 SHG589871 SRC589871 TAY589871 TKU589871 TUQ589871 UEM589871 UOI589871 UYE589871 VIA589871 VRW589871 WBS589871 WLO589871 WVK589871 C655407 IY655407 SU655407 ACQ655407 AMM655407 AWI655407 BGE655407 BQA655407 BZW655407 CJS655407 CTO655407 DDK655407 DNG655407 DXC655407 EGY655407 EQU655407 FAQ655407 FKM655407 FUI655407 GEE655407 GOA655407 GXW655407 HHS655407 HRO655407 IBK655407 ILG655407 IVC655407 JEY655407 JOU655407 JYQ655407 KIM655407 KSI655407 LCE655407 LMA655407 LVW655407 MFS655407 MPO655407 MZK655407 NJG655407 NTC655407 OCY655407 OMU655407 OWQ655407 PGM655407 PQI655407 QAE655407 QKA655407 QTW655407 RDS655407 RNO655407 RXK655407 SHG655407 SRC655407 TAY655407 TKU655407 TUQ655407 UEM655407 UOI655407 UYE655407 VIA655407 VRW655407 WBS655407 WLO655407 WVK655407 C720943 IY720943 SU720943 ACQ720943 AMM720943 AWI720943 BGE720943 BQA720943 BZW720943 CJS720943 CTO720943 DDK720943 DNG720943 DXC720943 EGY720943 EQU720943 FAQ720943 FKM720943 FUI720943 GEE720943 GOA720943 GXW720943 HHS720943 HRO720943 IBK720943 ILG720943 IVC720943 JEY720943 JOU720943 JYQ720943 KIM720943 KSI720943 LCE720943 LMA720943 LVW720943 MFS720943 MPO720943 MZK720943 NJG720943 NTC720943 OCY720943 OMU720943 OWQ720943 PGM720943 PQI720943 QAE720943 QKA720943 QTW720943 RDS720943 RNO720943 RXK720943 SHG720943 SRC720943 TAY720943 TKU720943 TUQ720943 UEM720943 UOI720943 UYE720943 VIA720943 VRW720943 WBS720943 WLO720943 WVK720943 C786479 IY786479 SU786479 ACQ786479 AMM786479 AWI786479 BGE786479 BQA786479 BZW786479 CJS786479 CTO786479 DDK786479 DNG786479 DXC786479 EGY786479 EQU786479 FAQ786479 FKM786479 FUI786479 GEE786479 GOA786479 GXW786479 HHS786479 HRO786479 IBK786479 ILG786479 IVC786479 JEY786479 JOU786479 JYQ786479 KIM786479 KSI786479 LCE786479 LMA786479 LVW786479 MFS786479 MPO786479 MZK786479 NJG786479 NTC786479 OCY786479 OMU786479 OWQ786479 PGM786479 PQI786479 QAE786479 QKA786479 QTW786479 RDS786479 RNO786479 RXK786479 SHG786479 SRC786479 TAY786479 TKU786479 TUQ786479 UEM786479 UOI786479 UYE786479 VIA786479 VRW786479 WBS786479 WLO786479 WVK786479 C852015 IY852015 SU852015 ACQ852015 AMM852015 AWI852015 BGE852015 BQA852015 BZW852015 CJS852015 CTO852015 DDK852015 DNG852015 DXC852015 EGY852015 EQU852015 FAQ852015 FKM852015 FUI852015 GEE852015 GOA852015 GXW852015 HHS852015 HRO852015 IBK852015 ILG852015 IVC852015 JEY852015 JOU852015 JYQ852015 KIM852015 KSI852015 LCE852015 LMA852015 LVW852015 MFS852015 MPO852015 MZK852015 NJG852015 NTC852015 OCY852015 OMU852015 OWQ852015 PGM852015 PQI852015 QAE852015 QKA852015 QTW852015 RDS852015 RNO852015 RXK852015 SHG852015 SRC852015 TAY852015 TKU852015 TUQ852015 UEM852015 UOI852015 UYE852015 VIA852015 VRW852015 WBS852015 WLO852015 WVK852015 C917551 IY917551 SU917551 ACQ917551 AMM917551 AWI917551 BGE917551 BQA917551 BZW917551 CJS917551 CTO917551 DDK917551 DNG917551 DXC917551 EGY917551 EQU917551 FAQ917551 FKM917551 FUI917551 GEE917551 GOA917551 GXW917551 HHS917551 HRO917551 IBK917551 ILG917551 IVC917551 JEY917551 JOU917551 JYQ917551 KIM917551 KSI917551 LCE917551 LMA917551 LVW917551 MFS917551 MPO917551 MZK917551 NJG917551 NTC917551 OCY917551 OMU917551 OWQ917551 PGM917551 PQI917551 QAE917551 QKA917551 QTW917551 RDS917551 RNO917551 RXK917551 SHG917551 SRC917551 TAY917551 TKU917551 TUQ917551 UEM917551 UOI917551 UYE917551 VIA917551 VRW917551 WBS917551 WLO917551 WVK917551 C983087 IY983087 SU983087 ACQ983087 AMM983087 AWI983087 BGE983087 BQA983087 BZW983087 CJS983087 CTO983087 DDK983087 DNG983087 DXC983087 EGY983087 EQU983087 FAQ983087 FKM983087 FUI983087 GEE983087 GOA983087 GXW983087 HHS983087 HRO983087 IBK983087 ILG983087 IVC983087 JEY983087 JOU983087 JYQ983087 KIM983087 KSI983087 LCE983087 LMA983087 LVW983087 MFS983087 MPO983087 MZK983087 NJG983087 NTC983087 OCY983087 OMU983087 OWQ983087 PGM983087 PQI983087 QAE983087 QKA983087 QTW983087 RDS983087 RNO983087 RXK983087 SHG983087 SRC983087 TAY983087 TKU983087 TUQ983087 UEM983087 UOI983087 UYE983087 VIA983087 VRW983087 WBS983087 WLO983087 WVK983087 C37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C65573 IY65573 SU65573 ACQ65573 AMM65573 AWI65573 BGE65573 BQA65573 BZW65573 CJS65573 CTO65573 DDK65573 DNG65573 DXC65573 EGY65573 EQU65573 FAQ65573 FKM65573 FUI65573 GEE65573 GOA65573 GXW65573 HHS65573 HRO65573 IBK65573 ILG65573 IVC65573 JEY65573 JOU65573 JYQ65573 KIM65573 KSI65573 LCE65573 LMA65573 LVW65573 MFS65573 MPO65573 MZK65573 NJG65573 NTC65573 OCY65573 OMU65573 OWQ65573 PGM65573 PQI65573 QAE65573 QKA65573 QTW65573 RDS65573 RNO65573 RXK65573 SHG65573 SRC65573 TAY65573 TKU65573 TUQ65573 UEM65573 UOI65573 UYE65573 VIA65573 VRW65573 WBS65573 WLO65573 WVK65573 C131109 IY131109 SU131109 ACQ131109 AMM131109 AWI131109 BGE131109 BQA131109 BZW131109 CJS131109 CTO131109 DDK131109 DNG131109 DXC131109 EGY131109 EQU131109 FAQ131109 FKM131109 FUI131109 GEE131109 GOA131109 GXW131109 HHS131109 HRO131109 IBK131109 ILG131109 IVC131109 JEY131109 JOU131109 JYQ131109 KIM131109 KSI131109 LCE131109 LMA131109 LVW131109 MFS131109 MPO131109 MZK131109 NJG131109 NTC131109 OCY131109 OMU131109 OWQ131109 PGM131109 PQI131109 QAE131109 QKA131109 QTW131109 RDS131109 RNO131109 RXK131109 SHG131109 SRC131109 TAY131109 TKU131109 TUQ131109 UEM131109 UOI131109 UYE131109 VIA131109 VRW131109 WBS131109 WLO131109 WVK131109 C196645 IY196645 SU196645 ACQ196645 AMM196645 AWI196645 BGE196645 BQA196645 BZW196645 CJS196645 CTO196645 DDK196645 DNG196645 DXC196645 EGY196645 EQU196645 FAQ196645 FKM196645 FUI196645 GEE196645 GOA196645 GXW196645 HHS196645 HRO196645 IBK196645 ILG196645 IVC196645 JEY196645 JOU196645 JYQ196645 KIM196645 KSI196645 LCE196645 LMA196645 LVW196645 MFS196645 MPO196645 MZK196645 NJG196645 NTC196645 OCY196645 OMU196645 OWQ196645 PGM196645 PQI196645 QAE196645 QKA196645 QTW196645 RDS196645 RNO196645 RXK196645 SHG196645 SRC196645 TAY196645 TKU196645 TUQ196645 UEM196645 UOI196645 UYE196645 VIA196645 VRW196645 WBS196645 WLO196645 WVK196645 C262181 IY262181 SU262181 ACQ262181 AMM262181 AWI262181 BGE262181 BQA262181 BZW262181 CJS262181 CTO262181 DDK262181 DNG262181 DXC262181 EGY262181 EQU262181 FAQ262181 FKM262181 FUI262181 GEE262181 GOA262181 GXW262181 HHS262181 HRO262181 IBK262181 ILG262181 IVC262181 JEY262181 JOU262181 JYQ262181 KIM262181 KSI262181 LCE262181 LMA262181 LVW262181 MFS262181 MPO262181 MZK262181 NJG262181 NTC262181 OCY262181 OMU262181 OWQ262181 PGM262181 PQI262181 QAE262181 QKA262181 QTW262181 RDS262181 RNO262181 RXK262181 SHG262181 SRC262181 TAY262181 TKU262181 TUQ262181 UEM262181 UOI262181 UYE262181 VIA262181 VRW262181 WBS262181 WLO262181 WVK262181 C327717 IY327717 SU327717 ACQ327717 AMM327717 AWI327717 BGE327717 BQA327717 BZW327717 CJS327717 CTO327717 DDK327717 DNG327717 DXC327717 EGY327717 EQU327717 FAQ327717 FKM327717 FUI327717 GEE327717 GOA327717 GXW327717 HHS327717 HRO327717 IBK327717 ILG327717 IVC327717 JEY327717 JOU327717 JYQ327717 KIM327717 KSI327717 LCE327717 LMA327717 LVW327717 MFS327717 MPO327717 MZK327717 NJG327717 NTC327717 OCY327717 OMU327717 OWQ327717 PGM327717 PQI327717 QAE327717 QKA327717 QTW327717 RDS327717 RNO327717 RXK327717 SHG327717 SRC327717 TAY327717 TKU327717 TUQ327717 UEM327717 UOI327717 UYE327717 VIA327717 VRW327717 WBS327717 WLO327717 WVK327717 C393253 IY393253 SU393253 ACQ393253 AMM393253 AWI393253 BGE393253 BQA393253 BZW393253 CJS393253 CTO393253 DDK393253 DNG393253 DXC393253 EGY393253 EQU393253 FAQ393253 FKM393253 FUI393253 GEE393253 GOA393253 GXW393253 HHS393253 HRO393253 IBK393253 ILG393253 IVC393253 JEY393253 JOU393253 JYQ393253 KIM393253 KSI393253 LCE393253 LMA393253 LVW393253 MFS393253 MPO393253 MZK393253 NJG393253 NTC393253 OCY393253 OMU393253 OWQ393253 PGM393253 PQI393253 QAE393253 QKA393253 QTW393253 RDS393253 RNO393253 RXK393253 SHG393253 SRC393253 TAY393253 TKU393253 TUQ393253 UEM393253 UOI393253 UYE393253 VIA393253 VRW393253 WBS393253 WLO393253 WVK393253 C458789 IY458789 SU458789 ACQ458789 AMM458789 AWI458789 BGE458789 BQA458789 BZW458789 CJS458789 CTO458789 DDK458789 DNG458789 DXC458789 EGY458789 EQU458789 FAQ458789 FKM458789 FUI458789 GEE458789 GOA458789 GXW458789 HHS458789 HRO458789 IBK458789 ILG458789 IVC458789 JEY458789 JOU458789 JYQ458789 KIM458789 KSI458789 LCE458789 LMA458789 LVW458789 MFS458789 MPO458789 MZK458789 NJG458789 NTC458789 OCY458789 OMU458789 OWQ458789 PGM458789 PQI458789 QAE458789 QKA458789 QTW458789 RDS458789 RNO458789 RXK458789 SHG458789 SRC458789 TAY458789 TKU458789 TUQ458789 UEM458789 UOI458789 UYE458789 VIA458789 VRW458789 WBS458789 WLO458789 WVK458789 C524325 IY524325 SU524325 ACQ524325 AMM524325 AWI524325 BGE524325 BQA524325 BZW524325 CJS524325 CTO524325 DDK524325 DNG524325 DXC524325 EGY524325 EQU524325 FAQ524325 FKM524325 FUI524325 GEE524325 GOA524325 GXW524325 HHS524325 HRO524325 IBK524325 ILG524325 IVC524325 JEY524325 JOU524325 JYQ524325 KIM524325 KSI524325 LCE524325 LMA524325 LVW524325 MFS524325 MPO524325 MZK524325 NJG524325 NTC524325 OCY524325 OMU524325 OWQ524325 PGM524325 PQI524325 QAE524325 QKA524325 QTW524325 RDS524325 RNO524325 RXK524325 SHG524325 SRC524325 TAY524325 TKU524325 TUQ524325 UEM524325 UOI524325 UYE524325 VIA524325 VRW524325 WBS524325 WLO524325 WVK524325 C589861 IY589861 SU589861 ACQ589861 AMM589861 AWI589861 BGE589861 BQA589861 BZW589861 CJS589861 CTO589861 DDK589861 DNG589861 DXC589861 EGY589861 EQU589861 FAQ589861 FKM589861 FUI589861 GEE589861 GOA589861 GXW589861 HHS589861 HRO589861 IBK589861 ILG589861 IVC589861 JEY589861 JOU589861 JYQ589861 KIM589861 KSI589861 LCE589861 LMA589861 LVW589861 MFS589861 MPO589861 MZK589861 NJG589861 NTC589861 OCY589861 OMU589861 OWQ589861 PGM589861 PQI589861 QAE589861 QKA589861 QTW589861 RDS589861 RNO589861 RXK589861 SHG589861 SRC589861 TAY589861 TKU589861 TUQ589861 UEM589861 UOI589861 UYE589861 VIA589861 VRW589861 WBS589861 WLO589861 WVK589861 C655397 IY655397 SU655397 ACQ655397 AMM655397 AWI655397 BGE655397 BQA655397 BZW655397 CJS655397 CTO655397 DDK655397 DNG655397 DXC655397 EGY655397 EQU655397 FAQ655397 FKM655397 FUI655397 GEE655397 GOA655397 GXW655397 HHS655397 HRO655397 IBK655397 ILG655397 IVC655397 JEY655397 JOU655397 JYQ655397 KIM655397 KSI655397 LCE655397 LMA655397 LVW655397 MFS655397 MPO655397 MZK655397 NJG655397 NTC655397 OCY655397 OMU655397 OWQ655397 PGM655397 PQI655397 QAE655397 QKA655397 QTW655397 RDS655397 RNO655397 RXK655397 SHG655397 SRC655397 TAY655397 TKU655397 TUQ655397 UEM655397 UOI655397 UYE655397 VIA655397 VRW655397 WBS655397 WLO655397 WVK655397 C720933 IY720933 SU720933 ACQ720933 AMM720933 AWI720933 BGE720933 BQA720933 BZW720933 CJS720933 CTO720933 DDK720933 DNG720933 DXC720933 EGY720933 EQU720933 FAQ720933 FKM720933 FUI720933 GEE720933 GOA720933 GXW720933 HHS720933 HRO720933 IBK720933 ILG720933 IVC720933 JEY720933 JOU720933 JYQ720933 KIM720933 KSI720933 LCE720933 LMA720933 LVW720933 MFS720933 MPO720933 MZK720933 NJG720933 NTC720933 OCY720933 OMU720933 OWQ720933 PGM720933 PQI720933 QAE720933 QKA720933 QTW720933 RDS720933 RNO720933 RXK720933 SHG720933 SRC720933 TAY720933 TKU720933 TUQ720933 UEM720933 UOI720933 UYE720933 VIA720933 VRW720933 WBS720933 WLO720933 WVK720933 C786469 IY786469 SU786469 ACQ786469 AMM786469 AWI786469 BGE786469 BQA786469 BZW786469 CJS786469 CTO786469 DDK786469 DNG786469 DXC786469 EGY786469 EQU786469 FAQ786469 FKM786469 FUI786469 GEE786469 GOA786469 GXW786469 HHS786469 HRO786469 IBK786469 ILG786469 IVC786469 JEY786469 JOU786469 JYQ786469 KIM786469 KSI786469 LCE786469 LMA786469 LVW786469 MFS786469 MPO786469 MZK786469 NJG786469 NTC786469 OCY786469 OMU786469 OWQ786469 PGM786469 PQI786469 QAE786469 QKA786469 QTW786469 RDS786469 RNO786469 RXK786469 SHG786469 SRC786469 TAY786469 TKU786469 TUQ786469 UEM786469 UOI786469 UYE786469 VIA786469 VRW786469 WBS786469 WLO786469 WVK786469 C852005 IY852005 SU852005 ACQ852005 AMM852005 AWI852005 BGE852005 BQA852005 BZW852005 CJS852005 CTO852005 DDK852005 DNG852005 DXC852005 EGY852005 EQU852005 FAQ852005 FKM852005 FUI852005 GEE852005 GOA852005 GXW852005 HHS852005 HRO852005 IBK852005 ILG852005 IVC852005 JEY852005 JOU852005 JYQ852005 KIM852005 KSI852005 LCE852005 LMA852005 LVW852005 MFS852005 MPO852005 MZK852005 NJG852005 NTC852005 OCY852005 OMU852005 OWQ852005 PGM852005 PQI852005 QAE852005 QKA852005 QTW852005 RDS852005 RNO852005 RXK852005 SHG852005 SRC852005 TAY852005 TKU852005 TUQ852005 UEM852005 UOI852005 UYE852005 VIA852005 VRW852005 WBS852005 WLO852005 WVK852005 C917541 IY917541 SU917541 ACQ917541 AMM917541 AWI917541 BGE917541 BQA917541 BZW917541 CJS917541 CTO917541 DDK917541 DNG917541 DXC917541 EGY917541 EQU917541 FAQ917541 FKM917541 FUI917541 GEE917541 GOA917541 GXW917541 HHS917541 HRO917541 IBK917541 ILG917541 IVC917541 JEY917541 JOU917541 JYQ917541 KIM917541 KSI917541 LCE917541 LMA917541 LVW917541 MFS917541 MPO917541 MZK917541 NJG917541 NTC917541 OCY917541 OMU917541 OWQ917541 PGM917541 PQI917541 QAE917541 QKA917541 QTW917541 RDS917541 RNO917541 RXK917541 SHG917541 SRC917541 TAY917541 TKU917541 TUQ917541 UEM917541 UOI917541 UYE917541 VIA917541 VRW917541 WBS917541 WLO917541 WVK917541 C983077 IY983077 SU983077 ACQ983077 AMM983077 AWI983077 BGE983077 BQA983077 BZW983077 CJS983077 CTO983077 DDK983077 DNG983077 DXC983077 EGY983077 EQU983077 FAQ983077 FKM983077 FUI983077 GEE983077 GOA983077 GXW983077 HHS983077 HRO983077 IBK983077 ILG983077 IVC983077 JEY983077 JOU983077 JYQ983077 KIM983077 KSI983077 LCE983077 LMA983077 LVW983077 MFS983077 MPO983077 MZK983077 NJG983077 NTC983077 OCY983077 OMU983077 OWQ983077 PGM983077 PQI983077 QAE983077 QKA983077 QTW983077 RDS983077 RNO983077 RXK983077 SHG983077 SRC983077 TAY983077 TKU983077 TUQ983077 UEM983077 UOI983077 UYE983077 VIA983077 VRW983077 WBS983077 WLO983077 WVK983077 C69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C65605 IY65605 SU65605 ACQ65605 AMM65605 AWI65605 BGE65605 BQA65605 BZW65605 CJS65605 CTO65605 DDK65605 DNG65605 DXC65605 EGY65605 EQU65605 FAQ65605 FKM65605 FUI65605 GEE65605 GOA65605 GXW65605 HHS65605 HRO65605 IBK65605 ILG65605 IVC65605 JEY65605 JOU65605 JYQ65605 KIM65605 KSI65605 LCE65605 LMA65605 LVW65605 MFS65605 MPO65605 MZK65605 NJG65605 NTC65605 OCY65605 OMU65605 OWQ65605 PGM65605 PQI65605 QAE65605 QKA65605 QTW65605 RDS65605 RNO65605 RXK65605 SHG65605 SRC65605 TAY65605 TKU65605 TUQ65605 UEM65605 UOI65605 UYE65605 VIA65605 VRW65605 WBS65605 WLO65605 WVK65605 C131141 IY131141 SU131141 ACQ131141 AMM131141 AWI131141 BGE131141 BQA131141 BZW131141 CJS131141 CTO131141 DDK131141 DNG131141 DXC131141 EGY131141 EQU131141 FAQ131141 FKM131141 FUI131141 GEE131141 GOA131141 GXW131141 HHS131141 HRO131141 IBK131141 ILG131141 IVC131141 JEY131141 JOU131141 JYQ131141 KIM131141 KSI131141 LCE131141 LMA131141 LVW131141 MFS131141 MPO131141 MZK131141 NJG131141 NTC131141 OCY131141 OMU131141 OWQ131141 PGM131141 PQI131141 QAE131141 QKA131141 QTW131141 RDS131141 RNO131141 RXK131141 SHG131141 SRC131141 TAY131141 TKU131141 TUQ131141 UEM131141 UOI131141 UYE131141 VIA131141 VRW131141 WBS131141 WLO131141 WVK131141 C196677 IY196677 SU196677 ACQ196677 AMM196677 AWI196677 BGE196677 BQA196677 BZW196677 CJS196677 CTO196677 DDK196677 DNG196677 DXC196677 EGY196677 EQU196677 FAQ196677 FKM196677 FUI196677 GEE196677 GOA196677 GXW196677 HHS196677 HRO196677 IBK196677 ILG196677 IVC196677 JEY196677 JOU196677 JYQ196677 KIM196677 KSI196677 LCE196677 LMA196677 LVW196677 MFS196677 MPO196677 MZK196677 NJG196677 NTC196677 OCY196677 OMU196677 OWQ196677 PGM196677 PQI196677 QAE196677 QKA196677 QTW196677 RDS196677 RNO196677 RXK196677 SHG196677 SRC196677 TAY196677 TKU196677 TUQ196677 UEM196677 UOI196677 UYE196677 VIA196677 VRW196677 WBS196677 WLO196677 WVK196677 C262213 IY262213 SU262213 ACQ262213 AMM262213 AWI262213 BGE262213 BQA262213 BZW262213 CJS262213 CTO262213 DDK262213 DNG262213 DXC262213 EGY262213 EQU262213 FAQ262213 FKM262213 FUI262213 GEE262213 GOA262213 GXW262213 HHS262213 HRO262213 IBK262213 ILG262213 IVC262213 JEY262213 JOU262213 JYQ262213 KIM262213 KSI262213 LCE262213 LMA262213 LVW262213 MFS262213 MPO262213 MZK262213 NJG262213 NTC262213 OCY262213 OMU262213 OWQ262213 PGM262213 PQI262213 QAE262213 QKA262213 QTW262213 RDS262213 RNO262213 RXK262213 SHG262213 SRC262213 TAY262213 TKU262213 TUQ262213 UEM262213 UOI262213 UYE262213 VIA262213 VRW262213 WBS262213 WLO262213 WVK262213 C327749 IY327749 SU327749 ACQ327749 AMM327749 AWI327749 BGE327749 BQA327749 BZW327749 CJS327749 CTO327749 DDK327749 DNG327749 DXC327749 EGY327749 EQU327749 FAQ327749 FKM327749 FUI327749 GEE327749 GOA327749 GXW327749 HHS327749 HRO327749 IBK327749 ILG327749 IVC327749 JEY327749 JOU327749 JYQ327749 KIM327749 KSI327749 LCE327749 LMA327749 LVW327749 MFS327749 MPO327749 MZK327749 NJG327749 NTC327749 OCY327749 OMU327749 OWQ327749 PGM327749 PQI327749 QAE327749 QKA327749 QTW327749 RDS327749 RNO327749 RXK327749 SHG327749 SRC327749 TAY327749 TKU327749 TUQ327749 UEM327749 UOI327749 UYE327749 VIA327749 VRW327749 WBS327749 WLO327749 WVK327749 C393285 IY393285 SU393285 ACQ393285 AMM393285 AWI393285 BGE393285 BQA393285 BZW393285 CJS393285 CTO393285 DDK393285 DNG393285 DXC393285 EGY393285 EQU393285 FAQ393285 FKM393285 FUI393285 GEE393285 GOA393285 GXW393285 HHS393285 HRO393285 IBK393285 ILG393285 IVC393285 JEY393285 JOU393285 JYQ393285 KIM393285 KSI393285 LCE393285 LMA393285 LVW393285 MFS393285 MPO393285 MZK393285 NJG393285 NTC393285 OCY393285 OMU393285 OWQ393285 PGM393285 PQI393285 QAE393285 QKA393285 QTW393285 RDS393285 RNO393285 RXK393285 SHG393285 SRC393285 TAY393285 TKU393285 TUQ393285 UEM393285 UOI393285 UYE393285 VIA393285 VRW393285 WBS393285 WLO393285 WVK393285 C458821 IY458821 SU458821 ACQ458821 AMM458821 AWI458821 BGE458821 BQA458821 BZW458821 CJS458821 CTO458821 DDK458821 DNG458821 DXC458821 EGY458821 EQU458821 FAQ458821 FKM458821 FUI458821 GEE458821 GOA458821 GXW458821 HHS458821 HRO458821 IBK458821 ILG458821 IVC458821 JEY458821 JOU458821 JYQ458821 KIM458821 KSI458821 LCE458821 LMA458821 LVW458821 MFS458821 MPO458821 MZK458821 NJG458821 NTC458821 OCY458821 OMU458821 OWQ458821 PGM458821 PQI458821 QAE458821 QKA458821 QTW458821 RDS458821 RNO458821 RXK458821 SHG458821 SRC458821 TAY458821 TKU458821 TUQ458821 UEM458821 UOI458821 UYE458821 VIA458821 VRW458821 WBS458821 WLO458821 WVK458821 C524357 IY524357 SU524357 ACQ524357 AMM524357 AWI524357 BGE524357 BQA524357 BZW524357 CJS524357 CTO524357 DDK524357 DNG524357 DXC524357 EGY524357 EQU524357 FAQ524357 FKM524357 FUI524357 GEE524357 GOA524357 GXW524357 HHS524357 HRO524357 IBK524357 ILG524357 IVC524357 JEY524357 JOU524357 JYQ524357 KIM524357 KSI524357 LCE524357 LMA524357 LVW524357 MFS524357 MPO524357 MZK524357 NJG524357 NTC524357 OCY524357 OMU524357 OWQ524357 PGM524357 PQI524357 QAE524357 QKA524357 QTW524357 RDS524357 RNO524357 RXK524357 SHG524357 SRC524357 TAY524357 TKU524357 TUQ524357 UEM524357 UOI524357 UYE524357 VIA524357 VRW524357 WBS524357 WLO524357 WVK524357 C589893 IY589893 SU589893 ACQ589893 AMM589893 AWI589893 BGE589893 BQA589893 BZW589893 CJS589893 CTO589893 DDK589893 DNG589893 DXC589893 EGY589893 EQU589893 FAQ589893 FKM589893 FUI589893 GEE589893 GOA589893 GXW589893 HHS589893 HRO589893 IBK589893 ILG589893 IVC589893 JEY589893 JOU589893 JYQ589893 KIM589893 KSI589893 LCE589893 LMA589893 LVW589893 MFS589893 MPO589893 MZK589893 NJG589893 NTC589893 OCY589893 OMU589893 OWQ589893 PGM589893 PQI589893 QAE589893 QKA589893 QTW589893 RDS589893 RNO589893 RXK589893 SHG589893 SRC589893 TAY589893 TKU589893 TUQ589893 UEM589893 UOI589893 UYE589893 VIA589893 VRW589893 WBS589893 WLO589893 WVK589893 C655429 IY655429 SU655429 ACQ655429 AMM655429 AWI655429 BGE655429 BQA655429 BZW655429 CJS655429 CTO655429 DDK655429 DNG655429 DXC655429 EGY655429 EQU655429 FAQ655429 FKM655429 FUI655429 GEE655429 GOA655429 GXW655429 HHS655429 HRO655429 IBK655429 ILG655429 IVC655429 JEY655429 JOU655429 JYQ655429 KIM655429 KSI655429 LCE655429 LMA655429 LVW655429 MFS655429 MPO655429 MZK655429 NJG655429 NTC655429 OCY655429 OMU655429 OWQ655429 PGM655429 PQI655429 QAE655429 QKA655429 QTW655429 RDS655429 RNO655429 RXK655429 SHG655429 SRC655429 TAY655429 TKU655429 TUQ655429 UEM655429 UOI655429 UYE655429 VIA655429 VRW655429 WBS655429 WLO655429 WVK655429 C720965 IY720965 SU720965 ACQ720965 AMM720965 AWI720965 BGE720965 BQA720965 BZW720965 CJS720965 CTO720965 DDK720965 DNG720965 DXC720965 EGY720965 EQU720965 FAQ720965 FKM720965 FUI720965 GEE720965 GOA720965 GXW720965 HHS720965 HRO720965 IBK720965 ILG720965 IVC720965 JEY720965 JOU720965 JYQ720965 KIM720965 KSI720965 LCE720965 LMA720965 LVW720965 MFS720965 MPO720965 MZK720965 NJG720965 NTC720965 OCY720965 OMU720965 OWQ720965 PGM720965 PQI720965 QAE720965 QKA720965 QTW720965 RDS720965 RNO720965 RXK720965 SHG720965 SRC720965 TAY720965 TKU720965 TUQ720965 UEM720965 UOI720965 UYE720965 VIA720965 VRW720965 WBS720965 WLO720965 WVK720965 C786501 IY786501 SU786501 ACQ786501 AMM786501 AWI786501 BGE786501 BQA786501 BZW786501 CJS786501 CTO786501 DDK786501 DNG786501 DXC786501 EGY786501 EQU786501 FAQ786501 FKM786501 FUI786501 GEE786501 GOA786501 GXW786501 HHS786501 HRO786501 IBK786501 ILG786501 IVC786501 JEY786501 JOU786501 JYQ786501 KIM786501 KSI786501 LCE786501 LMA786501 LVW786501 MFS786501 MPO786501 MZK786501 NJG786501 NTC786501 OCY786501 OMU786501 OWQ786501 PGM786501 PQI786501 QAE786501 QKA786501 QTW786501 RDS786501 RNO786501 RXK786501 SHG786501 SRC786501 TAY786501 TKU786501 TUQ786501 UEM786501 UOI786501 UYE786501 VIA786501 VRW786501 WBS786501 WLO786501 WVK786501 C852037 IY852037 SU852037 ACQ852037 AMM852037 AWI852037 BGE852037 BQA852037 BZW852037 CJS852037 CTO852037 DDK852037 DNG852037 DXC852037 EGY852037 EQU852037 FAQ852037 FKM852037 FUI852037 GEE852037 GOA852037 GXW852037 HHS852037 HRO852037 IBK852037 ILG852037 IVC852037 JEY852037 JOU852037 JYQ852037 KIM852037 KSI852037 LCE852037 LMA852037 LVW852037 MFS852037 MPO852037 MZK852037 NJG852037 NTC852037 OCY852037 OMU852037 OWQ852037 PGM852037 PQI852037 QAE852037 QKA852037 QTW852037 RDS852037 RNO852037 RXK852037 SHG852037 SRC852037 TAY852037 TKU852037 TUQ852037 UEM852037 UOI852037 UYE852037 VIA852037 VRW852037 WBS852037 WLO852037 WVK852037 C917573 IY917573 SU917573 ACQ917573 AMM917573 AWI917573 BGE917573 BQA917573 BZW917573 CJS917573 CTO917573 DDK917573 DNG917573 DXC917573 EGY917573 EQU917573 FAQ917573 FKM917573 FUI917573 GEE917573 GOA917573 GXW917573 HHS917573 HRO917573 IBK917573 ILG917573 IVC917573 JEY917573 JOU917573 JYQ917573 KIM917573 KSI917573 LCE917573 LMA917573 LVW917573 MFS917573 MPO917573 MZK917573 NJG917573 NTC917573 OCY917573 OMU917573 OWQ917573 PGM917573 PQI917573 QAE917573 QKA917573 QTW917573 RDS917573 RNO917573 RXK917573 SHG917573 SRC917573 TAY917573 TKU917573 TUQ917573 UEM917573 UOI917573 UYE917573 VIA917573 VRW917573 WBS917573 WLO917573 WVK917573 C983109 IY983109 SU983109 ACQ983109 AMM983109 AWI983109 BGE983109 BQA983109 BZW983109 CJS983109 CTO983109 DDK983109 DNG983109 DXC983109 EGY983109 EQU983109 FAQ983109 FKM983109 FUI983109 GEE983109 GOA983109 GXW983109 HHS983109 HRO983109 IBK983109 ILG983109 IVC983109 JEY983109 JOU983109 JYQ983109 KIM983109 KSI983109 LCE983109 LMA983109 LVW983109 MFS983109 MPO983109 MZK983109 NJG983109 NTC983109 OCY983109 OMU983109 OWQ983109 PGM983109 PQI983109 QAE983109 QKA983109 QTW983109 RDS983109 RNO983109 RXK983109 SHG983109 SRC983109 TAY983109 TKU983109 TUQ983109 UEM983109 UOI983109 UYE983109 VIA983109 VRW983109 WBS983109 WLO983109 WVK983109 C89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C65625 IY65625 SU65625 ACQ65625 AMM65625 AWI65625 BGE65625 BQA65625 BZW65625 CJS65625 CTO65625 DDK65625 DNG65625 DXC65625 EGY65625 EQU65625 FAQ65625 FKM65625 FUI65625 GEE65625 GOA65625 GXW65625 HHS65625 HRO65625 IBK65625 ILG65625 IVC65625 JEY65625 JOU65625 JYQ65625 KIM65625 KSI65625 LCE65625 LMA65625 LVW65625 MFS65625 MPO65625 MZK65625 NJG65625 NTC65625 OCY65625 OMU65625 OWQ65625 PGM65625 PQI65625 QAE65625 QKA65625 QTW65625 RDS65625 RNO65625 RXK65625 SHG65625 SRC65625 TAY65625 TKU65625 TUQ65625 UEM65625 UOI65625 UYE65625 VIA65625 VRW65625 WBS65625 WLO65625 WVK65625 C131161 IY131161 SU131161 ACQ131161 AMM131161 AWI131161 BGE131161 BQA131161 BZW131161 CJS131161 CTO131161 DDK131161 DNG131161 DXC131161 EGY131161 EQU131161 FAQ131161 FKM131161 FUI131161 GEE131161 GOA131161 GXW131161 HHS131161 HRO131161 IBK131161 ILG131161 IVC131161 JEY131161 JOU131161 JYQ131161 KIM131161 KSI131161 LCE131161 LMA131161 LVW131161 MFS131161 MPO131161 MZK131161 NJG131161 NTC131161 OCY131161 OMU131161 OWQ131161 PGM131161 PQI131161 QAE131161 QKA131161 QTW131161 RDS131161 RNO131161 RXK131161 SHG131161 SRC131161 TAY131161 TKU131161 TUQ131161 UEM131161 UOI131161 UYE131161 VIA131161 VRW131161 WBS131161 WLO131161 WVK131161 C196697 IY196697 SU196697 ACQ196697 AMM196697 AWI196697 BGE196697 BQA196697 BZW196697 CJS196697 CTO196697 DDK196697 DNG196697 DXC196697 EGY196697 EQU196697 FAQ196697 FKM196697 FUI196697 GEE196697 GOA196697 GXW196697 HHS196697 HRO196697 IBK196697 ILG196697 IVC196697 JEY196697 JOU196697 JYQ196697 KIM196697 KSI196697 LCE196697 LMA196697 LVW196697 MFS196697 MPO196697 MZK196697 NJG196697 NTC196697 OCY196697 OMU196697 OWQ196697 PGM196697 PQI196697 QAE196697 QKA196697 QTW196697 RDS196697 RNO196697 RXK196697 SHG196697 SRC196697 TAY196697 TKU196697 TUQ196697 UEM196697 UOI196697 UYE196697 VIA196697 VRW196697 WBS196697 WLO196697 WVK196697 C262233 IY262233 SU262233 ACQ262233 AMM262233 AWI262233 BGE262233 BQA262233 BZW262233 CJS262233 CTO262233 DDK262233 DNG262233 DXC262233 EGY262233 EQU262233 FAQ262233 FKM262233 FUI262233 GEE262233 GOA262233 GXW262233 HHS262233 HRO262233 IBK262233 ILG262233 IVC262233 JEY262233 JOU262233 JYQ262233 KIM262233 KSI262233 LCE262233 LMA262233 LVW262233 MFS262233 MPO262233 MZK262233 NJG262233 NTC262233 OCY262233 OMU262233 OWQ262233 PGM262233 PQI262233 QAE262233 QKA262233 QTW262233 RDS262233 RNO262233 RXK262233 SHG262233 SRC262233 TAY262233 TKU262233 TUQ262233 UEM262233 UOI262233 UYE262233 VIA262233 VRW262233 WBS262233 WLO262233 WVK262233 C327769 IY327769 SU327769 ACQ327769 AMM327769 AWI327769 BGE327769 BQA327769 BZW327769 CJS327769 CTO327769 DDK327769 DNG327769 DXC327769 EGY327769 EQU327769 FAQ327769 FKM327769 FUI327769 GEE327769 GOA327769 GXW327769 HHS327769 HRO327769 IBK327769 ILG327769 IVC327769 JEY327769 JOU327769 JYQ327769 KIM327769 KSI327769 LCE327769 LMA327769 LVW327769 MFS327769 MPO327769 MZK327769 NJG327769 NTC327769 OCY327769 OMU327769 OWQ327769 PGM327769 PQI327769 QAE327769 QKA327769 QTW327769 RDS327769 RNO327769 RXK327769 SHG327769 SRC327769 TAY327769 TKU327769 TUQ327769 UEM327769 UOI327769 UYE327769 VIA327769 VRW327769 WBS327769 WLO327769 WVK327769 C393305 IY393305 SU393305 ACQ393305 AMM393305 AWI393305 BGE393305 BQA393305 BZW393305 CJS393305 CTO393305 DDK393305 DNG393305 DXC393305 EGY393305 EQU393305 FAQ393305 FKM393305 FUI393305 GEE393305 GOA393305 GXW393305 HHS393305 HRO393305 IBK393305 ILG393305 IVC393305 JEY393305 JOU393305 JYQ393305 KIM393305 KSI393305 LCE393305 LMA393305 LVW393305 MFS393305 MPO393305 MZK393305 NJG393305 NTC393305 OCY393305 OMU393305 OWQ393305 PGM393305 PQI393305 QAE393305 QKA393305 QTW393305 RDS393305 RNO393305 RXK393305 SHG393305 SRC393305 TAY393305 TKU393305 TUQ393305 UEM393305 UOI393305 UYE393305 VIA393305 VRW393305 WBS393305 WLO393305 WVK393305 C458841 IY458841 SU458841 ACQ458841 AMM458841 AWI458841 BGE458841 BQA458841 BZW458841 CJS458841 CTO458841 DDK458841 DNG458841 DXC458841 EGY458841 EQU458841 FAQ458841 FKM458841 FUI458841 GEE458841 GOA458841 GXW458841 HHS458841 HRO458841 IBK458841 ILG458841 IVC458841 JEY458841 JOU458841 JYQ458841 KIM458841 KSI458841 LCE458841 LMA458841 LVW458841 MFS458841 MPO458841 MZK458841 NJG458841 NTC458841 OCY458841 OMU458841 OWQ458841 PGM458841 PQI458841 QAE458841 QKA458841 QTW458841 RDS458841 RNO458841 RXK458841 SHG458841 SRC458841 TAY458841 TKU458841 TUQ458841 UEM458841 UOI458841 UYE458841 VIA458841 VRW458841 WBS458841 WLO458841 WVK458841 C524377 IY524377 SU524377 ACQ524377 AMM524377 AWI524377 BGE524377 BQA524377 BZW524377 CJS524377 CTO524377 DDK524377 DNG524377 DXC524377 EGY524377 EQU524377 FAQ524377 FKM524377 FUI524377 GEE524377 GOA524377 GXW524377 HHS524377 HRO524377 IBK524377 ILG524377 IVC524377 JEY524377 JOU524377 JYQ524377 KIM524377 KSI524377 LCE524377 LMA524377 LVW524377 MFS524377 MPO524377 MZK524377 NJG524377 NTC524377 OCY524377 OMU524377 OWQ524377 PGM524377 PQI524377 QAE524377 QKA524377 QTW524377 RDS524377 RNO524377 RXK524377 SHG524377 SRC524377 TAY524377 TKU524377 TUQ524377 UEM524377 UOI524377 UYE524377 VIA524377 VRW524377 WBS524377 WLO524377 WVK524377 C589913 IY589913 SU589913 ACQ589913 AMM589913 AWI589913 BGE589913 BQA589913 BZW589913 CJS589913 CTO589913 DDK589913 DNG589913 DXC589913 EGY589913 EQU589913 FAQ589913 FKM589913 FUI589913 GEE589913 GOA589913 GXW589913 HHS589913 HRO589913 IBK589913 ILG589913 IVC589913 JEY589913 JOU589913 JYQ589913 KIM589913 KSI589913 LCE589913 LMA589913 LVW589913 MFS589913 MPO589913 MZK589913 NJG589913 NTC589913 OCY589913 OMU589913 OWQ589913 PGM589913 PQI589913 QAE589913 QKA589913 QTW589913 RDS589913 RNO589913 RXK589913 SHG589913 SRC589913 TAY589913 TKU589913 TUQ589913 UEM589913 UOI589913 UYE589913 VIA589913 VRW589913 WBS589913 WLO589913 WVK589913 C655449 IY655449 SU655449 ACQ655449 AMM655449 AWI655449 BGE655449 BQA655449 BZW655449 CJS655449 CTO655449 DDK655449 DNG655449 DXC655449 EGY655449 EQU655449 FAQ655449 FKM655449 FUI655449 GEE655449 GOA655449 GXW655449 HHS655449 HRO655449 IBK655449 ILG655449 IVC655449 JEY655449 JOU655449 JYQ655449 KIM655449 KSI655449 LCE655449 LMA655449 LVW655449 MFS655449 MPO655449 MZK655449 NJG655449 NTC655449 OCY655449 OMU655449 OWQ655449 PGM655449 PQI655449 QAE655449 QKA655449 QTW655449 RDS655449 RNO655449 RXK655449 SHG655449 SRC655449 TAY655449 TKU655449 TUQ655449 UEM655449 UOI655449 UYE655449 VIA655449 VRW655449 WBS655449 WLO655449 WVK655449 C720985 IY720985 SU720985 ACQ720985 AMM720985 AWI720985 BGE720985 BQA720985 BZW720985 CJS720985 CTO720985 DDK720985 DNG720985 DXC720985 EGY720985 EQU720985 FAQ720985 FKM720985 FUI720985 GEE720985 GOA720985 GXW720985 HHS720985 HRO720985 IBK720985 ILG720985 IVC720985 JEY720985 JOU720985 JYQ720985 KIM720985 KSI720985 LCE720985 LMA720985 LVW720985 MFS720985 MPO720985 MZK720985 NJG720985 NTC720985 OCY720985 OMU720985 OWQ720985 PGM720985 PQI720985 QAE720985 QKA720985 QTW720985 RDS720985 RNO720985 RXK720985 SHG720985 SRC720985 TAY720985 TKU720985 TUQ720985 UEM720985 UOI720985 UYE720985 VIA720985 VRW720985 WBS720985 WLO720985 WVK720985 C786521 IY786521 SU786521 ACQ786521 AMM786521 AWI786521 BGE786521 BQA786521 BZW786521 CJS786521 CTO786521 DDK786521 DNG786521 DXC786521 EGY786521 EQU786521 FAQ786521 FKM786521 FUI786521 GEE786521 GOA786521 GXW786521 HHS786521 HRO786521 IBK786521 ILG786521 IVC786521 JEY786521 JOU786521 JYQ786521 KIM786521 KSI786521 LCE786521 LMA786521 LVW786521 MFS786521 MPO786521 MZK786521 NJG786521 NTC786521 OCY786521 OMU786521 OWQ786521 PGM786521 PQI786521 QAE786521 QKA786521 QTW786521 RDS786521 RNO786521 RXK786521 SHG786521 SRC786521 TAY786521 TKU786521 TUQ786521 UEM786521 UOI786521 UYE786521 VIA786521 VRW786521 WBS786521 WLO786521 WVK786521 C852057 IY852057 SU852057 ACQ852057 AMM852057 AWI852057 BGE852057 BQA852057 BZW852057 CJS852057 CTO852057 DDK852057 DNG852057 DXC852057 EGY852057 EQU852057 FAQ852057 FKM852057 FUI852057 GEE852057 GOA852057 GXW852057 HHS852057 HRO852057 IBK852057 ILG852057 IVC852057 JEY852057 JOU852057 JYQ852057 KIM852057 KSI852057 LCE852057 LMA852057 LVW852057 MFS852057 MPO852057 MZK852057 NJG852057 NTC852057 OCY852057 OMU852057 OWQ852057 PGM852057 PQI852057 QAE852057 QKA852057 QTW852057 RDS852057 RNO852057 RXK852057 SHG852057 SRC852057 TAY852057 TKU852057 TUQ852057 UEM852057 UOI852057 UYE852057 VIA852057 VRW852057 WBS852057 WLO852057 WVK852057 C917593 IY917593 SU917593 ACQ917593 AMM917593 AWI917593 BGE917593 BQA917593 BZW917593 CJS917593 CTO917593 DDK917593 DNG917593 DXC917593 EGY917593 EQU917593 FAQ917593 FKM917593 FUI917593 GEE917593 GOA917593 GXW917593 HHS917593 HRO917593 IBK917593 ILG917593 IVC917593 JEY917593 JOU917593 JYQ917593 KIM917593 KSI917593 LCE917593 LMA917593 LVW917593 MFS917593 MPO917593 MZK917593 NJG917593 NTC917593 OCY917593 OMU917593 OWQ917593 PGM917593 PQI917593 QAE917593 QKA917593 QTW917593 RDS917593 RNO917593 RXK917593 SHG917593 SRC917593 TAY917593 TKU917593 TUQ917593 UEM917593 UOI917593 UYE917593 VIA917593 VRW917593 WBS917593 WLO917593 WVK917593 C983129 IY983129 SU983129 ACQ983129 AMM983129 AWI983129 BGE983129 BQA983129 BZW983129 CJS983129 CTO983129 DDK983129 DNG983129 DXC983129 EGY983129 EQU983129 FAQ983129 FKM983129 FUI983129 GEE983129 GOA983129 GXW983129 HHS983129 HRO983129 IBK983129 ILG983129 IVC983129 JEY983129 JOU983129 JYQ983129 KIM983129 KSI983129 LCE983129 LMA983129 LVW983129 MFS983129 MPO983129 MZK983129 NJG983129 NTC983129 OCY983129 OMU983129 OWQ983129 PGM983129 PQI983129 QAE983129 QKA983129 QTW983129 RDS983129 RNO983129 RXK983129 SHG983129 SRC983129 TAY983129 TKU983129 TUQ983129 UEM983129 UOI983129 UYE983129 VIA983129 VRW983129 WBS983129 WLO983129 WVK983129 C99 IY99 SU99 ACQ99 AMM99 AWI99 BGE99 BQA99 BZW99 CJS99 CTO99 DDK99 DNG99 DXC99 EGY99 EQU99 FAQ99 FKM99 FUI99 GEE99 GOA99 GXW99 HHS99 HRO99 IBK99 ILG99 IVC99 JEY99 JOU99 JYQ99 KIM99 KSI99 LCE99 LMA99 LVW99 MFS99 MPO99 MZK99 NJG99 NTC99 OCY99 OMU99 OWQ99 PGM99 PQI99 QAE99 QKA99 QTW99 RDS99 RNO99 RXK99 SHG99 SRC99 TAY99 TKU99 TUQ99 UEM99 UOI99 UYE99 VIA99 VRW99 WBS99 WLO99 WVK99 C65635 IY65635 SU65635 ACQ65635 AMM65635 AWI65635 BGE65635 BQA65635 BZW65635 CJS65635 CTO65635 DDK65635 DNG65635 DXC65635 EGY65635 EQU65635 FAQ65635 FKM65635 FUI65635 GEE65635 GOA65635 GXW65635 HHS65635 HRO65635 IBK65635 ILG65635 IVC65635 JEY65635 JOU65635 JYQ65635 KIM65635 KSI65635 LCE65635 LMA65635 LVW65635 MFS65635 MPO65635 MZK65635 NJG65635 NTC65635 OCY65635 OMU65635 OWQ65635 PGM65635 PQI65635 QAE65635 QKA65635 QTW65635 RDS65635 RNO65635 RXK65635 SHG65635 SRC65635 TAY65635 TKU65635 TUQ65635 UEM65635 UOI65635 UYE65635 VIA65635 VRW65635 WBS65635 WLO65635 WVK65635 C131171 IY131171 SU131171 ACQ131171 AMM131171 AWI131171 BGE131171 BQA131171 BZW131171 CJS131171 CTO131171 DDK131171 DNG131171 DXC131171 EGY131171 EQU131171 FAQ131171 FKM131171 FUI131171 GEE131171 GOA131171 GXW131171 HHS131171 HRO131171 IBK131171 ILG131171 IVC131171 JEY131171 JOU131171 JYQ131171 KIM131171 KSI131171 LCE131171 LMA131171 LVW131171 MFS131171 MPO131171 MZK131171 NJG131171 NTC131171 OCY131171 OMU131171 OWQ131171 PGM131171 PQI131171 QAE131171 QKA131171 QTW131171 RDS131171 RNO131171 RXK131171 SHG131171 SRC131171 TAY131171 TKU131171 TUQ131171 UEM131171 UOI131171 UYE131171 VIA131171 VRW131171 WBS131171 WLO131171 WVK131171 C196707 IY196707 SU196707 ACQ196707 AMM196707 AWI196707 BGE196707 BQA196707 BZW196707 CJS196707 CTO196707 DDK196707 DNG196707 DXC196707 EGY196707 EQU196707 FAQ196707 FKM196707 FUI196707 GEE196707 GOA196707 GXW196707 HHS196707 HRO196707 IBK196707 ILG196707 IVC196707 JEY196707 JOU196707 JYQ196707 KIM196707 KSI196707 LCE196707 LMA196707 LVW196707 MFS196707 MPO196707 MZK196707 NJG196707 NTC196707 OCY196707 OMU196707 OWQ196707 PGM196707 PQI196707 QAE196707 QKA196707 QTW196707 RDS196707 RNO196707 RXK196707 SHG196707 SRC196707 TAY196707 TKU196707 TUQ196707 UEM196707 UOI196707 UYE196707 VIA196707 VRW196707 WBS196707 WLO196707 WVK196707 C262243 IY262243 SU262243 ACQ262243 AMM262243 AWI262243 BGE262243 BQA262243 BZW262243 CJS262243 CTO262243 DDK262243 DNG262243 DXC262243 EGY262243 EQU262243 FAQ262243 FKM262243 FUI262243 GEE262243 GOA262243 GXW262243 HHS262243 HRO262243 IBK262243 ILG262243 IVC262243 JEY262243 JOU262243 JYQ262243 KIM262243 KSI262243 LCE262243 LMA262243 LVW262243 MFS262243 MPO262243 MZK262243 NJG262243 NTC262243 OCY262243 OMU262243 OWQ262243 PGM262243 PQI262243 QAE262243 QKA262243 QTW262243 RDS262243 RNO262243 RXK262243 SHG262243 SRC262243 TAY262243 TKU262243 TUQ262243 UEM262243 UOI262243 UYE262243 VIA262243 VRW262243 WBS262243 WLO262243 WVK262243 C327779 IY327779 SU327779 ACQ327779 AMM327779 AWI327779 BGE327779 BQA327779 BZW327779 CJS327779 CTO327779 DDK327779 DNG327779 DXC327779 EGY327779 EQU327779 FAQ327779 FKM327779 FUI327779 GEE327779 GOA327779 GXW327779 HHS327779 HRO327779 IBK327779 ILG327779 IVC327779 JEY327779 JOU327779 JYQ327779 KIM327779 KSI327779 LCE327779 LMA327779 LVW327779 MFS327779 MPO327779 MZK327779 NJG327779 NTC327779 OCY327779 OMU327779 OWQ327779 PGM327779 PQI327779 QAE327779 QKA327779 QTW327779 RDS327779 RNO327779 RXK327779 SHG327779 SRC327779 TAY327779 TKU327779 TUQ327779 UEM327779 UOI327779 UYE327779 VIA327779 VRW327779 WBS327779 WLO327779 WVK327779 C393315 IY393315 SU393315 ACQ393315 AMM393315 AWI393315 BGE393315 BQA393315 BZW393315 CJS393315 CTO393315 DDK393315 DNG393315 DXC393315 EGY393315 EQU393315 FAQ393315 FKM393315 FUI393315 GEE393315 GOA393315 GXW393315 HHS393315 HRO393315 IBK393315 ILG393315 IVC393315 JEY393315 JOU393315 JYQ393315 KIM393315 KSI393315 LCE393315 LMA393315 LVW393315 MFS393315 MPO393315 MZK393315 NJG393315 NTC393315 OCY393315 OMU393315 OWQ393315 PGM393315 PQI393315 QAE393315 QKA393315 QTW393315 RDS393315 RNO393315 RXK393315 SHG393315 SRC393315 TAY393315 TKU393315 TUQ393315 UEM393315 UOI393315 UYE393315 VIA393315 VRW393315 WBS393315 WLO393315 WVK393315 C458851 IY458851 SU458851 ACQ458851 AMM458851 AWI458851 BGE458851 BQA458851 BZW458851 CJS458851 CTO458851 DDK458851 DNG458851 DXC458851 EGY458851 EQU458851 FAQ458851 FKM458851 FUI458851 GEE458851 GOA458851 GXW458851 HHS458851 HRO458851 IBK458851 ILG458851 IVC458851 JEY458851 JOU458851 JYQ458851 KIM458851 KSI458851 LCE458851 LMA458851 LVW458851 MFS458851 MPO458851 MZK458851 NJG458851 NTC458851 OCY458851 OMU458851 OWQ458851 PGM458851 PQI458851 QAE458851 QKA458851 QTW458851 RDS458851 RNO458851 RXK458851 SHG458851 SRC458851 TAY458851 TKU458851 TUQ458851 UEM458851 UOI458851 UYE458851 VIA458851 VRW458851 WBS458851 WLO458851 WVK458851 C524387 IY524387 SU524387 ACQ524387 AMM524387 AWI524387 BGE524387 BQA524387 BZW524387 CJS524387 CTO524387 DDK524387 DNG524387 DXC524387 EGY524387 EQU524387 FAQ524387 FKM524387 FUI524387 GEE524387 GOA524387 GXW524387 HHS524387 HRO524387 IBK524387 ILG524387 IVC524387 JEY524387 JOU524387 JYQ524387 KIM524387 KSI524387 LCE524387 LMA524387 LVW524387 MFS524387 MPO524387 MZK524387 NJG524387 NTC524387 OCY524387 OMU524387 OWQ524387 PGM524387 PQI524387 QAE524387 QKA524387 QTW524387 RDS524387 RNO524387 RXK524387 SHG524387 SRC524387 TAY524387 TKU524387 TUQ524387 UEM524387 UOI524387 UYE524387 VIA524387 VRW524387 WBS524387 WLO524387 WVK524387 C589923 IY589923 SU589923 ACQ589923 AMM589923 AWI589923 BGE589923 BQA589923 BZW589923 CJS589923 CTO589923 DDK589923 DNG589923 DXC589923 EGY589923 EQU589923 FAQ589923 FKM589923 FUI589923 GEE589923 GOA589923 GXW589923 HHS589923 HRO589923 IBK589923 ILG589923 IVC589923 JEY589923 JOU589923 JYQ589923 KIM589923 KSI589923 LCE589923 LMA589923 LVW589923 MFS589923 MPO589923 MZK589923 NJG589923 NTC589923 OCY589923 OMU589923 OWQ589923 PGM589923 PQI589923 QAE589923 QKA589923 QTW589923 RDS589923 RNO589923 RXK589923 SHG589923 SRC589923 TAY589923 TKU589923 TUQ589923 UEM589923 UOI589923 UYE589923 VIA589923 VRW589923 WBS589923 WLO589923 WVK589923 C655459 IY655459 SU655459 ACQ655459 AMM655459 AWI655459 BGE655459 BQA655459 BZW655459 CJS655459 CTO655459 DDK655459 DNG655459 DXC655459 EGY655459 EQU655459 FAQ655459 FKM655459 FUI655459 GEE655459 GOA655459 GXW655459 HHS655459 HRO655459 IBK655459 ILG655459 IVC655459 JEY655459 JOU655459 JYQ655459 KIM655459 KSI655459 LCE655459 LMA655459 LVW655459 MFS655459 MPO655459 MZK655459 NJG655459 NTC655459 OCY655459 OMU655459 OWQ655459 PGM655459 PQI655459 QAE655459 QKA655459 QTW655459 RDS655459 RNO655459 RXK655459 SHG655459 SRC655459 TAY655459 TKU655459 TUQ655459 UEM655459 UOI655459 UYE655459 VIA655459 VRW655459 WBS655459 WLO655459 WVK655459 C720995 IY720995 SU720995 ACQ720995 AMM720995 AWI720995 BGE720995 BQA720995 BZW720995 CJS720995 CTO720995 DDK720995 DNG720995 DXC720995 EGY720995 EQU720995 FAQ720995 FKM720995 FUI720995 GEE720995 GOA720995 GXW720995 HHS720995 HRO720995 IBK720995 ILG720995 IVC720995 JEY720995 JOU720995 JYQ720995 KIM720995 KSI720995 LCE720995 LMA720995 LVW720995 MFS720995 MPO720995 MZK720995 NJG720995 NTC720995 OCY720995 OMU720995 OWQ720995 PGM720995 PQI720995 QAE720995 QKA720995 QTW720995 RDS720995 RNO720995 RXK720995 SHG720995 SRC720995 TAY720995 TKU720995 TUQ720995 UEM720995 UOI720995 UYE720995 VIA720995 VRW720995 WBS720995 WLO720995 WVK720995 C786531 IY786531 SU786531 ACQ786531 AMM786531 AWI786531 BGE786531 BQA786531 BZW786531 CJS786531 CTO786531 DDK786531 DNG786531 DXC786531 EGY786531 EQU786531 FAQ786531 FKM786531 FUI786531 GEE786531 GOA786531 GXW786531 HHS786531 HRO786531 IBK786531 ILG786531 IVC786531 JEY786531 JOU786531 JYQ786531 KIM786531 KSI786531 LCE786531 LMA786531 LVW786531 MFS786531 MPO786531 MZK786531 NJG786531 NTC786531 OCY786531 OMU786531 OWQ786531 PGM786531 PQI786531 QAE786531 QKA786531 QTW786531 RDS786531 RNO786531 RXK786531 SHG786531 SRC786531 TAY786531 TKU786531 TUQ786531 UEM786531 UOI786531 UYE786531 VIA786531 VRW786531 WBS786531 WLO786531 WVK786531 C852067 IY852067 SU852067 ACQ852067 AMM852067 AWI852067 BGE852067 BQA852067 BZW852067 CJS852067 CTO852067 DDK852067 DNG852067 DXC852067 EGY852067 EQU852067 FAQ852067 FKM852067 FUI852067 GEE852067 GOA852067 GXW852067 HHS852067 HRO852067 IBK852067 ILG852067 IVC852067 JEY852067 JOU852067 JYQ852067 KIM852067 KSI852067 LCE852067 LMA852067 LVW852067 MFS852067 MPO852067 MZK852067 NJG852067 NTC852067 OCY852067 OMU852067 OWQ852067 PGM852067 PQI852067 QAE852067 QKA852067 QTW852067 RDS852067 RNO852067 RXK852067 SHG852067 SRC852067 TAY852067 TKU852067 TUQ852067 UEM852067 UOI852067 UYE852067 VIA852067 VRW852067 WBS852067 WLO852067 WVK852067 C917603 IY917603 SU917603 ACQ917603 AMM917603 AWI917603 BGE917603 BQA917603 BZW917603 CJS917603 CTO917603 DDK917603 DNG917603 DXC917603 EGY917603 EQU917603 FAQ917603 FKM917603 FUI917603 GEE917603 GOA917603 GXW917603 HHS917603 HRO917603 IBK917603 ILG917603 IVC917603 JEY917603 JOU917603 JYQ917603 KIM917603 KSI917603 LCE917603 LMA917603 LVW917603 MFS917603 MPO917603 MZK917603 NJG917603 NTC917603 OCY917603 OMU917603 OWQ917603 PGM917603 PQI917603 QAE917603 QKA917603 QTW917603 RDS917603 RNO917603 RXK917603 SHG917603 SRC917603 TAY917603 TKU917603 TUQ917603 UEM917603 UOI917603 UYE917603 VIA917603 VRW917603 WBS917603 WLO917603 WVK917603 C983139 IY983139 SU983139 ACQ983139 AMM983139 AWI983139 BGE983139 BQA983139 BZW983139 CJS983139 CTO983139 DDK983139 DNG983139 DXC983139 EGY983139 EQU983139 FAQ983139 FKM983139 FUI983139 GEE983139 GOA983139 GXW983139 HHS983139 HRO983139 IBK983139 ILG983139 IVC983139 JEY983139 JOU983139 JYQ983139 KIM983139 KSI983139 LCE983139 LMA983139 LVW983139 MFS983139 MPO983139 MZK983139 NJG983139 NTC983139 OCY983139 OMU983139 OWQ983139 PGM983139 PQI983139 QAE983139 QKA983139 QTW983139 RDS983139 RNO983139 RXK983139 SHG983139 SRC983139 TAY983139 TKU983139 TUQ983139 UEM983139 UOI983139 UYE983139 VIA983139 VRW983139 WBS983139 WLO983139 WVK983139 C109 IY109 SU109 ACQ109 AMM109 AWI109 BGE109 BQA109 BZW109 CJS109 CTO109 DDK109 DNG109 DXC109 EGY109 EQU109 FAQ109 FKM109 FUI109 GEE109 GOA109 GXW109 HHS109 HRO109 IBK109 ILG109 IVC109 JEY109 JOU109 JYQ109 KIM109 KSI109 LCE109 LMA109 LVW109 MFS109 MPO109 MZK109 NJG109 NTC109 OCY109 OMU109 OWQ109 PGM109 PQI109 QAE109 QKA109 QTW109 RDS109 RNO109 RXK109 SHG109 SRC109 TAY109 TKU109 TUQ109 UEM109 UOI109 UYE109 VIA109 VRW109 WBS109 WLO109 WVK109 C65645 IY65645 SU65645 ACQ65645 AMM65645 AWI65645 BGE65645 BQA65645 BZW65645 CJS65645 CTO65645 DDK65645 DNG65645 DXC65645 EGY65645 EQU65645 FAQ65645 FKM65645 FUI65645 GEE65645 GOA65645 GXW65645 HHS65645 HRO65645 IBK65645 ILG65645 IVC65645 JEY65645 JOU65645 JYQ65645 KIM65645 KSI65645 LCE65645 LMA65645 LVW65645 MFS65645 MPO65645 MZK65645 NJG65645 NTC65645 OCY65645 OMU65645 OWQ65645 PGM65645 PQI65645 QAE65645 QKA65645 QTW65645 RDS65645 RNO65645 RXK65645 SHG65645 SRC65645 TAY65645 TKU65645 TUQ65645 UEM65645 UOI65645 UYE65645 VIA65645 VRW65645 WBS65645 WLO65645 WVK65645 C131181 IY131181 SU131181 ACQ131181 AMM131181 AWI131181 BGE131181 BQA131181 BZW131181 CJS131181 CTO131181 DDK131181 DNG131181 DXC131181 EGY131181 EQU131181 FAQ131181 FKM131181 FUI131181 GEE131181 GOA131181 GXW131181 HHS131181 HRO131181 IBK131181 ILG131181 IVC131181 JEY131181 JOU131181 JYQ131181 KIM131181 KSI131181 LCE131181 LMA131181 LVW131181 MFS131181 MPO131181 MZK131181 NJG131181 NTC131181 OCY131181 OMU131181 OWQ131181 PGM131181 PQI131181 QAE131181 QKA131181 QTW131181 RDS131181 RNO131181 RXK131181 SHG131181 SRC131181 TAY131181 TKU131181 TUQ131181 UEM131181 UOI131181 UYE131181 VIA131181 VRW131181 WBS131181 WLO131181 WVK131181 C196717 IY196717 SU196717 ACQ196717 AMM196717 AWI196717 BGE196717 BQA196717 BZW196717 CJS196717 CTO196717 DDK196717 DNG196717 DXC196717 EGY196717 EQU196717 FAQ196717 FKM196717 FUI196717 GEE196717 GOA196717 GXW196717 HHS196717 HRO196717 IBK196717 ILG196717 IVC196717 JEY196717 JOU196717 JYQ196717 KIM196717 KSI196717 LCE196717 LMA196717 LVW196717 MFS196717 MPO196717 MZK196717 NJG196717 NTC196717 OCY196717 OMU196717 OWQ196717 PGM196717 PQI196717 QAE196717 QKA196717 QTW196717 RDS196717 RNO196717 RXK196717 SHG196717 SRC196717 TAY196717 TKU196717 TUQ196717 UEM196717 UOI196717 UYE196717 VIA196717 VRW196717 WBS196717 WLO196717 WVK196717 C262253 IY262253 SU262253 ACQ262253 AMM262253 AWI262253 BGE262253 BQA262253 BZW262253 CJS262253 CTO262253 DDK262253 DNG262253 DXC262253 EGY262253 EQU262253 FAQ262253 FKM262253 FUI262253 GEE262253 GOA262253 GXW262253 HHS262253 HRO262253 IBK262253 ILG262253 IVC262253 JEY262253 JOU262253 JYQ262253 KIM262253 KSI262253 LCE262253 LMA262253 LVW262253 MFS262253 MPO262253 MZK262253 NJG262253 NTC262253 OCY262253 OMU262253 OWQ262253 PGM262253 PQI262253 QAE262253 QKA262253 QTW262253 RDS262253 RNO262253 RXK262253 SHG262253 SRC262253 TAY262253 TKU262253 TUQ262253 UEM262253 UOI262253 UYE262253 VIA262253 VRW262253 WBS262253 WLO262253 WVK262253 C327789 IY327789 SU327789 ACQ327789 AMM327789 AWI327789 BGE327789 BQA327789 BZW327789 CJS327789 CTO327789 DDK327789 DNG327789 DXC327789 EGY327789 EQU327789 FAQ327789 FKM327789 FUI327789 GEE327789 GOA327789 GXW327789 HHS327789 HRO327789 IBK327789 ILG327789 IVC327789 JEY327789 JOU327789 JYQ327789 KIM327789 KSI327789 LCE327789 LMA327789 LVW327789 MFS327789 MPO327789 MZK327789 NJG327789 NTC327789 OCY327789 OMU327789 OWQ327789 PGM327789 PQI327789 QAE327789 QKA327789 QTW327789 RDS327789 RNO327789 RXK327789 SHG327789 SRC327789 TAY327789 TKU327789 TUQ327789 UEM327789 UOI327789 UYE327789 VIA327789 VRW327789 WBS327789 WLO327789 WVK327789 C393325 IY393325 SU393325 ACQ393325 AMM393325 AWI393325 BGE393325 BQA393325 BZW393325 CJS393325 CTO393325 DDK393325 DNG393325 DXC393325 EGY393325 EQU393325 FAQ393325 FKM393325 FUI393325 GEE393325 GOA393325 GXW393325 HHS393325 HRO393325 IBK393325 ILG393325 IVC393325 JEY393325 JOU393325 JYQ393325 KIM393325 KSI393325 LCE393325 LMA393325 LVW393325 MFS393325 MPO393325 MZK393325 NJG393325 NTC393325 OCY393325 OMU393325 OWQ393325 PGM393325 PQI393325 QAE393325 QKA393325 QTW393325 RDS393325 RNO393325 RXK393325 SHG393325 SRC393325 TAY393325 TKU393325 TUQ393325 UEM393325 UOI393325 UYE393325 VIA393325 VRW393325 WBS393325 WLO393325 WVK393325 C458861 IY458861 SU458861 ACQ458861 AMM458861 AWI458861 BGE458861 BQA458861 BZW458861 CJS458861 CTO458861 DDK458861 DNG458861 DXC458861 EGY458861 EQU458861 FAQ458861 FKM458861 FUI458861 GEE458861 GOA458861 GXW458861 HHS458861 HRO458861 IBK458861 ILG458861 IVC458861 JEY458861 JOU458861 JYQ458861 KIM458861 KSI458861 LCE458861 LMA458861 LVW458861 MFS458861 MPO458861 MZK458861 NJG458861 NTC458861 OCY458861 OMU458861 OWQ458861 PGM458861 PQI458861 QAE458861 QKA458861 QTW458861 RDS458861 RNO458861 RXK458861 SHG458861 SRC458861 TAY458861 TKU458861 TUQ458861 UEM458861 UOI458861 UYE458861 VIA458861 VRW458861 WBS458861 WLO458861 WVK458861 C524397 IY524397 SU524397 ACQ524397 AMM524397 AWI524397 BGE524397 BQA524397 BZW524397 CJS524397 CTO524397 DDK524397 DNG524397 DXC524397 EGY524397 EQU524397 FAQ524397 FKM524397 FUI524397 GEE524397 GOA524397 GXW524397 HHS524397 HRO524397 IBK524397 ILG524397 IVC524397 JEY524397 JOU524397 JYQ524397 KIM524397 KSI524397 LCE524397 LMA524397 LVW524397 MFS524397 MPO524397 MZK524397 NJG524397 NTC524397 OCY524397 OMU524397 OWQ524397 PGM524397 PQI524397 QAE524397 QKA524397 QTW524397 RDS524397 RNO524397 RXK524397 SHG524397 SRC524397 TAY524397 TKU524397 TUQ524397 UEM524397 UOI524397 UYE524397 VIA524397 VRW524397 WBS524397 WLO524397 WVK524397 C589933 IY589933 SU589933 ACQ589933 AMM589933 AWI589933 BGE589933 BQA589933 BZW589933 CJS589933 CTO589933 DDK589933 DNG589933 DXC589933 EGY589933 EQU589933 FAQ589933 FKM589933 FUI589933 GEE589933 GOA589933 GXW589933 HHS589933 HRO589933 IBK589933 ILG589933 IVC589933 JEY589933 JOU589933 JYQ589933 KIM589933 KSI589933 LCE589933 LMA589933 LVW589933 MFS589933 MPO589933 MZK589933 NJG589933 NTC589933 OCY589933 OMU589933 OWQ589933 PGM589933 PQI589933 QAE589933 QKA589933 QTW589933 RDS589933 RNO589933 RXK589933 SHG589933 SRC589933 TAY589933 TKU589933 TUQ589933 UEM589933 UOI589933 UYE589933 VIA589933 VRW589933 WBS589933 WLO589933 WVK589933 C655469 IY655469 SU655469 ACQ655469 AMM655469 AWI655469 BGE655469 BQA655469 BZW655469 CJS655469 CTO655469 DDK655469 DNG655469 DXC655469 EGY655469 EQU655469 FAQ655469 FKM655469 FUI655469 GEE655469 GOA655469 GXW655469 HHS655469 HRO655469 IBK655469 ILG655469 IVC655469 JEY655469 JOU655469 JYQ655469 KIM655469 KSI655469 LCE655469 LMA655469 LVW655469 MFS655469 MPO655469 MZK655469 NJG655469 NTC655469 OCY655469 OMU655469 OWQ655469 PGM655469 PQI655469 QAE655469 QKA655469 QTW655469 RDS655469 RNO655469 RXK655469 SHG655469 SRC655469 TAY655469 TKU655469 TUQ655469 UEM655469 UOI655469 UYE655469 VIA655469 VRW655469 WBS655469 WLO655469 WVK655469 C721005 IY721005 SU721005 ACQ721005 AMM721005 AWI721005 BGE721005 BQA721005 BZW721005 CJS721005 CTO721005 DDK721005 DNG721005 DXC721005 EGY721005 EQU721005 FAQ721005 FKM721005 FUI721005 GEE721005 GOA721005 GXW721005 HHS721005 HRO721005 IBK721005 ILG721005 IVC721005 JEY721005 JOU721005 JYQ721005 KIM721005 KSI721005 LCE721005 LMA721005 LVW721005 MFS721005 MPO721005 MZK721005 NJG721005 NTC721005 OCY721005 OMU721005 OWQ721005 PGM721005 PQI721005 QAE721005 QKA721005 QTW721005 RDS721005 RNO721005 RXK721005 SHG721005 SRC721005 TAY721005 TKU721005 TUQ721005 UEM721005 UOI721005 UYE721005 VIA721005 VRW721005 WBS721005 WLO721005 WVK721005 C786541 IY786541 SU786541 ACQ786541 AMM786541 AWI786541 BGE786541 BQA786541 BZW786541 CJS786541 CTO786541 DDK786541 DNG786541 DXC786541 EGY786541 EQU786541 FAQ786541 FKM786541 FUI786541 GEE786541 GOA786541 GXW786541 HHS786541 HRO786541 IBK786541 ILG786541 IVC786541 JEY786541 JOU786541 JYQ786541 KIM786541 KSI786541 LCE786541 LMA786541 LVW786541 MFS786541 MPO786541 MZK786541 NJG786541 NTC786541 OCY786541 OMU786541 OWQ786541 PGM786541 PQI786541 QAE786541 QKA786541 QTW786541 RDS786541 RNO786541 RXK786541 SHG786541 SRC786541 TAY786541 TKU786541 TUQ786541 UEM786541 UOI786541 UYE786541 VIA786541 VRW786541 WBS786541 WLO786541 WVK786541 C852077 IY852077 SU852077 ACQ852077 AMM852077 AWI852077 BGE852077 BQA852077 BZW852077 CJS852077 CTO852077 DDK852077 DNG852077 DXC852077 EGY852077 EQU852077 FAQ852077 FKM852077 FUI852077 GEE852077 GOA852077 GXW852077 HHS852077 HRO852077 IBK852077 ILG852077 IVC852077 JEY852077 JOU852077 JYQ852077 KIM852077 KSI852077 LCE852077 LMA852077 LVW852077 MFS852077 MPO852077 MZK852077 NJG852077 NTC852077 OCY852077 OMU852077 OWQ852077 PGM852077 PQI852077 QAE852077 QKA852077 QTW852077 RDS852077 RNO852077 RXK852077 SHG852077 SRC852077 TAY852077 TKU852077 TUQ852077 UEM852077 UOI852077 UYE852077 VIA852077 VRW852077 WBS852077 WLO852077 WVK852077 C917613 IY917613 SU917613 ACQ917613 AMM917613 AWI917613 BGE917613 BQA917613 BZW917613 CJS917613 CTO917613 DDK917613 DNG917613 DXC917613 EGY917613 EQU917613 FAQ917613 FKM917613 FUI917613 GEE917613 GOA917613 GXW917613 HHS917613 HRO917613 IBK917613 ILG917613 IVC917613 JEY917613 JOU917613 JYQ917613 KIM917613 KSI917613 LCE917613 LMA917613 LVW917613 MFS917613 MPO917613 MZK917613 NJG917613 NTC917613 OCY917613 OMU917613 OWQ917613 PGM917613 PQI917613 QAE917613 QKA917613 QTW917613 RDS917613 RNO917613 RXK917613 SHG917613 SRC917613 TAY917613 TKU917613 TUQ917613 UEM917613 UOI917613 UYE917613 VIA917613 VRW917613 WBS917613 WLO917613 WVK917613 C983149 IY983149 SU983149 ACQ983149 AMM983149 AWI983149 BGE983149 BQA983149 BZW983149 CJS983149 CTO983149 DDK983149 DNG983149 DXC983149 EGY983149 EQU983149 FAQ983149 FKM983149 FUI983149 GEE983149 GOA983149 GXW983149 HHS983149 HRO983149 IBK983149 ILG983149 IVC983149 JEY983149 JOU983149 JYQ983149 KIM983149 KSI983149 LCE983149 LMA983149 LVW983149 MFS983149 MPO983149 MZK983149 NJG983149 NTC983149 OCY983149 OMU983149 OWQ983149 PGM983149 PQI983149 QAE983149 QKA983149 QTW983149 RDS983149 RNO983149 RXK983149 SHG983149 SRC983149 TAY983149 TKU983149 TUQ983149 UEM983149 UOI983149 UYE983149 VIA983149 VRW983149 WBS983149 WLO983149 WVK983149 C79 IY79 SU79 ACQ79 AMM79 AWI79 BGE79 BQA79 BZW79 CJS79 CTO79 DDK79 DNG79 DXC79 EGY79 EQU79 FAQ79 FKM79 FUI79 GEE79 GOA79 GXW79 HHS79 HRO79 IBK79 ILG79 IVC79 JEY79 JOU79 JYQ79 KIM79 KSI79 LCE79 LMA79 LVW79 MFS79 MPO79 MZK79 NJG79 NTC79 OCY79 OMU79 OWQ79 PGM79 PQI79 QAE79 QKA79 QTW79 RDS79 RNO79 RXK79 SHG79 SRC79 TAY79 TKU79 TUQ79 UEM79 UOI79 UYE79 VIA79 VRW79 WBS79 WLO79 WVK79 C65615 IY65615 SU65615 ACQ65615 AMM65615 AWI65615 BGE65615 BQA65615 BZW65615 CJS65615 CTO65615 DDK65615 DNG65615 DXC65615 EGY65615 EQU65615 FAQ65615 FKM65615 FUI65615 GEE65615 GOA65615 GXW65615 HHS65615 HRO65615 IBK65615 ILG65615 IVC65615 JEY65615 JOU65615 JYQ65615 KIM65615 KSI65615 LCE65615 LMA65615 LVW65615 MFS65615 MPO65615 MZK65615 NJG65615 NTC65615 OCY65615 OMU65615 OWQ65615 PGM65615 PQI65615 QAE65615 QKA65615 QTW65615 RDS65615 RNO65615 RXK65615 SHG65615 SRC65615 TAY65615 TKU65615 TUQ65615 UEM65615 UOI65615 UYE65615 VIA65615 VRW65615 WBS65615 WLO65615 WVK65615 C131151 IY131151 SU131151 ACQ131151 AMM131151 AWI131151 BGE131151 BQA131151 BZW131151 CJS131151 CTO131151 DDK131151 DNG131151 DXC131151 EGY131151 EQU131151 FAQ131151 FKM131151 FUI131151 GEE131151 GOA131151 GXW131151 HHS131151 HRO131151 IBK131151 ILG131151 IVC131151 JEY131151 JOU131151 JYQ131151 KIM131151 KSI131151 LCE131151 LMA131151 LVW131151 MFS131151 MPO131151 MZK131151 NJG131151 NTC131151 OCY131151 OMU131151 OWQ131151 PGM131151 PQI131151 QAE131151 QKA131151 QTW131151 RDS131151 RNO131151 RXK131151 SHG131151 SRC131151 TAY131151 TKU131151 TUQ131151 UEM131151 UOI131151 UYE131151 VIA131151 VRW131151 WBS131151 WLO131151 WVK131151 C196687 IY196687 SU196687 ACQ196687 AMM196687 AWI196687 BGE196687 BQA196687 BZW196687 CJS196687 CTO196687 DDK196687 DNG196687 DXC196687 EGY196687 EQU196687 FAQ196687 FKM196687 FUI196687 GEE196687 GOA196687 GXW196687 HHS196687 HRO196687 IBK196687 ILG196687 IVC196687 JEY196687 JOU196687 JYQ196687 KIM196687 KSI196687 LCE196687 LMA196687 LVW196687 MFS196687 MPO196687 MZK196687 NJG196687 NTC196687 OCY196687 OMU196687 OWQ196687 PGM196687 PQI196687 QAE196687 QKA196687 QTW196687 RDS196687 RNO196687 RXK196687 SHG196687 SRC196687 TAY196687 TKU196687 TUQ196687 UEM196687 UOI196687 UYE196687 VIA196687 VRW196687 WBS196687 WLO196687 WVK196687 C262223 IY262223 SU262223 ACQ262223 AMM262223 AWI262223 BGE262223 BQA262223 BZW262223 CJS262223 CTO262223 DDK262223 DNG262223 DXC262223 EGY262223 EQU262223 FAQ262223 FKM262223 FUI262223 GEE262223 GOA262223 GXW262223 HHS262223 HRO262223 IBK262223 ILG262223 IVC262223 JEY262223 JOU262223 JYQ262223 KIM262223 KSI262223 LCE262223 LMA262223 LVW262223 MFS262223 MPO262223 MZK262223 NJG262223 NTC262223 OCY262223 OMU262223 OWQ262223 PGM262223 PQI262223 QAE262223 QKA262223 QTW262223 RDS262223 RNO262223 RXK262223 SHG262223 SRC262223 TAY262223 TKU262223 TUQ262223 UEM262223 UOI262223 UYE262223 VIA262223 VRW262223 WBS262223 WLO262223 WVK262223 C327759 IY327759 SU327759 ACQ327759 AMM327759 AWI327759 BGE327759 BQA327759 BZW327759 CJS327759 CTO327759 DDK327759 DNG327759 DXC327759 EGY327759 EQU327759 FAQ327759 FKM327759 FUI327759 GEE327759 GOA327759 GXW327759 HHS327759 HRO327759 IBK327759 ILG327759 IVC327759 JEY327759 JOU327759 JYQ327759 KIM327759 KSI327759 LCE327759 LMA327759 LVW327759 MFS327759 MPO327759 MZK327759 NJG327759 NTC327759 OCY327759 OMU327759 OWQ327759 PGM327759 PQI327759 QAE327759 QKA327759 QTW327759 RDS327759 RNO327759 RXK327759 SHG327759 SRC327759 TAY327759 TKU327759 TUQ327759 UEM327759 UOI327759 UYE327759 VIA327759 VRW327759 WBS327759 WLO327759 WVK327759 C393295 IY393295 SU393295 ACQ393295 AMM393295 AWI393295 BGE393295 BQA393295 BZW393295 CJS393295 CTO393295 DDK393295 DNG393295 DXC393295 EGY393295 EQU393295 FAQ393295 FKM393295 FUI393295 GEE393295 GOA393295 GXW393295 HHS393295 HRO393295 IBK393295 ILG393295 IVC393295 JEY393295 JOU393295 JYQ393295 KIM393295 KSI393295 LCE393295 LMA393295 LVW393295 MFS393295 MPO393295 MZK393295 NJG393295 NTC393295 OCY393295 OMU393295 OWQ393295 PGM393295 PQI393295 QAE393295 QKA393295 QTW393295 RDS393295 RNO393295 RXK393295 SHG393295 SRC393295 TAY393295 TKU393295 TUQ393295 UEM393295 UOI393295 UYE393295 VIA393295 VRW393295 WBS393295 WLO393295 WVK393295 C458831 IY458831 SU458831 ACQ458831 AMM458831 AWI458831 BGE458831 BQA458831 BZW458831 CJS458831 CTO458831 DDK458831 DNG458831 DXC458831 EGY458831 EQU458831 FAQ458831 FKM458831 FUI458831 GEE458831 GOA458831 GXW458831 HHS458831 HRO458831 IBK458831 ILG458831 IVC458831 JEY458831 JOU458831 JYQ458831 KIM458831 KSI458831 LCE458831 LMA458831 LVW458831 MFS458831 MPO458831 MZK458831 NJG458831 NTC458831 OCY458831 OMU458831 OWQ458831 PGM458831 PQI458831 QAE458831 QKA458831 QTW458831 RDS458831 RNO458831 RXK458831 SHG458831 SRC458831 TAY458831 TKU458831 TUQ458831 UEM458831 UOI458831 UYE458831 VIA458831 VRW458831 WBS458831 WLO458831 WVK458831 C524367 IY524367 SU524367 ACQ524367 AMM524367 AWI524367 BGE524367 BQA524367 BZW524367 CJS524367 CTO524367 DDK524367 DNG524367 DXC524367 EGY524367 EQU524367 FAQ524367 FKM524367 FUI524367 GEE524367 GOA524367 GXW524367 HHS524367 HRO524367 IBK524367 ILG524367 IVC524367 JEY524367 JOU524367 JYQ524367 KIM524367 KSI524367 LCE524367 LMA524367 LVW524367 MFS524367 MPO524367 MZK524367 NJG524367 NTC524367 OCY524367 OMU524367 OWQ524367 PGM524367 PQI524367 QAE524367 QKA524367 QTW524367 RDS524367 RNO524367 RXK524367 SHG524367 SRC524367 TAY524367 TKU524367 TUQ524367 UEM524367 UOI524367 UYE524367 VIA524367 VRW524367 WBS524367 WLO524367 WVK524367 C589903 IY589903 SU589903 ACQ589903 AMM589903 AWI589903 BGE589903 BQA589903 BZW589903 CJS589903 CTO589903 DDK589903 DNG589903 DXC589903 EGY589903 EQU589903 FAQ589903 FKM589903 FUI589903 GEE589903 GOA589903 GXW589903 HHS589903 HRO589903 IBK589903 ILG589903 IVC589903 JEY589903 JOU589903 JYQ589903 KIM589903 KSI589903 LCE589903 LMA589903 LVW589903 MFS589903 MPO589903 MZK589903 NJG589903 NTC589903 OCY589903 OMU589903 OWQ589903 PGM589903 PQI589903 QAE589903 QKA589903 QTW589903 RDS589903 RNO589903 RXK589903 SHG589903 SRC589903 TAY589903 TKU589903 TUQ589903 UEM589903 UOI589903 UYE589903 VIA589903 VRW589903 WBS589903 WLO589903 WVK589903 C655439 IY655439 SU655439 ACQ655439 AMM655439 AWI655439 BGE655439 BQA655439 BZW655439 CJS655439 CTO655439 DDK655439 DNG655439 DXC655439 EGY655439 EQU655439 FAQ655439 FKM655439 FUI655439 GEE655439 GOA655439 GXW655439 HHS655439 HRO655439 IBK655439 ILG655439 IVC655439 JEY655439 JOU655439 JYQ655439 KIM655439 KSI655439 LCE655439 LMA655439 LVW655439 MFS655439 MPO655439 MZK655439 NJG655439 NTC655439 OCY655439 OMU655439 OWQ655439 PGM655439 PQI655439 QAE655439 QKA655439 QTW655439 RDS655439 RNO655439 RXK655439 SHG655439 SRC655439 TAY655439 TKU655439 TUQ655439 UEM655439 UOI655439 UYE655439 VIA655439 VRW655439 WBS655439 WLO655439 WVK655439 C720975 IY720975 SU720975 ACQ720975 AMM720975 AWI720975 BGE720975 BQA720975 BZW720975 CJS720975 CTO720975 DDK720975 DNG720975 DXC720975 EGY720975 EQU720975 FAQ720975 FKM720975 FUI720975 GEE720975 GOA720975 GXW720975 HHS720975 HRO720975 IBK720975 ILG720975 IVC720975 JEY720975 JOU720975 JYQ720975 KIM720975 KSI720975 LCE720975 LMA720975 LVW720975 MFS720975 MPO720975 MZK720975 NJG720975 NTC720975 OCY720975 OMU720975 OWQ720975 PGM720975 PQI720975 QAE720975 QKA720975 QTW720975 RDS720975 RNO720975 RXK720975 SHG720975 SRC720975 TAY720975 TKU720975 TUQ720975 UEM720975 UOI720975 UYE720975 VIA720975 VRW720975 WBS720975 WLO720975 WVK720975 C786511 IY786511 SU786511 ACQ786511 AMM786511 AWI786511 BGE786511 BQA786511 BZW786511 CJS786511 CTO786511 DDK786511 DNG786511 DXC786511 EGY786511 EQU786511 FAQ786511 FKM786511 FUI786511 GEE786511 GOA786511 GXW786511 HHS786511 HRO786511 IBK786511 ILG786511 IVC786511 JEY786511 JOU786511 JYQ786511 KIM786511 KSI786511 LCE786511 LMA786511 LVW786511 MFS786511 MPO786511 MZK786511 NJG786511 NTC786511 OCY786511 OMU786511 OWQ786511 PGM786511 PQI786511 QAE786511 QKA786511 QTW786511 RDS786511 RNO786511 RXK786511 SHG786511 SRC786511 TAY786511 TKU786511 TUQ786511 UEM786511 UOI786511 UYE786511 VIA786511 VRW786511 WBS786511 WLO786511 WVK786511 C852047 IY852047 SU852047 ACQ852047 AMM852047 AWI852047 BGE852047 BQA852047 BZW852047 CJS852047 CTO852047 DDK852047 DNG852047 DXC852047 EGY852047 EQU852047 FAQ852047 FKM852047 FUI852047 GEE852047 GOA852047 GXW852047 HHS852047 HRO852047 IBK852047 ILG852047 IVC852047 JEY852047 JOU852047 JYQ852047 KIM852047 KSI852047 LCE852047 LMA852047 LVW852047 MFS852047 MPO852047 MZK852047 NJG852047 NTC852047 OCY852047 OMU852047 OWQ852047 PGM852047 PQI852047 QAE852047 QKA852047 QTW852047 RDS852047 RNO852047 RXK852047 SHG852047 SRC852047 TAY852047 TKU852047 TUQ852047 UEM852047 UOI852047 UYE852047 VIA852047 VRW852047 WBS852047 WLO852047 WVK852047 C917583 IY917583 SU917583 ACQ917583 AMM917583 AWI917583 BGE917583 BQA917583 BZW917583 CJS917583 CTO917583 DDK917583 DNG917583 DXC917583 EGY917583 EQU917583 FAQ917583 FKM917583 FUI917583 GEE917583 GOA917583 GXW917583 HHS917583 HRO917583 IBK917583 ILG917583 IVC917583 JEY917583 JOU917583 JYQ917583 KIM917583 KSI917583 LCE917583 LMA917583 LVW917583 MFS917583 MPO917583 MZK917583 NJG917583 NTC917583 OCY917583 OMU917583 OWQ917583 PGM917583 PQI917583 QAE917583 QKA917583 QTW917583 RDS917583 RNO917583 RXK917583 SHG917583 SRC917583 TAY917583 TKU917583 TUQ917583 UEM917583 UOI917583 UYE917583 VIA917583 VRW917583 WBS917583 WLO917583 WVK917583 C983119 IY983119 SU983119 ACQ983119 AMM983119 AWI983119 BGE983119 BQA983119 BZW983119 CJS983119 CTO983119 DDK983119 DNG983119 DXC983119 EGY983119 EQU983119 FAQ983119 FKM983119 FUI983119 GEE983119 GOA983119 GXW983119 HHS983119 HRO983119 IBK983119 ILG983119 IVC983119 JEY983119 JOU983119 JYQ983119 KIM983119 KSI983119 LCE983119 LMA983119 LVW983119 MFS983119 MPO983119 MZK983119 NJG983119 NTC983119 OCY983119 OMU983119 OWQ983119 PGM983119 PQI983119 QAE983119 QKA983119 QTW983119 RDS983119 RNO983119 RXK983119 SHG983119 SRC983119 TAY983119 TKU983119 TUQ983119 UEM983119 UOI983119 UYE983119 VIA983119 VRW983119 WBS983119 WLO983119 WVK983119 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C65667 IY65667 SU65667 ACQ65667 AMM65667 AWI65667 BGE65667 BQA65667 BZW65667 CJS65667 CTO65667 DDK65667 DNG65667 DXC65667 EGY65667 EQU65667 FAQ65667 FKM65667 FUI65667 GEE65667 GOA65667 GXW65667 HHS65667 HRO65667 IBK65667 ILG65667 IVC65667 JEY65667 JOU65667 JYQ65667 KIM65667 KSI65667 LCE65667 LMA65667 LVW65667 MFS65667 MPO65667 MZK65667 NJG65667 NTC65667 OCY65667 OMU65667 OWQ65667 PGM65667 PQI65667 QAE65667 QKA65667 QTW65667 RDS65667 RNO65667 RXK65667 SHG65667 SRC65667 TAY65667 TKU65667 TUQ65667 UEM65667 UOI65667 UYE65667 VIA65667 VRW65667 WBS65667 WLO65667 WVK65667 C131203 IY131203 SU131203 ACQ131203 AMM131203 AWI131203 BGE131203 BQA131203 BZW131203 CJS131203 CTO131203 DDK131203 DNG131203 DXC131203 EGY131203 EQU131203 FAQ131203 FKM131203 FUI131203 GEE131203 GOA131203 GXW131203 HHS131203 HRO131203 IBK131203 ILG131203 IVC131203 JEY131203 JOU131203 JYQ131203 KIM131203 KSI131203 LCE131203 LMA131203 LVW131203 MFS131203 MPO131203 MZK131203 NJG131203 NTC131203 OCY131203 OMU131203 OWQ131203 PGM131203 PQI131203 QAE131203 QKA131203 QTW131203 RDS131203 RNO131203 RXK131203 SHG131203 SRC131203 TAY131203 TKU131203 TUQ131203 UEM131203 UOI131203 UYE131203 VIA131203 VRW131203 WBS131203 WLO131203 WVK131203 C196739 IY196739 SU196739 ACQ196739 AMM196739 AWI196739 BGE196739 BQA196739 BZW196739 CJS196739 CTO196739 DDK196739 DNG196739 DXC196739 EGY196739 EQU196739 FAQ196739 FKM196739 FUI196739 GEE196739 GOA196739 GXW196739 HHS196739 HRO196739 IBK196739 ILG196739 IVC196739 JEY196739 JOU196739 JYQ196739 KIM196739 KSI196739 LCE196739 LMA196739 LVW196739 MFS196739 MPO196739 MZK196739 NJG196739 NTC196739 OCY196739 OMU196739 OWQ196739 PGM196739 PQI196739 QAE196739 QKA196739 QTW196739 RDS196739 RNO196739 RXK196739 SHG196739 SRC196739 TAY196739 TKU196739 TUQ196739 UEM196739 UOI196739 UYE196739 VIA196739 VRW196739 WBS196739 WLO196739 WVK196739 C262275 IY262275 SU262275 ACQ262275 AMM262275 AWI262275 BGE262275 BQA262275 BZW262275 CJS262275 CTO262275 DDK262275 DNG262275 DXC262275 EGY262275 EQU262275 FAQ262275 FKM262275 FUI262275 GEE262275 GOA262275 GXW262275 HHS262275 HRO262275 IBK262275 ILG262275 IVC262275 JEY262275 JOU262275 JYQ262275 KIM262275 KSI262275 LCE262275 LMA262275 LVW262275 MFS262275 MPO262275 MZK262275 NJG262275 NTC262275 OCY262275 OMU262275 OWQ262275 PGM262275 PQI262275 QAE262275 QKA262275 QTW262275 RDS262275 RNO262275 RXK262275 SHG262275 SRC262275 TAY262275 TKU262275 TUQ262275 UEM262275 UOI262275 UYE262275 VIA262275 VRW262275 WBS262275 WLO262275 WVK262275 C327811 IY327811 SU327811 ACQ327811 AMM327811 AWI327811 BGE327811 BQA327811 BZW327811 CJS327811 CTO327811 DDK327811 DNG327811 DXC327811 EGY327811 EQU327811 FAQ327811 FKM327811 FUI327811 GEE327811 GOA327811 GXW327811 HHS327811 HRO327811 IBK327811 ILG327811 IVC327811 JEY327811 JOU327811 JYQ327811 KIM327811 KSI327811 LCE327811 LMA327811 LVW327811 MFS327811 MPO327811 MZK327811 NJG327811 NTC327811 OCY327811 OMU327811 OWQ327811 PGM327811 PQI327811 QAE327811 QKA327811 QTW327811 RDS327811 RNO327811 RXK327811 SHG327811 SRC327811 TAY327811 TKU327811 TUQ327811 UEM327811 UOI327811 UYE327811 VIA327811 VRW327811 WBS327811 WLO327811 WVK327811 C393347 IY393347 SU393347 ACQ393347 AMM393347 AWI393347 BGE393347 BQA393347 BZW393347 CJS393347 CTO393347 DDK393347 DNG393347 DXC393347 EGY393347 EQU393347 FAQ393347 FKM393347 FUI393347 GEE393347 GOA393347 GXW393347 HHS393347 HRO393347 IBK393347 ILG393347 IVC393347 JEY393347 JOU393347 JYQ393347 KIM393347 KSI393347 LCE393347 LMA393347 LVW393347 MFS393347 MPO393347 MZK393347 NJG393347 NTC393347 OCY393347 OMU393347 OWQ393347 PGM393347 PQI393347 QAE393347 QKA393347 QTW393347 RDS393347 RNO393347 RXK393347 SHG393347 SRC393347 TAY393347 TKU393347 TUQ393347 UEM393347 UOI393347 UYE393347 VIA393347 VRW393347 WBS393347 WLO393347 WVK393347 C458883 IY458883 SU458883 ACQ458883 AMM458883 AWI458883 BGE458883 BQA458883 BZW458883 CJS458883 CTO458883 DDK458883 DNG458883 DXC458883 EGY458883 EQU458883 FAQ458883 FKM458883 FUI458883 GEE458883 GOA458883 GXW458883 HHS458883 HRO458883 IBK458883 ILG458883 IVC458883 JEY458883 JOU458883 JYQ458883 KIM458883 KSI458883 LCE458883 LMA458883 LVW458883 MFS458883 MPO458883 MZK458883 NJG458883 NTC458883 OCY458883 OMU458883 OWQ458883 PGM458883 PQI458883 QAE458883 QKA458883 QTW458883 RDS458883 RNO458883 RXK458883 SHG458883 SRC458883 TAY458883 TKU458883 TUQ458883 UEM458883 UOI458883 UYE458883 VIA458883 VRW458883 WBS458883 WLO458883 WVK458883 C524419 IY524419 SU524419 ACQ524419 AMM524419 AWI524419 BGE524419 BQA524419 BZW524419 CJS524419 CTO524419 DDK524419 DNG524419 DXC524419 EGY524419 EQU524419 FAQ524419 FKM524419 FUI524419 GEE524419 GOA524419 GXW524419 HHS524419 HRO524419 IBK524419 ILG524419 IVC524419 JEY524419 JOU524419 JYQ524419 KIM524419 KSI524419 LCE524419 LMA524419 LVW524419 MFS524419 MPO524419 MZK524419 NJG524419 NTC524419 OCY524419 OMU524419 OWQ524419 PGM524419 PQI524419 QAE524419 QKA524419 QTW524419 RDS524419 RNO524419 RXK524419 SHG524419 SRC524419 TAY524419 TKU524419 TUQ524419 UEM524419 UOI524419 UYE524419 VIA524419 VRW524419 WBS524419 WLO524419 WVK524419 C589955 IY589955 SU589955 ACQ589955 AMM589955 AWI589955 BGE589955 BQA589955 BZW589955 CJS589955 CTO589955 DDK589955 DNG589955 DXC589955 EGY589955 EQU589955 FAQ589955 FKM589955 FUI589955 GEE589955 GOA589955 GXW589955 HHS589955 HRO589955 IBK589955 ILG589955 IVC589955 JEY589955 JOU589955 JYQ589955 KIM589955 KSI589955 LCE589955 LMA589955 LVW589955 MFS589955 MPO589955 MZK589955 NJG589955 NTC589955 OCY589955 OMU589955 OWQ589955 PGM589955 PQI589955 QAE589955 QKA589955 QTW589955 RDS589955 RNO589955 RXK589955 SHG589955 SRC589955 TAY589955 TKU589955 TUQ589955 UEM589955 UOI589955 UYE589955 VIA589955 VRW589955 WBS589955 WLO589955 WVK589955 C655491 IY655491 SU655491 ACQ655491 AMM655491 AWI655491 BGE655491 BQA655491 BZW655491 CJS655491 CTO655491 DDK655491 DNG655491 DXC655491 EGY655491 EQU655491 FAQ655491 FKM655491 FUI655491 GEE655491 GOA655491 GXW655491 HHS655491 HRO655491 IBK655491 ILG655491 IVC655491 JEY655491 JOU655491 JYQ655491 KIM655491 KSI655491 LCE655491 LMA655491 LVW655491 MFS655491 MPO655491 MZK655491 NJG655491 NTC655491 OCY655491 OMU655491 OWQ655491 PGM655491 PQI655491 QAE655491 QKA655491 QTW655491 RDS655491 RNO655491 RXK655491 SHG655491 SRC655491 TAY655491 TKU655491 TUQ655491 UEM655491 UOI655491 UYE655491 VIA655491 VRW655491 WBS655491 WLO655491 WVK655491 C721027 IY721027 SU721027 ACQ721027 AMM721027 AWI721027 BGE721027 BQA721027 BZW721027 CJS721027 CTO721027 DDK721027 DNG721027 DXC721027 EGY721027 EQU721027 FAQ721027 FKM721027 FUI721027 GEE721027 GOA721027 GXW721027 HHS721027 HRO721027 IBK721027 ILG721027 IVC721027 JEY721027 JOU721027 JYQ721027 KIM721027 KSI721027 LCE721027 LMA721027 LVW721027 MFS721027 MPO721027 MZK721027 NJG721027 NTC721027 OCY721027 OMU721027 OWQ721027 PGM721027 PQI721027 QAE721027 QKA721027 QTW721027 RDS721027 RNO721027 RXK721027 SHG721027 SRC721027 TAY721027 TKU721027 TUQ721027 UEM721027 UOI721027 UYE721027 VIA721027 VRW721027 WBS721027 WLO721027 WVK721027 C786563 IY786563 SU786563 ACQ786563 AMM786563 AWI786563 BGE786563 BQA786563 BZW786563 CJS786563 CTO786563 DDK786563 DNG786563 DXC786563 EGY786563 EQU786563 FAQ786563 FKM786563 FUI786563 GEE786563 GOA786563 GXW786563 HHS786563 HRO786563 IBK786563 ILG786563 IVC786563 JEY786563 JOU786563 JYQ786563 KIM786563 KSI786563 LCE786563 LMA786563 LVW786563 MFS786563 MPO786563 MZK786563 NJG786563 NTC786563 OCY786563 OMU786563 OWQ786563 PGM786563 PQI786563 QAE786563 QKA786563 QTW786563 RDS786563 RNO786563 RXK786563 SHG786563 SRC786563 TAY786563 TKU786563 TUQ786563 UEM786563 UOI786563 UYE786563 VIA786563 VRW786563 WBS786563 WLO786563 WVK786563 C852099 IY852099 SU852099 ACQ852099 AMM852099 AWI852099 BGE852099 BQA852099 BZW852099 CJS852099 CTO852099 DDK852099 DNG852099 DXC852099 EGY852099 EQU852099 FAQ852099 FKM852099 FUI852099 GEE852099 GOA852099 GXW852099 HHS852099 HRO852099 IBK852099 ILG852099 IVC852099 JEY852099 JOU852099 JYQ852099 KIM852099 KSI852099 LCE852099 LMA852099 LVW852099 MFS852099 MPO852099 MZK852099 NJG852099 NTC852099 OCY852099 OMU852099 OWQ852099 PGM852099 PQI852099 QAE852099 QKA852099 QTW852099 RDS852099 RNO852099 RXK852099 SHG852099 SRC852099 TAY852099 TKU852099 TUQ852099 UEM852099 UOI852099 UYE852099 VIA852099 VRW852099 WBS852099 WLO852099 WVK852099 C917635 IY917635 SU917635 ACQ917635 AMM917635 AWI917635 BGE917635 BQA917635 BZW917635 CJS917635 CTO917635 DDK917635 DNG917635 DXC917635 EGY917635 EQU917635 FAQ917635 FKM917635 FUI917635 GEE917635 GOA917635 GXW917635 HHS917635 HRO917635 IBK917635 ILG917635 IVC917635 JEY917635 JOU917635 JYQ917635 KIM917635 KSI917635 LCE917635 LMA917635 LVW917635 MFS917635 MPO917635 MZK917635 NJG917635 NTC917635 OCY917635 OMU917635 OWQ917635 PGM917635 PQI917635 QAE917635 QKA917635 QTW917635 RDS917635 RNO917635 RXK917635 SHG917635 SRC917635 TAY917635 TKU917635 TUQ917635 UEM917635 UOI917635 UYE917635 VIA917635 VRW917635 WBS917635 WLO917635 WVK917635 C983171 IY983171 SU983171 ACQ983171 AMM983171 AWI983171 BGE983171 BQA983171 BZW983171 CJS983171 CTO983171 DDK983171 DNG983171 DXC983171 EGY983171 EQU983171 FAQ983171 FKM983171 FUI983171 GEE983171 GOA983171 GXW983171 HHS983171 HRO983171 IBK983171 ILG983171 IVC983171 JEY983171 JOU983171 JYQ983171 KIM983171 KSI983171 LCE983171 LMA983171 LVW983171 MFS983171 MPO983171 MZK983171 NJG983171 NTC983171 OCY983171 OMU983171 OWQ983171 PGM983171 PQI983171 QAE983171 QKA983171 QTW983171 RDS983171 RNO983171 RXK983171 SHG983171 SRC983171 TAY983171 TKU983171 TUQ983171 UEM983171 UOI983171 UYE983171 VIA983171 VRW983171 WBS983171 WLO983171 WVK983171 C151 IY151 SU151 ACQ151 AMM151 AWI151 BGE151 BQA151 BZW151 CJS151 CTO151 DDK151 DNG151 DXC151 EGY151 EQU151 FAQ151 FKM151 FUI151 GEE151 GOA151 GXW151 HHS151 HRO151 IBK151 ILG151 IVC151 JEY151 JOU151 JYQ151 KIM151 KSI151 LCE151 LMA151 LVW151 MFS151 MPO151 MZK151 NJG151 NTC151 OCY151 OMU151 OWQ151 PGM151 PQI151 QAE151 QKA151 QTW151 RDS151 RNO151 RXK151 SHG151 SRC151 TAY151 TKU151 TUQ151 UEM151 UOI151 UYE151 VIA151 VRW151 WBS151 WLO151 WVK151 C65687 IY65687 SU65687 ACQ65687 AMM65687 AWI65687 BGE65687 BQA65687 BZW65687 CJS65687 CTO65687 DDK65687 DNG65687 DXC65687 EGY65687 EQU65687 FAQ65687 FKM65687 FUI65687 GEE65687 GOA65687 GXW65687 HHS65687 HRO65687 IBK65687 ILG65687 IVC65687 JEY65687 JOU65687 JYQ65687 KIM65687 KSI65687 LCE65687 LMA65687 LVW65687 MFS65687 MPO65687 MZK65687 NJG65687 NTC65687 OCY65687 OMU65687 OWQ65687 PGM65687 PQI65687 QAE65687 QKA65687 QTW65687 RDS65687 RNO65687 RXK65687 SHG65687 SRC65687 TAY65687 TKU65687 TUQ65687 UEM65687 UOI65687 UYE65687 VIA65687 VRW65687 WBS65687 WLO65687 WVK65687 C131223 IY131223 SU131223 ACQ131223 AMM131223 AWI131223 BGE131223 BQA131223 BZW131223 CJS131223 CTO131223 DDK131223 DNG131223 DXC131223 EGY131223 EQU131223 FAQ131223 FKM131223 FUI131223 GEE131223 GOA131223 GXW131223 HHS131223 HRO131223 IBK131223 ILG131223 IVC131223 JEY131223 JOU131223 JYQ131223 KIM131223 KSI131223 LCE131223 LMA131223 LVW131223 MFS131223 MPO131223 MZK131223 NJG131223 NTC131223 OCY131223 OMU131223 OWQ131223 PGM131223 PQI131223 QAE131223 QKA131223 QTW131223 RDS131223 RNO131223 RXK131223 SHG131223 SRC131223 TAY131223 TKU131223 TUQ131223 UEM131223 UOI131223 UYE131223 VIA131223 VRW131223 WBS131223 WLO131223 WVK131223 C196759 IY196759 SU196759 ACQ196759 AMM196759 AWI196759 BGE196759 BQA196759 BZW196759 CJS196759 CTO196759 DDK196759 DNG196759 DXC196759 EGY196759 EQU196759 FAQ196759 FKM196759 FUI196759 GEE196759 GOA196759 GXW196759 HHS196759 HRO196759 IBK196759 ILG196759 IVC196759 JEY196759 JOU196759 JYQ196759 KIM196759 KSI196759 LCE196759 LMA196759 LVW196759 MFS196759 MPO196759 MZK196759 NJG196759 NTC196759 OCY196759 OMU196759 OWQ196759 PGM196759 PQI196759 QAE196759 QKA196759 QTW196759 RDS196759 RNO196759 RXK196759 SHG196759 SRC196759 TAY196759 TKU196759 TUQ196759 UEM196759 UOI196759 UYE196759 VIA196759 VRW196759 WBS196759 WLO196759 WVK196759 C262295 IY262295 SU262295 ACQ262295 AMM262295 AWI262295 BGE262295 BQA262295 BZW262295 CJS262295 CTO262295 DDK262295 DNG262295 DXC262295 EGY262295 EQU262295 FAQ262295 FKM262295 FUI262295 GEE262295 GOA262295 GXW262295 HHS262295 HRO262295 IBK262295 ILG262295 IVC262295 JEY262295 JOU262295 JYQ262295 KIM262295 KSI262295 LCE262295 LMA262295 LVW262295 MFS262295 MPO262295 MZK262295 NJG262295 NTC262295 OCY262295 OMU262295 OWQ262295 PGM262295 PQI262295 QAE262295 QKA262295 QTW262295 RDS262295 RNO262295 RXK262295 SHG262295 SRC262295 TAY262295 TKU262295 TUQ262295 UEM262295 UOI262295 UYE262295 VIA262295 VRW262295 WBS262295 WLO262295 WVK262295 C327831 IY327831 SU327831 ACQ327831 AMM327831 AWI327831 BGE327831 BQA327831 BZW327831 CJS327831 CTO327831 DDK327831 DNG327831 DXC327831 EGY327831 EQU327831 FAQ327831 FKM327831 FUI327831 GEE327831 GOA327831 GXW327831 HHS327831 HRO327831 IBK327831 ILG327831 IVC327831 JEY327831 JOU327831 JYQ327831 KIM327831 KSI327831 LCE327831 LMA327831 LVW327831 MFS327831 MPO327831 MZK327831 NJG327831 NTC327831 OCY327831 OMU327831 OWQ327831 PGM327831 PQI327831 QAE327831 QKA327831 QTW327831 RDS327831 RNO327831 RXK327831 SHG327831 SRC327831 TAY327831 TKU327831 TUQ327831 UEM327831 UOI327831 UYE327831 VIA327831 VRW327831 WBS327831 WLO327831 WVK327831 C393367 IY393367 SU393367 ACQ393367 AMM393367 AWI393367 BGE393367 BQA393367 BZW393367 CJS393367 CTO393367 DDK393367 DNG393367 DXC393367 EGY393367 EQU393367 FAQ393367 FKM393367 FUI393367 GEE393367 GOA393367 GXW393367 HHS393367 HRO393367 IBK393367 ILG393367 IVC393367 JEY393367 JOU393367 JYQ393367 KIM393367 KSI393367 LCE393367 LMA393367 LVW393367 MFS393367 MPO393367 MZK393367 NJG393367 NTC393367 OCY393367 OMU393367 OWQ393367 PGM393367 PQI393367 QAE393367 QKA393367 QTW393367 RDS393367 RNO393367 RXK393367 SHG393367 SRC393367 TAY393367 TKU393367 TUQ393367 UEM393367 UOI393367 UYE393367 VIA393367 VRW393367 WBS393367 WLO393367 WVK393367 C458903 IY458903 SU458903 ACQ458903 AMM458903 AWI458903 BGE458903 BQA458903 BZW458903 CJS458903 CTO458903 DDK458903 DNG458903 DXC458903 EGY458903 EQU458903 FAQ458903 FKM458903 FUI458903 GEE458903 GOA458903 GXW458903 HHS458903 HRO458903 IBK458903 ILG458903 IVC458903 JEY458903 JOU458903 JYQ458903 KIM458903 KSI458903 LCE458903 LMA458903 LVW458903 MFS458903 MPO458903 MZK458903 NJG458903 NTC458903 OCY458903 OMU458903 OWQ458903 PGM458903 PQI458903 QAE458903 QKA458903 QTW458903 RDS458903 RNO458903 RXK458903 SHG458903 SRC458903 TAY458903 TKU458903 TUQ458903 UEM458903 UOI458903 UYE458903 VIA458903 VRW458903 WBS458903 WLO458903 WVK458903 C524439 IY524439 SU524439 ACQ524439 AMM524439 AWI524439 BGE524439 BQA524439 BZW524439 CJS524439 CTO524439 DDK524439 DNG524439 DXC524439 EGY524439 EQU524439 FAQ524439 FKM524439 FUI524439 GEE524439 GOA524439 GXW524439 HHS524439 HRO524439 IBK524439 ILG524439 IVC524439 JEY524439 JOU524439 JYQ524439 KIM524439 KSI524439 LCE524439 LMA524439 LVW524439 MFS524439 MPO524439 MZK524439 NJG524439 NTC524439 OCY524439 OMU524439 OWQ524439 PGM524439 PQI524439 QAE524439 QKA524439 QTW524439 RDS524439 RNO524439 RXK524439 SHG524439 SRC524439 TAY524439 TKU524439 TUQ524439 UEM524439 UOI524439 UYE524439 VIA524439 VRW524439 WBS524439 WLO524439 WVK524439 C589975 IY589975 SU589975 ACQ589975 AMM589975 AWI589975 BGE589975 BQA589975 BZW589975 CJS589975 CTO589975 DDK589975 DNG589975 DXC589975 EGY589975 EQU589975 FAQ589975 FKM589975 FUI589975 GEE589975 GOA589975 GXW589975 HHS589975 HRO589975 IBK589975 ILG589975 IVC589975 JEY589975 JOU589975 JYQ589975 KIM589975 KSI589975 LCE589975 LMA589975 LVW589975 MFS589975 MPO589975 MZK589975 NJG589975 NTC589975 OCY589975 OMU589975 OWQ589975 PGM589975 PQI589975 QAE589975 QKA589975 QTW589975 RDS589975 RNO589975 RXK589975 SHG589975 SRC589975 TAY589975 TKU589975 TUQ589975 UEM589975 UOI589975 UYE589975 VIA589975 VRW589975 WBS589975 WLO589975 WVK589975 C655511 IY655511 SU655511 ACQ655511 AMM655511 AWI655511 BGE655511 BQA655511 BZW655511 CJS655511 CTO655511 DDK655511 DNG655511 DXC655511 EGY655511 EQU655511 FAQ655511 FKM655511 FUI655511 GEE655511 GOA655511 GXW655511 HHS655511 HRO655511 IBK655511 ILG655511 IVC655511 JEY655511 JOU655511 JYQ655511 KIM655511 KSI655511 LCE655511 LMA655511 LVW655511 MFS655511 MPO655511 MZK655511 NJG655511 NTC655511 OCY655511 OMU655511 OWQ655511 PGM655511 PQI655511 QAE655511 QKA655511 QTW655511 RDS655511 RNO655511 RXK655511 SHG655511 SRC655511 TAY655511 TKU655511 TUQ655511 UEM655511 UOI655511 UYE655511 VIA655511 VRW655511 WBS655511 WLO655511 WVK655511 C721047 IY721047 SU721047 ACQ721047 AMM721047 AWI721047 BGE721047 BQA721047 BZW721047 CJS721047 CTO721047 DDK721047 DNG721047 DXC721047 EGY721047 EQU721047 FAQ721047 FKM721047 FUI721047 GEE721047 GOA721047 GXW721047 HHS721047 HRO721047 IBK721047 ILG721047 IVC721047 JEY721047 JOU721047 JYQ721047 KIM721047 KSI721047 LCE721047 LMA721047 LVW721047 MFS721047 MPO721047 MZK721047 NJG721047 NTC721047 OCY721047 OMU721047 OWQ721047 PGM721047 PQI721047 QAE721047 QKA721047 QTW721047 RDS721047 RNO721047 RXK721047 SHG721047 SRC721047 TAY721047 TKU721047 TUQ721047 UEM721047 UOI721047 UYE721047 VIA721047 VRW721047 WBS721047 WLO721047 WVK721047 C786583 IY786583 SU786583 ACQ786583 AMM786583 AWI786583 BGE786583 BQA786583 BZW786583 CJS786583 CTO786583 DDK786583 DNG786583 DXC786583 EGY786583 EQU786583 FAQ786583 FKM786583 FUI786583 GEE786583 GOA786583 GXW786583 HHS786583 HRO786583 IBK786583 ILG786583 IVC786583 JEY786583 JOU786583 JYQ786583 KIM786583 KSI786583 LCE786583 LMA786583 LVW786583 MFS786583 MPO786583 MZK786583 NJG786583 NTC786583 OCY786583 OMU786583 OWQ786583 PGM786583 PQI786583 QAE786583 QKA786583 QTW786583 RDS786583 RNO786583 RXK786583 SHG786583 SRC786583 TAY786583 TKU786583 TUQ786583 UEM786583 UOI786583 UYE786583 VIA786583 VRW786583 WBS786583 WLO786583 WVK786583 C852119 IY852119 SU852119 ACQ852119 AMM852119 AWI852119 BGE852119 BQA852119 BZW852119 CJS852119 CTO852119 DDK852119 DNG852119 DXC852119 EGY852119 EQU852119 FAQ852119 FKM852119 FUI852119 GEE852119 GOA852119 GXW852119 HHS852119 HRO852119 IBK852119 ILG852119 IVC852119 JEY852119 JOU852119 JYQ852119 KIM852119 KSI852119 LCE852119 LMA852119 LVW852119 MFS852119 MPO852119 MZK852119 NJG852119 NTC852119 OCY852119 OMU852119 OWQ852119 PGM852119 PQI852119 QAE852119 QKA852119 QTW852119 RDS852119 RNO852119 RXK852119 SHG852119 SRC852119 TAY852119 TKU852119 TUQ852119 UEM852119 UOI852119 UYE852119 VIA852119 VRW852119 WBS852119 WLO852119 WVK852119 C917655 IY917655 SU917655 ACQ917655 AMM917655 AWI917655 BGE917655 BQA917655 BZW917655 CJS917655 CTO917655 DDK917655 DNG917655 DXC917655 EGY917655 EQU917655 FAQ917655 FKM917655 FUI917655 GEE917655 GOA917655 GXW917655 HHS917655 HRO917655 IBK917655 ILG917655 IVC917655 JEY917655 JOU917655 JYQ917655 KIM917655 KSI917655 LCE917655 LMA917655 LVW917655 MFS917655 MPO917655 MZK917655 NJG917655 NTC917655 OCY917655 OMU917655 OWQ917655 PGM917655 PQI917655 QAE917655 QKA917655 QTW917655 RDS917655 RNO917655 RXK917655 SHG917655 SRC917655 TAY917655 TKU917655 TUQ917655 UEM917655 UOI917655 UYE917655 VIA917655 VRW917655 WBS917655 WLO917655 WVK917655 C983191 IY983191 SU983191 ACQ983191 AMM983191 AWI983191 BGE983191 BQA983191 BZW983191 CJS983191 CTO983191 DDK983191 DNG983191 DXC983191 EGY983191 EQU983191 FAQ983191 FKM983191 FUI983191 GEE983191 GOA983191 GXW983191 HHS983191 HRO983191 IBK983191 ILG983191 IVC983191 JEY983191 JOU983191 JYQ983191 KIM983191 KSI983191 LCE983191 LMA983191 LVW983191 MFS983191 MPO983191 MZK983191 NJG983191 NTC983191 OCY983191 OMU983191 OWQ983191 PGM983191 PQI983191 QAE983191 QKA983191 QTW983191 RDS983191 RNO983191 RXK983191 SHG983191 SRC983191 TAY983191 TKU983191 TUQ983191 UEM983191 UOI983191 UYE983191 VIA983191 VRW983191 WBS983191 WLO983191 WVK983191 C173 IY173 SU173 ACQ173 AMM173 AWI173 BGE173 BQA173 BZW173 CJS173 CTO173 DDK173 DNG173 DXC173 EGY173 EQU173 FAQ173 FKM173 FUI173 GEE173 GOA173 GXW173 HHS173 HRO173 IBK173 ILG173 IVC173 JEY173 JOU173 JYQ173 KIM173 KSI173 LCE173 LMA173 LVW173 MFS173 MPO173 MZK173 NJG173 NTC173 OCY173 OMU173 OWQ173 PGM173 PQI173 QAE173 QKA173 QTW173 RDS173 RNO173 RXK173 SHG173 SRC173 TAY173 TKU173 TUQ173 UEM173 UOI173 UYE173 VIA173 VRW173 WBS173 WLO173 WVK173 C65709 IY65709 SU65709 ACQ65709 AMM65709 AWI65709 BGE65709 BQA65709 BZW65709 CJS65709 CTO65709 DDK65709 DNG65709 DXC65709 EGY65709 EQU65709 FAQ65709 FKM65709 FUI65709 GEE65709 GOA65709 GXW65709 HHS65709 HRO65709 IBK65709 ILG65709 IVC65709 JEY65709 JOU65709 JYQ65709 KIM65709 KSI65709 LCE65709 LMA65709 LVW65709 MFS65709 MPO65709 MZK65709 NJG65709 NTC65709 OCY65709 OMU65709 OWQ65709 PGM65709 PQI65709 QAE65709 QKA65709 QTW65709 RDS65709 RNO65709 RXK65709 SHG65709 SRC65709 TAY65709 TKU65709 TUQ65709 UEM65709 UOI65709 UYE65709 VIA65709 VRW65709 WBS65709 WLO65709 WVK65709 C131245 IY131245 SU131245 ACQ131245 AMM131245 AWI131245 BGE131245 BQA131245 BZW131245 CJS131245 CTO131245 DDK131245 DNG131245 DXC131245 EGY131245 EQU131245 FAQ131245 FKM131245 FUI131245 GEE131245 GOA131245 GXW131245 HHS131245 HRO131245 IBK131245 ILG131245 IVC131245 JEY131245 JOU131245 JYQ131245 KIM131245 KSI131245 LCE131245 LMA131245 LVW131245 MFS131245 MPO131245 MZK131245 NJG131245 NTC131245 OCY131245 OMU131245 OWQ131245 PGM131245 PQI131245 QAE131245 QKA131245 QTW131245 RDS131245 RNO131245 RXK131245 SHG131245 SRC131245 TAY131245 TKU131245 TUQ131245 UEM131245 UOI131245 UYE131245 VIA131245 VRW131245 WBS131245 WLO131245 WVK131245 C196781 IY196781 SU196781 ACQ196781 AMM196781 AWI196781 BGE196781 BQA196781 BZW196781 CJS196781 CTO196781 DDK196781 DNG196781 DXC196781 EGY196781 EQU196781 FAQ196781 FKM196781 FUI196781 GEE196781 GOA196781 GXW196781 HHS196781 HRO196781 IBK196781 ILG196781 IVC196781 JEY196781 JOU196781 JYQ196781 KIM196781 KSI196781 LCE196781 LMA196781 LVW196781 MFS196781 MPO196781 MZK196781 NJG196781 NTC196781 OCY196781 OMU196781 OWQ196781 PGM196781 PQI196781 QAE196781 QKA196781 QTW196781 RDS196781 RNO196781 RXK196781 SHG196781 SRC196781 TAY196781 TKU196781 TUQ196781 UEM196781 UOI196781 UYE196781 VIA196781 VRW196781 WBS196781 WLO196781 WVK196781 C262317 IY262317 SU262317 ACQ262317 AMM262317 AWI262317 BGE262317 BQA262317 BZW262317 CJS262317 CTO262317 DDK262317 DNG262317 DXC262317 EGY262317 EQU262317 FAQ262317 FKM262317 FUI262317 GEE262317 GOA262317 GXW262317 HHS262317 HRO262317 IBK262317 ILG262317 IVC262317 JEY262317 JOU262317 JYQ262317 KIM262317 KSI262317 LCE262317 LMA262317 LVW262317 MFS262317 MPO262317 MZK262317 NJG262317 NTC262317 OCY262317 OMU262317 OWQ262317 PGM262317 PQI262317 QAE262317 QKA262317 QTW262317 RDS262317 RNO262317 RXK262317 SHG262317 SRC262317 TAY262317 TKU262317 TUQ262317 UEM262317 UOI262317 UYE262317 VIA262317 VRW262317 WBS262317 WLO262317 WVK262317 C327853 IY327853 SU327853 ACQ327853 AMM327853 AWI327853 BGE327853 BQA327853 BZW327853 CJS327853 CTO327853 DDK327853 DNG327853 DXC327853 EGY327853 EQU327853 FAQ327853 FKM327853 FUI327853 GEE327853 GOA327853 GXW327853 HHS327853 HRO327853 IBK327853 ILG327853 IVC327853 JEY327853 JOU327853 JYQ327853 KIM327853 KSI327853 LCE327853 LMA327853 LVW327853 MFS327853 MPO327853 MZK327853 NJG327853 NTC327853 OCY327853 OMU327853 OWQ327853 PGM327853 PQI327853 QAE327853 QKA327853 QTW327853 RDS327853 RNO327853 RXK327853 SHG327853 SRC327853 TAY327853 TKU327853 TUQ327853 UEM327853 UOI327853 UYE327853 VIA327853 VRW327853 WBS327853 WLO327853 WVK327853 C393389 IY393389 SU393389 ACQ393389 AMM393389 AWI393389 BGE393389 BQA393389 BZW393389 CJS393389 CTO393389 DDK393389 DNG393389 DXC393389 EGY393389 EQU393389 FAQ393389 FKM393389 FUI393389 GEE393389 GOA393389 GXW393389 HHS393389 HRO393389 IBK393389 ILG393389 IVC393389 JEY393389 JOU393389 JYQ393389 KIM393389 KSI393389 LCE393389 LMA393389 LVW393389 MFS393389 MPO393389 MZK393389 NJG393389 NTC393389 OCY393389 OMU393389 OWQ393389 PGM393389 PQI393389 QAE393389 QKA393389 QTW393389 RDS393389 RNO393389 RXK393389 SHG393389 SRC393389 TAY393389 TKU393389 TUQ393389 UEM393389 UOI393389 UYE393389 VIA393389 VRW393389 WBS393389 WLO393389 WVK393389 C458925 IY458925 SU458925 ACQ458925 AMM458925 AWI458925 BGE458925 BQA458925 BZW458925 CJS458925 CTO458925 DDK458925 DNG458925 DXC458925 EGY458925 EQU458925 FAQ458925 FKM458925 FUI458925 GEE458925 GOA458925 GXW458925 HHS458925 HRO458925 IBK458925 ILG458925 IVC458925 JEY458925 JOU458925 JYQ458925 KIM458925 KSI458925 LCE458925 LMA458925 LVW458925 MFS458925 MPO458925 MZK458925 NJG458925 NTC458925 OCY458925 OMU458925 OWQ458925 PGM458925 PQI458925 QAE458925 QKA458925 QTW458925 RDS458925 RNO458925 RXK458925 SHG458925 SRC458925 TAY458925 TKU458925 TUQ458925 UEM458925 UOI458925 UYE458925 VIA458925 VRW458925 WBS458925 WLO458925 WVK458925 C524461 IY524461 SU524461 ACQ524461 AMM524461 AWI524461 BGE524461 BQA524461 BZW524461 CJS524461 CTO524461 DDK524461 DNG524461 DXC524461 EGY524461 EQU524461 FAQ524461 FKM524461 FUI524461 GEE524461 GOA524461 GXW524461 HHS524461 HRO524461 IBK524461 ILG524461 IVC524461 JEY524461 JOU524461 JYQ524461 KIM524461 KSI524461 LCE524461 LMA524461 LVW524461 MFS524461 MPO524461 MZK524461 NJG524461 NTC524461 OCY524461 OMU524461 OWQ524461 PGM524461 PQI524461 QAE524461 QKA524461 QTW524461 RDS524461 RNO524461 RXK524461 SHG524461 SRC524461 TAY524461 TKU524461 TUQ524461 UEM524461 UOI524461 UYE524461 VIA524461 VRW524461 WBS524461 WLO524461 WVK524461 C589997 IY589997 SU589997 ACQ589997 AMM589997 AWI589997 BGE589997 BQA589997 BZW589997 CJS589997 CTO589997 DDK589997 DNG589997 DXC589997 EGY589997 EQU589997 FAQ589997 FKM589997 FUI589997 GEE589997 GOA589997 GXW589997 HHS589997 HRO589997 IBK589997 ILG589997 IVC589997 JEY589997 JOU589997 JYQ589997 KIM589997 KSI589997 LCE589997 LMA589997 LVW589997 MFS589997 MPO589997 MZK589997 NJG589997 NTC589997 OCY589997 OMU589997 OWQ589997 PGM589997 PQI589997 QAE589997 QKA589997 QTW589997 RDS589997 RNO589997 RXK589997 SHG589997 SRC589997 TAY589997 TKU589997 TUQ589997 UEM589997 UOI589997 UYE589997 VIA589997 VRW589997 WBS589997 WLO589997 WVK589997 C655533 IY655533 SU655533 ACQ655533 AMM655533 AWI655533 BGE655533 BQA655533 BZW655533 CJS655533 CTO655533 DDK655533 DNG655533 DXC655533 EGY655533 EQU655533 FAQ655533 FKM655533 FUI655533 GEE655533 GOA655533 GXW655533 HHS655533 HRO655533 IBK655533 ILG655533 IVC655533 JEY655533 JOU655533 JYQ655533 KIM655533 KSI655533 LCE655533 LMA655533 LVW655533 MFS655533 MPO655533 MZK655533 NJG655533 NTC655533 OCY655533 OMU655533 OWQ655533 PGM655533 PQI655533 QAE655533 QKA655533 QTW655533 RDS655533 RNO655533 RXK655533 SHG655533 SRC655533 TAY655533 TKU655533 TUQ655533 UEM655533 UOI655533 UYE655533 VIA655533 VRW655533 WBS655533 WLO655533 WVK655533 C721069 IY721069 SU721069 ACQ721069 AMM721069 AWI721069 BGE721069 BQA721069 BZW721069 CJS721069 CTO721069 DDK721069 DNG721069 DXC721069 EGY721069 EQU721069 FAQ721069 FKM721069 FUI721069 GEE721069 GOA721069 GXW721069 HHS721069 HRO721069 IBK721069 ILG721069 IVC721069 JEY721069 JOU721069 JYQ721069 KIM721069 KSI721069 LCE721069 LMA721069 LVW721069 MFS721069 MPO721069 MZK721069 NJG721069 NTC721069 OCY721069 OMU721069 OWQ721069 PGM721069 PQI721069 QAE721069 QKA721069 QTW721069 RDS721069 RNO721069 RXK721069 SHG721069 SRC721069 TAY721069 TKU721069 TUQ721069 UEM721069 UOI721069 UYE721069 VIA721069 VRW721069 WBS721069 WLO721069 WVK721069 C786605 IY786605 SU786605 ACQ786605 AMM786605 AWI786605 BGE786605 BQA786605 BZW786605 CJS786605 CTO786605 DDK786605 DNG786605 DXC786605 EGY786605 EQU786605 FAQ786605 FKM786605 FUI786605 GEE786605 GOA786605 GXW786605 HHS786605 HRO786605 IBK786605 ILG786605 IVC786605 JEY786605 JOU786605 JYQ786605 KIM786605 KSI786605 LCE786605 LMA786605 LVW786605 MFS786605 MPO786605 MZK786605 NJG786605 NTC786605 OCY786605 OMU786605 OWQ786605 PGM786605 PQI786605 QAE786605 QKA786605 QTW786605 RDS786605 RNO786605 RXK786605 SHG786605 SRC786605 TAY786605 TKU786605 TUQ786605 UEM786605 UOI786605 UYE786605 VIA786605 VRW786605 WBS786605 WLO786605 WVK786605 C852141 IY852141 SU852141 ACQ852141 AMM852141 AWI852141 BGE852141 BQA852141 BZW852141 CJS852141 CTO852141 DDK852141 DNG852141 DXC852141 EGY852141 EQU852141 FAQ852141 FKM852141 FUI852141 GEE852141 GOA852141 GXW852141 HHS852141 HRO852141 IBK852141 ILG852141 IVC852141 JEY852141 JOU852141 JYQ852141 KIM852141 KSI852141 LCE852141 LMA852141 LVW852141 MFS852141 MPO852141 MZK852141 NJG852141 NTC852141 OCY852141 OMU852141 OWQ852141 PGM852141 PQI852141 QAE852141 QKA852141 QTW852141 RDS852141 RNO852141 RXK852141 SHG852141 SRC852141 TAY852141 TKU852141 TUQ852141 UEM852141 UOI852141 UYE852141 VIA852141 VRW852141 WBS852141 WLO852141 WVK852141 C917677 IY917677 SU917677 ACQ917677 AMM917677 AWI917677 BGE917677 BQA917677 BZW917677 CJS917677 CTO917677 DDK917677 DNG917677 DXC917677 EGY917677 EQU917677 FAQ917677 FKM917677 FUI917677 GEE917677 GOA917677 GXW917677 HHS917677 HRO917677 IBK917677 ILG917677 IVC917677 JEY917677 JOU917677 JYQ917677 KIM917677 KSI917677 LCE917677 LMA917677 LVW917677 MFS917677 MPO917677 MZK917677 NJG917677 NTC917677 OCY917677 OMU917677 OWQ917677 PGM917677 PQI917677 QAE917677 QKA917677 QTW917677 RDS917677 RNO917677 RXK917677 SHG917677 SRC917677 TAY917677 TKU917677 TUQ917677 UEM917677 UOI917677 UYE917677 VIA917677 VRW917677 WBS917677 WLO917677 WVK917677 C983213 IY983213 SU983213 ACQ983213 AMM983213 AWI983213 BGE983213 BQA983213 BZW983213 CJS983213 CTO983213 DDK983213 DNG983213 DXC983213 EGY983213 EQU983213 FAQ983213 FKM983213 FUI983213 GEE983213 GOA983213 GXW983213 HHS983213 HRO983213 IBK983213 ILG983213 IVC983213 JEY983213 JOU983213 JYQ983213 KIM983213 KSI983213 LCE983213 LMA983213 LVW983213 MFS983213 MPO983213 MZK983213 NJG983213 NTC983213 OCY983213 OMU983213 OWQ983213 PGM983213 PQI983213 QAE983213 QKA983213 QTW983213 RDS983213 RNO983213 RXK983213 SHG983213 SRC983213 TAY983213 TKU983213 TUQ983213 UEM983213 UOI983213 UYE983213 VIA983213 VRW983213 WBS983213 WLO983213 WVK983213 C183 IY183 SU183 ACQ183 AMM183 AWI183 BGE183 BQA183 BZW183 CJS183 CTO183 DDK183 DNG183 DXC183 EGY183 EQU183 FAQ183 FKM183 FUI183 GEE183 GOA183 GXW183 HHS183 HRO183 IBK183 ILG183 IVC183 JEY183 JOU183 JYQ183 KIM183 KSI183 LCE183 LMA183 LVW183 MFS183 MPO183 MZK183 NJG183 NTC183 OCY183 OMU183 OWQ183 PGM183 PQI183 QAE183 QKA183 QTW183 RDS183 RNO183 RXK183 SHG183 SRC183 TAY183 TKU183 TUQ183 UEM183 UOI183 UYE183 VIA183 VRW183 WBS183 WLO183 WVK183 C65719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C131255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C196791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C262327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C327863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C393399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C458935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C524471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C590007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C655543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C721079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C786615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C852151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C917687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C983223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C193 IY193 SU193 ACQ193 AMM193 AWI193 BGE193 BQA193 BZW193 CJS193 CTO193 DDK193 DNG193 DXC193 EGY193 EQU193 FAQ193 FKM193 FUI193 GEE193 GOA193 GXW193 HHS193 HRO193 IBK193 ILG193 IVC193 JEY193 JOU193 JYQ193 KIM193 KSI193 LCE193 LMA193 LVW193 MFS193 MPO193 MZK193 NJG193 NTC193 OCY193 OMU193 OWQ193 PGM193 PQI193 QAE193 QKA193 QTW193 RDS193 RNO193 RXK193 SHG193 SRC193 TAY193 TKU193 TUQ193 UEM193 UOI193 UYE193 VIA193 VRW193 WBS193 WLO193 WVK193 C65729 IY65729 SU65729 ACQ65729 AMM65729 AWI65729 BGE65729 BQA65729 BZW65729 CJS65729 CTO65729 DDK65729 DNG65729 DXC65729 EGY65729 EQU65729 FAQ65729 FKM65729 FUI65729 GEE65729 GOA65729 GXW65729 HHS65729 HRO65729 IBK65729 ILG65729 IVC65729 JEY65729 JOU65729 JYQ65729 KIM65729 KSI65729 LCE65729 LMA65729 LVW65729 MFS65729 MPO65729 MZK65729 NJG65729 NTC65729 OCY65729 OMU65729 OWQ65729 PGM65729 PQI65729 QAE65729 QKA65729 QTW65729 RDS65729 RNO65729 RXK65729 SHG65729 SRC65729 TAY65729 TKU65729 TUQ65729 UEM65729 UOI65729 UYE65729 VIA65729 VRW65729 WBS65729 WLO65729 WVK65729 C131265 IY131265 SU131265 ACQ131265 AMM131265 AWI131265 BGE131265 BQA131265 BZW131265 CJS131265 CTO131265 DDK131265 DNG131265 DXC131265 EGY131265 EQU131265 FAQ131265 FKM131265 FUI131265 GEE131265 GOA131265 GXW131265 HHS131265 HRO131265 IBK131265 ILG131265 IVC131265 JEY131265 JOU131265 JYQ131265 KIM131265 KSI131265 LCE131265 LMA131265 LVW131265 MFS131265 MPO131265 MZK131265 NJG131265 NTC131265 OCY131265 OMU131265 OWQ131265 PGM131265 PQI131265 QAE131265 QKA131265 QTW131265 RDS131265 RNO131265 RXK131265 SHG131265 SRC131265 TAY131265 TKU131265 TUQ131265 UEM131265 UOI131265 UYE131265 VIA131265 VRW131265 WBS131265 WLO131265 WVK131265 C196801 IY196801 SU196801 ACQ196801 AMM196801 AWI196801 BGE196801 BQA196801 BZW196801 CJS196801 CTO196801 DDK196801 DNG196801 DXC196801 EGY196801 EQU196801 FAQ196801 FKM196801 FUI196801 GEE196801 GOA196801 GXW196801 HHS196801 HRO196801 IBK196801 ILG196801 IVC196801 JEY196801 JOU196801 JYQ196801 KIM196801 KSI196801 LCE196801 LMA196801 LVW196801 MFS196801 MPO196801 MZK196801 NJG196801 NTC196801 OCY196801 OMU196801 OWQ196801 PGM196801 PQI196801 QAE196801 QKA196801 QTW196801 RDS196801 RNO196801 RXK196801 SHG196801 SRC196801 TAY196801 TKU196801 TUQ196801 UEM196801 UOI196801 UYE196801 VIA196801 VRW196801 WBS196801 WLO196801 WVK196801 C262337 IY262337 SU262337 ACQ262337 AMM262337 AWI262337 BGE262337 BQA262337 BZW262337 CJS262337 CTO262337 DDK262337 DNG262337 DXC262337 EGY262337 EQU262337 FAQ262337 FKM262337 FUI262337 GEE262337 GOA262337 GXW262337 HHS262337 HRO262337 IBK262337 ILG262337 IVC262337 JEY262337 JOU262337 JYQ262337 KIM262337 KSI262337 LCE262337 LMA262337 LVW262337 MFS262337 MPO262337 MZK262337 NJG262337 NTC262337 OCY262337 OMU262337 OWQ262337 PGM262337 PQI262337 QAE262337 QKA262337 QTW262337 RDS262337 RNO262337 RXK262337 SHG262337 SRC262337 TAY262337 TKU262337 TUQ262337 UEM262337 UOI262337 UYE262337 VIA262337 VRW262337 WBS262337 WLO262337 WVK262337 C327873 IY327873 SU327873 ACQ327873 AMM327873 AWI327873 BGE327873 BQA327873 BZW327873 CJS327873 CTO327873 DDK327873 DNG327873 DXC327873 EGY327873 EQU327873 FAQ327873 FKM327873 FUI327873 GEE327873 GOA327873 GXW327873 HHS327873 HRO327873 IBK327873 ILG327873 IVC327873 JEY327873 JOU327873 JYQ327873 KIM327873 KSI327873 LCE327873 LMA327873 LVW327873 MFS327873 MPO327873 MZK327873 NJG327873 NTC327873 OCY327873 OMU327873 OWQ327873 PGM327873 PQI327873 QAE327873 QKA327873 QTW327873 RDS327873 RNO327873 RXK327873 SHG327873 SRC327873 TAY327873 TKU327873 TUQ327873 UEM327873 UOI327873 UYE327873 VIA327873 VRW327873 WBS327873 WLO327873 WVK327873 C393409 IY393409 SU393409 ACQ393409 AMM393409 AWI393409 BGE393409 BQA393409 BZW393409 CJS393409 CTO393409 DDK393409 DNG393409 DXC393409 EGY393409 EQU393409 FAQ393409 FKM393409 FUI393409 GEE393409 GOA393409 GXW393409 HHS393409 HRO393409 IBK393409 ILG393409 IVC393409 JEY393409 JOU393409 JYQ393409 KIM393409 KSI393409 LCE393409 LMA393409 LVW393409 MFS393409 MPO393409 MZK393409 NJG393409 NTC393409 OCY393409 OMU393409 OWQ393409 PGM393409 PQI393409 QAE393409 QKA393409 QTW393409 RDS393409 RNO393409 RXK393409 SHG393409 SRC393409 TAY393409 TKU393409 TUQ393409 UEM393409 UOI393409 UYE393409 VIA393409 VRW393409 WBS393409 WLO393409 WVK393409 C458945 IY458945 SU458945 ACQ458945 AMM458945 AWI458945 BGE458945 BQA458945 BZW458945 CJS458945 CTO458945 DDK458945 DNG458945 DXC458945 EGY458945 EQU458945 FAQ458945 FKM458945 FUI458945 GEE458945 GOA458945 GXW458945 HHS458945 HRO458945 IBK458945 ILG458945 IVC458945 JEY458945 JOU458945 JYQ458945 KIM458945 KSI458945 LCE458945 LMA458945 LVW458945 MFS458945 MPO458945 MZK458945 NJG458945 NTC458945 OCY458945 OMU458945 OWQ458945 PGM458945 PQI458945 QAE458945 QKA458945 QTW458945 RDS458945 RNO458945 RXK458945 SHG458945 SRC458945 TAY458945 TKU458945 TUQ458945 UEM458945 UOI458945 UYE458945 VIA458945 VRW458945 WBS458945 WLO458945 WVK458945 C524481 IY524481 SU524481 ACQ524481 AMM524481 AWI524481 BGE524481 BQA524481 BZW524481 CJS524481 CTO524481 DDK524481 DNG524481 DXC524481 EGY524481 EQU524481 FAQ524481 FKM524481 FUI524481 GEE524481 GOA524481 GXW524481 HHS524481 HRO524481 IBK524481 ILG524481 IVC524481 JEY524481 JOU524481 JYQ524481 KIM524481 KSI524481 LCE524481 LMA524481 LVW524481 MFS524481 MPO524481 MZK524481 NJG524481 NTC524481 OCY524481 OMU524481 OWQ524481 PGM524481 PQI524481 QAE524481 QKA524481 QTW524481 RDS524481 RNO524481 RXK524481 SHG524481 SRC524481 TAY524481 TKU524481 TUQ524481 UEM524481 UOI524481 UYE524481 VIA524481 VRW524481 WBS524481 WLO524481 WVK524481 C590017 IY590017 SU590017 ACQ590017 AMM590017 AWI590017 BGE590017 BQA590017 BZW590017 CJS590017 CTO590017 DDK590017 DNG590017 DXC590017 EGY590017 EQU590017 FAQ590017 FKM590017 FUI590017 GEE590017 GOA590017 GXW590017 HHS590017 HRO590017 IBK590017 ILG590017 IVC590017 JEY590017 JOU590017 JYQ590017 KIM590017 KSI590017 LCE590017 LMA590017 LVW590017 MFS590017 MPO590017 MZK590017 NJG590017 NTC590017 OCY590017 OMU590017 OWQ590017 PGM590017 PQI590017 QAE590017 QKA590017 QTW590017 RDS590017 RNO590017 RXK590017 SHG590017 SRC590017 TAY590017 TKU590017 TUQ590017 UEM590017 UOI590017 UYE590017 VIA590017 VRW590017 WBS590017 WLO590017 WVK590017 C655553 IY655553 SU655553 ACQ655553 AMM655553 AWI655553 BGE655553 BQA655553 BZW655553 CJS655553 CTO655553 DDK655553 DNG655553 DXC655553 EGY655553 EQU655553 FAQ655553 FKM655553 FUI655553 GEE655553 GOA655553 GXW655553 HHS655553 HRO655553 IBK655553 ILG655553 IVC655553 JEY655553 JOU655553 JYQ655553 KIM655553 KSI655553 LCE655553 LMA655553 LVW655553 MFS655553 MPO655553 MZK655553 NJG655553 NTC655553 OCY655553 OMU655553 OWQ655553 PGM655553 PQI655553 QAE655553 QKA655553 QTW655553 RDS655553 RNO655553 RXK655553 SHG655553 SRC655553 TAY655553 TKU655553 TUQ655553 UEM655553 UOI655553 UYE655553 VIA655553 VRW655553 WBS655553 WLO655553 WVK655553 C721089 IY721089 SU721089 ACQ721089 AMM721089 AWI721089 BGE721089 BQA721089 BZW721089 CJS721089 CTO721089 DDK721089 DNG721089 DXC721089 EGY721089 EQU721089 FAQ721089 FKM721089 FUI721089 GEE721089 GOA721089 GXW721089 HHS721089 HRO721089 IBK721089 ILG721089 IVC721089 JEY721089 JOU721089 JYQ721089 KIM721089 KSI721089 LCE721089 LMA721089 LVW721089 MFS721089 MPO721089 MZK721089 NJG721089 NTC721089 OCY721089 OMU721089 OWQ721089 PGM721089 PQI721089 QAE721089 QKA721089 QTW721089 RDS721089 RNO721089 RXK721089 SHG721089 SRC721089 TAY721089 TKU721089 TUQ721089 UEM721089 UOI721089 UYE721089 VIA721089 VRW721089 WBS721089 WLO721089 WVK721089 C786625 IY786625 SU786625 ACQ786625 AMM786625 AWI786625 BGE786625 BQA786625 BZW786625 CJS786625 CTO786625 DDK786625 DNG786625 DXC786625 EGY786625 EQU786625 FAQ786625 FKM786625 FUI786625 GEE786625 GOA786625 GXW786625 HHS786625 HRO786625 IBK786625 ILG786625 IVC786625 JEY786625 JOU786625 JYQ786625 KIM786625 KSI786625 LCE786625 LMA786625 LVW786625 MFS786625 MPO786625 MZK786625 NJG786625 NTC786625 OCY786625 OMU786625 OWQ786625 PGM786625 PQI786625 QAE786625 QKA786625 QTW786625 RDS786625 RNO786625 RXK786625 SHG786625 SRC786625 TAY786625 TKU786625 TUQ786625 UEM786625 UOI786625 UYE786625 VIA786625 VRW786625 WBS786625 WLO786625 WVK786625 C852161 IY852161 SU852161 ACQ852161 AMM852161 AWI852161 BGE852161 BQA852161 BZW852161 CJS852161 CTO852161 DDK852161 DNG852161 DXC852161 EGY852161 EQU852161 FAQ852161 FKM852161 FUI852161 GEE852161 GOA852161 GXW852161 HHS852161 HRO852161 IBK852161 ILG852161 IVC852161 JEY852161 JOU852161 JYQ852161 KIM852161 KSI852161 LCE852161 LMA852161 LVW852161 MFS852161 MPO852161 MZK852161 NJG852161 NTC852161 OCY852161 OMU852161 OWQ852161 PGM852161 PQI852161 QAE852161 QKA852161 QTW852161 RDS852161 RNO852161 RXK852161 SHG852161 SRC852161 TAY852161 TKU852161 TUQ852161 UEM852161 UOI852161 UYE852161 VIA852161 VRW852161 WBS852161 WLO852161 WVK852161 C917697 IY917697 SU917697 ACQ917697 AMM917697 AWI917697 BGE917697 BQA917697 BZW917697 CJS917697 CTO917697 DDK917697 DNG917697 DXC917697 EGY917697 EQU917697 FAQ917697 FKM917697 FUI917697 GEE917697 GOA917697 GXW917697 HHS917697 HRO917697 IBK917697 ILG917697 IVC917697 JEY917697 JOU917697 JYQ917697 KIM917697 KSI917697 LCE917697 LMA917697 LVW917697 MFS917697 MPO917697 MZK917697 NJG917697 NTC917697 OCY917697 OMU917697 OWQ917697 PGM917697 PQI917697 QAE917697 QKA917697 QTW917697 RDS917697 RNO917697 RXK917697 SHG917697 SRC917697 TAY917697 TKU917697 TUQ917697 UEM917697 UOI917697 UYE917697 VIA917697 VRW917697 WBS917697 WLO917697 WVK917697 C983233 IY983233 SU983233 ACQ983233 AMM983233 AWI983233 BGE983233 BQA983233 BZW983233 CJS983233 CTO983233 DDK983233 DNG983233 DXC983233 EGY983233 EQU983233 FAQ983233 FKM983233 FUI983233 GEE983233 GOA983233 GXW983233 HHS983233 HRO983233 IBK983233 ILG983233 IVC983233 JEY983233 JOU983233 JYQ983233 KIM983233 KSI983233 LCE983233 LMA983233 LVW983233 MFS983233 MPO983233 MZK983233 NJG983233 NTC983233 OCY983233 OMU983233 OWQ983233 PGM983233 PQI983233 QAE983233 QKA983233 QTW983233 RDS983233 RNO983233 RXK983233 SHG983233 SRC983233 TAY983233 TKU983233 TUQ983233 UEM983233 UOI983233 UYE983233 VIA983233 VRW983233 WBS983233 WLO983233 WVK983233 C203 IY203 SU203 ACQ203 AMM203 AWI203 BGE203 BQA203 BZW203 CJS203 CTO203 DDK203 DNG203 DXC203 EGY203 EQU203 FAQ203 FKM203 FUI203 GEE203 GOA203 GXW203 HHS203 HRO203 IBK203 ILG203 IVC203 JEY203 JOU203 JYQ203 KIM203 KSI203 LCE203 LMA203 LVW203 MFS203 MPO203 MZK203 NJG203 NTC203 OCY203 OMU203 OWQ203 PGM203 PQI203 QAE203 QKA203 QTW203 RDS203 RNO203 RXK203 SHG203 SRC203 TAY203 TKU203 TUQ203 UEM203 UOI203 UYE203 VIA203 VRW203 WBS203 WLO203 WVK203 C65739 IY65739 SU65739 ACQ65739 AMM65739 AWI65739 BGE65739 BQA65739 BZW65739 CJS65739 CTO65739 DDK65739 DNG65739 DXC65739 EGY65739 EQU65739 FAQ65739 FKM65739 FUI65739 GEE65739 GOA65739 GXW65739 HHS65739 HRO65739 IBK65739 ILG65739 IVC65739 JEY65739 JOU65739 JYQ65739 KIM65739 KSI65739 LCE65739 LMA65739 LVW65739 MFS65739 MPO65739 MZK65739 NJG65739 NTC65739 OCY65739 OMU65739 OWQ65739 PGM65739 PQI65739 QAE65739 QKA65739 QTW65739 RDS65739 RNO65739 RXK65739 SHG65739 SRC65739 TAY65739 TKU65739 TUQ65739 UEM65739 UOI65739 UYE65739 VIA65739 VRW65739 WBS65739 WLO65739 WVK65739 C131275 IY131275 SU131275 ACQ131275 AMM131275 AWI131275 BGE131275 BQA131275 BZW131275 CJS131275 CTO131275 DDK131275 DNG131275 DXC131275 EGY131275 EQU131275 FAQ131275 FKM131275 FUI131275 GEE131275 GOA131275 GXW131275 HHS131275 HRO131275 IBK131275 ILG131275 IVC131275 JEY131275 JOU131275 JYQ131275 KIM131275 KSI131275 LCE131275 LMA131275 LVW131275 MFS131275 MPO131275 MZK131275 NJG131275 NTC131275 OCY131275 OMU131275 OWQ131275 PGM131275 PQI131275 QAE131275 QKA131275 QTW131275 RDS131275 RNO131275 RXK131275 SHG131275 SRC131275 TAY131275 TKU131275 TUQ131275 UEM131275 UOI131275 UYE131275 VIA131275 VRW131275 WBS131275 WLO131275 WVK131275 C196811 IY196811 SU196811 ACQ196811 AMM196811 AWI196811 BGE196811 BQA196811 BZW196811 CJS196811 CTO196811 DDK196811 DNG196811 DXC196811 EGY196811 EQU196811 FAQ196811 FKM196811 FUI196811 GEE196811 GOA196811 GXW196811 HHS196811 HRO196811 IBK196811 ILG196811 IVC196811 JEY196811 JOU196811 JYQ196811 KIM196811 KSI196811 LCE196811 LMA196811 LVW196811 MFS196811 MPO196811 MZK196811 NJG196811 NTC196811 OCY196811 OMU196811 OWQ196811 PGM196811 PQI196811 QAE196811 QKA196811 QTW196811 RDS196811 RNO196811 RXK196811 SHG196811 SRC196811 TAY196811 TKU196811 TUQ196811 UEM196811 UOI196811 UYE196811 VIA196811 VRW196811 WBS196811 WLO196811 WVK196811 C262347 IY262347 SU262347 ACQ262347 AMM262347 AWI262347 BGE262347 BQA262347 BZW262347 CJS262347 CTO262347 DDK262347 DNG262347 DXC262347 EGY262347 EQU262347 FAQ262347 FKM262347 FUI262347 GEE262347 GOA262347 GXW262347 HHS262347 HRO262347 IBK262347 ILG262347 IVC262347 JEY262347 JOU262347 JYQ262347 KIM262347 KSI262347 LCE262347 LMA262347 LVW262347 MFS262347 MPO262347 MZK262347 NJG262347 NTC262347 OCY262347 OMU262347 OWQ262347 PGM262347 PQI262347 QAE262347 QKA262347 QTW262347 RDS262347 RNO262347 RXK262347 SHG262347 SRC262347 TAY262347 TKU262347 TUQ262347 UEM262347 UOI262347 UYE262347 VIA262347 VRW262347 WBS262347 WLO262347 WVK262347 C327883 IY327883 SU327883 ACQ327883 AMM327883 AWI327883 BGE327883 BQA327883 BZW327883 CJS327883 CTO327883 DDK327883 DNG327883 DXC327883 EGY327883 EQU327883 FAQ327883 FKM327883 FUI327883 GEE327883 GOA327883 GXW327883 HHS327883 HRO327883 IBK327883 ILG327883 IVC327883 JEY327883 JOU327883 JYQ327883 KIM327883 KSI327883 LCE327883 LMA327883 LVW327883 MFS327883 MPO327883 MZK327883 NJG327883 NTC327883 OCY327883 OMU327883 OWQ327883 PGM327883 PQI327883 QAE327883 QKA327883 QTW327883 RDS327883 RNO327883 RXK327883 SHG327883 SRC327883 TAY327883 TKU327883 TUQ327883 UEM327883 UOI327883 UYE327883 VIA327883 VRW327883 WBS327883 WLO327883 WVK327883 C393419 IY393419 SU393419 ACQ393419 AMM393419 AWI393419 BGE393419 BQA393419 BZW393419 CJS393419 CTO393419 DDK393419 DNG393419 DXC393419 EGY393419 EQU393419 FAQ393419 FKM393419 FUI393419 GEE393419 GOA393419 GXW393419 HHS393419 HRO393419 IBK393419 ILG393419 IVC393419 JEY393419 JOU393419 JYQ393419 KIM393419 KSI393419 LCE393419 LMA393419 LVW393419 MFS393419 MPO393419 MZK393419 NJG393419 NTC393419 OCY393419 OMU393419 OWQ393419 PGM393419 PQI393419 QAE393419 QKA393419 QTW393419 RDS393419 RNO393419 RXK393419 SHG393419 SRC393419 TAY393419 TKU393419 TUQ393419 UEM393419 UOI393419 UYE393419 VIA393419 VRW393419 WBS393419 WLO393419 WVK393419 C458955 IY458955 SU458955 ACQ458955 AMM458955 AWI458955 BGE458955 BQA458955 BZW458955 CJS458955 CTO458955 DDK458955 DNG458955 DXC458955 EGY458955 EQU458955 FAQ458955 FKM458955 FUI458955 GEE458955 GOA458955 GXW458955 HHS458955 HRO458955 IBK458955 ILG458955 IVC458955 JEY458955 JOU458955 JYQ458955 KIM458955 KSI458955 LCE458955 LMA458955 LVW458955 MFS458955 MPO458955 MZK458955 NJG458955 NTC458955 OCY458955 OMU458955 OWQ458955 PGM458955 PQI458955 QAE458955 QKA458955 QTW458955 RDS458955 RNO458955 RXK458955 SHG458955 SRC458955 TAY458955 TKU458955 TUQ458955 UEM458955 UOI458955 UYE458955 VIA458955 VRW458955 WBS458955 WLO458955 WVK458955 C524491 IY524491 SU524491 ACQ524491 AMM524491 AWI524491 BGE524491 BQA524491 BZW524491 CJS524491 CTO524491 DDK524491 DNG524491 DXC524491 EGY524491 EQU524491 FAQ524491 FKM524491 FUI524491 GEE524491 GOA524491 GXW524491 HHS524491 HRO524491 IBK524491 ILG524491 IVC524491 JEY524491 JOU524491 JYQ524491 KIM524491 KSI524491 LCE524491 LMA524491 LVW524491 MFS524491 MPO524491 MZK524491 NJG524491 NTC524491 OCY524491 OMU524491 OWQ524491 PGM524491 PQI524491 QAE524491 QKA524491 QTW524491 RDS524491 RNO524491 RXK524491 SHG524491 SRC524491 TAY524491 TKU524491 TUQ524491 UEM524491 UOI524491 UYE524491 VIA524491 VRW524491 WBS524491 WLO524491 WVK524491 C590027 IY590027 SU590027 ACQ590027 AMM590027 AWI590027 BGE590027 BQA590027 BZW590027 CJS590027 CTO590027 DDK590027 DNG590027 DXC590027 EGY590027 EQU590027 FAQ590027 FKM590027 FUI590027 GEE590027 GOA590027 GXW590027 HHS590027 HRO590027 IBK590027 ILG590027 IVC590027 JEY590027 JOU590027 JYQ590027 KIM590027 KSI590027 LCE590027 LMA590027 LVW590027 MFS590027 MPO590027 MZK590027 NJG590027 NTC590027 OCY590027 OMU590027 OWQ590027 PGM590027 PQI590027 QAE590027 QKA590027 QTW590027 RDS590027 RNO590027 RXK590027 SHG590027 SRC590027 TAY590027 TKU590027 TUQ590027 UEM590027 UOI590027 UYE590027 VIA590027 VRW590027 WBS590027 WLO590027 WVK590027 C655563 IY655563 SU655563 ACQ655563 AMM655563 AWI655563 BGE655563 BQA655563 BZW655563 CJS655563 CTO655563 DDK655563 DNG655563 DXC655563 EGY655563 EQU655563 FAQ655563 FKM655563 FUI655563 GEE655563 GOA655563 GXW655563 HHS655563 HRO655563 IBK655563 ILG655563 IVC655563 JEY655563 JOU655563 JYQ655563 KIM655563 KSI655563 LCE655563 LMA655563 LVW655563 MFS655563 MPO655563 MZK655563 NJG655563 NTC655563 OCY655563 OMU655563 OWQ655563 PGM655563 PQI655563 QAE655563 QKA655563 QTW655563 RDS655563 RNO655563 RXK655563 SHG655563 SRC655563 TAY655563 TKU655563 TUQ655563 UEM655563 UOI655563 UYE655563 VIA655563 VRW655563 WBS655563 WLO655563 WVK655563 C721099 IY721099 SU721099 ACQ721099 AMM721099 AWI721099 BGE721099 BQA721099 BZW721099 CJS721099 CTO721099 DDK721099 DNG721099 DXC721099 EGY721099 EQU721099 FAQ721099 FKM721099 FUI721099 GEE721099 GOA721099 GXW721099 HHS721099 HRO721099 IBK721099 ILG721099 IVC721099 JEY721099 JOU721099 JYQ721099 KIM721099 KSI721099 LCE721099 LMA721099 LVW721099 MFS721099 MPO721099 MZK721099 NJG721099 NTC721099 OCY721099 OMU721099 OWQ721099 PGM721099 PQI721099 QAE721099 QKA721099 QTW721099 RDS721099 RNO721099 RXK721099 SHG721099 SRC721099 TAY721099 TKU721099 TUQ721099 UEM721099 UOI721099 UYE721099 VIA721099 VRW721099 WBS721099 WLO721099 WVK721099 C786635 IY786635 SU786635 ACQ786635 AMM786635 AWI786635 BGE786635 BQA786635 BZW786635 CJS786635 CTO786635 DDK786635 DNG786635 DXC786635 EGY786635 EQU786635 FAQ786635 FKM786635 FUI786635 GEE786635 GOA786635 GXW786635 HHS786635 HRO786635 IBK786635 ILG786635 IVC786635 JEY786635 JOU786635 JYQ786635 KIM786635 KSI786635 LCE786635 LMA786635 LVW786635 MFS786635 MPO786635 MZK786635 NJG786635 NTC786635 OCY786635 OMU786635 OWQ786635 PGM786635 PQI786635 QAE786635 QKA786635 QTW786635 RDS786635 RNO786635 RXK786635 SHG786635 SRC786635 TAY786635 TKU786635 TUQ786635 UEM786635 UOI786635 UYE786635 VIA786635 VRW786635 WBS786635 WLO786635 WVK786635 C852171 IY852171 SU852171 ACQ852171 AMM852171 AWI852171 BGE852171 BQA852171 BZW852171 CJS852171 CTO852171 DDK852171 DNG852171 DXC852171 EGY852171 EQU852171 FAQ852171 FKM852171 FUI852171 GEE852171 GOA852171 GXW852171 HHS852171 HRO852171 IBK852171 ILG852171 IVC852171 JEY852171 JOU852171 JYQ852171 KIM852171 KSI852171 LCE852171 LMA852171 LVW852171 MFS852171 MPO852171 MZK852171 NJG852171 NTC852171 OCY852171 OMU852171 OWQ852171 PGM852171 PQI852171 QAE852171 QKA852171 QTW852171 RDS852171 RNO852171 RXK852171 SHG852171 SRC852171 TAY852171 TKU852171 TUQ852171 UEM852171 UOI852171 UYE852171 VIA852171 VRW852171 WBS852171 WLO852171 WVK852171 C917707 IY917707 SU917707 ACQ917707 AMM917707 AWI917707 BGE917707 BQA917707 BZW917707 CJS917707 CTO917707 DDK917707 DNG917707 DXC917707 EGY917707 EQU917707 FAQ917707 FKM917707 FUI917707 GEE917707 GOA917707 GXW917707 HHS917707 HRO917707 IBK917707 ILG917707 IVC917707 JEY917707 JOU917707 JYQ917707 KIM917707 KSI917707 LCE917707 LMA917707 LVW917707 MFS917707 MPO917707 MZK917707 NJG917707 NTC917707 OCY917707 OMU917707 OWQ917707 PGM917707 PQI917707 QAE917707 QKA917707 QTW917707 RDS917707 RNO917707 RXK917707 SHG917707 SRC917707 TAY917707 TKU917707 TUQ917707 UEM917707 UOI917707 UYE917707 VIA917707 VRW917707 WBS917707 WLO917707 WVK917707 C983243 IY983243 SU983243 ACQ983243 AMM983243 AWI983243 BGE983243 BQA983243 BZW983243 CJS983243 CTO983243 DDK983243 DNG983243 DXC983243 EGY983243 EQU983243 FAQ983243 FKM983243 FUI983243 GEE983243 GOA983243 GXW983243 HHS983243 HRO983243 IBK983243 ILG983243 IVC983243 JEY983243 JOU983243 JYQ983243 KIM983243 KSI983243 LCE983243 LMA983243 LVW983243 MFS983243 MPO983243 MZK983243 NJG983243 NTC983243 OCY983243 OMU983243 OWQ983243 PGM983243 PQI983243 QAE983243 QKA983243 QTW983243 RDS983243 RNO983243 RXK983243 SHG983243 SRC983243 TAY983243 TKU983243 TUQ983243 UEM983243 UOI983243 UYE983243 VIA983243 VRW983243 WBS983243 WLO983243 WVK983243 C57 IY57 SU57 ACQ57 AMM57 AWI57 BGE57 BQA57 BZW57 CJS57 CTO57 DDK57 DNG57 DXC57 EGY57 EQU57 FAQ57 FKM57 FUI57 GEE57 GOA57 GXW57 HHS57 HRO57 IBK57 ILG57 IVC57 JEY57 JOU57 JYQ57 KIM57 KSI57 LCE57 LMA57 LVW57 MFS57 MPO57 MZK57 NJG57 NTC57 OCY57 OMU57 OWQ57 PGM57 PQI57 QAE57 QKA57 QTW57 RDS57 RNO57 RXK57 SHG57 SRC57 TAY57 TKU57 TUQ57 UEM57 UOI57 UYE57 VIA57 VRW57 WBS57 WLO57 WVK57 C65593 IY65593 SU65593 ACQ65593 AMM65593 AWI65593 BGE65593 BQA65593 BZW65593 CJS65593 CTO65593 DDK65593 DNG65593 DXC65593 EGY65593 EQU65593 FAQ65593 FKM65593 FUI65593 GEE65593 GOA65593 GXW65593 HHS65593 HRO65593 IBK65593 ILG65593 IVC65593 JEY65593 JOU65593 JYQ65593 KIM65593 KSI65593 LCE65593 LMA65593 LVW65593 MFS65593 MPO65593 MZK65593 NJG65593 NTC65593 OCY65593 OMU65593 OWQ65593 PGM65593 PQI65593 QAE65593 QKA65593 QTW65593 RDS65593 RNO65593 RXK65593 SHG65593 SRC65593 TAY65593 TKU65593 TUQ65593 UEM65593 UOI65593 UYE65593 VIA65593 VRW65593 WBS65593 WLO65593 WVK65593 C131129 IY131129 SU131129 ACQ131129 AMM131129 AWI131129 BGE131129 BQA131129 BZW131129 CJS131129 CTO131129 DDK131129 DNG131129 DXC131129 EGY131129 EQU131129 FAQ131129 FKM131129 FUI131129 GEE131129 GOA131129 GXW131129 HHS131129 HRO131129 IBK131129 ILG131129 IVC131129 JEY131129 JOU131129 JYQ131129 KIM131129 KSI131129 LCE131129 LMA131129 LVW131129 MFS131129 MPO131129 MZK131129 NJG131129 NTC131129 OCY131129 OMU131129 OWQ131129 PGM131129 PQI131129 QAE131129 QKA131129 QTW131129 RDS131129 RNO131129 RXK131129 SHG131129 SRC131129 TAY131129 TKU131129 TUQ131129 UEM131129 UOI131129 UYE131129 VIA131129 VRW131129 WBS131129 WLO131129 WVK131129 C196665 IY196665 SU196665 ACQ196665 AMM196665 AWI196665 BGE196665 BQA196665 BZW196665 CJS196665 CTO196665 DDK196665 DNG196665 DXC196665 EGY196665 EQU196665 FAQ196665 FKM196665 FUI196665 GEE196665 GOA196665 GXW196665 HHS196665 HRO196665 IBK196665 ILG196665 IVC196665 JEY196665 JOU196665 JYQ196665 KIM196665 KSI196665 LCE196665 LMA196665 LVW196665 MFS196665 MPO196665 MZK196665 NJG196665 NTC196665 OCY196665 OMU196665 OWQ196665 PGM196665 PQI196665 QAE196665 QKA196665 QTW196665 RDS196665 RNO196665 RXK196665 SHG196665 SRC196665 TAY196665 TKU196665 TUQ196665 UEM196665 UOI196665 UYE196665 VIA196665 VRW196665 WBS196665 WLO196665 WVK196665 C262201 IY262201 SU262201 ACQ262201 AMM262201 AWI262201 BGE262201 BQA262201 BZW262201 CJS262201 CTO262201 DDK262201 DNG262201 DXC262201 EGY262201 EQU262201 FAQ262201 FKM262201 FUI262201 GEE262201 GOA262201 GXW262201 HHS262201 HRO262201 IBK262201 ILG262201 IVC262201 JEY262201 JOU262201 JYQ262201 KIM262201 KSI262201 LCE262201 LMA262201 LVW262201 MFS262201 MPO262201 MZK262201 NJG262201 NTC262201 OCY262201 OMU262201 OWQ262201 PGM262201 PQI262201 QAE262201 QKA262201 QTW262201 RDS262201 RNO262201 RXK262201 SHG262201 SRC262201 TAY262201 TKU262201 TUQ262201 UEM262201 UOI262201 UYE262201 VIA262201 VRW262201 WBS262201 WLO262201 WVK262201 C327737 IY327737 SU327737 ACQ327737 AMM327737 AWI327737 BGE327737 BQA327737 BZW327737 CJS327737 CTO327737 DDK327737 DNG327737 DXC327737 EGY327737 EQU327737 FAQ327737 FKM327737 FUI327737 GEE327737 GOA327737 GXW327737 HHS327737 HRO327737 IBK327737 ILG327737 IVC327737 JEY327737 JOU327737 JYQ327737 KIM327737 KSI327737 LCE327737 LMA327737 LVW327737 MFS327737 MPO327737 MZK327737 NJG327737 NTC327737 OCY327737 OMU327737 OWQ327737 PGM327737 PQI327737 QAE327737 QKA327737 QTW327737 RDS327737 RNO327737 RXK327737 SHG327737 SRC327737 TAY327737 TKU327737 TUQ327737 UEM327737 UOI327737 UYE327737 VIA327737 VRW327737 WBS327737 WLO327737 WVK327737 C393273 IY393273 SU393273 ACQ393273 AMM393273 AWI393273 BGE393273 BQA393273 BZW393273 CJS393273 CTO393273 DDK393273 DNG393273 DXC393273 EGY393273 EQU393273 FAQ393273 FKM393273 FUI393273 GEE393273 GOA393273 GXW393273 HHS393273 HRO393273 IBK393273 ILG393273 IVC393273 JEY393273 JOU393273 JYQ393273 KIM393273 KSI393273 LCE393273 LMA393273 LVW393273 MFS393273 MPO393273 MZK393273 NJG393273 NTC393273 OCY393273 OMU393273 OWQ393273 PGM393273 PQI393273 QAE393273 QKA393273 QTW393273 RDS393273 RNO393273 RXK393273 SHG393273 SRC393273 TAY393273 TKU393273 TUQ393273 UEM393273 UOI393273 UYE393273 VIA393273 VRW393273 WBS393273 WLO393273 WVK393273 C458809 IY458809 SU458809 ACQ458809 AMM458809 AWI458809 BGE458809 BQA458809 BZW458809 CJS458809 CTO458809 DDK458809 DNG458809 DXC458809 EGY458809 EQU458809 FAQ458809 FKM458809 FUI458809 GEE458809 GOA458809 GXW458809 HHS458809 HRO458809 IBK458809 ILG458809 IVC458809 JEY458809 JOU458809 JYQ458809 KIM458809 KSI458809 LCE458809 LMA458809 LVW458809 MFS458809 MPO458809 MZK458809 NJG458809 NTC458809 OCY458809 OMU458809 OWQ458809 PGM458809 PQI458809 QAE458809 QKA458809 QTW458809 RDS458809 RNO458809 RXK458809 SHG458809 SRC458809 TAY458809 TKU458809 TUQ458809 UEM458809 UOI458809 UYE458809 VIA458809 VRW458809 WBS458809 WLO458809 WVK458809 C524345 IY524345 SU524345 ACQ524345 AMM524345 AWI524345 BGE524345 BQA524345 BZW524345 CJS524345 CTO524345 DDK524345 DNG524345 DXC524345 EGY524345 EQU524345 FAQ524345 FKM524345 FUI524345 GEE524345 GOA524345 GXW524345 HHS524345 HRO524345 IBK524345 ILG524345 IVC524345 JEY524345 JOU524345 JYQ524345 KIM524345 KSI524345 LCE524345 LMA524345 LVW524345 MFS524345 MPO524345 MZK524345 NJG524345 NTC524345 OCY524345 OMU524345 OWQ524345 PGM524345 PQI524345 QAE524345 QKA524345 QTW524345 RDS524345 RNO524345 RXK524345 SHG524345 SRC524345 TAY524345 TKU524345 TUQ524345 UEM524345 UOI524345 UYE524345 VIA524345 VRW524345 WBS524345 WLO524345 WVK524345 C589881 IY589881 SU589881 ACQ589881 AMM589881 AWI589881 BGE589881 BQA589881 BZW589881 CJS589881 CTO589881 DDK589881 DNG589881 DXC589881 EGY589881 EQU589881 FAQ589881 FKM589881 FUI589881 GEE589881 GOA589881 GXW589881 HHS589881 HRO589881 IBK589881 ILG589881 IVC589881 JEY589881 JOU589881 JYQ589881 KIM589881 KSI589881 LCE589881 LMA589881 LVW589881 MFS589881 MPO589881 MZK589881 NJG589881 NTC589881 OCY589881 OMU589881 OWQ589881 PGM589881 PQI589881 QAE589881 QKA589881 QTW589881 RDS589881 RNO589881 RXK589881 SHG589881 SRC589881 TAY589881 TKU589881 TUQ589881 UEM589881 UOI589881 UYE589881 VIA589881 VRW589881 WBS589881 WLO589881 WVK589881 C655417 IY655417 SU655417 ACQ655417 AMM655417 AWI655417 BGE655417 BQA655417 BZW655417 CJS655417 CTO655417 DDK655417 DNG655417 DXC655417 EGY655417 EQU655417 FAQ655417 FKM655417 FUI655417 GEE655417 GOA655417 GXW655417 HHS655417 HRO655417 IBK655417 ILG655417 IVC655417 JEY655417 JOU655417 JYQ655417 KIM655417 KSI655417 LCE655417 LMA655417 LVW655417 MFS655417 MPO655417 MZK655417 NJG655417 NTC655417 OCY655417 OMU655417 OWQ655417 PGM655417 PQI655417 QAE655417 QKA655417 QTW655417 RDS655417 RNO655417 RXK655417 SHG655417 SRC655417 TAY655417 TKU655417 TUQ655417 UEM655417 UOI655417 UYE655417 VIA655417 VRW655417 WBS655417 WLO655417 WVK655417 C720953 IY720953 SU720953 ACQ720953 AMM720953 AWI720953 BGE720953 BQA720953 BZW720953 CJS720953 CTO720953 DDK720953 DNG720953 DXC720953 EGY720953 EQU720953 FAQ720953 FKM720953 FUI720953 GEE720953 GOA720953 GXW720953 HHS720953 HRO720953 IBK720953 ILG720953 IVC720953 JEY720953 JOU720953 JYQ720953 KIM720953 KSI720953 LCE720953 LMA720953 LVW720953 MFS720953 MPO720953 MZK720953 NJG720953 NTC720953 OCY720953 OMU720953 OWQ720953 PGM720953 PQI720953 QAE720953 QKA720953 QTW720953 RDS720953 RNO720953 RXK720953 SHG720953 SRC720953 TAY720953 TKU720953 TUQ720953 UEM720953 UOI720953 UYE720953 VIA720953 VRW720953 WBS720953 WLO720953 WVK720953 C786489 IY786489 SU786489 ACQ786489 AMM786489 AWI786489 BGE786489 BQA786489 BZW786489 CJS786489 CTO786489 DDK786489 DNG786489 DXC786489 EGY786489 EQU786489 FAQ786489 FKM786489 FUI786489 GEE786489 GOA786489 GXW786489 HHS786489 HRO786489 IBK786489 ILG786489 IVC786489 JEY786489 JOU786489 JYQ786489 KIM786489 KSI786489 LCE786489 LMA786489 LVW786489 MFS786489 MPO786489 MZK786489 NJG786489 NTC786489 OCY786489 OMU786489 OWQ786489 PGM786489 PQI786489 QAE786489 QKA786489 QTW786489 RDS786489 RNO786489 RXK786489 SHG786489 SRC786489 TAY786489 TKU786489 TUQ786489 UEM786489 UOI786489 UYE786489 VIA786489 VRW786489 WBS786489 WLO786489 WVK786489 C852025 IY852025 SU852025 ACQ852025 AMM852025 AWI852025 BGE852025 BQA852025 BZW852025 CJS852025 CTO852025 DDK852025 DNG852025 DXC852025 EGY852025 EQU852025 FAQ852025 FKM852025 FUI852025 GEE852025 GOA852025 GXW852025 HHS852025 HRO852025 IBK852025 ILG852025 IVC852025 JEY852025 JOU852025 JYQ852025 KIM852025 KSI852025 LCE852025 LMA852025 LVW852025 MFS852025 MPO852025 MZK852025 NJG852025 NTC852025 OCY852025 OMU852025 OWQ852025 PGM852025 PQI852025 QAE852025 QKA852025 QTW852025 RDS852025 RNO852025 RXK852025 SHG852025 SRC852025 TAY852025 TKU852025 TUQ852025 UEM852025 UOI852025 UYE852025 VIA852025 VRW852025 WBS852025 WLO852025 WVK852025 C917561 IY917561 SU917561 ACQ917561 AMM917561 AWI917561 BGE917561 BQA917561 BZW917561 CJS917561 CTO917561 DDK917561 DNG917561 DXC917561 EGY917561 EQU917561 FAQ917561 FKM917561 FUI917561 GEE917561 GOA917561 GXW917561 HHS917561 HRO917561 IBK917561 ILG917561 IVC917561 JEY917561 JOU917561 JYQ917561 KIM917561 KSI917561 LCE917561 LMA917561 LVW917561 MFS917561 MPO917561 MZK917561 NJG917561 NTC917561 OCY917561 OMU917561 OWQ917561 PGM917561 PQI917561 QAE917561 QKA917561 QTW917561 RDS917561 RNO917561 RXK917561 SHG917561 SRC917561 TAY917561 TKU917561 TUQ917561 UEM917561 UOI917561 UYE917561 VIA917561 VRW917561 WBS917561 WLO917561 WVK917561 C983097 IY983097 SU983097 ACQ983097 AMM983097 AWI983097 BGE983097 BQA983097 BZW983097 CJS983097 CTO983097 DDK983097 DNG983097 DXC983097 EGY983097 EQU983097 FAQ983097 FKM983097 FUI983097 GEE983097 GOA983097 GXW983097 HHS983097 HRO983097 IBK983097 ILG983097 IVC983097 JEY983097 JOU983097 JYQ983097 KIM983097 KSI983097 LCE983097 LMA983097 LVW983097 MFS983097 MPO983097 MZK983097 NJG983097 NTC983097 OCY983097 OMU983097 OWQ983097 PGM983097 PQI983097 QAE983097 QKA983097 QTW983097 RDS983097 RNO983097 RXK983097 SHG983097 SRC983097 TAY983097 TKU983097 TUQ983097 UEM983097 UOI983097 UYE983097 VIA983097 VRW983097 WBS983097 WLO983097 WVK983097 C121 IY121 SU121 ACQ121 AMM121 AWI121 BGE121 BQA121 BZW121 CJS121 CTO121 DDK121 DNG121 DXC121 EGY121 EQU121 FAQ121 FKM121 FUI121 GEE121 GOA121 GXW121 HHS121 HRO121 IBK121 ILG121 IVC121 JEY121 JOU121 JYQ121 KIM121 KSI121 LCE121 LMA121 LVW121 MFS121 MPO121 MZK121 NJG121 NTC121 OCY121 OMU121 OWQ121 PGM121 PQI121 QAE121 QKA121 QTW121 RDS121 RNO121 RXK121 SHG121 SRC121 TAY121 TKU121 TUQ121 UEM121 UOI121 UYE121 VIA121 VRW121 WBS121 WLO121 WVK121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C141 IY141 SU141 ACQ141 AMM141 AWI141 BGE141 BQA141 BZW141 CJS141 CTO141 DDK141 DNG141 DXC141 EGY141 EQU141 FAQ141 FKM141 FUI141 GEE141 GOA141 GXW141 HHS141 HRO141 IBK141 ILG141 IVC141 JEY141 JOU141 JYQ141 KIM141 KSI141 LCE141 LMA141 LVW141 MFS141 MPO141 MZK141 NJG141 NTC141 OCY141 OMU141 OWQ141 PGM141 PQI141 QAE141 QKA141 QTW141 RDS141 RNO141 RXK141 SHG141 SRC141 TAY141 TKU141 TUQ141 UEM141 UOI141 UYE141 VIA141 VRW141 WBS141 WLO141 WVK141 C65677 IY65677 SU65677 ACQ65677 AMM65677 AWI65677 BGE65677 BQA65677 BZW65677 CJS65677 CTO65677 DDK65677 DNG65677 DXC65677 EGY65677 EQU65677 FAQ65677 FKM65677 FUI65677 GEE65677 GOA65677 GXW65677 HHS65677 HRO65677 IBK65677 ILG65677 IVC65677 JEY65677 JOU65677 JYQ65677 KIM65677 KSI65677 LCE65677 LMA65677 LVW65677 MFS65677 MPO65677 MZK65677 NJG65677 NTC65677 OCY65677 OMU65677 OWQ65677 PGM65677 PQI65677 QAE65677 QKA65677 QTW65677 RDS65677 RNO65677 RXK65677 SHG65677 SRC65677 TAY65677 TKU65677 TUQ65677 UEM65677 UOI65677 UYE65677 VIA65677 VRW65677 WBS65677 WLO65677 WVK65677 C131213 IY131213 SU131213 ACQ131213 AMM131213 AWI131213 BGE131213 BQA131213 BZW131213 CJS131213 CTO131213 DDK131213 DNG131213 DXC131213 EGY131213 EQU131213 FAQ131213 FKM131213 FUI131213 GEE131213 GOA131213 GXW131213 HHS131213 HRO131213 IBK131213 ILG131213 IVC131213 JEY131213 JOU131213 JYQ131213 KIM131213 KSI131213 LCE131213 LMA131213 LVW131213 MFS131213 MPO131213 MZK131213 NJG131213 NTC131213 OCY131213 OMU131213 OWQ131213 PGM131213 PQI131213 QAE131213 QKA131213 QTW131213 RDS131213 RNO131213 RXK131213 SHG131213 SRC131213 TAY131213 TKU131213 TUQ131213 UEM131213 UOI131213 UYE131213 VIA131213 VRW131213 WBS131213 WLO131213 WVK131213 C196749 IY196749 SU196749 ACQ196749 AMM196749 AWI196749 BGE196749 BQA196749 BZW196749 CJS196749 CTO196749 DDK196749 DNG196749 DXC196749 EGY196749 EQU196749 FAQ196749 FKM196749 FUI196749 GEE196749 GOA196749 GXW196749 HHS196749 HRO196749 IBK196749 ILG196749 IVC196749 JEY196749 JOU196749 JYQ196749 KIM196749 KSI196749 LCE196749 LMA196749 LVW196749 MFS196749 MPO196749 MZK196749 NJG196749 NTC196749 OCY196749 OMU196749 OWQ196749 PGM196749 PQI196749 QAE196749 QKA196749 QTW196749 RDS196749 RNO196749 RXK196749 SHG196749 SRC196749 TAY196749 TKU196749 TUQ196749 UEM196749 UOI196749 UYE196749 VIA196749 VRW196749 WBS196749 WLO196749 WVK196749 C262285 IY262285 SU262285 ACQ262285 AMM262285 AWI262285 BGE262285 BQA262285 BZW262285 CJS262285 CTO262285 DDK262285 DNG262285 DXC262285 EGY262285 EQU262285 FAQ262285 FKM262285 FUI262285 GEE262285 GOA262285 GXW262285 HHS262285 HRO262285 IBK262285 ILG262285 IVC262285 JEY262285 JOU262285 JYQ262285 KIM262285 KSI262285 LCE262285 LMA262285 LVW262285 MFS262285 MPO262285 MZK262285 NJG262285 NTC262285 OCY262285 OMU262285 OWQ262285 PGM262285 PQI262285 QAE262285 QKA262285 QTW262285 RDS262285 RNO262285 RXK262285 SHG262285 SRC262285 TAY262285 TKU262285 TUQ262285 UEM262285 UOI262285 UYE262285 VIA262285 VRW262285 WBS262285 WLO262285 WVK262285 C327821 IY327821 SU327821 ACQ327821 AMM327821 AWI327821 BGE327821 BQA327821 BZW327821 CJS327821 CTO327821 DDK327821 DNG327821 DXC327821 EGY327821 EQU327821 FAQ327821 FKM327821 FUI327821 GEE327821 GOA327821 GXW327821 HHS327821 HRO327821 IBK327821 ILG327821 IVC327821 JEY327821 JOU327821 JYQ327821 KIM327821 KSI327821 LCE327821 LMA327821 LVW327821 MFS327821 MPO327821 MZK327821 NJG327821 NTC327821 OCY327821 OMU327821 OWQ327821 PGM327821 PQI327821 QAE327821 QKA327821 QTW327821 RDS327821 RNO327821 RXK327821 SHG327821 SRC327821 TAY327821 TKU327821 TUQ327821 UEM327821 UOI327821 UYE327821 VIA327821 VRW327821 WBS327821 WLO327821 WVK327821 C393357 IY393357 SU393357 ACQ393357 AMM393357 AWI393357 BGE393357 BQA393357 BZW393357 CJS393357 CTO393357 DDK393357 DNG393357 DXC393357 EGY393357 EQU393357 FAQ393357 FKM393357 FUI393357 GEE393357 GOA393357 GXW393357 HHS393357 HRO393357 IBK393357 ILG393357 IVC393357 JEY393357 JOU393357 JYQ393357 KIM393357 KSI393357 LCE393357 LMA393357 LVW393357 MFS393357 MPO393357 MZK393357 NJG393357 NTC393357 OCY393357 OMU393357 OWQ393357 PGM393357 PQI393357 QAE393357 QKA393357 QTW393357 RDS393357 RNO393357 RXK393357 SHG393357 SRC393357 TAY393357 TKU393357 TUQ393357 UEM393357 UOI393357 UYE393357 VIA393357 VRW393357 WBS393357 WLO393357 WVK393357 C458893 IY458893 SU458893 ACQ458893 AMM458893 AWI458893 BGE458893 BQA458893 BZW458893 CJS458893 CTO458893 DDK458893 DNG458893 DXC458893 EGY458893 EQU458893 FAQ458893 FKM458893 FUI458893 GEE458893 GOA458893 GXW458893 HHS458893 HRO458893 IBK458893 ILG458893 IVC458893 JEY458893 JOU458893 JYQ458893 KIM458893 KSI458893 LCE458893 LMA458893 LVW458893 MFS458893 MPO458893 MZK458893 NJG458893 NTC458893 OCY458893 OMU458893 OWQ458893 PGM458893 PQI458893 QAE458893 QKA458893 QTW458893 RDS458893 RNO458893 RXK458893 SHG458893 SRC458893 TAY458893 TKU458893 TUQ458893 UEM458893 UOI458893 UYE458893 VIA458893 VRW458893 WBS458893 WLO458893 WVK458893 C524429 IY524429 SU524429 ACQ524429 AMM524429 AWI524429 BGE524429 BQA524429 BZW524429 CJS524429 CTO524429 DDK524429 DNG524429 DXC524429 EGY524429 EQU524429 FAQ524429 FKM524429 FUI524429 GEE524429 GOA524429 GXW524429 HHS524429 HRO524429 IBK524429 ILG524429 IVC524429 JEY524429 JOU524429 JYQ524429 KIM524429 KSI524429 LCE524429 LMA524429 LVW524429 MFS524429 MPO524429 MZK524429 NJG524429 NTC524429 OCY524429 OMU524429 OWQ524429 PGM524429 PQI524429 QAE524429 QKA524429 QTW524429 RDS524429 RNO524429 RXK524429 SHG524429 SRC524429 TAY524429 TKU524429 TUQ524429 UEM524429 UOI524429 UYE524429 VIA524429 VRW524429 WBS524429 WLO524429 WVK524429 C589965 IY589965 SU589965 ACQ589965 AMM589965 AWI589965 BGE589965 BQA589965 BZW589965 CJS589965 CTO589965 DDK589965 DNG589965 DXC589965 EGY589965 EQU589965 FAQ589965 FKM589965 FUI589965 GEE589965 GOA589965 GXW589965 HHS589965 HRO589965 IBK589965 ILG589965 IVC589965 JEY589965 JOU589965 JYQ589965 KIM589965 KSI589965 LCE589965 LMA589965 LVW589965 MFS589965 MPO589965 MZK589965 NJG589965 NTC589965 OCY589965 OMU589965 OWQ589965 PGM589965 PQI589965 QAE589965 QKA589965 QTW589965 RDS589965 RNO589965 RXK589965 SHG589965 SRC589965 TAY589965 TKU589965 TUQ589965 UEM589965 UOI589965 UYE589965 VIA589965 VRW589965 WBS589965 WLO589965 WVK589965 C655501 IY655501 SU655501 ACQ655501 AMM655501 AWI655501 BGE655501 BQA655501 BZW655501 CJS655501 CTO655501 DDK655501 DNG655501 DXC655501 EGY655501 EQU655501 FAQ655501 FKM655501 FUI655501 GEE655501 GOA655501 GXW655501 HHS655501 HRO655501 IBK655501 ILG655501 IVC655501 JEY655501 JOU655501 JYQ655501 KIM655501 KSI655501 LCE655501 LMA655501 LVW655501 MFS655501 MPO655501 MZK655501 NJG655501 NTC655501 OCY655501 OMU655501 OWQ655501 PGM655501 PQI655501 QAE655501 QKA655501 QTW655501 RDS655501 RNO655501 RXK655501 SHG655501 SRC655501 TAY655501 TKU655501 TUQ655501 UEM655501 UOI655501 UYE655501 VIA655501 VRW655501 WBS655501 WLO655501 WVK655501 C721037 IY721037 SU721037 ACQ721037 AMM721037 AWI721037 BGE721037 BQA721037 BZW721037 CJS721037 CTO721037 DDK721037 DNG721037 DXC721037 EGY721037 EQU721037 FAQ721037 FKM721037 FUI721037 GEE721037 GOA721037 GXW721037 HHS721037 HRO721037 IBK721037 ILG721037 IVC721037 JEY721037 JOU721037 JYQ721037 KIM721037 KSI721037 LCE721037 LMA721037 LVW721037 MFS721037 MPO721037 MZK721037 NJG721037 NTC721037 OCY721037 OMU721037 OWQ721037 PGM721037 PQI721037 QAE721037 QKA721037 QTW721037 RDS721037 RNO721037 RXK721037 SHG721037 SRC721037 TAY721037 TKU721037 TUQ721037 UEM721037 UOI721037 UYE721037 VIA721037 VRW721037 WBS721037 WLO721037 WVK721037 C786573 IY786573 SU786573 ACQ786573 AMM786573 AWI786573 BGE786573 BQA786573 BZW786573 CJS786573 CTO786573 DDK786573 DNG786573 DXC786573 EGY786573 EQU786573 FAQ786573 FKM786573 FUI786573 GEE786573 GOA786573 GXW786573 HHS786573 HRO786573 IBK786573 ILG786573 IVC786573 JEY786573 JOU786573 JYQ786573 KIM786573 KSI786573 LCE786573 LMA786573 LVW786573 MFS786573 MPO786573 MZK786573 NJG786573 NTC786573 OCY786573 OMU786573 OWQ786573 PGM786573 PQI786573 QAE786573 QKA786573 QTW786573 RDS786573 RNO786573 RXK786573 SHG786573 SRC786573 TAY786573 TKU786573 TUQ786573 UEM786573 UOI786573 UYE786573 VIA786573 VRW786573 WBS786573 WLO786573 WVK786573 C852109 IY852109 SU852109 ACQ852109 AMM852109 AWI852109 BGE852109 BQA852109 BZW852109 CJS852109 CTO852109 DDK852109 DNG852109 DXC852109 EGY852109 EQU852109 FAQ852109 FKM852109 FUI852109 GEE852109 GOA852109 GXW852109 HHS852109 HRO852109 IBK852109 ILG852109 IVC852109 JEY852109 JOU852109 JYQ852109 KIM852109 KSI852109 LCE852109 LMA852109 LVW852109 MFS852109 MPO852109 MZK852109 NJG852109 NTC852109 OCY852109 OMU852109 OWQ852109 PGM852109 PQI852109 QAE852109 QKA852109 QTW852109 RDS852109 RNO852109 RXK852109 SHG852109 SRC852109 TAY852109 TKU852109 TUQ852109 UEM852109 UOI852109 UYE852109 VIA852109 VRW852109 WBS852109 WLO852109 WVK852109 C917645 IY917645 SU917645 ACQ917645 AMM917645 AWI917645 BGE917645 BQA917645 BZW917645 CJS917645 CTO917645 DDK917645 DNG917645 DXC917645 EGY917645 EQU917645 FAQ917645 FKM917645 FUI917645 GEE917645 GOA917645 GXW917645 HHS917645 HRO917645 IBK917645 ILG917645 IVC917645 JEY917645 JOU917645 JYQ917645 KIM917645 KSI917645 LCE917645 LMA917645 LVW917645 MFS917645 MPO917645 MZK917645 NJG917645 NTC917645 OCY917645 OMU917645 OWQ917645 PGM917645 PQI917645 QAE917645 QKA917645 QTW917645 RDS917645 RNO917645 RXK917645 SHG917645 SRC917645 TAY917645 TKU917645 TUQ917645 UEM917645 UOI917645 UYE917645 VIA917645 VRW917645 WBS917645 WLO917645 WVK917645 C983181 IY983181 SU983181 ACQ983181 AMM983181 AWI983181 BGE983181 BQA983181 BZW983181 CJS983181 CTO983181 DDK983181 DNG983181 DXC983181 EGY983181 EQU983181 FAQ983181 FKM983181 FUI983181 GEE983181 GOA983181 GXW983181 HHS983181 HRO983181 IBK983181 ILG983181 IVC983181 JEY983181 JOU983181 JYQ983181 KIM983181 KSI983181 LCE983181 LMA983181 LVW983181 MFS983181 MPO983181 MZK983181 NJG983181 NTC983181 OCY983181 OMU983181 OWQ983181 PGM983181 PQI983181 QAE983181 QKA983181 QTW983181 RDS983181 RNO983181 RXK983181 SHG983181 SRC983181 TAY983181 TKU983181 TUQ983181 UEM983181 UOI983181 UYE983181 VIA983181 VRW983181 WBS983181 WLO983181 WVK983181</xm:sqref>
        </x14:dataValidation>
        <x14:dataValidation allowBlank="1" showInputMessage="1" showErrorMessage="1" prompt="Insert *text* description of Activity here" xr:uid="{00000000-0002-0000-0400-000006000000}">
          <xm:sqref>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C110 IY110 SU110 ACQ110 AMM110 AWI110 BGE110 BQA110 BZW110 CJS110 CTO110 DDK110 DNG110 DXC110 EGY110 EQU110 FAQ110 FKM110 FUI110 GEE110 GOA110 GXW110 HHS110 HRO110 IBK110 ILG110 IVC110 JEY110 JOU110 JYQ110 KIM110 KSI110 LCE110 LMA110 LVW110 MFS110 MPO110 MZK110 NJG110 NTC110 OCY110 OMU110 OWQ110 PGM110 PQI110 QAE110 QKA110 QTW110 RDS110 RNO110 RXK110 SHG110 SRC110 TAY110 TKU110 TUQ110 UEM110 UOI110 UYE110 VIA110 VRW110 WBS110 WLO110 WVK110 C65646 IY65646 SU65646 ACQ65646 AMM65646 AWI65646 BGE65646 BQA65646 BZW65646 CJS65646 CTO65646 DDK65646 DNG65646 DXC65646 EGY65646 EQU65646 FAQ65646 FKM65646 FUI65646 GEE65646 GOA65646 GXW65646 HHS65646 HRO65646 IBK65646 ILG65646 IVC65646 JEY65646 JOU65646 JYQ65646 KIM65646 KSI65646 LCE65646 LMA65646 LVW65646 MFS65646 MPO65646 MZK65646 NJG65646 NTC65646 OCY65646 OMU65646 OWQ65646 PGM65646 PQI65646 QAE65646 QKA65646 QTW65646 RDS65646 RNO65646 RXK65646 SHG65646 SRC65646 TAY65646 TKU65646 TUQ65646 UEM65646 UOI65646 UYE65646 VIA65646 VRW65646 WBS65646 WLO65646 WVK65646 C131182 IY131182 SU131182 ACQ131182 AMM131182 AWI131182 BGE131182 BQA131182 BZW131182 CJS131182 CTO131182 DDK131182 DNG131182 DXC131182 EGY131182 EQU131182 FAQ131182 FKM131182 FUI131182 GEE131182 GOA131182 GXW131182 HHS131182 HRO131182 IBK131182 ILG131182 IVC131182 JEY131182 JOU131182 JYQ131182 KIM131182 KSI131182 LCE131182 LMA131182 LVW131182 MFS131182 MPO131182 MZK131182 NJG131182 NTC131182 OCY131182 OMU131182 OWQ131182 PGM131182 PQI131182 QAE131182 QKA131182 QTW131182 RDS131182 RNO131182 RXK131182 SHG131182 SRC131182 TAY131182 TKU131182 TUQ131182 UEM131182 UOI131182 UYE131182 VIA131182 VRW131182 WBS131182 WLO131182 WVK131182 C196718 IY196718 SU196718 ACQ196718 AMM196718 AWI196718 BGE196718 BQA196718 BZW196718 CJS196718 CTO196718 DDK196718 DNG196718 DXC196718 EGY196718 EQU196718 FAQ196718 FKM196718 FUI196718 GEE196718 GOA196718 GXW196718 HHS196718 HRO196718 IBK196718 ILG196718 IVC196718 JEY196718 JOU196718 JYQ196718 KIM196718 KSI196718 LCE196718 LMA196718 LVW196718 MFS196718 MPO196718 MZK196718 NJG196718 NTC196718 OCY196718 OMU196718 OWQ196718 PGM196718 PQI196718 QAE196718 QKA196718 QTW196718 RDS196718 RNO196718 RXK196718 SHG196718 SRC196718 TAY196718 TKU196718 TUQ196718 UEM196718 UOI196718 UYE196718 VIA196718 VRW196718 WBS196718 WLO196718 WVK196718 C262254 IY262254 SU262254 ACQ262254 AMM262254 AWI262254 BGE262254 BQA262254 BZW262254 CJS262254 CTO262254 DDK262254 DNG262254 DXC262254 EGY262254 EQU262254 FAQ262254 FKM262254 FUI262254 GEE262254 GOA262254 GXW262254 HHS262254 HRO262254 IBK262254 ILG262254 IVC262254 JEY262254 JOU262254 JYQ262254 KIM262254 KSI262254 LCE262254 LMA262254 LVW262254 MFS262254 MPO262254 MZK262254 NJG262254 NTC262254 OCY262254 OMU262254 OWQ262254 PGM262254 PQI262254 QAE262254 QKA262254 QTW262254 RDS262254 RNO262254 RXK262254 SHG262254 SRC262254 TAY262254 TKU262254 TUQ262254 UEM262254 UOI262254 UYE262254 VIA262254 VRW262254 WBS262254 WLO262254 WVK262254 C327790 IY327790 SU327790 ACQ327790 AMM327790 AWI327790 BGE327790 BQA327790 BZW327790 CJS327790 CTO327790 DDK327790 DNG327790 DXC327790 EGY327790 EQU327790 FAQ327790 FKM327790 FUI327790 GEE327790 GOA327790 GXW327790 HHS327790 HRO327790 IBK327790 ILG327790 IVC327790 JEY327790 JOU327790 JYQ327790 KIM327790 KSI327790 LCE327790 LMA327790 LVW327790 MFS327790 MPO327790 MZK327790 NJG327790 NTC327790 OCY327790 OMU327790 OWQ327790 PGM327790 PQI327790 QAE327790 QKA327790 QTW327790 RDS327790 RNO327790 RXK327790 SHG327790 SRC327790 TAY327790 TKU327790 TUQ327790 UEM327790 UOI327790 UYE327790 VIA327790 VRW327790 WBS327790 WLO327790 WVK327790 C393326 IY393326 SU393326 ACQ393326 AMM393326 AWI393326 BGE393326 BQA393326 BZW393326 CJS393326 CTO393326 DDK393326 DNG393326 DXC393326 EGY393326 EQU393326 FAQ393326 FKM393326 FUI393326 GEE393326 GOA393326 GXW393326 HHS393326 HRO393326 IBK393326 ILG393326 IVC393326 JEY393326 JOU393326 JYQ393326 KIM393326 KSI393326 LCE393326 LMA393326 LVW393326 MFS393326 MPO393326 MZK393326 NJG393326 NTC393326 OCY393326 OMU393326 OWQ393326 PGM393326 PQI393326 QAE393326 QKA393326 QTW393326 RDS393326 RNO393326 RXK393326 SHG393326 SRC393326 TAY393326 TKU393326 TUQ393326 UEM393326 UOI393326 UYE393326 VIA393326 VRW393326 WBS393326 WLO393326 WVK393326 C458862 IY458862 SU458862 ACQ458862 AMM458862 AWI458862 BGE458862 BQA458862 BZW458862 CJS458862 CTO458862 DDK458862 DNG458862 DXC458862 EGY458862 EQU458862 FAQ458862 FKM458862 FUI458862 GEE458862 GOA458862 GXW458862 HHS458862 HRO458862 IBK458862 ILG458862 IVC458862 JEY458862 JOU458862 JYQ458862 KIM458862 KSI458862 LCE458862 LMA458862 LVW458862 MFS458862 MPO458862 MZK458862 NJG458862 NTC458862 OCY458862 OMU458862 OWQ458862 PGM458862 PQI458862 QAE458862 QKA458862 QTW458862 RDS458862 RNO458862 RXK458862 SHG458862 SRC458862 TAY458862 TKU458862 TUQ458862 UEM458862 UOI458862 UYE458862 VIA458862 VRW458862 WBS458862 WLO458862 WVK458862 C524398 IY524398 SU524398 ACQ524398 AMM524398 AWI524398 BGE524398 BQA524398 BZW524398 CJS524398 CTO524398 DDK524398 DNG524398 DXC524398 EGY524398 EQU524398 FAQ524398 FKM524398 FUI524398 GEE524398 GOA524398 GXW524398 HHS524398 HRO524398 IBK524398 ILG524398 IVC524398 JEY524398 JOU524398 JYQ524398 KIM524398 KSI524398 LCE524398 LMA524398 LVW524398 MFS524398 MPO524398 MZK524398 NJG524398 NTC524398 OCY524398 OMU524398 OWQ524398 PGM524398 PQI524398 QAE524398 QKA524398 QTW524398 RDS524398 RNO524398 RXK524398 SHG524398 SRC524398 TAY524398 TKU524398 TUQ524398 UEM524398 UOI524398 UYE524398 VIA524398 VRW524398 WBS524398 WLO524398 WVK524398 C589934 IY589934 SU589934 ACQ589934 AMM589934 AWI589934 BGE589934 BQA589934 BZW589934 CJS589934 CTO589934 DDK589934 DNG589934 DXC589934 EGY589934 EQU589934 FAQ589934 FKM589934 FUI589934 GEE589934 GOA589934 GXW589934 HHS589934 HRO589934 IBK589934 ILG589934 IVC589934 JEY589934 JOU589934 JYQ589934 KIM589934 KSI589934 LCE589934 LMA589934 LVW589934 MFS589934 MPO589934 MZK589934 NJG589934 NTC589934 OCY589934 OMU589934 OWQ589934 PGM589934 PQI589934 QAE589934 QKA589934 QTW589934 RDS589934 RNO589934 RXK589934 SHG589934 SRC589934 TAY589934 TKU589934 TUQ589934 UEM589934 UOI589934 UYE589934 VIA589934 VRW589934 WBS589934 WLO589934 WVK589934 C655470 IY655470 SU655470 ACQ655470 AMM655470 AWI655470 BGE655470 BQA655470 BZW655470 CJS655470 CTO655470 DDK655470 DNG655470 DXC655470 EGY655470 EQU655470 FAQ655470 FKM655470 FUI655470 GEE655470 GOA655470 GXW655470 HHS655470 HRO655470 IBK655470 ILG655470 IVC655470 JEY655470 JOU655470 JYQ655470 KIM655470 KSI655470 LCE655470 LMA655470 LVW655470 MFS655470 MPO655470 MZK655470 NJG655470 NTC655470 OCY655470 OMU655470 OWQ655470 PGM655470 PQI655470 QAE655470 QKA655470 QTW655470 RDS655470 RNO655470 RXK655470 SHG655470 SRC655470 TAY655470 TKU655470 TUQ655470 UEM655470 UOI655470 UYE655470 VIA655470 VRW655470 WBS655470 WLO655470 WVK655470 C721006 IY721006 SU721006 ACQ721006 AMM721006 AWI721006 BGE721006 BQA721006 BZW721006 CJS721006 CTO721006 DDK721006 DNG721006 DXC721006 EGY721006 EQU721006 FAQ721006 FKM721006 FUI721006 GEE721006 GOA721006 GXW721006 HHS721006 HRO721006 IBK721006 ILG721006 IVC721006 JEY721006 JOU721006 JYQ721006 KIM721006 KSI721006 LCE721006 LMA721006 LVW721006 MFS721006 MPO721006 MZK721006 NJG721006 NTC721006 OCY721006 OMU721006 OWQ721006 PGM721006 PQI721006 QAE721006 QKA721006 QTW721006 RDS721006 RNO721006 RXK721006 SHG721006 SRC721006 TAY721006 TKU721006 TUQ721006 UEM721006 UOI721006 UYE721006 VIA721006 VRW721006 WBS721006 WLO721006 WVK721006 C786542 IY786542 SU786542 ACQ786542 AMM786542 AWI786542 BGE786542 BQA786542 BZW786542 CJS786542 CTO786542 DDK786542 DNG786542 DXC786542 EGY786542 EQU786542 FAQ786542 FKM786542 FUI786542 GEE786542 GOA786542 GXW786542 HHS786542 HRO786542 IBK786542 ILG786542 IVC786542 JEY786542 JOU786542 JYQ786542 KIM786542 KSI786542 LCE786542 LMA786542 LVW786542 MFS786542 MPO786542 MZK786542 NJG786542 NTC786542 OCY786542 OMU786542 OWQ786542 PGM786542 PQI786542 QAE786542 QKA786542 QTW786542 RDS786542 RNO786542 RXK786542 SHG786542 SRC786542 TAY786542 TKU786542 TUQ786542 UEM786542 UOI786542 UYE786542 VIA786542 VRW786542 WBS786542 WLO786542 WVK786542 C852078 IY852078 SU852078 ACQ852078 AMM852078 AWI852078 BGE852078 BQA852078 BZW852078 CJS852078 CTO852078 DDK852078 DNG852078 DXC852078 EGY852078 EQU852078 FAQ852078 FKM852078 FUI852078 GEE852078 GOA852078 GXW852078 HHS852078 HRO852078 IBK852078 ILG852078 IVC852078 JEY852078 JOU852078 JYQ852078 KIM852078 KSI852078 LCE852078 LMA852078 LVW852078 MFS852078 MPO852078 MZK852078 NJG852078 NTC852078 OCY852078 OMU852078 OWQ852078 PGM852078 PQI852078 QAE852078 QKA852078 QTW852078 RDS852078 RNO852078 RXK852078 SHG852078 SRC852078 TAY852078 TKU852078 TUQ852078 UEM852078 UOI852078 UYE852078 VIA852078 VRW852078 WBS852078 WLO852078 WVK852078 C917614 IY917614 SU917614 ACQ917614 AMM917614 AWI917614 BGE917614 BQA917614 BZW917614 CJS917614 CTO917614 DDK917614 DNG917614 DXC917614 EGY917614 EQU917614 FAQ917614 FKM917614 FUI917614 GEE917614 GOA917614 GXW917614 HHS917614 HRO917614 IBK917614 ILG917614 IVC917614 JEY917614 JOU917614 JYQ917614 KIM917614 KSI917614 LCE917614 LMA917614 LVW917614 MFS917614 MPO917614 MZK917614 NJG917614 NTC917614 OCY917614 OMU917614 OWQ917614 PGM917614 PQI917614 QAE917614 QKA917614 QTW917614 RDS917614 RNO917614 RXK917614 SHG917614 SRC917614 TAY917614 TKU917614 TUQ917614 UEM917614 UOI917614 UYE917614 VIA917614 VRW917614 WBS917614 WLO917614 WVK917614 C983150 IY983150 SU983150 ACQ983150 AMM983150 AWI983150 BGE983150 BQA983150 BZW983150 CJS983150 CTO983150 DDK983150 DNG983150 DXC983150 EGY983150 EQU983150 FAQ983150 FKM983150 FUI983150 GEE983150 GOA983150 GXW983150 HHS983150 HRO983150 IBK983150 ILG983150 IVC983150 JEY983150 JOU983150 JYQ983150 KIM983150 KSI983150 LCE983150 LMA983150 LVW983150 MFS983150 MPO983150 MZK983150 NJG983150 NTC983150 OCY983150 OMU983150 OWQ983150 PGM983150 PQI983150 QAE983150 QKA983150 QTW983150 RDS983150 RNO983150 RXK983150 SHG983150 SRC983150 TAY983150 TKU983150 TUQ983150 UEM983150 UOI983150 UYE983150 VIA983150 VRW983150 WBS983150 WLO983150 WVK983150 C16 IY16 SU16 ACQ16 AMM16 AWI16 BGE16 BQA16 BZW16 CJS16 CTO16 DDK16 DNG16 DXC16 EGY16 EQU16 FAQ16 FKM16 FUI16 GEE16 GOA16 GXW16 HHS16 HRO16 IBK16 ILG16 IVC16 JEY16 JOU16 JYQ16 KIM16 KSI16 LCE16 LMA16 LVW16 MFS16 MPO16 MZK16 NJG16 NTC16 OCY16 OMU16 OWQ16 PGM16 PQI16 QAE16 QKA16 QTW16 RDS16 RNO16 RXK16 SHG16 SRC16 TAY16 TKU16 TUQ16 UEM16 UOI16 UYE16 VIA16 VRW16 WBS16 WLO16 WVK16 C65552 IY65552 SU65552 ACQ65552 AMM65552 AWI65552 BGE65552 BQA65552 BZW65552 CJS65552 CTO65552 DDK65552 DNG65552 DXC65552 EGY65552 EQU65552 FAQ65552 FKM65552 FUI65552 GEE65552 GOA65552 GXW65552 HHS65552 HRO65552 IBK65552 ILG65552 IVC65552 JEY65552 JOU65552 JYQ65552 KIM65552 KSI65552 LCE65552 LMA65552 LVW65552 MFS65552 MPO65552 MZK65552 NJG65552 NTC65552 OCY65552 OMU65552 OWQ65552 PGM65552 PQI65552 QAE65552 QKA65552 QTW65552 RDS65552 RNO65552 RXK65552 SHG65552 SRC65552 TAY65552 TKU65552 TUQ65552 UEM65552 UOI65552 UYE65552 VIA65552 VRW65552 WBS65552 WLO65552 WVK65552 C131088 IY131088 SU131088 ACQ131088 AMM131088 AWI131088 BGE131088 BQA131088 BZW131088 CJS131088 CTO131088 DDK131088 DNG131088 DXC131088 EGY131088 EQU131088 FAQ131088 FKM131088 FUI131088 GEE131088 GOA131088 GXW131088 HHS131088 HRO131088 IBK131088 ILG131088 IVC131088 JEY131088 JOU131088 JYQ131088 KIM131088 KSI131088 LCE131088 LMA131088 LVW131088 MFS131088 MPO131088 MZK131088 NJG131088 NTC131088 OCY131088 OMU131088 OWQ131088 PGM131088 PQI131088 QAE131088 QKA131088 QTW131088 RDS131088 RNO131088 RXK131088 SHG131088 SRC131088 TAY131088 TKU131088 TUQ131088 UEM131088 UOI131088 UYE131088 VIA131088 VRW131088 WBS131088 WLO131088 WVK131088 C196624 IY196624 SU196624 ACQ196624 AMM196624 AWI196624 BGE196624 BQA196624 BZW196624 CJS196624 CTO196624 DDK196624 DNG196624 DXC196624 EGY196624 EQU196624 FAQ196624 FKM196624 FUI196624 GEE196624 GOA196624 GXW196624 HHS196624 HRO196624 IBK196624 ILG196624 IVC196624 JEY196624 JOU196624 JYQ196624 KIM196624 KSI196624 LCE196624 LMA196624 LVW196624 MFS196624 MPO196624 MZK196624 NJG196624 NTC196624 OCY196624 OMU196624 OWQ196624 PGM196624 PQI196624 QAE196624 QKA196624 QTW196624 RDS196624 RNO196624 RXK196624 SHG196624 SRC196624 TAY196624 TKU196624 TUQ196624 UEM196624 UOI196624 UYE196624 VIA196624 VRW196624 WBS196624 WLO196624 WVK196624 C262160 IY262160 SU262160 ACQ262160 AMM262160 AWI262160 BGE262160 BQA262160 BZW262160 CJS262160 CTO262160 DDK262160 DNG262160 DXC262160 EGY262160 EQU262160 FAQ262160 FKM262160 FUI262160 GEE262160 GOA262160 GXW262160 HHS262160 HRO262160 IBK262160 ILG262160 IVC262160 JEY262160 JOU262160 JYQ262160 KIM262160 KSI262160 LCE262160 LMA262160 LVW262160 MFS262160 MPO262160 MZK262160 NJG262160 NTC262160 OCY262160 OMU262160 OWQ262160 PGM262160 PQI262160 QAE262160 QKA262160 QTW262160 RDS262160 RNO262160 RXK262160 SHG262160 SRC262160 TAY262160 TKU262160 TUQ262160 UEM262160 UOI262160 UYE262160 VIA262160 VRW262160 WBS262160 WLO262160 WVK262160 C327696 IY327696 SU327696 ACQ327696 AMM327696 AWI327696 BGE327696 BQA327696 BZW327696 CJS327696 CTO327696 DDK327696 DNG327696 DXC327696 EGY327696 EQU327696 FAQ327696 FKM327696 FUI327696 GEE327696 GOA327696 GXW327696 HHS327696 HRO327696 IBK327696 ILG327696 IVC327696 JEY327696 JOU327696 JYQ327696 KIM327696 KSI327696 LCE327696 LMA327696 LVW327696 MFS327696 MPO327696 MZK327696 NJG327696 NTC327696 OCY327696 OMU327696 OWQ327696 PGM327696 PQI327696 QAE327696 QKA327696 QTW327696 RDS327696 RNO327696 RXK327696 SHG327696 SRC327696 TAY327696 TKU327696 TUQ327696 UEM327696 UOI327696 UYE327696 VIA327696 VRW327696 WBS327696 WLO327696 WVK327696 C393232 IY393232 SU393232 ACQ393232 AMM393232 AWI393232 BGE393232 BQA393232 BZW393232 CJS393232 CTO393232 DDK393232 DNG393232 DXC393232 EGY393232 EQU393232 FAQ393232 FKM393232 FUI393232 GEE393232 GOA393232 GXW393232 HHS393232 HRO393232 IBK393232 ILG393232 IVC393232 JEY393232 JOU393232 JYQ393232 KIM393232 KSI393232 LCE393232 LMA393232 LVW393232 MFS393232 MPO393232 MZK393232 NJG393232 NTC393232 OCY393232 OMU393232 OWQ393232 PGM393232 PQI393232 QAE393232 QKA393232 QTW393232 RDS393232 RNO393232 RXK393232 SHG393232 SRC393232 TAY393232 TKU393232 TUQ393232 UEM393232 UOI393232 UYE393232 VIA393232 VRW393232 WBS393232 WLO393232 WVK393232 C458768 IY458768 SU458768 ACQ458768 AMM458768 AWI458768 BGE458768 BQA458768 BZW458768 CJS458768 CTO458768 DDK458768 DNG458768 DXC458768 EGY458768 EQU458768 FAQ458768 FKM458768 FUI458768 GEE458768 GOA458768 GXW458768 HHS458768 HRO458768 IBK458768 ILG458768 IVC458768 JEY458768 JOU458768 JYQ458768 KIM458768 KSI458768 LCE458768 LMA458768 LVW458768 MFS458768 MPO458768 MZK458768 NJG458768 NTC458768 OCY458768 OMU458768 OWQ458768 PGM458768 PQI458768 QAE458768 QKA458768 QTW458768 RDS458768 RNO458768 RXK458768 SHG458768 SRC458768 TAY458768 TKU458768 TUQ458768 UEM458768 UOI458768 UYE458768 VIA458768 VRW458768 WBS458768 WLO458768 WVK458768 C524304 IY524304 SU524304 ACQ524304 AMM524304 AWI524304 BGE524304 BQA524304 BZW524304 CJS524304 CTO524304 DDK524304 DNG524304 DXC524304 EGY524304 EQU524304 FAQ524304 FKM524304 FUI524304 GEE524304 GOA524304 GXW524304 HHS524304 HRO524304 IBK524304 ILG524304 IVC524304 JEY524304 JOU524304 JYQ524304 KIM524304 KSI524304 LCE524304 LMA524304 LVW524304 MFS524304 MPO524304 MZK524304 NJG524304 NTC524304 OCY524304 OMU524304 OWQ524304 PGM524304 PQI524304 QAE524304 QKA524304 QTW524304 RDS524304 RNO524304 RXK524304 SHG524304 SRC524304 TAY524304 TKU524304 TUQ524304 UEM524304 UOI524304 UYE524304 VIA524304 VRW524304 WBS524304 WLO524304 WVK524304 C589840 IY589840 SU589840 ACQ589840 AMM589840 AWI589840 BGE589840 BQA589840 BZW589840 CJS589840 CTO589840 DDK589840 DNG589840 DXC589840 EGY589840 EQU589840 FAQ589840 FKM589840 FUI589840 GEE589840 GOA589840 GXW589840 HHS589840 HRO589840 IBK589840 ILG589840 IVC589840 JEY589840 JOU589840 JYQ589840 KIM589840 KSI589840 LCE589840 LMA589840 LVW589840 MFS589840 MPO589840 MZK589840 NJG589840 NTC589840 OCY589840 OMU589840 OWQ589840 PGM589840 PQI589840 QAE589840 QKA589840 QTW589840 RDS589840 RNO589840 RXK589840 SHG589840 SRC589840 TAY589840 TKU589840 TUQ589840 UEM589840 UOI589840 UYE589840 VIA589840 VRW589840 WBS589840 WLO589840 WVK589840 C655376 IY655376 SU655376 ACQ655376 AMM655376 AWI655376 BGE655376 BQA655376 BZW655376 CJS655376 CTO655376 DDK655376 DNG655376 DXC655376 EGY655376 EQU655376 FAQ655376 FKM655376 FUI655376 GEE655376 GOA655376 GXW655376 HHS655376 HRO655376 IBK655376 ILG655376 IVC655376 JEY655376 JOU655376 JYQ655376 KIM655376 KSI655376 LCE655376 LMA655376 LVW655376 MFS655376 MPO655376 MZK655376 NJG655376 NTC655376 OCY655376 OMU655376 OWQ655376 PGM655376 PQI655376 QAE655376 QKA655376 QTW655376 RDS655376 RNO655376 RXK655376 SHG655376 SRC655376 TAY655376 TKU655376 TUQ655376 UEM655376 UOI655376 UYE655376 VIA655376 VRW655376 WBS655376 WLO655376 WVK655376 C720912 IY720912 SU720912 ACQ720912 AMM720912 AWI720912 BGE720912 BQA720912 BZW720912 CJS720912 CTO720912 DDK720912 DNG720912 DXC720912 EGY720912 EQU720912 FAQ720912 FKM720912 FUI720912 GEE720912 GOA720912 GXW720912 HHS720912 HRO720912 IBK720912 ILG720912 IVC720912 JEY720912 JOU720912 JYQ720912 KIM720912 KSI720912 LCE720912 LMA720912 LVW720912 MFS720912 MPO720912 MZK720912 NJG720912 NTC720912 OCY720912 OMU720912 OWQ720912 PGM720912 PQI720912 QAE720912 QKA720912 QTW720912 RDS720912 RNO720912 RXK720912 SHG720912 SRC720912 TAY720912 TKU720912 TUQ720912 UEM720912 UOI720912 UYE720912 VIA720912 VRW720912 WBS720912 WLO720912 WVK720912 C786448 IY786448 SU786448 ACQ786448 AMM786448 AWI786448 BGE786448 BQA786448 BZW786448 CJS786448 CTO786448 DDK786448 DNG786448 DXC786448 EGY786448 EQU786448 FAQ786448 FKM786448 FUI786448 GEE786448 GOA786448 GXW786448 HHS786448 HRO786448 IBK786448 ILG786448 IVC786448 JEY786448 JOU786448 JYQ786448 KIM786448 KSI786448 LCE786448 LMA786448 LVW786448 MFS786448 MPO786448 MZK786448 NJG786448 NTC786448 OCY786448 OMU786448 OWQ786448 PGM786448 PQI786448 QAE786448 QKA786448 QTW786448 RDS786448 RNO786448 RXK786448 SHG786448 SRC786448 TAY786448 TKU786448 TUQ786448 UEM786448 UOI786448 UYE786448 VIA786448 VRW786448 WBS786448 WLO786448 WVK786448 C851984 IY851984 SU851984 ACQ851984 AMM851984 AWI851984 BGE851984 BQA851984 BZW851984 CJS851984 CTO851984 DDK851984 DNG851984 DXC851984 EGY851984 EQU851984 FAQ851984 FKM851984 FUI851984 GEE851984 GOA851984 GXW851984 HHS851984 HRO851984 IBK851984 ILG851984 IVC851984 JEY851984 JOU851984 JYQ851984 KIM851984 KSI851984 LCE851984 LMA851984 LVW851984 MFS851984 MPO851984 MZK851984 NJG851984 NTC851984 OCY851984 OMU851984 OWQ851984 PGM851984 PQI851984 QAE851984 QKA851984 QTW851984 RDS851984 RNO851984 RXK851984 SHG851984 SRC851984 TAY851984 TKU851984 TUQ851984 UEM851984 UOI851984 UYE851984 VIA851984 VRW851984 WBS851984 WLO851984 WVK851984 C917520 IY917520 SU917520 ACQ917520 AMM917520 AWI917520 BGE917520 BQA917520 BZW917520 CJS917520 CTO917520 DDK917520 DNG917520 DXC917520 EGY917520 EQU917520 FAQ917520 FKM917520 FUI917520 GEE917520 GOA917520 GXW917520 HHS917520 HRO917520 IBK917520 ILG917520 IVC917520 JEY917520 JOU917520 JYQ917520 KIM917520 KSI917520 LCE917520 LMA917520 LVW917520 MFS917520 MPO917520 MZK917520 NJG917520 NTC917520 OCY917520 OMU917520 OWQ917520 PGM917520 PQI917520 QAE917520 QKA917520 QTW917520 RDS917520 RNO917520 RXK917520 SHG917520 SRC917520 TAY917520 TKU917520 TUQ917520 UEM917520 UOI917520 UYE917520 VIA917520 VRW917520 WBS917520 WLO917520 WVK917520 C983056 IY983056 SU983056 ACQ983056 AMM983056 AWI983056 BGE983056 BQA983056 BZW983056 CJS983056 CTO983056 DDK983056 DNG983056 DXC983056 EGY983056 EQU983056 FAQ983056 FKM983056 FUI983056 GEE983056 GOA983056 GXW983056 HHS983056 HRO983056 IBK983056 ILG983056 IVC983056 JEY983056 JOU983056 JYQ983056 KIM983056 KSI983056 LCE983056 LMA983056 LVW983056 MFS983056 MPO983056 MZK983056 NJG983056 NTC983056 OCY983056 OMU983056 OWQ983056 PGM983056 PQI983056 QAE983056 QKA983056 QTW983056 RDS983056 RNO983056 RXK983056 SHG983056 SRC983056 TAY983056 TKU983056 TUQ983056 UEM983056 UOI983056 UYE983056 VIA983056 VRW983056 WBS983056 WLO983056 WVK983056 C48 IY48 SU48 ACQ48 AMM48 AWI48 BGE48 BQA48 BZW48 CJS48 CTO48 DDK48 DNG48 DXC48 EGY48 EQU48 FAQ48 FKM48 FUI48 GEE48 GOA48 GXW48 HHS48 HRO48 IBK48 ILG48 IVC48 JEY48 JOU48 JYQ48 KIM48 KSI48 LCE48 LMA48 LVW48 MFS48 MPO48 MZK48 NJG48 NTC48 OCY48 OMU48 OWQ48 PGM48 PQI48 QAE48 QKA48 QTW48 RDS48 RNO48 RXK48 SHG48 SRC48 TAY48 TKU48 TUQ48 UEM48 UOI48 UYE48 VIA48 VRW48 WBS48 WLO48 WVK48 C65584 IY65584 SU65584 ACQ65584 AMM65584 AWI65584 BGE65584 BQA65584 BZW65584 CJS65584 CTO65584 DDK65584 DNG65584 DXC65584 EGY65584 EQU65584 FAQ65584 FKM65584 FUI65584 GEE65584 GOA65584 GXW65584 HHS65584 HRO65584 IBK65584 ILG65584 IVC65584 JEY65584 JOU65584 JYQ65584 KIM65584 KSI65584 LCE65584 LMA65584 LVW65584 MFS65584 MPO65584 MZK65584 NJG65584 NTC65584 OCY65584 OMU65584 OWQ65584 PGM65584 PQI65584 QAE65584 QKA65584 QTW65584 RDS65584 RNO65584 RXK65584 SHG65584 SRC65584 TAY65584 TKU65584 TUQ65584 UEM65584 UOI65584 UYE65584 VIA65584 VRW65584 WBS65584 WLO65584 WVK65584 C131120 IY131120 SU131120 ACQ131120 AMM131120 AWI131120 BGE131120 BQA131120 BZW131120 CJS131120 CTO131120 DDK131120 DNG131120 DXC131120 EGY131120 EQU131120 FAQ131120 FKM131120 FUI131120 GEE131120 GOA131120 GXW131120 HHS131120 HRO131120 IBK131120 ILG131120 IVC131120 JEY131120 JOU131120 JYQ131120 KIM131120 KSI131120 LCE131120 LMA131120 LVW131120 MFS131120 MPO131120 MZK131120 NJG131120 NTC131120 OCY131120 OMU131120 OWQ131120 PGM131120 PQI131120 QAE131120 QKA131120 QTW131120 RDS131120 RNO131120 RXK131120 SHG131120 SRC131120 TAY131120 TKU131120 TUQ131120 UEM131120 UOI131120 UYE131120 VIA131120 VRW131120 WBS131120 WLO131120 WVK131120 C196656 IY196656 SU196656 ACQ196656 AMM196656 AWI196656 BGE196656 BQA196656 BZW196656 CJS196656 CTO196656 DDK196656 DNG196656 DXC196656 EGY196656 EQU196656 FAQ196656 FKM196656 FUI196656 GEE196656 GOA196656 GXW196656 HHS196656 HRO196656 IBK196656 ILG196656 IVC196656 JEY196656 JOU196656 JYQ196656 KIM196656 KSI196656 LCE196656 LMA196656 LVW196656 MFS196656 MPO196656 MZK196656 NJG196656 NTC196656 OCY196656 OMU196656 OWQ196656 PGM196656 PQI196656 QAE196656 QKA196656 QTW196656 RDS196656 RNO196656 RXK196656 SHG196656 SRC196656 TAY196656 TKU196656 TUQ196656 UEM196656 UOI196656 UYE196656 VIA196656 VRW196656 WBS196656 WLO196656 WVK196656 C262192 IY262192 SU262192 ACQ262192 AMM262192 AWI262192 BGE262192 BQA262192 BZW262192 CJS262192 CTO262192 DDK262192 DNG262192 DXC262192 EGY262192 EQU262192 FAQ262192 FKM262192 FUI262192 GEE262192 GOA262192 GXW262192 HHS262192 HRO262192 IBK262192 ILG262192 IVC262192 JEY262192 JOU262192 JYQ262192 KIM262192 KSI262192 LCE262192 LMA262192 LVW262192 MFS262192 MPO262192 MZK262192 NJG262192 NTC262192 OCY262192 OMU262192 OWQ262192 PGM262192 PQI262192 QAE262192 QKA262192 QTW262192 RDS262192 RNO262192 RXK262192 SHG262192 SRC262192 TAY262192 TKU262192 TUQ262192 UEM262192 UOI262192 UYE262192 VIA262192 VRW262192 WBS262192 WLO262192 WVK262192 C327728 IY327728 SU327728 ACQ327728 AMM327728 AWI327728 BGE327728 BQA327728 BZW327728 CJS327728 CTO327728 DDK327728 DNG327728 DXC327728 EGY327728 EQU327728 FAQ327728 FKM327728 FUI327728 GEE327728 GOA327728 GXW327728 HHS327728 HRO327728 IBK327728 ILG327728 IVC327728 JEY327728 JOU327728 JYQ327728 KIM327728 KSI327728 LCE327728 LMA327728 LVW327728 MFS327728 MPO327728 MZK327728 NJG327728 NTC327728 OCY327728 OMU327728 OWQ327728 PGM327728 PQI327728 QAE327728 QKA327728 QTW327728 RDS327728 RNO327728 RXK327728 SHG327728 SRC327728 TAY327728 TKU327728 TUQ327728 UEM327728 UOI327728 UYE327728 VIA327728 VRW327728 WBS327728 WLO327728 WVK327728 C393264 IY393264 SU393264 ACQ393264 AMM393264 AWI393264 BGE393264 BQA393264 BZW393264 CJS393264 CTO393264 DDK393264 DNG393264 DXC393264 EGY393264 EQU393264 FAQ393264 FKM393264 FUI393264 GEE393264 GOA393264 GXW393264 HHS393264 HRO393264 IBK393264 ILG393264 IVC393264 JEY393264 JOU393264 JYQ393264 KIM393264 KSI393264 LCE393264 LMA393264 LVW393264 MFS393264 MPO393264 MZK393264 NJG393264 NTC393264 OCY393264 OMU393264 OWQ393264 PGM393264 PQI393264 QAE393264 QKA393264 QTW393264 RDS393264 RNO393264 RXK393264 SHG393264 SRC393264 TAY393264 TKU393264 TUQ393264 UEM393264 UOI393264 UYE393264 VIA393264 VRW393264 WBS393264 WLO393264 WVK393264 C458800 IY458800 SU458800 ACQ458800 AMM458800 AWI458800 BGE458800 BQA458800 BZW458800 CJS458800 CTO458800 DDK458800 DNG458800 DXC458800 EGY458800 EQU458800 FAQ458800 FKM458800 FUI458800 GEE458800 GOA458800 GXW458800 HHS458800 HRO458800 IBK458800 ILG458800 IVC458800 JEY458800 JOU458800 JYQ458800 KIM458800 KSI458800 LCE458800 LMA458800 LVW458800 MFS458800 MPO458800 MZK458800 NJG458800 NTC458800 OCY458800 OMU458800 OWQ458800 PGM458800 PQI458800 QAE458800 QKA458800 QTW458800 RDS458800 RNO458800 RXK458800 SHG458800 SRC458800 TAY458800 TKU458800 TUQ458800 UEM458800 UOI458800 UYE458800 VIA458800 VRW458800 WBS458800 WLO458800 WVK458800 C524336 IY524336 SU524336 ACQ524336 AMM524336 AWI524336 BGE524336 BQA524336 BZW524336 CJS524336 CTO524336 DDK524336 DNG524336 DXC524336 EGY524336 EQU524336 FAQ524336 FKM524336 FUI524336 GEE524336 GOA524336 GXW524336 HHS524336 HRO524336 IBK524336 ILG524336 IVC524336 JEY524336 JOU524336 JYQ524336 KIM524336 KSI524336 LCE524336 LMA524336 LVW524336 MFS524336 MPO524336 MZK524336 NJG524336 NTC524336 OCY524336 OMU524336 OWQ524336 PGM524336 PQI524336 QAE524336 QKA524336 QTW524336 RDS524336 RNO524336 RXK524336 SHG524336 SRC524336 TAY524336 TKU524336 TUQ524336 UEM524336 UOI524336 UYE524336 VIA524336 VRW524336 WBS524336 WLO524336 WVK524336 C589872 IY589872 SU589872 ACQ589872 AMM589872 AWI589872 BGE589872 BQA589872 BZW589872 CJS589872 CTO589872 DDK589872 DNG589872 DXC589872 EGY589872 EQU589872 FAQ589872 FKM589872 FUI589872 GEE589872 GOA589872 GXW589872 HHS589872 HRO589872 IBK589872 ILG589872 IVC589872 JEY589872 JOU589872 JYQ589872 KIM589872 KSI589872 LCE589872 LMA589872 LVW589872 MFS589872 MPO589872 MZK589872 NJG589872 NTC589872 OCY589872 OMU589872 OWQ589872 PGM589872 PQI589872 QAE589872 QKA589872 QTW589872 RDS589872 RNO589872 RXK589872 SHG589872 SRC589872 TAY589872 TKU589872 TUQ589872 UEM589872 UOI589872 UYE589872 VIA589872 VRW589872 WBS589872 WLO589872 WVK589872 C655408 IY655408 SU655408 ACQ655408 AMM655408 AWI655408 BGE655408 BQA655408 BZW655408 CJS655408 CTO655408 DDK655408 DNG655408 DXC655408 EGY655408 EQU655408 FAQ655408 FKM655408 FUI655408 GEE655408 GOA655408 GXW655408 HHS655408 HRO655408 IBK655408 ILG655408 IVC655408 JEY655408 JOU655408 JYQ655408 KIM655408 KSI655408 LCE655408 LMA655408 LVW655408 MFS655408 MPO655408 MZK655408 NJG655408 NTC655408 OCY655408 OMU655408 OWQ655408 PGM655408 PQI655408 QAE655408 QKA655408 QTW655408 RDS655408 RNO655408 RXK655408 SHG655408 SRC655408 TAY655408 TKU655408 TUQ655408 UEM655408 UOI655408 UYE655408 VIA655408 VRW655408 WBS655408 WLO655408 WVK655408 C720944 IY720944 SU720944 ACQ720944 AMM720944 AWI720944 BGE720944 BQA720944 BZW720944 CJS720944 CTO720944 DDK720944 DNG720944 DXC720944 EGY720944 EQU720944 FAQ720944 FKM720944 FUI720944 GEE720944 GOA720944 GXW720944 HHS720944 HRO720944 IBK720944 ILG720944 IVC720944 JEY720944 JOU720944 JYQ720944 KIM720944 KSI720944 LCE720944 LMA720944 LVW720944 MFS720944 MPO720944 MZK720944 NJG720944 NTC720944 OCY720944 OMU720944 OWQ720944 PGM720944 PQI720944 QAE720944 QKA720944 QTW720944 RDS720944 RNO720944 RXK720944 SHG720944 SRC720944 TAY720944 TKU720944 TUQ720944 UEM720944 UOI720944 UYE720944 VIA720944 VRW720944 WBS720944 WLO720944 WVK720944 C786480 IY786480 SU786480 ACQ786480 AMM786480 AWI786480 BGE786480 BQA786480 BZW786480 CJS786480 CTO786480 DDK786480 DNG786480 DXC786480 EGY786480 EQU786480 FAQ786480 FKM786480 FUI786480 GEE786480 GOA786480 GXW786480 HHS786480 HRO786480 IBK786480 ILG786480 IVC786480 JEY786480 JOU786480 JYQ786480 KIM786480 KSI786480 LCE786480 LMA786480 LVW786480 MFS786480 MPO786480 MZK786480 NJG786480 NTC786480 OCY786480 OMU786480 OWQ786480 PGM786480 PQI786480 QAE786480 QKA786480 QTW786480 RDS786480 RNO786480 RXK786480 SHG786480 SRC786480 TAY786480 TKU786480 TUQ786480 UEM786480 UOI786480 UYE786480 VIA786480 VRW786480 WBS786480 WLO786480 WVK786480 C852016 IY852016 SU852016 ACQ852016 AMM852016 AWI852016 BGE852016 BQA852016 BZW852016 CJS852016 CTO852016 DDK852016 DNG852016 DXC852016 EGY852016 EQU852016 FAQ852016 FKM852016 FUI852016 GEE852016 GOA852016 GXW852016 HHS852016 HRO852016 IBK852016 ILG852016 IVC852016 JEY852016 JOU852016 JYQ852016 KIM852016 KSI852016 LCE852016 LMA852016 LVW852016 MFS852016 MPO852016 MZK852016 NJG852016 NTC852016 OCY852016 OMU852016 OWQ852016 PGM852016 PQI852016 QAE852016 QKA852016 QTW852016 RDS852016 RNO852016 RXK852016 SHG852016 SRC852016 TAY852016 TKU852016 TUQ852016 UEM852016 UOI852016 UYE852016 VIA852016 VRW852016 WBS852016 WLO852016 WVK852016 C917552 IY917552 SU917552 ACQ917552 AMM917552 AWI917552 BGE917552 BQA917552 BZW917552 CJS917552 CTO917552 DDK917552 DNG917552 DXC917552 EGY917552 EQU917552 FAQ917552 FKM917552 FUI917552 GEE917552 GOA917552 GXW917552 HHS917552 HRO917552 IBK917552 ILG917552 IVC917552 JEY917552 JOU917552 JYQ917552 KIM917552 KSI917552 LCE917552 LMA917552 LVW917552 MFS917552 MPO917552 MZK917552 NJG917552 NTC917552 OCY917552 OMU917552 OWQ917552 PGM917552 PQI917552 QAE917552 QKA917552 QTW917552 RDS917552 RNO917552 RXK917552 SHG917552 SRC917552 TAY917552 TKU917552 TUQ917552 UEM917552 UOI917552 UYE917552 VIA917552 VRW917552 WBS917552 WLO917552 WVK917552 C983088 IY983088 SU983088 ACQ983088 AMM983088 AWI983088 BGE983088 BQA983088 BZW983088 CJS983088 CTO983088 DDK983088 DNG983088 DXC983088 EGY983088 EQU983088 FAQ983088 FKM983088 FUI983088 GEE983088 GOA983088 GXW983088 HHS983088 HRO983088 IBK983088 ILG983088 IVC983088 JEY983088 JOU983088 JYQ983088 KIM983088 KSI983088 LCE983088 LMA983088 LVW983088 MFS983088 MPO983088 MZK983088 NJG983088 NTC983088 OCY983088 OMU983088 OWQ983088 PGM983088 PQI983088 QAE983088 QKA983088 QTW983088 RDS983088 RNO983088 RXK983088 SHG983088 SRC983088 TAY983088 TKU983088 TUQ983088 UEM983088 UOI983088 UYE983088 VIA983088 VRW983088 WBS983088 WLO983088 WVK983088 C38 IY38 SU38 ACQ38 AMM38 AWI38 BGE38 BQA38 BZW38 CJS38 CTO38 DDK38 DNG38 DXC38 EGY38 EQU38 FAQ38 FKM38 FUI38 GEE38 GOA38 GXW38 HHS38 HRO38 IBK38 ILG38 IVC38 JEY38 JOU38 JYQ38 KIM38 KSI38 LCE38 LMA38 LVW38 MFS38 MPO38 MZK38 NJG38 NTC38 OCY38 OMU38 OWQ38 PGM38 PQI38 QAE38 QKA38 QTW38 RDS38 RNO38 RXK38 SHG38 SRC38 TAY38 TKU38 TUQ38 UEM38 UOI38 UYE38 VIA38 VRW38 WBS38 WLO38 WVK38 C65574 IY65574 SU65574 ACQ65574 AMM65574 AWI65574 BGE65574 BQA65574 BZW65574 CJS65574 CTO65574 DDK65574 DNG65574 DXC65574 EGY65574 EQU65574 FAQ65574 FKM65574 FUI65574 GEE65574 GOA65574 GXW65574 HHS65574 HRO65574 IBK65574 ILG65574 IVC65574 JEY65574 JOU65574 JYQ65574 KIM65574 KSI65574 LCE65574 LMA65574 LVW65574 MFS65574 MPO65574 MZK65574 NJG65574 NTC65574 OCY65574 OMU65574 OWQ65574 PGM65574 PQI65574 QAE65574 QKA65574 QTW65574 RDS65574 RNO65574 RXK65574 SHG65574 SRC65574 TAY65574 TKU65574 TUQ65574 UEM65574 UOI65574 UYE65574 VIA65574 VRW65574 WBS65574 WLO65574 WVK65574 C131110 IY131110 SU131110 ACQ131110 AMM131110 AWI131110 BGE131110 BQA131110 BZW131110 CJS131110 CTO131110 DDK131110 DNG131110 DXC131110 EGY131110 EQU131110 FAQ131110 FKM131110 FUI131110 GEE131110 GOA131110 GXW131110 HHS131110 HRO131110 IBK131110 ILG131110 IVC131110 JEY131110 JOU131110 JYQ131110 KIM131110 KSI131110 LCE131110 LMA131110 LVW131110 MFS131110 MPO131110 MZK131110 NJG131110 NTC131110 OCY131110 OMU131110 OWQ131110 PGM131110 PQI131110 QAE131110 QKA131110 QTW131110 RDS131110 RNO131110 RXK131110 SHG131110 SRC131110 TAY131110 TKU131110 TUQ131110 UEM131110 UOI131110 UYE131110 VIA131110 VRW131110 WBS131110 WLO131110 WVK131110 C196646 IY196646 SU196646 ACQ196646 AMM196646 AWI196646 BGE196646 BQA196646 BZW196646 CJS196646 CTO196646 DDK196646 DNG196646 DXC196646 EGY196646 EQU196646 FAQ196646 FKM196646 FUI196646 GEE196646 GOA196646 GXW196646 HHS196646 HRO196646 IBK196646 ILG196646 IVC196646 JEY196646 JOU196646 JYQ196646 KIM196646 KSI196646 LCE196646 LMA196646 LVW196646 MFS196646 MPO196646 MZK196646 NJG196646 NTC196646 OCY196646 OMU196646 OWQ196646 PGM196646 PQI196646 QAE196646 QKA196646 QTW196646 RDS196646 RNO196646 RXK196646 SHG196646 SRC196646 TAY196646 TKU196646 TUQ196646 UEM196646 UOI196646 UYE196646 VIA196646 VRW196646 WBS196646 WLO196646 WVK196646 C262182 IY262182 SU262182 ACQ262182 AMM262182 AWI262182 BGE262182 BQA262182 BZW262182 CJS262182 CTO262182 DDK262182 DNG262182 DXC262182 EGY262182 EQU262182 FAQ262182 FKM262182 FUI262182 GEE262182 GOA262182 GXW262182 HHS262182 HRO262182 IBK262182 ILG262182 IVC262182 JEY262182 JOU262182 JYQ262182 KIM262182 KSI262182 LCE262182 LMA262182 LVW262182 MFS262182 MPO262182 MZK262182 NJG262182 NTC262182 OCY262182 OMU262182 OWQ262182 PGM262182 PQI262182 QAE262182 QKA262182 QTW262182 RDS262182 RNO262182 RXK262182 SHG262182 SRC262182 TAY262182 TKU262182 TUQ262182 UEM262182 UOI262182 UYE262182 VIA262182 VRW262182 WBS262182 WLO262182 WVK262182 C327718 IY327718 SU327718 ACQ327718 AMM327718 AWI327718 BGE327718 BQA327718 BZW327718 CJS327718 CTO327718 DDK327718 DNG327718 DXC327718 EGY327718 EQU327718 FAQ327718 FKM327718 FUI327718 GEE327718 GOA327718 GXW327718 HHS327718 HRO327718 IBK327718 ILG327718 IVC327718 JEY327718 JOU327718 JYQ327718 KIM327718 KSI327718 LCE327718 LMA327718 LVW327718 MFS327718 MPO327718 MZK327718 NJG327718 NTC327718 OCY327718 OMU327718 OWQ327718 PGM327718 PQI327718 QAE327718 QKA327718 QTW327718 RDS327718 RNO327718 RXK327718 SHG327718 SRC327718 TAY327718 TKU327718 TUQ327718 UEM327718 UOI327718 UYE327718 VIA327718 VRW327718 WBS327718 WLO327718 WVK327718 C393254 IY393254 SU393254 ACQ393254 AMM393254 AWI393254 BGE393254 BQA393254 BZW393254 CJS393254 CTO393254 DDK393254 DNG393254 DXC393254 EGY393254 EQU393254 FAQ393254 FKM393254 FUI393254 GEE393254 GOA393254 GXW393254 HHS393254 HRO393254 IBK393254 ILG393254 IVC393254 JEY393254 JOU393254 JYQ393254 KIM393254 KSI393254 LCE393254 LMA393254 LVW393254 MFS393254 MPO393254 MZK393254 NJG393254 NTC393254 OCY393254 OMU393254 OWQ393254 PGM393254 PQI393254 QAE393254 QKA393254 QTW393254 RDS393254 RNO393254 RXK393254 SHG393254 SRC393254 TAY393254 TKU393254 TUQ393254 UEM393254 UOI393254 UYE393254 VIA393254 VRW393254 WBS393254 WLO393254 WVK393254 C458790 IY458790 SU458790 ACQ458790 AMM458790 AWI458790 BGE458790 BQA458790 BZW458790 CJS458790 CTO458790 DDK458790 DNG458790 DXC458790 EGY458790 EQU458790 FAQ458790 FKM458790 FUI458790 GEE458790 GOA458790 GXW458790 HHS458790 HRO458790 IBK458790 ILG458790 IVC458790 JEY458790 JOU458790 JYQ458790 KIM458790 KSI458790 LCE458790 LMA458790 LVW458790 MFS458790 MPO458790 MZK458790 NJG458790 NTC458790 OCY458790 OMU458790 OWQ458790 PGM458790 PQI458790 QAE458790 QKA458790 QTW458790 RDS458790 RNO458790 RXK458790 SHG458790 SRC458790 TAY458790 TKU458790 TUQ458790 UEM458790 UOI458790 UYE458790 VIA458790 VRW458790 WBS458790 WLO458790 WVK458790 C524326 IY524326 SU524326 ACQ524326 AMM524326 AWI524326 BGE524326 BQA524326 BZW524326 CJS524326 CTO524326 DDK524326 DNG524326 DXC524326 EGY524326 EQU524326 FAQ524326 FKM524326 FUI524326 GEE524326 GOA524326 GXW524326 HHS524326 HRO524326 IBK524326 ILG524326 IVC524326 JEY524326 JOU524326 JYQ524326 KIM524326 KSI524326 LCE524326 LMA524326 LVW524326 MFS524326 MPO524326 MZK524326 NJG524326 NTC524326 OCY524326 OMU524326 OWQ524326 PGM524326 PQI524326 QAE524326 QKA524326 QTW524326 RDS524326 RNO524326 RXK524326 SHG524326 SRC524326 TAY524326 TKU524326 TUQ524326 UEM524326 UOI524326 UYE524326 VIA524326 VRW524326 WBS524326 WLO524326 WVK524326 C589862 IY589862 SU589862 ACQ589862 AMM589862 AWI589862 BGE589862 BQA589862 BZW589862 CJS589862 CTO589862 DDK589862 DNG589862 DXC589862 EGY589862 EQU589862 FAQ589862 FKM589862 FUI589862 GEE589862 GOA589862 GXW589862 HHS589862 HRO589862 IBK589862 ILG589862 IVC589862 JEY589862 JOU589862 JYQ589862 KIM589862 KSI589862 LCE589862 LMA589862 LVW589862 MFS589862 MPO589862 MZK589862 NJG589862 NTC589862 OCY589862 OMU589862 OWQ589862 PGM589862 PQI589862 QAE589862 QKA589862 QTW589862 RDS589862 RNO589862 RXK589862 SHG589862 SRC589862 TAY589862 TKU589862 TUQ589862 UEM589862 UOI589862 UYE589862 VIA589862 VRW589862 WBS589862 WLO589862 WVK589862 C655398 IY655398 SU655398 ACQ655398 AMM655398 AWI655398 BGE655398 BQA655398 BZW655398 CJS655398 CTO655398 DDK655398 DNG655398 DXC655398 EGY655398 EQU655398 FAQ655398 FKM655398 FUI655398 GEE655398 GOA655398 GXW655398 HHS655398 HRO655398 IBK655398 ILG655398 IVC655398 JEY655398 JOU655398 JYQ655398 KIM655398 KSI655398 LCE655398 LMA655398 LVW655398 MFS655398 MPO655398 MZK655398 NJG655398 NTC655398 OCY655398 OMU655398 OWQ655398 PGM655398 PQI655398 QAE655398 QKA655398 QTW655398 RDS655398 RNO655398 RXK655398 SHG655398 SRC655398 TAY655398 TKU655398 TUQ655398 UEM655398 UOI655398 UYE655398 VIA655398 VRW655398 WBS655398 WLO655398 WVK655398 C720934 IY720934 SU720934 ACQ720934 AMM720934 AWI720934 BGE720934 BQA720934 BZW720934 CJS720934 CTO720934 DDK720934 DNG720934 DXC720934 EGY720934 EQU720934 FAQ720934 FKM720934 FUI720934 GEE720934 GOA720934 GXW720934 HHS720934 HRO720934 IBK720934 ILG720934 IVC720934 JEY720934 JOU720934 JYQ720934 KIM720934 KSI720934 LCE720934 LMA720934 LVW720934 MFS720934 MPO720934 MZK720934 NJG720934 NTC720934 OCY720934 OMU720934 OWQ720934 PGM720934 PQI720934 QAE720934 QKA720934 QTW720934 RDS720934 RNO720934 RXK720934 SHG720934 SRC720934 TAY720934 TKU720934 TUQ720934 UEM720934 UOI720934 UYE720934 VIA720934 VRW720934 WBS720934 WLO720934 WVK720934 C786470 IY786470 SU786470 ACQ786470 AMM786470 AWI786470 BGE786470 BQA786470 BZW786470 CJS786470 CTO786470 DDK786470 DNG786470 DXC786470 EGY786470 EQU786470 FAQ786470 FKM786470 FUI786470 GEE786470 GOA786470 GXW786470 HHS786470 HRO786470 IBK786470 ILG786470 IVC786470 JEY786470 JOU786470 JYQ786470 KIM786470 KSI786470 LCE786470 LMA786470 LVW786470 MFS786470 MPO786470 MZK786470 NJG786470 NTC786470 OCY786470 OMU786470 OWQ786470 PGM786470 PQI786470 QAE786470 QKA786470 QTW786470 RDS786470 RNO786470 RXK786470 SHG786470 SRC786470 TAY786470 TKU786470 TUQ786470 UEM786470 UOI786470 UYE786470 VIA786470 VRW786470 WBS786470 WLO786470 WVK786470 C852006 IY852006 SU852006 ACQ852006 AMM852006 AWI852006 BGE852006 BQA852006 BZW852006 CJS852006 CTO852006 DDK852006 DNG852006 DXC852006 EGY852006 EQU852006 FAQ852006 FKM852006 FUI852006 GEE852006 GOA852006 GXW852006 HHS852006 HRO852006 IBK852006 ILG852006 IVC852006 JEY852006 JOU852006 JYQ852006 KIM852006 KSI852006 LCE852006 LMA852006 LVW852006 MFS852006 MPO852006 MZK852006 NJG852006 NTC852006 OCY852006 OMU852006 OWQ852006 PGM852006 PQI852006 QAE852006 QKA852006 QTW852006 RDS852006 RNO852006 RXK852006 SHG852006 SRC852006 TAY852006 TKU852006 TUQ852006 UEM852006 UOI852006 UYE852006 VIA852006 VRW852006 WBS852006 WLO852006 WVK852006 C917542 IY917542 SU917542 ACQ917542 AMM917542 AWI917542 BGE917542 BQA917542 BZW917542 CJS917542 CTO917542 DDK917542 DNG917542 DXC917542 EGY917542 EQU917542 FAQ917542 FKM917542 FUI917542 GEE917542 GOA917542 GXW917542 HHS917542 HRO917542 IBK917542 ILG917542 IVC917542 JEY917542 JOU917542 JYQ917542 KIM917542 KSI917542 LCE917542 LMA917542 LVW917542 MFS917542 MPO917542 MZK917542 NJG917542 NTC917542 OCY917542 OMU917542 OWQ917542 PGM917542 PQI917542 QAE917542 QKA917542 QTW917542 RDS917542 RNO917542 RXK917542 SHG917542 SRC917542 TAY917542 TKU917542 TUQ917542 UEM917542 UOI917542 UYE917542 VIA917542 VRW917542 WBS917542 WLO917542 WVK917542 C983078 IY983078 SU983078 ACQ983078 AMM983078 AWI983078 BGE983078 BQA983078 BZW983078 CJS983078 CTO983078 DDK983078 DNG983078 DXC983078 EGY983078 EQU983078 FAQ983078 FKM983078 FUI983078 GEE983078 GOA983078 GXW983078 HHS983078 HRO983078 IBK983078 ILG983078 IVC983078 JEY983078 JOU983078 JYQ983078 KIM983078 KSI983078 LCE983078 LMA983078 LVW983078 MFS983078 MPO983078 MZK983078 NJG983078 NTC983078 OCY983078 OMU983078 OWQ983078 PGM983078 PQI983078 QAE983078 QKA983078 QTW983078 RDS983078 RNO983078 RXK983078 SHG983078 SRC983078 TAY983078 TKU983078 TUQ983078 UEM983078 UOI983078 UYE983078 VIA983078 VRW983078 WBS983078 WLO983078 WVK983078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C162 IY162 SU162 ACQ162 AMM162 AWI162 BGE162 BQA162 BZW162 CJS162 CTO162 DDK162 DNG162 DXC162 EGY162 EQU162 FAQ162 FKM162 FUI162 GEE162 GOA162 GXW162 HHS162 HRO162 IBK162 ILG162 IVC162 JEY162 JOU162 JYQ162 KIM162 KSI162 LCE162 LMA162 LVW162 MFS162 MPO162 MZK162 NJG162 NTC162 OCY162 OMU162 OWQ162 PGM162 PQI162 QAE162 QKA162 QTW162 RDS162 RNO162 RXK162 SHG162 SRC162 TAY162 TKU162 TUQ162 UEM162 UOI162 UYE162 VIA162 VRW162 WBS162 WLO162 WVK162 C65698 IY65698 SU65698 ACQ65698 AMM65698 AWI65698 BGE65698 BQA65698 BZW65698 CJS65698 CTO65698 DDK65698 DNG65698 DXC65698 EGY65698 EQU65698 FAQ65698 FKM65698 FUI65698 GEE65698 GOA65698 GXW65698 HHS65698 HRO65698 IBK65698 ILG65698 IVC65698 JEY65698 JOU65698 JYQ65698 KIM65698 KSI65698 LCE65698 LMA65698 LVW65698 MFS65698 MPO65698 MZK65698 NJG65698 NTC65698 OCY65698 OMU65698 OWQ65698 PGM65698 PQI65698 QAE65698 QKA65698 QTW65698 RDS65698 RNO65698 RXK65698 SHG65698 SRC65698 TAY65698 TKU65698 TUQ65698 UEM65698 UOI65698 UYE65698 VIA65698 VRW65698 WBS65698 WLO65698 WVK65698 C131234 IY131234 SU131234 ACQ131234 AMM131234 AWI131234 BGE131234 BQA131234 BZW131234 CJS131234 CTO131234 DDK131234 DNG131234 DXC131234 EGY131234 EQU131234 FAQ131234 FKM131234 FUI131234 GEE131234 GOA131234 GXW131234 HHS131234 HRO131234 IBK131234 ILG131234 IVC131234 JEY131234 JOU131234 JYQ131234 KIM131234 KSI131234 LCE131234 LMA131234 LVW131234 MFS131234 MPO131234 MZK131234 NJG131234 NTC131234 OCY131234 OMU131234 OWQ131234 PGM131234 PQI131234 QAE131234 QKA131234 QTW131234 RDS131234 RNO131234 RXK131234 SHG131234 SRC131234 TAY131234 TKU131234 TUQ131234 UEM131234 UOI131234 UYE131234 VIA131234 VRW131234 WBS131234 WLO131234 WVK131234 C196770 IY196770 SU196770 ACQ196770 AMM196770 AWI196770 BGE196770 BQA196770 BZW196770 CJS196770 CTO196770 DDK196770 DNG196770 DXC196770 EGY196770 EQU196770 FAQ196770 FKM196770 FUI196770 GEE196770 GOA196770 GXW196770 HHS196770 HRO196770 IBK196770 ILG196770 IVC196770 JEY196770 JOU196770 JYQ196770 KIM196770 KSI196770 LCE196770 LMA196770 LVW196770 MFS196770 MPO196770 MZK196770 NJG196770 NTC196770 OCY196770 OMU196770 OWQ196770 PGM196770 PQI196770 QAE196770 QKA196770 QTW196770 RDS196770 RNO196770 RXK196770 SHG196770 SRC196770 TAY196770 TKU196770 TUQ196770 UEM196770 UOI196770 UYE196770 VIA196770 VRW196770 WBS196770 WLO196770 WVK196770 C262306 IY262306 SU262306 ACQ262306 AMM262306 AWI262306 BGE262306 BQA262306 BZW262306 CJS262306 CTO262306 DDK262306 DNG262306 DXC262306 EGY262306 EQU262306 FAQ262306 FKM262306 FUI262306 GEE262306 GOA262306 GXW262306 HHS262306 HRO262306 IBK262306 ILG262306 IVC262306 JEY262306 JOU262306 JYQ262306 KIM262306 KSI262306 LCE262306 LMA262306 LVW262306 MFS262306 MPO262306 MZK262306 NJG262306 NTC262306 OCY262306 OMU262306 OWQ262306 PGM262306 PQI262306 QAE262306 QKA262306 QTW262306 RDS262306 RNO262306 RXK262306 SHG262306 SRC262306 TAY262306 TKU262306 TUQ262306 UEM262306 UOI262306 UYE262306 VIA262306 VRW262306 WBS262306 WLO262306 WVK262306 C327842 IY327842 SU327842 ACQ327842 AMM327842 AWI327842 BGE327842 BQA327842 BZW327842 CJS327842 CTO327842 DDK327842 DNG327842 DXC327842 EGY327842 EQU327842 FAQ327842 FKM327842 FUI327842 GEE327842 GOA327842 GXW327842 HHS327842 HRO327842 IBK327842 ILG327842 IVC327842 JEY327842 JOU327842 JYQ327842 KIM327842 KSI327842 LCE327842 LMA327842 LVW327842 MFS327842 MPO327842 MZK327842 NJG327842 NTC327842 OCY327842 OMU327842 OWQ327842 PGM327842 PQI327842 QAE327842 QKA327842 QTW327842 RDS327842 RNO327842 RXK327842 SHG327842 SRC327842 TAY327842 TKU327842 TUQ327842 UEM327842 UOI327842 UYE327842 VIA327842 VRW327842 WBS327842 WLO327842 WVK327842 C393378 IY393378 SU393378 ACQ393378 AMM393378 AWI393378 BGE393378 BQA393378 BZW393378 CJS393378 CTO393378 DDK393378 DNG393378 DXC393378 EGY393378 EQU393378 FAQ393378 FKM393378 FUI393378 GEE393378 GOA393378 GXW393378 HHS393378 HRO393378 IBK393378 ILG393378 IVC393378 JEY393378 JOU393378 JYQ393378 KIM393378 KSI393378 LCE393378 LMA393378 LVW393378 MFS393378 MPO393378 MZK393378 NJG393378 NTC393378 OCY393378 OMU393378 OWQ393378 PGM393378 PQI393378 QAE393378 QKA393378 QTW393378 RDS393378 RNO393378 RXK393378 SHG393378 SRC393378 TAY393378 TKU393378 TUQ393378 UEM393378 UOI393378 UYE393378 VIA393378 VRW393378 WBS393378 WLO393378 WVK393378 C458914 IY458914 SU458914 ACQ458914 AMM458914 AWI458914 BGE458914 BQA458914 BZW458914 CJS458914 CTO458914 DDK458914 DNG458914 DXC458914 EGY458914 EQU458914 FAQ458914 FKM458914 FUI458914 GEE458914 GOA458914 GXW458914 HHS458914 HRO458914 IBK458914 ILG458914 IVC458914 JEY458914 JOU458914 JYQ458914 KIM458914 KSI458914 LCE458914 LMA458914 LVW458914 MFS458914 MPO458914 MZK458914 NJG458914 NTC458914 OCY458914 OMU458914 OWQ458914 PGM458914 PQI458914 QAE458914 QKA458914 QTW458914 RDS458914 RNO458914 RXK458914 SHG458914 SRC458914 TAY458914 TKU458914 TUQ458914 UEM458914 UOI458914 UYE458914 VIA458914 VRW458914 WBS458914 WLO458914 WVK458914 C524450 IY524450 SU524450 ACQ524450 AMM524450 AWI524450 BGE524450 BQA524450 BZW524450 CJS524450 CTO524450 DDK524450 DNG524450 DXC524450 EGY524450 EQU524450 FAQ524450 FKM524450 FUI524450 GEE524450 GOA524450 GXW524450 HHS524450 HRO524450 IBK524450 ILG524450 IVC524450 JEY524450 JOU524450 JYQ524450 KIM524450 KSI524450 LCE524450 LMA524450 LVW524450 MFS524450 MPO524450 MZK524450 NJG524450 NTC524450 OCY524450 OMU524450 OWQ524450 PGM524450 PQI524450 QAE524450 QKA524450 QTW524450 RDS524450 RNO524450 RXK524450 SHG524450 SRC524450 TAY524450 TKU524450 TUQ524450 UEM524450 UOI524450 UYE524450 VIA524450 VRW524450 WBS524450 WLO524450 WVK524450 C589986 IY589986 SU589986 ACQ589986 AMM589986 AWI589986 BGE589986 BQA589986 BZW589986 CJS589986 CTO589986 DDK589986 DNG589986 DXC589986 EGY589986 EQU589986 FAQ589986 FKM589986 FUI589986 GEE589986 GOA589986 GXW589986 HHS589986 HRO589986 IBK589986 ILG589986 IVC589986 JEY589986 JOU589986 JYQ589986 KIM589986 KSI589986 LCE589986 LMA589986 LVW589986 MFS589986 MPO589986 MZK589986 NJG589986 NTC589986 OCY589986 OMU589986 OWQ589986 PGM589986 PQI589986 QAE589986 QKA589986 QTW589986 RDS589986 RNO589986 RXK589986 SHG589986 SRC589986 TAY589986 TKU589986 TUQ589986 UEM589986 UOI589986 UYE589986 VIA589986 VRW589986 WBS589986 WLO589986 WVK589986 C655522 IY655522 SU655522 ACQ655522 AMM655522 AWI655522 BGE655522 BQA655522 BZW655522 CJS655522 CTO655522 DDK655522 DNG655522 DXC655522 EGY655522 EQU655522 FAQ655522 FKM655522 FUI655522 GEE655522 GOA655522 GXW655522 HHS655522 HRO655522 IBK655522 ILG655522 IVC655522 JEY655522 JOU655522 JYQ655522 KIM655522 KSI655522 LCE655522 LMA655522 LVW655522 MFS655522 MPO655522 MZK655522 NJG655522 NTC655522 OCY655522 OMU655522 OWQ655522 PGM655522 PQI655522 QAE655522 QKA655522 QTW655522 RDS655522 RNO655522 RXK655522 SHG655522 SRC655522 TAY655522 TKU655522 TUQ655522 UEM655522 UOI655522 UYE655522 VIA655522 VRW655522 WBS655522 WLO655522 WVK655522 C721058 IY721058 SU721058 ACQ721058 AMM721058 AWI721058 BGE721058 BQA721058 BZW721058 CJS721058 CTO721058 DDK721058 DNG721058 DXC721058 EGY721058 EQU721058 FAQ721058 FKM721058 FUI721058 GEE721058 GOA721058 GXW721058 HHS721058 HRO721058 IBK721058 ILG721058 IVC721058 JEY721058 JOU721058 JYQ721058 KIM721058 KSI721058 LCE721058 LMA721058 LVW721058 MFS721058 MPO721058 MZK721058 NJG721058 NTC721058 OCY721058 OMU721058 OWQ721058 PGM721058 PQI721058 QAE721058 QKA721058 QTW721058 RDS721058 RNO721058 RXK721058 SHG721058 SRC721058 TAY721058 TKU721058 TUQ721058 UEM721058 UOI721058 UYE721058 VIA721058 VRW721058 WBS721058 WLO721058 WVK721058 C786594 IY786594 SU786594 ACQ786594 AMM786594 AWI786594 BGE786594 BQA786594 BZW786594 CJS786594 CTO786594 DDK786594 DNG786594 DXC786594 EGY786594 EQU786594 FAQ786594 FKM786594 FUI786594 GEE786594 GOA786594 GXW786594 HHS786594 HRO786594 IBK786594 ILG786594 IVC786594 JEY786594 JOU786594 JYQ786594 KIM786594 KSI786594 LCE786594 LMA786594 LVW786594 MFS786594 MPO786594 MZK786594 NJG786594 NTC786594 OCY786594 OMU786594 OWQ786594 PGM786594 PQI786594 QAE786594 QKA786594 QTW786594 RDS786594 RNO786594 RXK786594 SHG786594 SRC786594 TAY786594 TKU786594 TUQ786594 UEM786594 UOI786594 UYE786594 VIA786594 VRW786594 WBS786594 WLO786594 WVK786594 C852130 IY852130 SU852130 ACQ852130 AMM852130 AWI852130 BGE852130 BQA852130 BZW852130 CJS852130 CTO852130 DDK852130 DNG852130 DXC852130 EGY852130 EQU852130 FAQ852130 FKM852130 FUI852130 GEE852130 GOA852130 GXW852130 HHS852130 HRO852130 IBK852130 ILG852130 IVC852130 JEY852130 JOU852130 JYQ852130 KIM852130 KSI852130 LCE852130 LMA852130 LVW852130 MFS852130 MPO852130 MZK852130 NJG852130 NTC852130 OCY852130 OMU852130 OWQ852130 PGM852130 PQI852130 QAE852130 QKA852130 QTW852130 RDS852130 RNO852130 RXK852130 SHG852130 SRC852130 TAY852130 TKU852130 TUQ852130 UEM852130 UOI852130 UYE852130 VIA852130 VRW852130 WBS852130 WLO852130 WVK852130 C917666 IY917666 SU917666 ACQ917666 AMM917666 AWI917666 BGE917666 BQA917666 BZW917666 CJS917666 CTO917666 DDK917666 DNG917666 DXC917666 EGY917666 EQU917666 FAQ917666 FKM917666 FUI917666 GEE917666 GOA917666 GXW917666 HHS917666 HRO917666 IBK917666 ILG917666 IVC917666 JEY917666 JOU917666 JYQ917666 KIM917666 KSI917666 LCE917666 LMA917666 LVW917666 MFS917666 MPO917666 MZK917666 NJG917666 NTC917666 OCY917666 OMU917666 OWQ917666 PGM917666 PQI917666 QAE917666 QKA917666 QTW917666 RDS917666 RNO917666 RXK917666 SHG917666 SRC917666 TAY917666 TKU917666 TUQ917666 UEM917666 UOI917666 UYE917666 VIA917666 VRW917666 WBS917666 WLO917666 WVK917666 C983202 IY983202 SU983202 ACQ983202 AMM983202 AWI983202 BGE983202 BQA983202 BZW983202 CJS983202 CTO983202 DDK983202 DNG983202 DXC983202 EGY983202 EQU983202 FAQ983202 FKM983202 FUI983202 GEE983202 GOA983202 GXW983202 HHS983202 HRO983202 IBK983202 ILG983202 IVC983202 JEY983202 JOU983202 JYQ983202 KIM983202 KSI983202 LCE983202 LMA983202 LVW983202 MFS983202 MPO983202 MZK983202 NJG983202 NTC983202 OCY983202 OMU983202 OWQ983202 PGM983202 PQI983202 QAE983202 QKA983202 QTW983202 RDS983202 RNO983202 RXK983202 SHG983202 SRC983202 TAY983202 TKU983202 TUQ983202 UEM983202 UOI983202 UYE983202 VIA983202 VRW983202 WBS983202 WLO983202 WVK983202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C65594 IY65594 SU65594 ACQ65594 AMM65594 AWI65594 BGE65594 BQA65594 BZW65594 CJS65594 CTO65594 DDK65594 DNG65594 DXC65594 EGY65594 EQU65594 FAQ65594 FKM65594 FUI65594 GEE65594 GOA65594 GXW65594 HHS65594 HRO65594 IBK65594 ILG65594 IVC65594 JEY65594 JOU65594 JYQ65594 KIM65594 KSI65594 LCE65594 LMA65594 LVW65594 MFS65594 MPO65594 MZK65594 NJG65594 NTC65594 OCY65594 OMU65594 OWQ65594 PGM65594 PQI65594 QAE65594 QKA65594 QTW65594 RDS65594 RNO65594 RXK65594 SHG65594 SRC65594 TAY65594 TKU65594 TUQ65594 UEM65594 UOI65594 UYE65594 VIA65594 VRW65594 WBS65594 WLO65594 WVK65594 C131130 IY131130 SU131130 ACQ131130 AMM131130 AWI131130 BGE131130 BQA131130 BZW131130 CJS131130 CTO131130 DDK131130 DNG131130 DXC131130 EGY131130 EQU131130 FAQ131130 FKM131130 FUI131130 GEE131130 GOA131130 GXW131130 HHS131130 HRO131130 IBK131130 ILG131130 IVC131130 JEY131130 JOU131130 JYQ131130 KIM131130 KSI131130 LCE131130 LMA131130 LVW131130 MFS131130 MPO131130 MZK131130 NJG131130 NTC131130 OCY131130 OMU131130 OWQ131130 PGM131130 PQI131130 QAE131130 QKA131130 QTW131130 RDS131130 RNO131130 RXK131130 SHG131130 SRC131130 TAY131130 TKU131130 TUQ131130 UEM131130 UOI131130 UYE131130 VIA131130 VRW131130 WBS131130 WLO131130 WVK131130 C196666 IY196666 SU196666 ACQ196666 AMM196666 AWI196666 BGE196666 BQA196666 BZW196666 CJS196666 CTO196666 DDK196666 DNG196666 DXC196666 EGY196666 EQU196666 FAQ196666 FKM196666 FUI196666 GEE196666 GOA196666 GXW196666 HHS196666 HRO196666 IBK196666 ILG196666 IVC196666 JEY196666 JOU196666 JYQ196666 KIM196666 KSI196666 LCE196666 LMA196666 LVW196666 MFS196666 MPO196666 MZK196666 NJG196666 NTC196666 OCY196666 OMU196666 OWQ196666 PGM196666 PQI196666 QAE196666 QKA196666 QTW196666 RDS196666 RNO196666 RXK196666 SHG196666 SRC196666 TAY196666 TKU196666 TUQ196666 UEM196666 UOI196666 UYE196666 VIA196666 VRW196666 WBS196666 WLO196666 WVK196666 C262202 IY262202 SU262202 ACQ262202 AMM262202 AWI262202 BGE262202 BQA262202 BZW262202 CJS262202 CTO262202 DDK262202 DNG262202 DXC262202 EGY262202 EQU262202 FAQ262202 FKM262202 FUI262202 GEE262202 GOA262202 GXW262202 HHS262202 HRO262202 IBK262202 ILG262202 IVC262202 JEY262202 JOU262202 JYQ262202 KIM262202 KSI262202 LCE262202 LMA262202 LVW262202 MFS262202 MPO262202 MZK262202 NJG262202 NTC262202 OCY262202 OMU262202 OWQ262202 PGM262202 PQI262202 QAE262202 QKA262202 QTW262202 RDS262202 RNO262202 RXK262202 SHG262202 SRC262202 TAY262202 TKU262202 TUQ262202 UEM262202 UOI262202 UYE262202 VIA262202 VRW262202 WBS262202 WLO262202 WVK262202 C327738 IY327738 SU327738 ACQ327738 AMM327738 AWI327738 BGE327738 BQA327738 BZW327738 CJS327738 CTO327738 DDK327738 DNG327738 DXC327738 EGY327738 EQU327738 FAQ327738 FKM327738 FUI327738 GEE327738 GOA327738 GXW327738 HHS327738 HRO327738 IBK327738 ILG327738 IVC327738 JEY327738 JOU327738 JYQ327738 KIM327738 KSI327738 LCE327738 LMA327738 LVW327738 MFS327738 MPO327738 MZK327738 NJG327738 NTC327738 OCY327738 OMU327738 OWQ327738 PGM327738 PQI327738 QAE327738 QKA327738 QTW327738 RDS327738 RNO327738 RXK327738 SHG327738 SRC327738 TAY327738 TKU327738 TUQ327738 UEM327738 UOI327738 UYE327738 VIA327738 VRW327738 WBS327738 WLO327738 WVK327738 C393274 IY393274 SU393274 ACQ393274 AMM393274 AWI393274 BGE393274 BQA393274 BZW393274 CJS393274 CTO393274 DDK393274 DNG393274 DXC393274 EGY393274 EQU393274 FAQ393274 FKM393274 FUI393274 GEE393274 GOA393274 GXW393274 HHS393274 HRO393274 IBK393274 ILG393274 IVC393274 JEY393274 JOU393274 JYQ393274 KIM393274 KSI393274 LCE393274 LMA393274 LVW393274 MFS393274 MPO393274 MZK393274 NJG393274 NTC393274 OCY393274 OMU393274 OWQ393274 PGM393274 PQI393274 QAE393274 QKA393274 QTW393274 RDS393274 RNO393274 RXK393274 SHG393274 SRC393274 TAY393274 TKU393274 TUQ393274 UEM393274 UOI393274 UYE393274 VIA393274 VRW393274 WBS393274 WLO393274 WVK393274 C458810 IY458810 SU458810 ACQ458810 AMM458810 AWI458810 BGE458810 BQA458810 BZW458810 CJS458810 CTO458810 DDK458810 DNG458810 DXC458810 EGY458810 EQU458810 FAQ458810 FKM458810 FUI458810 GEE458810 GOA458810 GXW458810 HHS458810 HRO458810 IBK458810 ILG458810 IVC458810 JEY458810 JOU458810 JYQ458810 KIM458810 KSI458810 LCE458810 LMA458810 LVW458810 MFS458810 MPO458810 MZK458810 NJG458810 NTC458810 OCY458810 OMU458810 OWQ458810 PGM458810 PQI458810 QAE458810 QKA458810 QTW458810 RDS458810 RNO458810 RXK458810 SHG458810 SRC458810 TAY458810 TKU458810 TUQ458810 UEM458810 UOI458810 UYE458810 VIA458810 VRW458810 WBS458810 WLO458810 WVK458810 C524346 IY524346 SU524346 ACQ524346 AMM524346 AWI524346 BGE524346 BQA524346 BZW524346 CJS524346 CTO524346 DDK524346 DNG524346 DXC524346 EGY524346 EQU524346 FAQ524346 FKM524346 FUI524346 GEE524346 GOA524346 GXW524346 HHS524346 HRO524346 IBK524346 ILG524346 IVC524346 JEY524346 JOU524346 JYQ524346 KIM524346 KSI524346 LCE524346 LMA524346 LVW524346 MFS524346 MPO524346 MZK524346 NJG524346 NTC524346 OCY524346 OMU524346 OWQ524346 PGM524346 PQI524346 QAE524346 QKA524346 QTW524346 RDS524346 RNO524346 RXK524346 SHG524346 SRC524346 TAY524346 TKU524346 TUQ524346 UEM524346 UOI524346 UYE524346 VIA524346 VRW524346 WBS524346 WLO524346 WVK524346 C589882 IY589882 SU589882 ACQ589882 AMM589882 AWI589882 BGE589882 BQA589882 BZW589882 CJS589882 CTO589882 DDK589882 DNG589882 DXC589882 EGY589882 EQU589882 FAQ589882 FKM589882 FUI589882 GEE589882 GOA589882 GXW589882 HHS589882 HRO589882 IBK589882 ILG589882 IVC589882 JEY589882 JOU589882 JYQ589882 KIM589882 KSI589882 LCE589882 LMA589882 LVW589882 MFS589882 MPO589882 MZK589882 NJG589882 NTC589882 OCY589882 OMU589882 OWQ589882 PGM589882 PQI589882 QAE589882 QKA589882 QTW589882 RDS589882 RNO589882 RXK589882 SHG589882 SRC589882 TAY589882 TKU589882 TUQ589882 UEM589882 UOI589882 UYE589882 VIA589882 VRW589882 WBS589882 WLO589882 WVK589882 C655418 IY655418 SU655418 ACQ655418 AMM655418 AWI655418 BGE655418 BQA655418 BZW655418 CJS655418 CTO655418 DDK655418 DNG655418 DXC655418 EGY655418 EQU655418 FAQ655418 FKM655418 FUI655418 GEE655418 GOA655418 GXW655418 HHS655418 HRO655418 IBK655418 ILG655418 IVC655418 JEY655418 JOU655418 JYQ655418 KIM655418 KSI655418 LCE655418 LMA655418 LVW655418 MFS655418 MPO655418 MZK655418 NJG655418 NTC655418 OCY655418 OMU655418 OWQ655418 PGM655418 PQI655418 QAE655418 QKA655418 QTW655418 RDS655418 RNO655418 RXK655418 SHG655418 SRC655418 TAY655418 TKU655418 TUQ655418 UEM655418 UOI655418 UYE655418 VIA655418 VRW655418 WBS655418 WLO655418 WVK655418 C720954 IY720954 SU720954 ACQ720954 AMM720954 AWI720954 BGE720954 BQA720954 BZW720954 CJS720954 CTO720954 DDK720954 DNG720954 DXC720954 EGY720954 EQU720954 FAQ720954 FKM720954 FUI720954 GEE720954 GOA720954 GXW720954 HHS720954 HRO720954 IBK720954 ILG720954 IVC720954 JEY720954 JOU720954 JYQ720954 KIM720954 KSI720954 LCE720954 LMA720954 LVW720954 MFS720954 MPO720954 MZK720954 NJG720954 NTC720954 OCY720954 OMU720954 OWQ720954 PGM720954 PQI720954 QAE720954 QKA720954 QTW720954 RDS720954 RNO720954 RXK720954 SHG720954 SRC720954 TAY720954 TKU720954 TUQ720954 UEM720954 UOI720954 UYE720954 VIA720954 VRW720954 WBS720954 WLO720954 WVK720954 C786490 IY786490 SU786490 ACQ786490 AMM786490 AWI786490 BGE786490 BQA786490 BZW786490 CJS786490 CTO786490 DDK786490 DNG786490 DXC786490 EGY786490 EQU786490 FAQ786490 FKM786490 FUI786490 GEE786490 GOA786490 GXW786490 HHS786490 HRO786490 IBK786490 ILG786490 IVC786490 JEY786490 JOU786490 JYQ786490 KIM786490 KSI786490 LCE786490 LMA786490 LVW786490 MFS786490 MPO786490 MZK786490 NJG786490 NTC786490 OCY786490 OMU786490 OWQ786490 PGM786490 PQI786490 QAE786490 QKA786490 QTW786490 RDS786490 RNO786490 RXK786490 SHG786490 SRC786490 TAY786490 TKU786490 TUQ786490 UEM786490 UOI786490 UYE786490 VIA786490 VRW786490 WBS786490 WLO786490 WVK786490 C852026 IY852026 SU852026 ACQ852026 AMM852026 AWI852026 BGE852026 BQA852026 BZW852026 CJS852026 CTO852026 DDK852026 DNG852026 DXC852026 EGY852026 EQU852026 FAQ852026 FKM852026 FUI852026 GEE852026 GOA852026 GXW852026 HHS852026 HRO852026 IBK852026 ILG852026 IVC852026 JEY852026 JOU852026 JYQ852026 KIM852026 KSI852026 LCE852026 LMA852026 LVW852026 MFS852026 MPO852026 MZK852026 NJG852026 NTC852026 OCY852026 OMU852026 OWQ852026 PGM852026 PQI852026 QAE852026 QKA852026 QTW852026 RDS852026 RNO852026 RXK852026 SHG852026 SRC852026 TAY852026 TKU852026 TUQ852026 UEM852026 UOI852026 UYE852026 VIA852026 VRW852026 WBS852026 WLO852026 WVK852026 C917562 IY917562 SU917562 ACQ917562 AMM917562 AWI917562 BGE917562 BQA917562 BZW917562 CJS917562 CTO917562 DDK917562 DNG917562 DXC917562 EGY917562 EQU917562 FAQ917562 FKM917562 FUI917562 GEE917562 GOA917562 GXW917562 HHS917562 HRO917562 IBK917562 ILG917562 IVC917562 JEY917562 JOU917562 JYQ917562 KIM917562 KSI917562 LCE917562 LMA917562 LVW917562 MFS917562 MPO917562 MZK917562 NJG917562 NTC917562 OCY917562 OMU917562 OWQ917562 PGM917562 PQI917562 QAE917562 QKA917562 QTW917562 RDS917562 RNO917562 RXK917562 SHG917562 SRC917562 TAY917562 TKU917562 TUQ917562 UEM917562 UOI917562 UYE917562 VIA917562 VRW917562 WBS917562 WLO917562 WVK917562 C983098 IY983098 SU983098 ACQ983098 AMM983098 AWI983098 BGE983098 BQA983098 BZW983098 CJS983098 CTO983098 DDK983098 DNG983098 DXC983098 EGY983098 EQU983098 FAQ983098 FKM983098 FUI983098 GEE983098 GOA983098 GXW983098 HHS983098 HRO983098 IBK983098 ILG983098 IVC983098 JEY983098 JOU983098 JYQ983098 KIM983098 KSI983098 LCE983098 LMA983098 LVW983098 MFS983098 MPO983098 MZK983098 NJG983098 NTC983098 OCY983098 OMU983098 OWQ983098 PGM983098 PQI983098 QAE983098 QKA983098 QTW983098 RDS983098 RNO983098 RXK983098 SHG983098 SRC983098 TAY983098 TKU983098 TUQ983098 UEM983098 UOI983098 UYE983098 VIA983098 VRW983098 WBS983098 WLO983098 WVK983098 C80 IY80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C65616 IY65616 SU65616 ACQ65616 AMM65616 AWI65616 BGE65616 BQA65616 BZW65616 CJS65616 CTO65616 DDK65616 DNG65616 DXC65616 EGY65616 EQU65616 FAQ65616 FKM65616 FUI65616 GEE65616 GOA65616 GXW65616 HHS65616 HRO65616 IBK65616 ILG65616 IVC65616 JEY65616 JOU65616 JYQ65616 KIM65616 KSI65616 LCE65616 LMA65616 LVW65616 MFS65616 MPO65616 MZK65616 NJG65616 NTC65616 OCY65616 OMU65616 OWQ65616 PGM65616 PQI65616 QAE65616 QKA65616 QTW65616 RDS65616 RNO65616 RXK65616 SHG65616 SRC65616 TAY65616 TKU65616 TUQ65616 UEM65616 UOI65616 UYE65616 VIA65616 VRW65616 WBS65616 WLO65616 WVK65616 C131152 IY131152 SU131152 ACQ131152 AMM131152 AWI131152 BGE131152 BQA131152 BZW131152 CJS131152 CTO131152 DDK131152 DNG131152 DXC131152 EGY131152 EQU131152 FAQ131152 FKM131152 FUI131152 GEE131152 GOA131152 GXW131152 HHS131152 HRO131152 IBK131152 ILG131152 IVC131152 JEY131152 JOU131152 JYQ131152 KIM131152 KSI131152 LCE131152 LMA131152 LVW131152 MFS131152 MPO131152 MZK131152 NJG131152 NTC131152 OCY131152 OMU131152 OWQ131152 PGM131152 PQI131152 QAE131152 QKA131152 QTW131152 RDS131152 RNO131152 RXK131152 SHG131152 SRC131152 TAY131152 TKU131152 TUQ131152 UEM131152 UOI131152 UYE131152 VIA131152 VRW131152 WBS131152 WLO131152 WVK131152 C196688 IY196688 SU196688 ACQ196688 AMM196688 AWI196688 BGE196688 BQA196688 BZW196688 CJS196688 CTO196688 DDK196688 DNG196688 DXC196688 EGY196688 EQU196688 FAQ196688 FKM196688 FUI196688 GEE196688 GOA196688 GXW196688 HHS196688 HRO196688 IBK196688 ILG196688 IVC196688 JEY196688 JOU196688 JYQ196688 KIM196688 KSI196688 LCE196688 LMA196688 LVW196688 MFS196688 MPO196688 MZK196688 NJG196688 NTC196688 OCY196688 OMU196688 OWQ196688 PGM196688 PQI196688 QAE196688 QKA196688 QTW196688 RDS196688 RNO196688 RXK196688 SHG196688 SRC196688 TAY196688 TKU196688 TUQ196688 UEM196688 UOI196688 UYE196688 VIA196688 VRW196688 WBS196688 WLO196688 WVK196688 C262224 IY262224 SU262224 ACQ262224 AMM262224 AWI262224 BGE262224 BQA262224 BZW262224 CJS262224 CTO262224 DDK262224 DNG262224 DXC262224 EGY262224 EQU262224 FAQ262224 FKM262224 FUI262224 GEE262224 GOA262224 GXW262224 HHS262224 HRO262224 IBK262224 ILG262224 IVC262224 JEY262224 JOU262224 JYQ262224 KIM262224 KSI262224 LCE262224 LMA262224 LVW262224 MFS262224 MPO262224 MZK262224 NJG262224 NTC262224 OCY262224 OMU262224 OWQ262224 PGM262224 PQI262224 QAE262224 QKA262224 QTW262224 RDS262224 RNO262224 RXK262224 SHG262224 SRC262224 TAY262224 TKU262224 TUQ262224 UEM262224 UOI262224 UYE262224 VIA262224 VRW262224 WBS262224 WLO262224 WVK262224 C327760 IY327760 SU327760 ACQ327760 AMM327760 AWI327760 BGE327760 BQA327760 BZW327760 CJS327760 CTO327760 DDK327760 DNG327760 DXC327760 EGY327760 EQU327760 FAQ327760 FKM327760 FUI327760 GEE327760 GOA327760 GXW327760 HHS327760 HRO327760 IBK327760 ILG327760 IVC327760 JEY327760 JOU327760 JYQ327760 KIM327760 KSI327760 LCE327760 LMA327760 LVW327760 MFS327760 MPO327760 MZK327760 NJG327760 NTC327760 OCY327760 OMU327760 OWQ327760 PGM327760 PQI327760 QAE327760 QKA327760 QTW327760 RDS327760 RNO327760 RXK327760 SHG327760 SRC327760 TAY327760 TKU327760 TUQ327760 UEM327760 UOI327760 UYE327760 VIA327760 VRW327760 WBS327760 WLO327760 WVK327760 C393296 IY393296 SU393296 ACQ393296 AMM393296 AWI393296 BGE393296 BQA393296 BZW393296 CJS393296 CTO393296 DDK393296 DNG393296 DXC393296 EGY393296 EQU393296 FAQ393296 FKM393296 FUI393296 GEE393296 GOA393296 GXW393296 HHS393296 HRO393296 IBK393296 ILG393296 IVC393296 JEY393296 JOU393296 JYQ393296 KIM393296 KSI393296 LCE393296 LMA393296 LVW393296 MFS393296 MPO393296 MZK393296 NJG393296 NTC393296 OCY393296 OMU393296 OWQ393296 PGM393296 PQI393296 QAE393296 QKA393296 QTW393296 RDS393296 RNO393296 RXK393296 SHG393296 SRC393296 TAY393296 TKU393296 TUQ393296 UEM393296 UOI393296 UYE393296 VIA393296 VRW393296 WBS393296 WLO393296 WVK393296 C458832 IY458832 SU458832 ACQ458832 AMM458832 AWI458832 BGE458832 BQA458832 BZW458832 CJS458832 CTO458832 DDK458832 DNG458832 DXC458832 EGY458832 EQU458832 FAQ458832 FKM458832 FUI458832 GEE458832 GOA458832 GXW458832 HHS458832 HRO458832 IBK458832 ILG458832 IVC458832 JEY458832 JOU458832 JYQ458832 KIM458832 KSI458832 LCE458832 LMA458832 LVW458832 MFS458832 MPO458832 MZK458832 NJG458832 NTC458832 OCY458832 OMU458832 OWQ458832 PGM458832 PQI458832 QAE458832 QKA458832 QTW458832 RDS458832 RNO458832 RXK458832 SHG458832 SRC458832 TAY458832 TKU458832 TUQ458832 UEM458832 UOI458832 UYE458832 VIA458832 VRW458832 WBS458832 WLO458832 WVK458832 C524368 IY524368 SU524368 ACQ524368 AMM524368 AWI524368 BGE524368 BQA524368 BZW524368 CJS524368 CTO524368 DDK524368 DNG524368 DXC524368 EGY524368 EQU524368 FAQ524368 FKM524368 FUI524368 GEE524368 GOA524368 GXW524368 HHS524368 HRO524368 IBK524368 ILG524368 IVC524368 JEY524368 JOU524368 JYQ524368 KIM524368 KSI524368 LCE524368 LMA524368 LVW524368 MFS524368 MPO524368 MZK524368 NJG524368 NTC524368 OCY524368 OMU524368 OWQ524368 PGM524368 PQI524368 QAE524368 QKA524368 QTW524368 RDS524368 RNO524368 RXK524368 SHG524368 SRC524368 TAY524368 TKU524368 TUQ524368 UEM524368 UOI524368 UYE524368 VIA524368 VRW524368 WBS524368 WLO524368 WVK524368 C589904 IY589904 SU589904 ACQ589904 AMM589904 AWI589904 BGE589904 BQA589904 BZW589904 CJS589904 CTO589904 DDK589904 DNG589904 DXC589904 EGY589904 EQU589904 FAQ589904 FKM589904 FUI589904 GEE589904 GOA589904 GXW589904 HHS589904 HRO589904 IBK589904 ILG589904 IVC589904 JEY589904 JOU589904 JYQ589904 KIM589904 KSI589904 LCE589904 LMA589904 LVW589904 MFS589904 MPO589904 MZK589904 NJG589904 NTC589904 OCY589904 OMU589904 OWQ589904 PGM589904 PQI589904 QAE589904 QKA589904 QTW589904 RDS589904 RNO589904 RXK589904 SHG589904 SRC589904 TAY589904 TKU589904 TUQ589904 UEM589904 UOI589904 UYE589904 VIA589904 VRW589904 WBS589904 WLO589904 WVK589904 C655440 IY655440 SU655440 ACQ655440 AMM655440 AWI655440 BGE655440 BQA655440 BZW655440 CJS655440 CTO655440 DDK655440 DNG655440 DXC655440 EGY655440 EQU655440 FAQ655440 FKM655440 FUI655440 GEE655440 GOA655440 GXW655440 HHS655440 HRO655440 IBK655440 ILG655440 IVC655440 JEY655440 JOU655440 JYQ655440 KIM655440 KSI655440 LCE655440 LMA655440 LVW655440 MFS655440 MPO655440 MZK655440 NJG655440 NTC655440 OCY655440 OMU655440 OWQ655440 PGM655440 PQI655440 QAE655440 QKA655440 QTW655440 RDS655440 RNO655440 RXK655440 SHG655440 SRC655440 TAY655440 TKU655440 TUQ655440 UEM655440 UOI655440 UYE655440 VIA655440 VRW655440 WBS655440 WLO655440 WVK655440 C720976 IY720976 SU720976 ACQ720976 AMM720976 AWI720976 BGE720976 BQA720976 BZW720976 CJS720976 CTO720976 DDK720976 DNG720976 DXC720976 EGY720976 EQU720976 FAQ720976 FKM720976 FUI720976 GEE720976 GOA720976 GXW720976 HHS720976 HRO720976 IBK720976 ILG720976 IVC720976 JEY720976 JOU720976 JYQ720976 KIM720976 KSI720976 LCE720976 LMA720976 LVW720976 MFS720976 MPO720976 MZK720976 NJG720976 NTC720976 OCY720976 OMU720976 OWQ720976 PGM720976 PQI720976 QAE720976 QKA720976 QTW720976 RDS720976 RNO720976 RXK720976 SHG720976 SRC720976 TAY720976 TKU720976 TUQ720976 UEM720976 UOI720976 UYE720976 VIA720976 VRW720976 WBS720976 WLO720976 WVK720976 C786512 IY786512 SU786512 ACQ786512 AMM786512 AWI786512 BGE786512 BQA786512 BZW786512 CJS786512 CTO786512 DDK786512 DNG786512 DXC786512 EGY786512 EQU786512 FAQ786512 FKM786512 FUI786512 GEE786512 GOA786512 GXW786512 HHS786512 HRO786512 IBK786512 ILG786512 IVC786512 JEY786512 JOU786512 JYQ786512 KIM786512 KSI786512 LCE786512 LMA786512 LVW786512 MFS786512 MPO786512 MZK786512 NJG786512 NTC786512 OCY786512 OMU786512 OWQ786512 PGM786512 PQI786512 QAE786512 QKA786512 QTW786512 RDS786512 RNO786512 RXK786512 SHG786512 SRC786512 TAY786512 TKU786512 TUQ786512 UEM786512 UOI786512 UYE786512 VIA786512 VRW786512 WBS786512 WLO786512 WVK786512 C852048 IY852048 SU852048 ACQ852048 AMM852048 AWI852048 BGE852048 BQA852048 BZW852048 CJS852048 CTO852048 DDK852048 DNG852048 DXC852048 EGY852048 EQU852048 FAQ852048 FKM852048 FUI852048 GEE852048 GOA852048 GXW852048 HHS852048 HRO852048 IBK852048 ILG852048 IVC852048 JEY852048 JOU852048 JYQ852048 KIM852048 KSI852048 LCE852048 LMA852048 LVW852048 MFS852048 MPO852048 MZK852048 NJG852048 NTC852048 OCY852048 OMU852048 OWQ852048 PGM852048 PQI852048 QAE852048 QKA852048 QTW852048 RDS852048 RNO852048 RXK852048 SHG852048 SRC852048 TAY852048 TKU852048 TUQ852048 UEM852048 UOI852048 UYE852048 VIA852048 VRW852048 WBS852048 WLO852048 WVK852048 C917584 IY917584 SU917584 ACQ917584 AMM917584 AWI917584 BGE917584 BQA917584 BZW917584 CJS917584 CTO917584 DDK917584 DNG917584 DXC917584 EGY917584 EQU917584 FAQ917584 FKM917584 FUI917584 GEE917584 GOA917584 GXW917584 HHS917584 HRO917584 IBK917584 ILG917584 IVC917584 JEY917584 JOU917584 JYQ917584 KIM917584 KSI917584 LCE917584 LMA917584 LVW917584 MFS917584 MPO917584 MZK917584 NJG917584 NTC917584 OCY917584 OMU917584 OWQ917584 PGM917584 PQI917584 QAE917584 QKA917584 QTW917584 RDS917584 RNO917584 RXK917584 SHG917584 SRC917584 TAY917584 TKU917584 TUQ917584 UEM917584 UOI917584 UYE917584 VIA917584 VRW917584 WBS917584 WLO917584 WVK917584 C983120 IY983120 SU983120 ACQ983120 AMM983120 AWI983120 BGE983120 BQA983120 BZW983120 CJS983120 CTO983120 DDK983120 DNG983120 DXC983120 EGY983120 EQU983120 FAQ983120 FKM983120 FUI983120 GEE983120 GOA983120 GXW983120 HHS983120 HRO983120 IBK983120 ILG983120 IVC983120 JEY983120 JOU983120 JYQ983120 KIM983120 KSI983120 LCE983120 LMA983120 LVW983120 MFS983120 MPO983120 MZK983120 NJG983120 NTC983120 OCY983120 OMU983120 OWQ983120 PGM983120 PQI983120 QAE983120 QKA983120 QTW983120 RDS983120 RNO983120 RXK983120 SHG983120 SRC983120 TAY983120 TKU983120 TUQ983120 UEM983120 UOI983120 UYE983120 VIA983120 VRW983120 WBS983120 WLO983120 WVK983120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C152 IY152 SU152 ACQ152 AMM152 AWI152 BGE152 BQA152 BZW152 CJS152 CTO152 DDK152 DNG152 DXC152 EGY152 EQU152 FAQ152 FKM152 FUI152 GEE152 GOA152 GXW152 HHS152 HRO152 IBK152 ILG152 IVC152 JEY152 JOU152 JYQ152 KIM152 KSI152 LCE152 LMA152 LVW152 MFS152 MPO152 MZK152 NJG152 NTC152 OCY152 OMU152 OWQ152 PGM152 PQI152 QAE152 QKA152 QTW152 RDS152 RNO152 RXK152 SHG152 SRC152 TAY152 TKU152 TUQ152 UEM152 UOI152 UYE152 VIA152 VRW152 WBS152 WLO152 WVK152 C65688 IY65688 SU65688 ACQ65688 AMM65688 AWI65688 BGE65688 BQA65688 BZW65688 CJS65688 CTO65688 DDK65688 DNG65688 DXC65688 EGY65688 EQU65688 FAQ65688 FKM65688 FUI65688 GEE65688 GOA65688 GXW65688 HHS65688 HRO65688 IBK65688 ILG65688 IVC65688 JEY65688 JOU65688 JYQ65688 KIM65688 KSI65688 LCE65688 LMA65688 LVW65688 MFS65688 MPO65688 MZK65688 NJG65688 NTC65688 OCY65688 OMU65688 OWQ65688 PGM65688 PQI65688 QAE65688 QKA65688 QTW65688 RDS65688 RNO65688 RXK65688 SHG65688 SRC65688 TAY65688 TKU65688 TUQ65688 UEM65688 UOI65688 UYE65688 VIA65688 VRW65688 WBS65688 WLO65688 WVK65688 C131224 IY131224 SU131224 ACQ131224 AMM131224 AWI131224 BGE131224 BQA131224 BZW131224 CJS131224 CTO131224 DDK131224 DNG131224 DXC131224 EGY131224 EQU131224 FAQ131224 FKM131224 FUI131224 GEE131224 GOA131224 GXW131224 HHS131224 HRO131224 IBK131224 ILG131224 IVC131224 JEY131224 JOU131224 JYQ131224 KIM131224 KSI131224 LCE131224 LMA131224 LVW131224 MFS131224 MPO131224 MZK131224 NJG131224 NTC131224 OCY131224 OMU131224 OWQ131224 PGM131224 PQI131224 QAE131224 QKA131224 QTW131224 RDS131224 RNO131224 RXK131224 SHG131224 SRC131224 TAY131224 TKU131224 TUQ131224 UEM131224 UOI131224 UYE131224 VIA131224 VRW131224 WBS131224 WLO131224 WVK131224 C196760 IY196760 SU196760 ACQ196760 AMM196760 AWI196760 BGE196760 BQA196760 BZW196760 CJS196760 CTO196760 DDK196760 DNG196760 DXC196760 EGY196760 EQU196760 FAQ196760 FKM196760 FUI196760 GEE196760 GOA196760 GXW196760 HHS196760 HRO196760 IBK196760 ILG196760 IVC196760 JEY196760 JOU196760 JYQ196760 KIM196760 KSI196760 LCE196760 LMA196760 LVW196760 MFS196760 MPO196760 MZK196760 NJG196760 NTC196760 OCY196760 OMU196760 OWQ196760 PGM196760 PQI196760 QAE196760 QKA196760 QTW196760 RDS196760 RNO196760 RXK196760 SHG196760 SRC196760 TAY196760 TKU196760 TUQ196760 UEM196760 UOI196760 UYE196760 VIA196760 VRW196760 WBS196760 WLO196760 WVK196760 C262296 IY262296 SU262296 ACQ262296 AMM262296 AWI262296 BGE262296 BQA262296 BZW262296 CJS262296 CTO262296 DDK262296 DNG262296 DXC262296 EGY262296 EQU262296 FAQ262296 FKM262296 FUI262296 GEE262296 GOA262296 GXW262296 HHS262296 HRO262296 IBK262296 ILG262296 IVC262296 JEY262296 JOU262296 JYQ262296 KIM262296 KSI262296 LCE262296 LMA262296 LVW262296 MFS262296 MPO262296 MZK262296 NJG262296 NTC262296 OCY262296 OMU262296 OWQ262296 PGM262296 PQI262296 QAE262296 QKA262296 QTW262296 RDS262296 RNO262296 RXK262296 SHG262296 SRC262296 TAY262296 TKU262296 TUQ262296 UEM262296 UOI262296 UYE262296 VIA262296 VRW262296 WBS262296 WLO262296 WVK262296 C327832 IY327832 SU327832 ACQ327832 AMM327832 AWI327832 BGE327832 BQA327832 BZW327832 CJS327832 CTO327832 DDK327832 DNG327832 DXC327832 EGY327832 EQU327832 FAQ327832 FKM327832 FUI327832 GEE327832 GOA327832 GXW327832 HHS327832 HRO327832 IBK327832 ILG327832 IVC327832 JEY327832 JOU327832 JYQ327832 KIM327832 KSI327832 LCE327832 LMA327832 LVW327832 MFS327832 MPO327832 MZK327832 NJG327832 NTC327832 OCY327832 OMU327832 OWQ327832 PGM327832 PQI327832 QAE327832 QKA327832 QTW327832 RDS327832 RNO327832 RXK327832 SHG327832 SRC327832 TAY327832 TKU327832 TUQ327832 UEM327832 UOI327832 UYE327832 VIA327832 VRW327832 WBS327832 WLO327832 WVK327832 C393368 IY393368 SU393368 ACQ393368 AMM393368 AWI393368 BGE393368 BQA393368 BZW393368 CJS393368 CTO393368 DDK393368 DNG393368 DXC393368 EGY393368 EQU393368 FAQ393368 FKM393368 FUI393368 GEE393368 GOA393368 GXW393368 HHS393368 HRO393368 IBK393368 ILG393368 IVC393368 JEY393368 JOU393368 JYQ393368 KIM393368 KSI393368 LCE393368 LMA393368 LVW393368 MFS393368 MPO393368 MZK393368 NJG393368 NTC393368 OCY393368 OMU393368 OWQ393368 PGM393368 PQI393368 QAE393368 QKA393368 QTW393368 RDS393368 RNO393368 RXK393368 SHG393368 SRC393368 TAY393368 TKU393368 TUQ393368 UEM393368 UOI393368 UYE393368 VIA393368 VRW393368 WBS393368 WLO393368 WVK393368 C458904 IY458904 SU458904 ACQ458904 AMM458904 AWI458904 BGE458904 BQA458904 BZW458904 CJS458904 CTO458904 DDK458904 DNG458904 DXC458904 EGY458904 EQU458904 FAQ458904 FKM458904 FUI458904 GEE458904 GOA458904 GXW458904 HHS458904 HRO458904 IBK458904 ILG458904 IVC458904 JEY458904 JOU458904 JYQ458904 KIM458904 KSI458904 LCE458904 LMA458904 LVW458904 MFS458904 MPO458904 MZK458904 NJG458904 NTC458904 OCY458904 OMU458904 OWQ458904 PGM458904 PQI458904 QAE458904 QKA458904 QTW458904 RDS458904 RNO458904 RXK458904 SHG458904 SRC458904 TAY458904 TKU458904 TUQ458904 UEM458904 UOI458904 UYE458904 VIA458904 VRW458904 WBS458904 WLO458904 WVK458904 C524440 IY524440 SU524440 ACQ524440 AMM524440 AWI524440 BGE524440 BQA524440 BZW524440 CJS524440 CTO524440 DDK524440 DNG524440 DXC524440 EGY524440 EQU524440 FAQ524440 FKM524440 FUI524440 GEE524440 GOA524440 GXW524440 HHS524440 HRO524440 IBK524440 ILG524440 IVC524440 JEY524440 JOU524440 JYQ524440 KIM524440 KSI524440 LCE524440 LMA524440 LVW524440 MFS524440 MPO524440 MZK524440 NJG524440 NTC524440 OCY524440 OMU524440 OWQ524440 PGM524440 PQI524440 QAE524440 QKA524440 QTW524440 RDS524440 RNO524440 RXK524440 SHG524440 SRC524440 TAY524440 TKU524440 TUQ524440 UEM524440 UOI524440 UYE524440 VIA524440 VRW524440 WBS524440 WLO524440 WVK524440 C589976 IY589976 SU589976 ACQ589976 AMM589976 AWI589976 BGE589976 BQA589976 BZW589976 CJS589976 CTO589976 DDK589976 DNG589976 DXC589976 EGY589976 EQU589976 FAQ589976 FKM589976 FUI589976 GEE589976 GOA589976 GXW589976 HHS589976 HRO589976 IBK589976 ILG589976 IVC589976 JEY589976 JOU589976 JYQ589976 KIM589976 KSI589976 LCE589976 LMA589976 LVW589976 MFS589976 MPO589976 MZK589976 NJG589976 NTC589976 OCY589976 OMU589976 OWQ589976 PGM589976 PQI589976 QAE589976 QKA589976 QTW589976 RDS589976 RNO589976 RXK589976 SHG589976 SRC589976 TAY589976 TKU589976 TUQ589976 UEM589976 UOI589976 UYE589976 VIA589976 VRW589976 WBS589976 WLO589976 WVK589976 C655512 IY655512 SU655512 ACQ655512 AMM655512 AWI655512 BGE655512 BQA655512 BZW655512 CJS655512 CTO655512 DDK655512 DNG655512 DXC655512 EGY655512 EQU655512 FAQ655512 FKM655512 FUI655512 GEE655512 GOA655512 GXW655512 HHS655512 HRO655512 IBK655512 ILG655512 IVC655512 JEY655512 JOU655512 JYQ655512 KIM655512 KSI655512 LCE655512 LMA655512 LVW655512 MFS655512 MPO655512 MZK655512 NJG655512 NTC655512 OCY655512 OMU655512 OWQ655512 PGM655512 PQI655512 QAE655512 QKA655512 QTW655512 RDS655512 RNO655512 RXK655512 SHG655512 SRC655512 TAY655512 TKU655512 TUQ655512 UEM655512 UOI655512 UYE655512 VIA655512 VRW655512 WBS655512 WLO655512 WVK655512 C721048 IY721048 SU721048 ACQ721048 AMM721048 AWI721048 BGE721048 BQA721048 BZW721048 CJS721048 CTO721048 DDK721048 DNG721048 DXC721048 EGY721048 EQU721048 FAQ721048 FKM721048 FUI721048 GEE721048 GOA721048 GXW721048 HHS721048 HRO721048 IBK721048 ILG721048 IVC721048 JEY721048 JOU721048 JYQ721048 KIM721048 KSI721048 LCE721048 LMA721048 LVW721048 MFS721048 MPO721048 MZK721048 NJG721048 NTC721048 OCY721048 OMU721048 OWQ721048 PGM721048 PQI721048 QAE721048 QKA721048 QTW721048 RDS721048 RNO721048 RXK721048 SHG721048 SRC721048 TAY721048 TKU721048 TUQ721048 UEM721048 UOI721048 UYE721048 VIA721048 VRW721048 WBS721048 WLO721048 WVK721048 C786584 IY786584 SU786584 ACQ786584 AMM786584 AWI786584 BGE786584 BQA786584 BZW786584 CJS786584 CTO786584 DDK786584 DNG786584 DXC786584 EGY786584 EQU786584 FAQ786584 FKM786584 FUI786584 GEE786584 GOA786584 GXW786584 HHS786584 HRO786584 IBK786584 ILG786584 IVC786584 JEY786584 JOU786584 JYQ786584 KIM786584 KSI786584 LCE786584 LMA786584 LVW786584 MFS786584 MPO786584 MZK786584 NJG786584 NTC786584 OCY786584 OMU786584 OWQ786584 PGM786584 PQI786584 QAE786584 QKA786584 QTW786584 RDS786584 RNO786584 RXK786584 SHG786584 SRC786584 TAY786584 TKU786584 TUQ786584 UEM786584 UOI786584 UYE786584 VIA786584 VRW786584 WBS786584 WLO786584 WVK786584 C852120 IY852120 SU852120 ACQ852120 AMM852120 AWI852120 BGE852120 BQA852120 BZW852120 CJS852120 CTO852120 DDK852120 DNG852120 DXC852120 EGY852120 EQU852120 FAQ852120 FKM852120 FUI852120 GEE852120 GOA852120 GXW852120 HHS852120 HRO852120 IBK852120 ILG852120 IVC852120 JEY852120 JOU852120 JYQ852120 KIM852120 KSI852120 LCE852120 LMA852120 LVW852120 MFS852120 MPO852120 MZK852120 NJG852120 NTC852120 OCY852120 OMU852120 OWQ852120 PGM852120 PQI852120 QAE852120 QKA852120 QTW852120 RDS852120 RNO852120 RXK852120 SHG852120 SRC852120 TAY852120 TKU852120 TUQ852120 UEM852120 UOI852120 UYE852120 VIA852120 VRW852120 WBS852120 WLO852120 WVK852120 C917656 IY917656 SU917656 ACQ917656 AMM917656 AWI917656 BGE917656 BQA917656 BZW917656 CJS917656 CTO917656 DDK917656 DNG917656 DXC917656 EGY917656 EQU917656 FAQ917656 FKM917656 FUI917656 GEE917656 GOA917656 GXW917656 HHS917656 HRO917656 IBK917656 ILG917656 IVC917656 JEY917656 JOU917656 JYQ917656 KIM917656 KSI917656 LCE917656 LMA917656 LVW917656 MFS917656 MPO917656 MZK917656 NJG917656 NTC917656 OCY917656 OMU917656 OWQ917656 PGM917656 PQI917656 QAE917656 QKA917656 QTW917656 RDS917656 RNO917656 RXK917656 SHG917656 SRC917656 TAY917656 TKU917656 TUQ917656 UEM917656 UOI917656 UYE917656 VIA917656 VRW917656 WBS917656 WLO917656 WVK917656 C983192 IY983192 SU983192 ACQ983192 AMM983192 AWI983192 BGE983192 BQA983192 BZW983192 CJS983192 CTO983192 DDK983192 DNG983192 DXC983192 EGY983192 EQU983192 FAQ983192 FKM983192 FUI983192 GEE983192 GOA983192 GXW983192 HHS983192 HRO983192 IBK983192 ILG983192 IVC983192 JEY983192 JOU983192 JYQ983192 KIM983192 KSI983192 LCE983192 LMA983192 LVW983192 MFS983192 MPO983192 MZK983192 NJG983192 NTC983192 OCY983192 OMU983192 OWQ983192 PGM983192 PQI983192 QAE983192 QKA983192 QTW983192 RDS983192 RNO983192 RXK983192 SHG983192 SRC983192 TAY983192 TKU983192 TUQ983192 UEM983192 UOI983192 UYE983192 VIA983192 VRW983192 WBS983192 WLO983192 WVK983192 C174 IY174 SU174 ACQ174 AMM174 AWI174 BGE174 BQA174 BZW174 CJS174 CTO174 DDK174 DNG174 DXC174 EGY174 EQU174 FAQ174 FKM174 FUI174 GEE174 GOA174 GXW174 HHS174 HRO174 IBK174 ILG174 IVC174 JEY174 JOU174 JYQ174 KIM174 KSI174 LCE174 LMA174 LVW174 MFS174 MPO174 MZK174 NJG174 NTC174 OCY174 OMU174 OWQ174 PGM174 PQI174 QAE174 QKA174 QTW174 RDS174 RNO174 RXK174 SHG174 SRC174 TAY174 TKU174 TUQ174 UEM174 UOI174 UYE174 VIA174 VRW174 WBS174 WLO174 WVK174 C65710 IY65710 SU65710 ACQ65710 AMM65710 AWI65710 BGE65710 BQA65710 BZW65710 CJS65710 CTO65710 DDK65710 DNG65710 DXC65710 EGY65710 EQU65710 FAQ65710 FKM65710 FUI65710 GEE65710 GOA65710 GXW65710 HHS65710 HRO65710 IBK65710 ILG65710 IVC65710 JEY65710 JOU65710 JYQ65710 KIM65710 KSI65710 LCE65710 LMA65710 LVW65710 MFS65710 MPO65710 MZK65710 NJG65710 NTC65710 OCY65710 OMU65710 OWQ65710 PGM65710 PQI65710 QAE65710 QKA65710 QTW65710 RDS65710 RNO65710 RXK65710 SHG65710 SRC65710 TAY65710 TKU65710 TUQ65710 UEM65710 UOI65710 UYE65710 VIA65710 VRW65710 WBS65710 WLO65710 WVK65710 C131246 IY131246 SU131246 ACQ131246 AMM131246 AWI131246 BGE131246 BQA131246 BZW131246 CJS131246 CTO131246 DDK131246 DNG131246 DXC131246 EGY131246 EQU131246 FAQ131246 FKM131246 FUI131246 GEE131246 GOA131246 GXW131246 HHS131246 HRO131246 IBK131246 ILG131246 IVC131246 JEY131246 JOU131246 JYQ131246 KIM131246 KSI131246 LCE131246 LMA131246 LVW131246 MFS131246 MPO131246 MZK131246 NJG131246 NTC131246 OCY131246 OMU131246 OWQ131246 PGM131246 PQI131246 QAE131246 QKA131246 QTW131246 RDS131246 RNO131246 RXK131246 SHG131246 SRC131246 TAY131246 TKU131246 TUQ131246 UEM131246 UOI131246 UYE131246 VIA131246 VRW131246 WBS131246 WLO131246 WVK131246 C196782 IY196782 SU196782 ACQ196782 AMM196782 AWI196782 BGE196782 BQA196782 BZW196782 CJS196782 CTO196782 DDK196782 DNG196782 DXC196782 EGY196782 EQU196782 FAQ196782 FKM196782 FUI196782 GEE196782 GOA196782 GXW196782 HHS196782 HRO196782 IBK196782 ILG196782 IVC196782 JEY196782 JOU196782 JYQ196782 KIM196782 KSI196782 LCE196782 LMA196782 LVW196782 MFS196782 MPO196782 MZK196782 NJG196782 NTC196782 OCY196782 OMU196782 OWQ196782 PGM196782 PQI196782 QAE196782 QKA196782 QTW196782 RDS196782 RNO196782 RXK196782 SHG196782 SRC196782 TAY196782 TKU196782 TUQ196782 UEM196782 UOI196782 UYE196782 VIA196782 VRW196782 WBS196782 WLO196782 WVK196782 C262318 IY262318 SU262318 ACQ262318 AMM262318 AWI262318 BGE262318 BQA262318 BZW262318 CJS262318 CTO262318 DDK262318 DNG262318 DXC262318 EGY262318 EQU262318 FAQ262318 FKM262318 FUI262318 GEE262318 GOA262318 GXW262318 HHS262318 HRO262318 IBK262318 ILG262318 IVC262318 JEY262318 JOU262318 JYQ262318 KIM262318 KSI262318 LCE262318 LMA262318 LVW262318 MFS262318 MPO262318 MZK262318 NJG262318 NTC262318 OCY262318 OMU262318 OWQ262318 PGM262318 PQI262318 QAE262318 QKA262318 QTW262318 RDS262318 RNO262318 RXK262318 SHG262318 SRC262318 TAY262318 TKU262318 TUQ262318 UEM262318 UOI262318 UYE262318 VIA262318 VRW262318 WBS262318 WLO262318 WVK262318 C327854 IY327854 SU327854 ACQ327854 AMM327854 AWI327854 BGE327854 BQA327854 BZW327854 CJS327854 CTO327854 DDK327854 DNG327854 DXC327854 EGY327854 EQU327854 FAQ327854 FKM327854 FUI327854 GEE327854 GOA327854 GXW327854 HHS327854 HRO327854 IBK327854 ILG327854 IVC327854 JEY327854 JOU327854 JYQ327854 KIM327854 KSI327854 LCE327854 LMA327854 LVW327854 MFS327854 MPO327854 MZK327854 NJG327854 NTC327854 OCY327854 OMU327854 OWQ327854 PGM327854 PQI327854 QAE327854 QKA327854 QTW327854 RDS327854 RNO327854 RXK327854 SHG327854 SRC327854 TAY327854 TKU327854 TUQ327854 UEM327854 UOI327854 UYE327854 VIA327854 VRW327854 WBS327854 WLO327854 WVK327854 C393390 IY393390 SU393390 ACQ393390 AMM393390 AWI393390 BGE393390 BQA393390 BZW393390 CJS393390 CTO393390 DDK393390 DNG393390 DXC393390 EGY393390 EQU393390 FAQ393390 FKM393390 FUI393390 GEE393390 GOA393390 GXW393390 HHS393390 HRO393390 IBK393390 ILG393390 IVC393390 JEY393390 JOU393390 JYQ393390 KIM393390 KSI393390 LCE393390 LMA393390 LVW393390 MFS393390 MPO393390 MZK393390 NJG393390 NTC393390 OCY393390 OMU393390 OWQ393390 PGM393390 PQI393390 QAE393390 QKA393390 QTW393390 RDS393390 RNO393390 RXK393390 SHG393390 SRC393390 TAY393390 TKU393390 TUQ393390 UEM393390 UOI393390 UYE393390 VIA393390 VRW393390 WBS393390 WLO393390 WVK393390 C458926 IY458926 SU458926 ACQ458926 AMM458926 AWI458926 BGE458926 BQA458926 BZW458926 CJS458926 CTO458926 DDK458926 DNG458926 DXC458926 EGY458926 EQU458926 FAQ458926 FKM458926 FUI458926 GEE458926 GOA458926 GXW458926 HHS458926 HRO458926 IBK458926 ILG458926 IVC458926 JEY458926 JOU458926 JYQ458926 KIM458926 KSI458926 LCE458926 LMA458926 LVW458926 MFS458926 MPO458926 MZK458926 NJG458926 NTC458926 OCY458926 OMU458926 OWQ458926 PGM458926 PQI458926 QAE458926 QKA458926 QTW458926 RDS458926 RNO458926 RXK458926 SHG458926 SRC458926 TAY458926 TKU458926 TUQ458926 UEM458926 UOI458926 UYE458926 VIA458926 VRW458926 WBS458926 WLO458926 WVK458926 C524462 IY524462 SU524462 ACQ524462 AMM524462 AWI524462 BGE524462 BQA524462 BZW524462 CJS524462 CTO524462 DDK524462 DNG524462 DXC524462 EGY524462 EQU524462 FAQ524462 FKM524462 FUI524462 GEE524462 GOA524462 GXW524462 HHS524462 HRO524462 IBK524462 ILG524462 IVC524462 JEY524462 JOU524462 JYQ524462 KIM524462 KSI524462 LCE524462 LMA524462 LVW524462 MFS524462 MPO524462 MZK524462 NJG524462 NTC524462 OCY524462 OMU524462 OWQ524462 PGM524462 PQI524462 QAE524462 QKA524462 QTW524462 RDS524462 RNO524462 RXK524462 SHG524462 SRC524462 TAY524462 TKU524462 TUQ524462 UEM524462 UOI524462 UYE524462 VIA524462 VRW524462 WBS524462 WLO524462 WVK524462 C589998 IY589998 SU589998 ACQ589998 AMM589998 AWI589998 BGE589998 BQA589998 BZW589998 CJS589998 CTO589998 DDK589998 DNG589998 DXC589998 EGY589998 EQU589998 FAQ589998 FKM589998 FUI589998 GEE589998 GOA589998 GXW589998 HHS589998 HRO589998 IBK589998 ILG589998 IVC589998 JEY589998 JOU589998 JYQ589998 KIM589998 KSI589998 LCE589998 LMA589998 LVW589998 MFS589998 MPO589998 MZK589998 NJG589998 NTC589998 OCY589998 OMU589998 OWQ589998 PGM589998 PQI589998 QAE589998 QKA589998 QTW589998 RDS589998 RNO589998 RXK589998 SHG589998 SRC589998 TAY589998 TKU589998 TUQ589998 UEM589998 UOI589998 UYE589998 VIA589998 VRW589998 WBS589998 WLO589998 WVK589998 C655534 IY655534 SU655534 ACQ655534 AMM655534 AWI655534 BGE655534 BQA655534 BZW655534 CJS655534 CTO655534 DDK655534 DNG655534 DXC655534 EGY655534 EQU655534 FAQ655534 FKM655534 FUI655534 GEE655534 GOA655534 GXW655534 HHS655534 HRO655534 IBK655534 ILG655534 IVC655534 JEY655534 JOU655534 JYQ655534 KIM655534 KSI655534 LCE655534 LMA655534 LVW655534 MFS655534 MPO655534 MZK655534 NJG655534 NTC655534 OCY655534 OMU655534 OWQ655534 PGM655534 PQI655534 QAE655534 QKA655534 QTW655534 RDS655534 RNO655534 RXK655534 SHG655534 SRC655534 TAY655534 TKU655534 TUQ655534 UEM655534 UOI655534 UYE655534 VIA655534 VRW655534 WBS655534 WLO655534 WVK655534 C721070 IY721070 SU721070 ACQ721070 AMM721070 AWI721070 BGE721070 BQA721070 BZW721070 CJS721070 CTO721070 DDK721070 DNG721070 DXC721070 EGY721070 EQU721070 FAQ721070 FKM721070 FUI721070 GEE721070 GOA721070 GXW721070 HHS721070 HRO721070 IBK721070 ILG721070 IVC721070 JEY721070 JOU721070 JYQ721070 KIM721070 KSI721070 LCE721070 LMA721070 LVW721070 MFS721070 MPO721070 MZK721070 NJG721070 NTC721070 OCY721070 OMU721070 OWQ721070 PGM721070 PQI721070 QAE721070 QKA721070 QTW721070 RDS721070 RNO721070 RXK721070 SHG721070 SRC721070 TAY721070 TKU721070 TUQ721070 UEM721070 UOI721070 UYE721070 VIA721070 VRW721070 WBS721070 WLO721070 WVK721070 C786606 IY786606 SU786606 ACQ786606 AMM786606 AWI786606 BGE786606 BQA786606 BZW786606 CJS786606 CTO786606 DDK786606 DNG786606 DXC786606 EGY786606 EQU786606 FAQ786606 FKM786606 FUI786606 GEE786606 GOA786606 GXW786606 HHS786606 HRO786606 IBK786606 ILG786606 IVC786606 JEY786606 JOU786606 JYQ786606 KIM786606 KSI786606 LCE786606 LMA786606 LVW786606 MFS786606 MPO786606 MZK786606 NJG786606 NTC786606 OCY786606 OMU786606 OWQ786606 PGM786606 PQI786606 QAE786606 QKA786606 QTW786606 RDS786606 RNO786606 RXK786606 SHG786606 SRC786606 TAY786606 TKU786606 TUQ786606 UEM786606 UOI786606 UYE786606 VIA786606 VRW786606 WBS786606 WLO786606 WVK786606 C852142 IY852142 SU852142 ACQ852142 AMM852142 AWI852142 BGE852142 BQA852142 BZW852142 CJS852142 CTO852142 DDK852142 DNG852142 DXC852142 EGY852142 EQU852142 FAQ852142 FKM852142 FUI852142 GEE852142 GOA852142 GXW852142 HHS852142 HRO852142 IBK852142 ILG852142 IVC852142 JEY852142 JOU852142 JYQ852142 KIM852142 KSI852142 LCE852142 LMA852142 LVW852142 MFS852142 MPO852142 MZK852142 NJG852142 NTC852142 OCY852142 OMU852142 OWQ852142 PGM852142 PQI852142 QAE852142 QKA852142 QTW852142 RDS852142 RNO852142 RXK852142 SHG852142 SRC852142 TAY852142 TKU852142 TUQ852142 UEM852142 UOI852142 UYE852142 VIA852142 VRW852142 WBS852142 WLO852142 WVK852142 C917678 IY917678 SU917678 ACQ917678 AMM917678 AWI917678 BGE917678 BQA917678 BZW917678 CJS917678 CTO917678 DDK917678 DNG917678 DXC917678 EGY917678 EQU917678 FAQ917678 FKM917678 FUI917678 GEE917678 GOA917678 GXW917678 HHS917678 HRO917678 IBK917678 ILG917678 IVC917678 JEY917678 JOU917678 JYQ917678 KIM917678 KSI917678 LCE917678 LMA917678 LVW917678 MFS917678 MPO917678 MZK917678 NJG917678 NTC917678 OCY917678 OMU917678 OWQ917678 PGM917678 PQI917678 QAE917678 QKA917678 QTW917678 RDS917678 RNO917678 RXK917678 SHG917678 SRC917678 TAY917678 TKU917678 TUQ917678 UEM917678 UOI917678 UYE917678 VIA917678 VRW917678 WBS917678 WLO917678 WVK917678 C983214 IY983214 SU983214 ACQ983214 AMM983214 AWI983214 BGE983214 BQA983214 BZW983214 CJS983214 CTO983214 DDK983214 DNG983214 DXC983214 EGY983214 EQU983214 FAQ983214 FKM983214 FUI983214 GEE983214 GOA983214 GXW983214 HHS983214 HRO983214 IBK983214 ILG983214 IVC983214 JEY983214 JOU983214 JYQ983214 KIM983214 KSI983214 LCE983214 LMA983214 LVW983214 MFS983214 MPO983214 MZK983214 NJG983214 NTC983214 OCY983214 OMU983214 OWQ983214 PGM983214 PQI983214 QAE983214 QKA983214 QTW983214 RDS983214 RNO983214 RXK983214 SHG983214 SRC983214 TAY983214 TKU983214 TUQ983214 UEM983214 UOI983214 UYE983214 VIA983214 VRW983214 WBS983214 WLO983214 WVK983214 C184 IY184 SU184 ACQ184 AMM184 AWI184 BGE184 BQA184 BZW184 CJS184 CTO184 DDK184 DNG184 DXC184 EGY184 EQU184 FAQ184 FKM184 FUI184 GEE184 GOA184 GXW184 HHS184 HRO184 IBK184 ILG184 IVC184 JEY184 JOU184 JYQ184 KIM184 KSI184 LCE184 LMA184 LVW184 MFS184 MPO184 MZK184 NJG184 NTC184 OCY184 OMU184 OWQ184 PGM184 PQI184 QAE184 QKA184 QTW184 RDS184 RNO184 RXK184 SHG184 SRC184 TAY184 TKU184 TUQ184 UEM184 UOI184 UYE184 VIA184 VRW184 WBS184 WLO184 WVK184 C65720 IY65720 SU65720 ACQ65720 AMM65720 AWI65720 BGE65720 BQA65720 BZW65720 CJS65720 CTO65720 DDK65720 DNG65720 DXC65720 EGY65720 EQU65720 FAQ65720 FKM65720 FUI65720 GEE65720 GOA65720 GXW65720 HHS65720 HRO65720 IBK65720 ILG65720 IVC65720 JEY65720 JOU65720 JYQ65720 KIM65720 KSI65720 LCE65720 LMA65720 LVW65720 MFS65720 MPO65720 MZK65720 NJG65720 NTC65720 OCY65720 OMU65720 OWQ65720 PGM65720 PQI65720 QAE65720 QKA65720 QTW65720 RDS65720 RNO65720 RXK65720 SHG65720 SRC65720 TAY65720 TKU65720 TUQ65720 UEM65720 UOI65720 UYE65720 VIA65720 VRW65720 WBS65720 WLO65720 WVK65720 C131256 IY131256 SU131256 ACQ131256 AMM131256 AWI131256 BGE131256 BQA131256 BZW131256 CJS131256 CTO131256 DDK131256 DNG131256 DXC131256 EGY131256 EQU131256 FAQ131256 FKM131256 FUI131256 GEE131256 GOA131256 GXW131256 HHS131256 HRO131256 IBK131256 ILG131256 IVC131256 JEY131256 JOU131256 JYQ131256 KIM131256 KSI131256 LCE131256 LMA131256 LVW131256 MFS131256 MPO131256 MZK131256 NJG131256 NTC131256 OCY131256 OMU131256 OWQ131256 PGM131256 PQI131256 QAE131256 QKA131256 QTW131256 RDS131256 RNO131256 RXK131256 SHG131256 SRC131256 TAY131256 TKU131256 TUQ131256 UEM131256 UOI131256 UYE131256 VIA131256 VRW131256 WBS131256 WLO131256 WVK131256 C196792 IY196792 SU196792 ACQ196792 AMM196792 AWI196792 BGE196792 BQA196792 BZW196792 CJS196792 CTO196792 DDK196792 DNG196792 DXC196792 EGY196792 EQU196792 FAQ196792 FKM196792 FUI196792 GEE196792 GOA196792 GXW196792 HHS196792 HRO196792 IBK196792 ILG196792 IVC196792 JEY196792 JOU196792 JYQ196792 KIM196792 KSI196792 LCE196792 LMA196792 LVW196792 MFS196792 MPO196792 MZK196792 NJG196792 NTC196792 OCY196792 OMU196792 OWQ196792 PGM196792 PQI196792 QAE196792 QKA196792 QTW196792 RDS196792 RNO196792 RXK196792 SHG196792 SRC196792 TAY196792 TKU196792 TUQ196792 UEM196792 UOI196792 UYE196792 VIA196792 VRW196792 WBS196792 WLO196792 WVK196792 C262328 IY262328 SU262328 ACQ262328 AMM262328 AWI262328 BGE262328 BQA262328 BZW262328 CJS262328 CTO262328 DDK262328 DNG262328 DXC262328 EGY262328 EQU262328 FAQ262328 FKM262328 FUI262328 GEE262328 GOA262328 GXW262328 HHS262328 HRO262328 IBK262328 ILG262328 IVC262328 JEY262328 JOU262328 JYQ262328 KIM262328 KSI262328 LCE262328 LMA262328 LVW262328 MFS262328 MPO262328 MZK262328 NJG262328 NTC262328 OCY262328 OMU262328 OWQ262328 PGM262328 PQI262328 QAE262328 QKA262328 QTW262328 RDS262328 RNO262328 RXK262328 SHG262328 SRC262328 TAY262328 TKU262328 TUQ262328 UEM262328 UOI262328 UYE262328 VIA262328 VRW262328 WBS262328 WLO262328 WVK262328 C327864 IY327864 SU327864 ACQ327864 AMM327864 AWI327864 BGE327864 BQA327864 BZW327864 CJS327864 CTO327864 DDK327864 DNG327864 DXC327864 EGY327864 EQU327864 FAQ327864 FKM327864 FUI327864 GEE327864 GOA327864 GXW327864 HHS327864 HRO327864 IBK327864 ILG327864 IVC327864 JEY327864 JOU327864 JYQ327864 KIM327864 KSI327864 LCE327864 LMA327864 LVW327864 MFS327864 MPO327864 MZK327864 NJG327864 NTC327864 OCY327864 OMU327864 OWQ327864 PGM327864 PQI327864 QAE327864 QKA327864 QTW327864 RDS327864 RNO327864 RXK327864 SHG327864 SRC327864 TAY327864 TKU327864 TUQ327864 UEM327864 UOI327864 UYE327864 VIA327864 VRW327864 WBS327864 WLO327864 WVK327864 C393400 IY393400 SU393400 ACQ393400 AMM393400 AWI393400 BGE393400 BQA393400 BZW393400 CJS393400 CTO393400 DDK393400 DNG393400 DXC393400 EGY393400 EQU393400 FAQ393400 FKM393400 FUI393400 GEE393400 GOA393400 GXW393400 HHS393400 HRO393400 IBK393400 ILG393400 IVC393400 JEY393400 JOU393400 JYQ393400 KIM393400 KSI393400 LCE393400 LMA393400 LVW393400 MFS393400 MPO393400 MZK393400 NJG393400 NTC393400 OCY393400 OMU393400 OWQ393400 PGM393400 PQI393400 QAE393400 QKA393400 QTW393400 RDS393400 RNO393400 RXK393400 SHG393400 SRC393400 TAY393400 TKU393400 TUQ393400 UEM393400 UOI393400 UYE393400 VIA393400 VRW393400 WBS393400 WLO393400 WVK393400 C458936 IY458936 SU458936 ACQ458936 AMM458936 AWI458936 BGE458936 BQA458936 BZW458936 CJS458936 CTO458936 DDK458936 DNG458936 DXC458936 EGY458936 EQU458936 FAQ458936 FKM458936 FUI458936 GEE458936 GOA458936 GXW458936 HHS458936 HRO458936 IBK458936 ILG458936 IVC458936 JEY458936 JOU458936 JYQ458936 KIM458936 KSI458936 LCE458936 LMA458936 LVW458936 MFS458936 MPO458936 MZK458936 NJG458936 NTC458936 OCY458936 OMU458936 OWQ458936 PGM458936 PQI458936 QAE458936 QKA458936 QTW458936 RDS458936 RNO458936 RXK458936 SHG458936 SRC458936 TAY458936 TKU458936 TUQ458936 UEM458936 UOI458936 UYE458936 VIA458936 VRW458936 WBS458936 WLO458936 WVK458936 C524472 IY524472 SU524472 ACQ524472 AMM524472 AWI524472 BGE524472 BQA524472 BZW524472 CJS524472 CTO524472 DDK524472 DNG524472 DXC524472 EGY524472 EQU524472 FAQ524472 FKM524472 FUI524472 GEE524472 GOA524472 GXW524472 HHS524472 HRO524472 IBK524472 ILG524472 IVC524472 JEY524472 JOU524472 JYQ524472 KIM524472 KSI524472 LCE524472 LMA524472 LVW524472 MFS524472 MPO524472 MZK524472 NJG524472 NTC524472 OCY524472 OMU524472 OWQ524472 PGM524472 PQI524472 QAE524472 QKA524472 QTW524472 RDS524472 RNO524472 RXK524472 SHG524472 SRC524472 TAY524472 TKU524472 TUQ524472 UEM524472 UOI524472 UYE524472 VIA524472 VRW524472 WBS524472 WLO524472 WVK524472 C590008 IY590008 SU590008 ACQ590008 AMM590008 AWI590008 BGE590008 BQA590008 BZW590008 CJS590008 CTO590008 DDK590008 DNG590008 DXC590008 EGY590008 EQU590008 FAQ590008 FKM590008 FUI590008 GEE590008 GOA590008 GXW590008 HHS590008 HRO590008 IBK590008 ILG590008 IVC590008 JEY590008 JOU590008 JYQ590008 KIM590008 KSI590008 LCE590008 LMA590008 LVW590008 MFS590008 MPO590008 MZK590008 NJG590008 NTC590008 OCY590008 OMU590008 OWQ590008 PGM590008 PQI590008 QAE590008 QKA590008 QTW590008 RDS590008 RNO590008 RXK590008 SHG590008 SRC590008 TAY590008 TKU590008 TUQ590008 UEM590008 UOI590008 UYE590008 VIA590008 VRW590008 WBS590008 WLO590008 WVK590008 C655544 IY655544 SU655544 ACQ655544 AMM655544 AWI655544 BGE655544 BQA655544 BZW655544 CJS655544 CTO655544 DDK655544 DNG655544 DXC655544 EGY655544 EQU655544 FAQ655544 FKM655544 FUI655544 GEE655544 GOA655544 GXW655544 HHS655544 HRO655544 IBK655544 ILG655544 IVC655544 JEY655544 JOU655544 JYQ655544 KIM655544 KSI655544 LCE655544 LMA655544 LVW655544 MFS655544 MPO655544 MZK655544 NJG655544 NTC655544 OCY655544 OMU655544 OWQ655544 PGM655544 PQI655544 QAE655544 QKA655544 QTW655544 RDS655544 RNO655544 RXK655544 SHG655544 SRC655544 TAY655544 TKU655544 TUQ655544 UEM655544 UOI655544 UYE655544 VIA655544 VRW655544 WBS655544 WLO655544 WVK655544 C721080 IY721080 SU721080 ACQ721080 AMM721080 AWI721080 BGE721080 BQA721080 BZW721080 CJS721080 CTO721080 DDK721080 DNG721080 DXC721080 EGY721080 EQU721080 FAQ721080 FKM721080 FUI721080 GEE721080 GOA721080 GXW721080 HHS721080 HRO721080 IBK721080 ILG721080 IVC721080 JEY721080 JOU721080 JYQ721080 KIM721080 KSI721080 LCE721080 LMA721080 LVW721080 MFS721080 MPO721080 MZK721080 NJG721080 NTC721080 OCY721080 OMU721080 OWQ721080 PGM721080 PQI721080 QAE721080 QKA721080 QTW721080 RDS721080 RNO721080 RXK721080 SHG721080 SRC721080 TAY721080 TKU721080 TUQ721080 UEM721080 UOI721080 UYE721080 VIA721080 VRW721080 WBS721080 WLO721080 WVK721080 C786616 IY786616 SU786616 ACQ786616 AMM786616 AWI786616 BGE786616 BQA786616 BZW786616 CJS786616 CTO786616 DDK786616 DNG786616 DXC786616 EGY786616 EQU786616 FAQ786616 FKM786616 FUI786616 GEE786616 GOA786616 GXW786616 HHS786616 HRO786616 IBK786616 ILG786616 IVC786616 JEY786616 JOU786616 JYQ786616 KIM786616 KSI786616 LCE786616 LMA786616 LVW786616 MFS786616 MPO786616 MZK786616 NJG786616 NTC786616 OCY786616 OMU786616 OWQ786616 PGM786616 PQI786616 QAE786616 QKA786616 QTW786616 RDS786616 RNO786616 RXK786616 SHG786616 SRC786616 TAY786616 TKU786616 TUQ786616 UEM786616 UOI786616 UYE786616 VIA786616 VRW786616 WBS786616 WLO786616 WVK786616 C852152 IY852152 SU852152 ACQ852152 AMM852152 AWI852152 BGE852152 BQA852152 BZW852152 CJS852152 CTO852152 DDK852152 DNG852152 DXC852152 EGY852152 EQU852152 FAQ852152 FKM852152 FUI852152 GEE852152 GOA852152 GXW852152 HHS852152 HRO852152 IBK852152 ILG852152 IVC852152 JEY852152 JOU852152 JYQ852152 KIM852152 KSI852152 LCE852152 LMA852152 LVW852152 MFS852152 MPO852152 MZK852152 NJG852152 NTC852152 OCY852152 OMU852152 OWQ852152 PGM852152 PQI852152 QAE852152 QKA852152 QTW852152 RDS852152 RNO852152 RXK852152 SHG852152 SRC852152 TAY852152 TKU852152 TUQ852152 UEM852152 UOI852152 UYE852152 VIA852152 VRW852152 WBS852152 WLO852152 WVK852152 C917688 IY917688 SU917688 ACQ917688 AMM917688 AWI917688 BGE917688 BQA917688 BZW917688 CJS917688 CTO917688 DDK917688 DNG917688 DXC917688 EGY917688 EQU917688 FAQ917688 FKM917688 FUI917688 GEE917688 GOA917688 GXW917688 HHS917688 HRO917688 IBK917688 ILG917688 IVC917688 JEY917688 JOU917688 JYQ917688 KIM917688 KSI917688 LCE917688 LMA917688 LVW917688 MFS917688 MPO917688 MZK917688 NJG917688 NTC917688 OCY917688 OMU917688 OWQ917688 PGM917688 PQI917688 QAE917688 QKA917688 QTW917688 RDS917688 RNO917688 RXK917688 SHG917688 SRC917688 TAY917688 TKU917688 TUQ917688 UEM917688 UOI917688 UYE917688 VIA917688 VRW917688 WBS917688 WLO917688 WVK917688 C983224 IY983224 SU983224 ACQ983224 AMM983224 AWI983224 BGE983224 BQA983224 BZW983224 CJS983224 CTO983224 DDK983224 DNG983224 DXC983224 EGY983224 EQU983224 FAQ983224 FKM983224 FUI983224 GEE983224 GOA983224 GXW983224 HHS983224 HRO983224 IBK983224 ILG983224 IVC983224 JEY983224 JOU983224 JYQ983224 KIM983224 KSI983224 LCE983224 LMA983224 LVW983224 MFS983224 MPO983224 MZK983224 NJG983224 NTC983224 OCY983224 OMU983224 OWQ983224 PGM983224 PQI983224 QAE983224 QKA983224 QTW983224 RDS983224 RNO983224 RXK983224 SHG983224 SRC983224 TAY983224 TKU983224 TUQ983224 UEM983224 UOI983224 UYE983224 VIA983224 VRW983224 WBS983224 WLO983224 WVK983224 C194 IY194 SU194 ACQ194 AMM194 AWI194 BGE194 BQA194 BZW194 CJS194 CTO194 DDK194 DNG194 DXC194 EGY194 EQU194 FAQ194 FKM194 FUI194 GEE194 GOA194 GXW194 HHS194 HRO194 IBK194 ILG194 IVC194 JEY194 JOU194 JYQ194 KIM194 KSI194 LCE194 LMA194 LVW194 MFS194 MPO194 MZK194 NJG194 NTC194 OCY194 OMU194 OWQ194 PGM194 PQI194 QAE194 QKA194 QTW194 RDS194 RNO194 RXK194 SHG194 SRC194 TAY194 TKU194 TUQ194 UEM194 UOI194 UYE194 VIA194 VRW194 WBS194 WLO194 WVK194 C65730 IY65730 SU65730 ACQ65730 AMM65730 AWI65730 BGE65730 BQA65730 BZW65730 CJS65730 CTO65730 DDK65730 DNG65730 DXC65730 EGY65730 EQU65730 FAQ65730 FKM65730 FUI65730 GEE65730 GOA65730 GXW65730 HHS65730 HRO65730 IBK65730 ILG65730 IVC65730 JEY65730 JOU65730 JYQ65730 KIM65730 KSI65730 LCE65730 LMA65730 LVW65730 MFS65730 MPO65730 MZK65730 NJG65730 NTC65730 OCY65730 OMU65730 OWQ65730 PGM65730 PQI65730 QAE65730 QKA65730 QTW65730 RDS65730 RNO65730 RXK65730 SHG65730 SRC65730 TAY65730 TKU65730 TUQ65730 UEM65730 UOI65730 UYE65730 VIA65730 VRW65730 WBS65730 WLO65730 WVK65730 C131266 IY131266 SU131266 ACQ131266 AMM131266 AWI131266 BGE131266 BQA131266 BZW131266 CJS131266 CTO131266 DDK131266 DNG131266 DXC131266 EGY131266 EQU131266 FAQ131266 FKM131266 FUI131266 GEE131266 GOA131266 GXW131266 HHS131266 HRO131266 IBK131266 ILG131266 IVC131266 JEY131266 JOU131266 JYQ131266 KIM131266 KSI131266 LCE131266 LMA131266 LVW131266 MFS131266 MPO131266 MZK131266 NJG131266 NTC131266 OCY131266 OMU131266 OWQ131266 PGM131266 PQI131266 QAE131266 QKA131266 QTW131266 RDS131266 RNO131266 RXK131266 SHG131266 SRC131266 TAY131266 TKU131266 TUQ131266 UEM131266 UOI131266 UYE131266 VIA131266 VRW131266 WBS131266 WLO131266 WVK131266 C196802 IY196802 SU196802 ACQ196802 AMM196802 AWI196802 BGE196802 BQA196802 BZW196802 CJS196802 CTO196802 DDK196802 DNG196802 DXC196802 EGY196802 EQU196802 FAQ196802 FKM196802 FUI196802 GEE196802 GOA196802 GXW196802 HHS196802 HRO196802 IBK196802 ILG196802 IVC196802 JEY196802 JOU196802 JYQ196802 KIM196802 KSI196802 LCE196802 LMA196802 LVW196802 MFS196802 MPO196802 MZK196802 NJG196802 NTC196802 OCY196802 OMU196802 OWQ196802 PGM196802 PQI196802 QAE196802 QKA196802 QTW196802 RDS196802 RNO196802 RXK196802 SHG196802 SRC196802 TAY196802 TKU196802 TUQ196802 UEM196802 UOI196802 UYE196802 VIA196802 VRW196802 WBS196802 WLO196802 WVK196802 C262338 IY262338 SU262338 ACQ262338 AMM262338 AWI262338 BGE262338 BQA262338 BZW262338 CJS262338 CTO262338 DDK262338 DNG262338 DXC262338 EGY262338 EQU262338 FAQ262338 FKM262338 FUI262338 GEE262338 GOA262338 GXW262338 HHS262338 HRO262338 IBK262338 ILG262338 IVC262338 JEY262338 JOU262338 JYQ262338 KIM262338 KSI262338 LCE262338 LMA262338 LVW262338 MFS262338 MPO262338 MZK262338 NJG262338 NTC262338 OCY262338 OMU262338 OWQ262338 PGM262338 PQI262338 QAE262338 QKA262338 QTW262338 RDS262338 RNO262338 RXK262338 SHG262338 SRC262338 TAY262338 TKU262338 TUQ262338 UEM262338 UOI262338 UYE262338 VIA262338 VRW262338 WBS262338 WLO262338 WVK262338 C327874 IY327874 SU327874 ACQ327874 AMM327874 AWI327874 BGE327874 BQA327874 BZW327874 CJS327874 CTO327874 DDK327874 DNG327874 DXC327874 EGY327874 EQU327874 FAQ327874 FKM327874 FUI327874 GEE327874 GOA327874 GXW327874 HHS327874 HRO327874 IBK327874 ILG327874 IVC327874 JEY327874 JOU327874 JYQ327874 KIM327874 KSI327874 LCE327874 LMA327874 LVW327874 MFS327874 MPO327874 MZK327874 NJG327874 NTC327874 OCY327874 OMU327874 OWQ327874 PGM327874 PQI327874 QAE327874 QKA327874 QTW327874 RDS327874 RNO327874 RXK327874 SHG327874 SRC327874 TAY327874 TKU327874 TUQ327874 UEM327874 UOI327874 UYE327874 VIA327874 VRW327874 WBS327874 WLO327874 WVK327874 C393410 IY393410 SU393410 ACQ393410 AMM393410 AWI393410 BGE393410 BQA393410 BZW393410 CJS393410 CTO393410 DDK393410 DNG393410 DXC393410 EGY393410 EQU393410 FAQ393410 FKM393410 FUI393410 GEE393410 GOA393410 GXW393410 HHS393410 HRO393410 IBK393410 ILG393410 IVC393410 JEY393410 JOU393410 JYQ393410 KIM393410 KSI393410 LCE393410 LMA393410 LVW393410 MFS393410 MPO393410 MZK393410 NJG393410 NTC393410 OCY393410 OMU393410 OWQ393410 PGM393410 PQI393410 QAE393410 QKA393410 QTW393410 RDS393410 RNO393410 RXK393410 SHG393410 SRC393410 TAY393410 TKU393410 TUQ393410 UEM393410 UOI393410 UYE393410 VIA393410 VRW393410 WBS393410 WLO393410 WVK393410 C458946 IY458946 SU458946 ACQ458946 AMM458946 AWI458946 BGE458946 BQA458946 BZW458946 CJS458946 CTO458946 DDK458946 DNG458946 DXC458946 EGY458946 EQU458946 FAQ458946 FKM458946 FUI458946 GEE458946 GOA458946 GXW458946 HHS458946 HRO458946 IBK458946 ILG458946 IVC458946 JEY458946 JOU458946 JYQ458946 KIM458946 KSI458946 LCE458946 LMA458946 LVW458946 MFS458946 MPO458946 MZK458946 NJG458946 NTC458946 OCY458946 OMU458946 OWQ458946 PGM458946 PQI458946 QAE458946 QKA458946 QTW458946 RDS458946 RNO458946 RXK458946 SHG458946 SRC458946 TAY458946 TKU458946 TUQ458946 UEM458946 UOI458946 UYE458946 VIA458946 VRW458946 WBS458946 WLO458946 WVK458946 C524482 IY524482 SU524482 ACQ524482 AMM524482 AWI524482 BGE524482 BQA524482 BZW524482 CJS524482 CTO524482 DDK524482 DNG524482 DXC524482 EGY524482 EQU524482 FAQ524482 FKM524482 FUI524482 GEE524482 GOA524482 GXW524482 HHS524482 HRO524482 IBK524482 ILG524482 IVC524482 JEY524482 JOU524482 JYQ524482 KIM524482 KSI524482 LCE524482 LMA524482 LVW524482 MFS524482 MPO524482 MZK524482 NJG524482 NTC524482 OCY524482 OMU524482 OWQ524482 PGM524482 PQI524482 QAE524482 QKA524482 QTW524482 RDS524482 RNO524482 RXK524482 SHG524482 SRC524482 TAY524482 TKU524482 TUQ524482 UEM524482 UOI524482 UYE524482 VIA524482 VRW524482 WBS524482 WLO524482 WVK524482 C590018 IY590018 SU590018 ACQ590018 AMM590018 AWI590018 BGE590018 BQA590018 BZW590018 CJS590018 CTO590018 DDK590018 DNG590018 DXC590018 EGY590018 EQU590018 FAQ590018 FKM590018 FUI590018 GEE590018 GOA590018 GXW590018 HHS590018 HRO590018 IBK590018 ILG590018 IVC590018 JEY590018 JOU590018 JYQ590018 KIM590018 KSI590018 LCE590018 LMA590018 LVW590018 MFS590018 MPO590018 MZK590018 NJG590018 NTC590018 OCY590018 OMU590018 OWQ590018 PGM590018 PQI590018 QAE590018 QKA590018 QTW590018 RDS590018 RNO590018 RXK590018 SHG590018 SRC590018 TAY590018 TKU590018 TUQ590018 UEM590018 UOI590018 UYE590018 VIA590018 VRW590018 WBS590018 WLO590018 WVK590018 C655554 IY655554 SU655554 ACQ655554 AMM655554 AWI655554 BGE655554 BQA655554 BZW655554 CJS655554 CTO655554 DDK655554 DNG655554 DXC655554 EGY655554 EQU655554 FAQ655554 FKM655554 FUI655554 GEE655554 GOA655554 GXW655554 HHS655554 HRO655554 IBK655554 ILG655554 IVC655554 JEY655554 JOU655554 JYQ655554 KIM655554 KSI655554 LCE655554 LMA655554 LVW655554 MFS655554 MPO655554 MZK655554 NJG655554 NTC655554 OCY655554 OMU655554 OWQ655554 PGM655554 PQI655554 QAE655554 QKA655554 QTW655554 RDS655554 RNO655554 RXK655554 SHG655554 SRC655554 TAY655554 TKU655554 TUQ655554 UEM655554 UOI655554 UYE655554 VIA655554 VRW655554 WBS655554 WLO655554 WVK655554 C721090 IY721090 SU721090 ACQ721090 AMM721090 AWI721090 BGE721090 BQA721090 BZW721090 CJS721090 CTO721090 DDK721090 DNG721090 DXC721090 EGY721090 EQU721090 FAQ721090 FKM721090 FUI721090 GEE721090 GOA721090 GXW721090 HHS721090 HRO721090 IBK721090 ILG721090 IVC721090 JEY721090 JOU721090 JYQ721090 KIM721090 KSI721090 LCE721090 LMA721090 LVW721090 MFS721090 MPO721090 MZK721090 NJG721090 NTC721090 OCY721090 OMU721090 OWQ721090 PGM721090 PQI721090 QAE721090 QKA721090 QTW721090 RDS721090 RNO721090 RXK721090 SHG721090 SRC721090 TAY721090 TKU721090 TUQ721090 UEM721090 UOI721090 UYE721090 VIA721090 VRW721090 WBS721090 WLO721090 WVK721090 C786626 IY786626 SU786626 ACQ786626 AMM786626 AWI786626 BGE786626 BQA786626 BZW786626 CJS786626 CTO786626 DDK786626 DNG786626 DXC786626 EGY786626 EQU786626 FAQ786626 FKM786626 FUI786626 GEE786626 GOA786626 GXW786626 HHS786626 HRO786626 IBK786626 ILG786626 IVC786626 JEY786626 JOU786626 JYQ786626 KIM786626 KSI786626 LCE786626 LMA786626 LVW786626 MFS786626 MPO786626 MZK786626 NJG786626 NTC786626 OCY786626 OMU786626 OWQ786626 PGM786626 PQI786626 QAE786626 QKA786626 QTW786626 RDS786626 RNO786626 RXK786626 SHG786626 SRC786626 TAY786626 TKU786626 TUQ786626 UEM786626 UOI786626 UYE786626 VIA786626 VRW786626 WBS786626 WLO786626 WVK786626 C852162 IY852162 SU852162 ACQ852162 AMM852162 AWI852162 BGE852162 BQA852162 BZW852162 CJS852162 CTO852162 DDK852162 DNG852162 DXC852162 EGY852162 EQU852162 FAQ852162 FKM852162 FUI852162 GEE852162 GOA852162 GXW852162 HHS852162 HRO852162 IBK852162 ILG852162 IVC852162 JEY852162 JOU852162 JYQ852162 KIM852162 KSI852162 LCE852162 LMA852162 LVW852162 MFS852162 MPO852162 MZK852162 NJG852162 NTC852162 OCY852162 OMU852162 OWQ852162 PGM852162 PQI852162 QAE852162 QKA852162 QTW852162 RDS852162 RNO852162 RXK852162 SHG852162 SRC852162 TAY852162 TKU852162 TUQ852162 UEM852162 UOI852162 UYE852162 VIA852162 VRW852162 WBS852162 WLO852162 WVK852162 C917698 IY917698 SU917698 ACQ917698 AMM917698 AWI917698 BGE917698 BQA917698 BZW917698 CJS917698 CTO917698 DDK917698 DNG917698 DXC917698 EGY917698 EQU917698 FAQ917698 FKM917698 FUI917698 GEE917698 GOA917698 GXW917698 HHS917698 HRO917698 IBK917698 ILG917698 IVC917698 JEY917698 JOU917698 JYQ917698 KIM917698 KSI917698 LCE917698 LMA917698 LVW917698 MFS917698 MPO917698 MZK917698 NJG917698 NTC917698 OCY917698 OMU917698 OWQ917698 PGM917698 PQI917698 QAE917698 QKA917698 QTW917698 RDS917698 RNO917698 RXK917698 SHG917698 SRC917698 TAY917698 TKU917698 TUQ917698 UEM917698 UOI917698 UYE917698 VIA917698 VRW917698 WBS917698 WLO917698 WVK917698 C983234 IY983234 SU983234 ACQ983234 AMM983234 AWI983234 BGE983234 BQA983234 BZW983234 CJS983234 CTO983234 DDK983234 DNG983234 DXC983234 EGY983234 EQU983234 FAQ983234 FKM983234 FUI983234 GEE983234 GOA983234 GXW983234 HHS983234 HRO983234 IBK983234 ILG983234 IVC983234 JEY983234 JOU983234 JYQ983234 KIM983234 KSI983234 LCE983234 LMA983234 LVW983234 MFS983234 MPO983234 MZK983234 NJG983234 NTC983234 OCY983234 OMU983234 OWQ983234 PGM983234 PQI983234 QAE983234 QKA983234 QTW983234 RDS983234 RNO983234 RXK983234 SHG983234 SRC983234 TAY983234 TKU983234 TUQ983234 UEM983234 UOI983234 UYE983234 VIA983234 VRW983234 WBS983234 WLO983234 WVK983234 C204 IY204 SU204 ACQ204 AMM204 AWI204 BGE204 BQA204 BZW204 CJS204 CTO204 DDK204 DNG204 DXC204 EGY204 EQU204 FAQ204 FKM204 FUI204 GEE204 GOA204 GXW204 HHS204 HRO204 IBK204 ILG204 IVC204 JEY204 JOU204 JYQ204 KIM204 KSI204 LCE204 LMA204 LVW204 MFS204 MPO204 MZK204 NJG204 NTC204 OCY204 OMU204 OWQ204 PGM204 PQI204 QAE204 QKA204 QTW204 RDS204 RNO204 RXK204 SHG204 SRC204 TAY204 TKU204 TUQ204 UEM204 UOI204 UYE204 VIA204 VRW204 WBS204 WLO204 WVK204 C65740 IY65740 SU65740 ACQ65740 AMM65740 AWI65740 BGE65740 BQA65740 BZW65740 CJS65740 CTO65740 DDK65740 DNG65740 DXC65740 EGY65740 EQU65740 FAQ65740 FKM65740 FUI65740 GEE65740 GOA65740 GXW65740 HHS65740 HRO65740 IBK65740 ILG65740 IVC65740 JEY65740 JOU65740 JYQ65740 KIM65740 KSI65740 LCE65740 LMA65740 LVW65740 MFS65740 MPO65740 MZK65740 NJG65740 NTC65740 OCY65740 OMU65740 OWQ65740 PGM65740 PQI65740 QAE65740 QKA65740 QTW65740 RDS65740 RNO65740 RXK65740 SHG65740 SRC65740 TAY65740 TKU65740 TUQ65740 UEM65740 UOI65740 UYE65740 VIA65740 VRW65740 WBS65740 WLO65740 WVK65740 C131276 IY131276 SU131276 ACQ131276 AMM131276 AWI131276 BGE131276 BQA131276 BZW131276 CJS131276 CTO131276 DDK131276 DNG131276 DXC131276 EGY131276 EQU131276 FAQ131276 FKM131276 FUI131276 GEE131276 GOA131276 GXW131276 HHS131276 HRO131276 IBK131276 ILG131276 IVC131276 JEY131276 JOU131276 JYQ131276 KIM131276 KSI131276 LCE131276 LMA131276 LVW131276 MFS131276 MPO131276 MZK131276 NJG131276 NTC131276 OCY131276 OMU131276 OWQ131276 PGM131276 PQI131276 QAE131276 QKA131276 QTW131276 RDS131276 RNO131276 RXK131276 SHG131276 SRC131276 TAY131276 TKU131276 TUQ131276 UEM131276 UOI131276 UYE131276 VIA131276 VRW131276 WBS131276 WLO131276 WVK131276 C196812 IY196812 SU196812 ACQ196812 AMM196812 AWI196812 BGE196812 BQA196812 BZW196812 CJS196812 CTO196812 DDK196812 DNG196812 DXC196812 EGY196812 EQU196812 FAQ196812 FKM196812 FUI196812 GEE196812 GOA196812 GXW196812 HHS196812 HRO196812 IBK196812 ILG196812 IVC196812 JEY196812 JOU196812 JYQ196812 KIM196812 KSI196812 LCE196812 LMA196812 LVW196812 MFS196812 MPO196812 MZK196812 NJG196812 NTC196812 OCY196812 OMU196812 OWQ196812 PGM196812 PQI196812 QAE196812 QKA196812 QTW196812 RDS196812 RNO196812 RXK196812 SHG196812 SRC196812 TAY196812 TKU196812 TUQ196812 UEM196812 UOI196812 UYE196812 VIA196812 VRW196812 WBS196812 WLO196812 WVK196812 C262348 IY262348 SU262348 ACQ262348 AMM262348 AWI262348 BGE262348 BQA262348 BZW262348 CJS262348 CTO262348 DDK262348 DNG262348 DXC262348 EGY262348 EQU262348 FAQ262348 FKM262348 FUI262348 GEE262348 GOA262348 GXW262348 HHS262348 HRO262348 IBK262348 ILG262348 IVC262348 JEY262348 JOU262348 JYQ262348 KIM262348 KSI262348 LCE262348 LMA262348 LVW262348 MFS262348 MPO262348 MZK262348 NJG262348 NTC262348 OCY262348 OMU262348 OWQ262348 PGM262348 PQI262348 QAE262348 QKA262348 QTW262348 RDS262348 RNO262348 RXK262348 SHG262348 SRC262348 TAY262348 TKU262348 TUQ262348 UEM262348 UOI262348 UYE262348 VIA262348 VRW262348 WBS262348 WLO262348 WVK262348 C327884 IY327884 SU327884 ACQ327884 AMM327884 AWI327884 BGE327884 BQA327884 BZW327884 CJS327884 CTO327884 DDK327884 DNG327884 DXC327884 EGY327884 EQU327884 FAQ327884 FKM327884 FUI327884 GEE327884 GOA327884 GXW327884 HHS327884 HRO327884 IBK327884 ILG327884 IVC327884 JEY327884 JOU327884 JYQ327884 KIM327884 KSI327884 LCE327884 LMA327884 LVW327884 MFS327884 MPO327884 MZK327884 NJG327884 NTC327884 OCY327884 OMU327884 OWQ327884 PGM327884 PQI327884 QAE327884 QKA327884 QTW327884 RDS327884 RNO327884 RXK327884 SHG327884 SRC327884 TAY327884 TKU327884 TUQ327884 UEM327884 UOI327884 UYE327884 VIA327884 VRW327884 WBS327884 WLO327884 WVK327884 C393420 IY393420 SU393420 ACQ393420 AMM393420 AWI393420 BGE393420 BQA393420 BZW393420 CJS393420 CTO393420 DDK393420 DNG393420 DXC393420 EGY393420 EQU393420 FAQ393420 FKM393420 FUI393420 GEE393420 GOA393420 GXW393420 HHS393420 HRO393420 IBK393420 ILG393420 IVC393420 JEY393420 JOU393420 JYQ393420 KIM393420 KSI393420 LCE393420 LMA393420 LVW393420 MFS393420 MPO393420 MZK393420 NJG393420 NTC393420 OCY393420 OMU393420 OWQ393420 PGM393420 PQI393420 QAE393420 QKA393420 QTW393420 RDS393420 RNO393420 RXK393420 SHG393420 SRC393420 TAY393420 TKU393420 TUQ393420 UEM393420 UOI393420 UYE393420 VIA393420 VRW393420 WBS393420 WLO393420 WVK393420 C458956 IY458956 SU458956 ACQ458956 AMM458956 AWI458956 BGE458956 BQA458956 BZW458956 CJS458956 CTO458956 DDK458956 DNG458956 DXC458956 EGY458956 EQU458956 FAQ458956 FKM458956 FUI458956 GEE458956 GOA458956 GXW458956 HHS458956 HRO458956 IBK458956 ILG458956 IVC458956 JEY458956 JOU458956 JYQ458956 KIM458956 KSI458956 LCE458956 LMA458956 LVW458956 MFS458956 MPO458956 MZK458956 NJG458956 NTC458956 OCY458956 OMU458956 OWQ458956 PGM458956 PQI458956 QAE458956 QKA458956 QTW458956 RDS458956 RNO458956 RXK458956 SHG458956 SRC458956 TAY458956 TKU458956 TUQ458956 UEM458956 UOI458956 UYE458956 VIA458956 VRW458956 WBS458956 WLO458956 WVK458956 C524492 IY524492 SU524492 ACQ524492 AMM524492 AWI524492 BGE524492 BQA524492 BZW524492 CJS524492 CTO524492 DDK524492 DNG524492 DXC524492 EGY524492 EQU524492 FAQ524492 FKM524492 FUI524492 GEE524492 GOA524492 GXW524492 HHS524492 HRO524492 IBK524492 ILG524492 IVC524492 JEY524492 JOU524492 JYQ524492 KIM524492 KSI524492 LCE524492 LMA524492 LVW524492 MFS524492 MPO524492 MZK524492 NJG524492 NTC524492 OCY524492 OMU524492 OWQ524492 PGM524492 PQI524492 QAE524492 QKA524492 QTW524492 RDS524492 RNO524492 RXK524492 SHG524492 SRC524492 TAY524492 TKU524492 TUQ524492 UEM524492 UOI524492 UYE524492 VIA524492 VRW524492 WBS524492 WLO524492 WVK524492 C590028 IY590028 SU590028 ACQ590028 AMM590028 AWI590028 BGE590028 BQA590028 BZW590028 CJS590028 CTO590028 DDK590028 DNG590028 DXC590028 EGY590028 EQU590028 FAQ590028 FKM590028 FUI590028 GEE590028 GOA590028 GXW590028 HHS590028 HRO590028 IBK590028 ILG590028 IVC590028 JEY590028 JOU590028 JYQ590028 KIM590028 KSI590028 LCE590028 LMA590028 LVW590028 MFS590028 MPO590028 MZK590028 NJG590028 NTC590028 OCY590028 OMU590028 OWQ590028 PGM590028 PQI590028 QAE590028 QKA590028 QTW590028 RDS590028 RNO590028 RXK590028 SHG590028 SRC590028 TAY590028 TKU590028 TUQ590028 UEM590028 UOI590028 UYE590028 VIA590028 VRW590028 WBS590028 WLO590028 WVK590028 C655564 IY655564 SU655564 ACQ655564 AMM655564 AWI655564 BGE655564 BQA655564 BZW655564 CJS655564 CTO655564 DDK655564 DNG655564 DXC655564 EGY655564 EQU655564 FAQ655564 FKM655564 FUI655564 GEE655564 GOA655564 GXW655564 HHS655564 HRO655564 IBK655564 ILG655564 IVC655564 JEY655564 JOU655564 JYQ655564 KIM655564 KSI655564 LCE655564 LMA655564 LVW655564 MFS655564 MPO655564 MZK655564 NJG655564 NTC655564 OCY655564 OMU655564 OWQ655564 PGM655564 PQI655564 QAE655564 QKA655564 QTW655564 RDS655564 RNO655564 RXK655564 SHG655564 SRC655564 TAY655564 TKU655564 TUQ655564 UEM655564 UOI655564 UYE655564 VIA655564 VRW655564 WBS655564 WLO655564 WVK655564 C721100 IY721100 SU721100 ACQ721100 AMM721100 AWI721100 BGE721100 BQA721100 BZW721100 CJS721100 CTO721100 DDK721100 DNG721100 DXC721100 EGY721100 EQU721100 FAQ721100 FKM721100 FUI721100 GEE721100 GOA721100 GXW721100 HHS721100 HRO721100 IBK721100 ILG721100 IVC721100 JEY721100 JOU721100 JYQ721100 KIM721100 KSI721100 LCE721100 LMA721100 LVW721100 MFS721100 MPO721100 MZK721100 NJG721100 NTC721100 OCY721100 OMU721100 OWQ721100 PGM721100 PQI721100 QAE721100 QKA721100 QTW721100 RDS721100 RNO721100 RXK721100 SHG721100 SRC721100 TAY721100 TKU721100 TUQ721100 UEM721100 UOI721100 UYE721100 VIA721100 VRW721100 WBS721100 WLO721100 WVK721100 C786636 IY786636 SU786636 ACQ786636 AMM786636 AWI786636 BGE786636 BQA786636 BZW786636 CJS786636 CTO786636 DDK786636 DNG786636 DXC786636 EGY786636 EQU786636 FAQ786636 FKM786636 FUI786636 GEE786636 GOA786636 GXW786636 HHS786636 HRO786636 IBK786636 ILG786636 IVC786636 JEY786636 JOU786636 JYQ786636 KIM786636 KSI786636 LCE786636 LMA786636 LVW786636 MFS786636 MPO786636 MZK786636 NJG786636 NTC786636 OCY786636 OMU786636 OWQ786636 PGM786636 PQI786636 QAE786636 QKA786636 QTW786636 RDS786636 RNO786636 RXK786636 SHG786636 SRC786636 TAY786636 TKU786636 TUQ786636 UEM786636 UOI786636 UYE786636 VIA786636 VRW786636 WBS786636 WLO786636 WVK786636 C852172 IY852172 SU852172 ACQ852172 AMM852172 AWI852172 BGE852172 BQA852172 BZW852172 CJS852172 CTO852172 DDK852172 DNG852172 DXC852172 EGY852172 EQU852172 FAQ852172 FKM852172 FUI852172 GEE852172 GOA852172 GXW852172 HHS852172 HRO852172 IBK852172 ILG852172 IVC852172 JEY852172 JOU852172 JYQ852172 KIM852172 KSI852172 LCE852172 LMA852172 LVW852172 MFS852172 MPO852172 MZK852172 NJG852172 NTC852172 OCY852172 OMU852172 OWQ852172 PGM852172 PQI852172 QAE852172 QKA852172 QTW852172 RDS852172 RNO852172 RXK852172 SHG852172 SRC852172 TAY852172 TKU852172 TUQ852172 UEM852172 UOI852172 UYE852172 VIA852172 VRW852172 WBS852172 WLO852172 WVK852172 C917708 IY917708 SU917708 ACQ917708 AMM917708 AWI917708 BGE917708 BQA917708 BZW917708 CJS917708 CTO917708 DDK917708 DNG917708 DXC917708 EGY917708 EQU917708 FAQ917708 FKM917708 FUI917708 GEE917708 GOA917708 GXW917708 HHS917708 HRO917708 IBK917708 ILG917708 IVC917708 JEY917708 JOU917708 JYQ917708 KIM917708 KSI917708 LCE917708 LMA917708 LVW917708 MFS917708 MPO917708 MZK917708 NJG917708 NTC917708 OCY917708 OMU917708 OWQ917708 PGM917708 PQI917708 QAE917708 QKA917708 QTW917708 RDS917708 RNO917708 RXK917708 SHG917708 SRC917708 TAY917708 TKU917708 TUQ917708 UEM917708 UOI917708 UYE917708 VIA917708 VRW917708 WBS917708 WLO917708 WVK917708 C983244 IY983244 SU983244 ACQ983244 AMM983244 AWI983244 BGE983244 BQA983244 BZW983244 CJS983244 CTO983244 DDK983244 DNG983244 DXC983244 EGY983244 EQU983244 FAQ983244 FKM983244 FUI983244 GEE983244 GOA983244 GXW983244 HHS983244 HRO983244 IBK983244 ILG983244 IVC983244 JEY983244 JOU983244 JYQ983244 KIM983244 KSI983244 LCE983244 LMA983244 LVW983244 MFS983244 MPO983244 MZK983244 NJG983244 NTC983244 OCY983244 OMU983244 OWQ983244 PGM983244 PQI983244 QAE983244 QKA983244 QTW983244 RDS983244 RNO983244 RXK983244 SHG983244 SRC983244 TAY983244 TKU983244 TUQ983244 UEM983244 UOI983244 UYE983244 VIA983244 VRW983244 WBS983244 WLO983244 WVK983244 C122 IY122 SU122 ACQ122 AMM122 AWI122 BGE122 BQA122 BZW122 CJS122 CTO122 DDK122 DNG122 DXC122 EGY122 EQU122 FAQ122 FKM122 FUI122 GEE122 GOA122 GXW122 HHS122 HRO122 IBK122 ILG122 IVC122 JEY122 JOU122 JYQ122 KIM122 KSI122 LCE122 LMA122 LVW122 MFS122 MPO122 MZK122 NJG122 NTC122 OCY122 OMU122 OWQ122 PGM122 PQI122 QAE122 QKA122 QTW122 RDS122 RNO122 RXK122 SHG122 SRC122 TAY122 TKU122 TUQ122 UEM122 UOI122 UYE122 VIA122 VRW122 WBS122 WLO122 WVK122 C65658 IY65658 SU65658 ACQ65658 AMM65658 AWI65658 BGE65658 BQA65658 BZW65658 CJS65658 CTO65658 DDK65658 DNG65658 DXC65658 EGY65658 EQU65658 FAQ65658 FKM65658 FUI65658 GEE65658 GOA65658 GXW65658 HHS65658 HRO65658 IBK65658 ILG65658 IVC65658 JEY65658 JOU65658 JYQ65658 KIM65658 KSI65658 LCE65658 LMA65658 LVW65658 MFS65658 MPO65658 MZK65658 NJG65658 NTC65658 OCY65658 OMU65658 OWQ65658 PGM65658 PQI65658 QAE65658 QKA65658 QTW65658 RDS65658 RNO65658 RXK65658 SHG65658 SRC65658 TAY65658 TKU65658 TUQ65658 UEM65658 UOI65658 UYE65658 VIA65658 VRW65658 WBS65658 WLO65658 WVK65658 C131194 IY131194 SU131194 ACQ131194 AMM131194 AWI131194 BGE131194 BQA131194 BZW131194 CJS131194 CTO131194 DDK131194 DNG131194 DXC131194 EGY131194 EQU131194 FAQ131194 FKM131194 FUI131194 GEE131194 GOA131194 GXW131194 HHS131194 HRO131194 IBK131194 ILG131194 IVC131194 JEY131194 JOU131194 JYQ131194 KIM131194 KSI131194 LCE131194 LMA131194 LVW131194 MFS131194 MPO131194 MZK131194 NJG131194 NTC131194 OCY131194 OMU131194 OWQ131194 PGM131194 PQI131194 QAE131194 QKA131194 QTW131194 RDS131194 RNO131194 RXK131194 SHG131194 SRC131194 TAY131194 TKU131194 TUQ131194 UEM131194 UOI131194 UYE131194 VIA131194 VRW131194 WBS131194 WLO131194 WVK131194 C196730 IY196730 SU196730 ACQ196730 AMM196730 AWI196730 BGE196730 BQA196730 BZW196730 CJS196730 CTO196730 DDK196730 DNG196730 DXC196730 EGY196730 EQU196730 FAQ196730 FKM196730 FUI196730 GEE196730 GOA196730 GXW196730 HHS196730 HRO196730 IBK196730 ILG196730 IVC196730 JEY196730 JOU196730 JYQ196730 KIM196730 KSI196730 LCE196730 LMA196730 LVW196730 MFS196730 MPO196730 MZK196730 NJG196730 NTC196730 OCY196730 OMU196730 OWQ196730 PGM196730 PQI196730 QAE196730 QKA196730 QTW196730 RDS196730 RNO196730 RXK196730 SHG196730 SRC196730 TAY196730 TKU196730 TUQ196730 UEM196730 UOI196730 UYE196730 VIA196730 VRW196730 WBS196730 WLO196730 WVK196730 C262266 IY262266 SU262266 ACQ262266 AMM262266 AWI262266 BGE262266 BQA262266 BZW262266 CJS262266 CTO262266 DDK262266 DNG262266 DXC262266 EGY262266 EQU262266 FAQ262266 FKM262266 FUI262266 GEE262266 GOA262266 GXW262266 HHS262266 HRO262266 IBK262266 ILG262266 IVC262266 JEY262266 JOU262266 JYQ262266 KIM262266 KSI262266 LCE262266 LMA262266 LVW262266 MFS262266 MPO262266 MZK262266 NJG262266 NTC262266 OCY262266 OMU262266 OWQ262266 PGM262266 PQI262266 QAE262266 QKA262266 QTW262266 RDS262266 RNO262266 RXK262266 SHG262266 SRC262266 TAY262266 TKU262266 TUQ262266 UEM262266 UOI262266 UYE262266 VIA262266 VRW262266 WBS262266 WLO262266 WVK262266 C327802 IY327802 SU327802 ACQ327802 AMM327802 AWI327802 BGE327802 BQA327802 BZW327802 CJS327802 CTO327802 DDK327802 DNG327802 DXC327802 EGY327802 EQU327802 FAQ327802 FKM327802 FUI327802 GEE327802 GOA327802 GXW327802 HHS327802 HRO327802 IBK327802 ILG327802 IVC327802 JEY327802 JOU327802 JYQ327802 KIM327802 KSI327802 LCE327802 LMA327802 LVW327802 MFS327802 MPO327802 MZK327802 NJG327802 NTC327802 OCY327802 OMU327802 OWQ327802 PGM327802 PQI327802 QAE327802 QKA327802 QTW327802 RDS327802 RNO327802 RXK327802 SHG327802 SRC327802 TAY327802 TKU327802 TUQ327802 UEM327802 UOI327802 UYE327802 VIA327802 VRW327802 WBS327802 WLO327802 WVK327802 C393338 IY393338 SU393338 ACQ393338 AMM393338 AWI393338 BGE393338 BQA393338 BZW393338 CJS393338 CTO393338 DDK393338 DNG393338 DXC393338 EGY393338 EQU393338 FAQ393338 FKM393338 FUI393338 GEE393338 GOA393338 GXW393338 HHS393338 HRO393338 IBK393338 ILG393338 IVC393338 JEY393338 JOU393338 JYQ393338 KIM393338 KSI393338 LCE393338 LMA393338 LVW393338 MFS393338 MPO393338 MZK393338 NJG393338 NTC393338 OCY393338 OMU393338 OWQ393338 PGM393338 PQI393338 QAE393338 QKA393338 QTW393338 RDS393338 RNO393338 RXK393338 SHG393338 SRC393338 TAY393338 TKU393338 TUQ393338 UEM393338 UOI393338 UYE393338 VIA393338 VRW393338 WBS393338 WLO393338 WVK393338 C458874 IY458874 SU458874 ACQ458874 AMM458874 AWI458874 BGE458874 BQA458874 BZW458874 CJS458874 CTO458874 DDK458874 DNG458874 DXC458874 EGY458874 EQU458874 FAQ458874 FKM458874 FUI458874 GEE458874 GOA458874 GXW458874 HHS458874 HRO458874 IBK458874 ILG458874 IVC458874 JEY458874 JOU458874 JYQ458874 KIM458874 KSI458874 LCE458874 LMA458874 LVW458874 MFS458874 MPO458874 MZK458874 NJG458874 NTC458874 OCY458874 OMU458874 OWQ458874 PGM458874 PQI458874 QAE458874 QKA458874 QTW458874 RDS458874 RNO458874 RXK458874 SHG458874 SRC458874 TAY458874 TKU458874 TUQ458874 UEM458874 UOI458874 UYE458874 VIA458874 VRW458874 WBS458874 WLO458874 WVK458874 C524410 IY524410 SU524410 ACQ524410 AMM524410 AWI524410 BGE524410 BQA524410 BZW524410 CJS524410 CTO524410 DDK524410 DNG524410 DXC524410 EGY524410 EQU524410 FAQ524410 FKM524410 FUI524410 GEE524410 GOA524410 GXW524410 HHS524410 HRO524410 IBK524410 ILG524410 IVC524410 JEY524410 JOU524410 JYQ524410 KIM524410 KSI524410 LCE524410 LMA524410 LVW524410 MFS524410 MPO524410 MZK524410 NJG524410 NTC524410 OCY524410 OMU524410 OWQ524410 PGM524410 PQI524410 QAE524410 QKA524410 QTW524410 RDS524410 RNO524410 RXK524410 SHG524410 SRC524410 TAY524410 TKU524410 TUQ524410 UEM524410 UOI524410 UYE524410 VIA524410 VRW524410 WBS524410 WLO524410 WVK524410 C589946 IY589946 SU589946 ACQ589946 AMM589946 AWI589946 BGE589946 BQA589946 BZW589946 CJS589946 CTO589946 DDK589946 DNG589946 DXC589946 EGY589946 EQU589946 FAQ589946 FKM589946 FUI589946 GEE589946 GOA589946 GXW589946 HHS589946 HRO589946 IBK589946 ILG589946 IVC589946 JEY589946 JOU589946 JYQ589946 KIM589946 KSI589946 LCE589946 LMA589946 LVW589946 MFS589946 MPO589946 MZK589946 NJG589946 NTC589946 OCY589946 OMU589946 OWQ589946 PGM589946 PQI589946 QAE589946 QKA589946 QTW589946 RDS589946 RNO589946 RXK589946 SHG589946 SRC589946 TAY589946 TKU589946 TUQ589946 UEM589946 UOI589946 UYE589946 VIA589946 VRW589946 WBS589946 WLO589946 WVK589946 C655482 IY655482 SU655482 ACQ655482 AMM655482 AWI655482 BGE655482 BQA655482 BZW655482 CJS655482 CTO655482 DDK655482 DNG655482 DXC655482 EGY655482 EQU655482 FAQ655482 FKM655482 FUI655482 GEE655482 GOA655482 GXW655482 HHS655482 HRO655482 IBK655482 ILG655482 IVC655482 JEY655482 JOU655482 JYQ655482 KIM655482 KSI655482 LCE655482 LMA655482 LVW655482 MFS655482 MPO655482 MZK655482 NJG655482 NTC655482 OCY655482 OMU655482 OWQ655482 PGM655482 PQI655482 QAE655482 QKA655482 QTW655482 RDS655482 RNO655482 RXK655482 SHG655482 SRC655482 TAY655482 TKU655482 TUQ655482 UEM655482 UOI655482 UYE655482 VIA655482 VRW655482 WBS655482 WLO655482 WVK655482 C721018 IY721018 SU721018 ACQ721018 AMM721018 AWI721018 BGE721018 BQA721018 BZW721018 CJS721018 CTO721018 DDK721018 DNG721018 DXC721018 EGY721018 EQU721018 FAQ721018 FKM721018 FUI721018 GEE721018 GOA721018 GXW721018 HHS721018 HRO721018 IBK721018 ILG721018 IVC721018 JEY721018 JOU721018 JYQ721018 KIM721018 KSI721018 LCE721018 LMA721018 LVW721018 MFS721018 MPO721018 MZK721018 NJG721018 NTC721018 OCY721018 OMU721018 OWQ721018 PGM721018 PQI721018 QAE721018 QKA721018 QTW721018 RDS721018 RNO721018 RXK721018 SHG721018 SRC721018 TAY721018 TKU721018 TUQ721018 UEM721018 UOI721018 UYE721018 VIA721018 VRW721018 WBS721018 WLO721018 WVK721018 C786554 IY786554 SU786554 ACQ786554 AMM786554 AWI786554 BGE786554 BQA786554 BZW786554 CJS786554 CTO786554 DDK786554 DNG786554 DXC786554 EGY786554 EQU786554 FAQ786554 FKM786554 FUI786554 GEE786554 GOA786554 GXW786554 HHS786554 HRO786554 IBK786554 ILG786554 IVC786554 JEY786554 JOU786554 JYQ786554 KIM786554 KSI786554 LCE786554 LMA786554 LVW786554 MFS786554 MPO786554 MZK786554 NJG786554 NTC786554 OCY786554 OMU786554 OWQ786554 PGM786554 PQI786554 QAE786554 QKA786554 QTW786554 RDS786554 RNO786554 RXK786554 SHG786554 SRC786554 TAY786554 TKU786554 TUQ786554 UEM786554 UOI786554 UYE786554 VIA786554 VRW786554 WBS786554 WLO786554 WVK786554 C852090 IY852090 SU852090 ACQ852090 AMM852090 AWI852090 BGE852090 BQA852090 BZW852090 CJS852090 CTO852090 DDK852090 DNG852090 DXC852090 EGY852090 EQU852090 FAQ852090 FKM852090 FUI852090 GEE852090 GOA852090 GXW852090 HHS852090 HRO852090 IBK852090 ILG852090 IVC852090 JEY852090 JOU852090 JYQ852090 KIM852090 KSI852090 LCE852090 LMA852090 LVW852090 MFS852090 MPO852090 MZK852090 NJG852090 NTC852090 OCY852090 OMU852090 OWQ852090 PGM852090 PQI852090 QAE852090 QKA852090 QTW852090 RDS852090 RNO852090 RXK852090 SHG852090 SRC852090 TAY852090 TKU852090 TUQ852090 UEM852090 UOI852090 UYE852090 VIA852090 VRW852090 WBS852090 WLO852090 WVK852090 C917626 IY917626 SU917626 ACQ917626 AMM917626 AWI917626 BGE917626 BQA917626 BZW917626 CJS917626 CTO917626 DDK917626 DNG917626 DXC917626 EGY917626 EQU917626 FAQ917626 FKM917626 FUI917626 GEE917626 GOA917626 GXW917626 HHS917626 HRO917626 IBK917626 ILG917626 IVC917626 JEY917626 JOU917626 JYQ917626 KIM917626 KSI917626 LCE917626 LMA917626 LVW917626 MFS917626 MPO917626 MZK917626 NJG917626 NTC917626 OCY917626 OMU917626 OWQ917626 PGM917626 PQI917626 QAE917626 QKA917626 QTW917626 RDS917626 RNO917626 RXK917626 SHG917626 SRC917626 TAY917626 TKU917626 TUQ917626 UEM917626 UOI917626 UYE917626 VIA917626 VRW917626 WBS917626 WLO917626 WVK917626 C983162 IY983162 SU983162 ACQ983162 AMM983162 AWI983162 BGE983162 BQA983162 BZW983162 CJS983162 CTO983162 DDK983162 DNG983162 DXC983162 EGY983162 EQU983162 FAQ983162 FKM983162 FUI983162 GEE983162 GOA983162 GXW983162 HHS983162 HRO983162 IBK983162 ILG983162 IVC983162 JEY983162 JOU983162 JYQ983162 KIM983162 KSI983162 LCE983162 LMA983162 LVW983162 MFS983162 MPO983162 MZK983162 NJG983162 NTC983162 OCY983162 OMU983162 OWQ983162 PGM983162 PQI983162 QAE983162 QKA983162 QTW983162 RDS983162 RNO983162 RXK983162 SHG983162 SRC983162 TAY983162 TKU983162 TUQ983162 UEM983162 UOI983162 UYE983162 VIA983162 VRW983162 WBS983162 WLO983162 WVK983162 C142 IY142 SU142 ACQ142 AMM142 AWI142 BGE142 BQA142 BZW142 CJS142 CTO142 DDK142 DNG142 DXC142 EGY142 EQU142 FAQ142 FKM142 FUI142 GEE142 GOA142 GXW142 HHS142 HRO142 IBK142 ILG142 IVC142 JEY142 JOU142 JYQ142 KIM142 KSI142 LCE142 LMA142 LVW142 MFS142 MPO142 MZK142 NJG142 NTC142 OCY142 OMU142 OWQ142 PGM142 PQI142 QAE142 QKA142 QTW142 RDS142 RNO142 RXK142 SHG142 SRC142 TAY142 TKU142 TUQ142 UEM142 UOI142 UYE142 VIA142 VRW142 WBS142 WLO142 WVK142 C65678 IY65678 SU65678 ACQ65678 AMM65678 AWI65678 BGE65678 BQA65678 BZW65678 CJS65678 CTO65678 DDK65678 DNG65678 DXC65678 EGY65678 EQU65678 FAQ65678 FKM65678 FUI65678 GEE65678 GOA65678 GXW65678 HHS65678 HRO65678 IBK65678 ILG65678 IVC65678 JEY65678 JOU65678 JYQ65678 KIM65678 KSI65678 LCE65678 LMA65678 LVW65678 MFS65678 MPO65678 MZK65678 NJG65678 NTC65678 OCY65678 OMU65678 OWQ65678 PGM65678 PQI65678 QAE65678 QKA65678 QTW65678 RDS65678 RNO65678 RXK65678 SHG65678 SRC65678 TAY65678 TKU65678 TUQ65678 UEM65678 UOI65678 UYE65678 VIA65678 VRW65678 WBS65678 WLO65678 WVK65678 C131214 IY131214 SU131214 ACQ131214 AMM131214 AWI131214 BGE131214 BQA131214 BZW131214 CJS131214 CTO131214 DDK131214 DNG131214 DXC131214 EGY131214 EQU131214 FAQ131214 FKM131214 FUI131214 GEE131214 GOA131214 GXW131214 HHS131214 HRO131214 IBK131214 ILG131214 IVC131214 JEY131214 JOU131214 JYQ131214 KIM131214 KSI131214 LCE131214 LMA131214 LVW131214 MFS131214 MPO131214 MZK131214 NJG131214 NTC131214 OCY131214 OMU131214 OWQ131214 PGM131214 PQI131214 QAE131214 QKA131214 QTW131214 RDS131214 RNO131214 RXK131214 SHG131214 SRC131214 TAY131214 TKU131214 TUQ131214 UEM131214 UOI131214 UYE131214 VIA131214 VRW131214 WBS131214 WLO131214 WVK131214 C196750 IY196750 SU196750 ACQ196750 AMM196750 AWI196750 BGE196750 BQA196750 BZW196750 CJS196750 CTO196750 DDK196750 DNG196750 DXC196750 EGY196750 EQU196750 FAQ196750 FKM196750 FUI196750 GEE196750 GOA196750 GXW196750 HHS196750 HRO196750 IBK196750 ILG196750 IVC196750 JEY196750 JOU196750 JYQ196750 KIM196750 KSI196750 LCE196750 LMA196750 LVW196750 MFS196750 MPO196750 MZK196750 NJG196750 NTC196750 OCY196750 OMU196750 OWQ196750 PGM196750 PQI196750 QAE196750 QKA196750 QTW196750 RDS196750 RNO196750 RXK196750 SHG196750 SRC196750 TAY196750 TKU196750 TUQ196750 UEM196750 UOI196750 UYE196750 VIA196750 VRW196750 WBS196750 WLO196750 WVK196750 C262286 IY262286 SU262286 ACQ262286 AMM262286 AWI262286 BGE262286 BQA262286 BZW262286 CJS262286 CTO262286 DDK262286 DNG262286 DXC262286 EGY262286 EQU262286 FAQ262286 FKM262286 FUI262286 GEE262286 GOA262286 GXW262286 HHS262286 HRO262286 IBK262286 ILG262286 IVC262286 JEY262286 JOU262286 JYQ262286 KIM262286 KSI262286 LCE262286 LMA262286 LVW262286 MFS262286 MPO262286 MZK262286 NJG262286 NTC262286 OCY262286 OMU262286 OWQ262286 PGM262286 PQI262286 QAE262286 QKA262286 QTW262286 RDS262286 RNO262286 RXK262286 SHG262286 SRC262286 TAY262286 TKU262286 TUQ262286 UEM262286 UOI262286 UYE262286 VIA262286 VRW262286 WBS262286 WLO262286 WVK262286 C327822 IY327822 SU327822 ACQ327822 AMM327822 AWI327822 BGE327822 BQA327822 BZW327822 CJS327822 CTO327822 DDK327822 DNG327822 DXC327822 EGY327822 EQU327822 FAQ327822 FKM327822 FUI327822 GEE327822 GOA327822 GXW327822 HHS327822 HRO327822 IBK327822 ILG327822 IVC327822 JEY327822 JOU327822 JYQ327822 KIM327822 KSI327822 LCE327822 LMA327822 LVW327822 MFS327822 MPO327822 MZK327822 NJG327822 NTC327822 OCY327822 OMU327822 OWQ327822 PGM327822 PQI327822 QAE327822 QKA327822 QTW327822 RDS327822 RNO327822 RXK327822 SHG327822 SRC327822 TAY327822 TKU327822 TUQ327822 UEM327822 UOI327822 UYE327822 VIA327822 VRW327822 WBS327822 WLO327822 WVK327822 C393358 IY393358 SU393358 ACQ393358 AMM393358 AWI393358 BGE393358 BQA393358 BZW393358 CJS393358 CTO393358 DDK393358 DNG393358 DXC393358 EGY393358 EQU393358 FAQ393358 FKM393358 FUI393358 GEE393358 GOA393358 GXW393358 HHS393358 HRO393358 IBK393358 ILG393358 IVC393358 JEY393358 JOU393358 JYQ393358 KIM393358 KSI393358 LCE393358 LMA393358 LVW393358 MFS393358 MPO393358 MZK393358 NJG393358 NTC393358 OCY393358 OMU393358 OWQ393358 PGM393358 PQI393358 QAE393358 QKA393358 QTW393358 RDS393358 RNO393358 RXK393358 SHG393358 SRC393358 TAY393358 TKU393358 TUQ393358 UEM393358 UOI393358 UYE393358 VIA393358 VRW393358 WBS393358 WLO393358 WVK393358 C458894 IY458894 SU458894 ACQ458894 AMM458894 AWI458894 BGE458894 BQA458894 BZW458894 CJS458894 CTO458894 DDK458894 DNG458894 DXC458894 EGY458894 EQU458894 FAQ458894 FKM458894 FUI458894 GEE458894 GOA458894 GXW458894 HHS458894 HRO458894 IBK458894 ILG458894 IVC458894 JEY458894 JOU458894 JYQ458894 KIM458894 KSI458894 LCE458894 LMA458894 LVW458894 MFS458894 MPO458894 MZK458894 NJG458894 NTC458894 OCY458894 OMU458894 OWQ458894 PGM458894 PQI458894 QAE458894 QKA458894 QTW458894 RDS458894 RNO458894 RXK458894 SHG458894 SRC458894 TAY458894 TKU458894 TUQ458894 UEM458894 UOI458894 UYE458894 VIA458894 VRW458894 WBS458894 WLO458894 WVK458894 C524430 IY524430 SU524430 ACQ524430 AMM524430 AWI524430 BGE524430 BQA524430 BZW524430 CJS524430 CTO524430 DDK524430 DNG524430 DXC524430 EGY524430 EQU524430 FAQ524430 FKM524430 FUI524430 GEE524430 GOA524430 GXW524430 HHS524430 HRO524430 IBK524430 ILG524430 IVC524430 JEY524430 JOU524430 JYQ524430 KIM524430 KSI524430 LCE524430 LMA524430 LVW524430 MFS524430 MPO524430 MZK524430 NJG524430 NTC524430 OCY524430 OMU524430 OWQ524430 PGM524430 PQI524430 QAE524430 QKA524430 QTW524430 RDS524430 RNO524430 RXK524430 SHG524430 SRC524430 TAY524430 TKU524430 TUQ524430 UEM524430 UOI524430 UYE524430 VIA524430 VRW524430 WBS524430 WLO524430 WVK524430 C589966 IY589966 SU589966 ACQ589966 AMM589966 AWI589966 BGE589966 BQA589966 BZW589966 CJS589966 CTO589966 DDK589966 DNG589966 DXC589966 EGY589966 EQU589966 FAQ589966 FKM589966 FUI589966 GEE589966 GOA589966 GXW589966 HHS589966 HRO589966 IBK589966 ILG589966 IVC589966 JEY589966 JOU589966 JYQ589966 KIM589966 KSI589966 LCE589966 LMA589966 LVW589966 MFS589966 MPO589966 MZK589966 NJG589966 NTC589966 OCY589966 OMU589966 OWQ589966 PGM589966 PQI589966 QAE589966 QKA589966 QTW589966 RDS589966 RNO589966 RXK589966 SHG589966 SRC589966 TAY589966 TKU589966 TUQ589966 UEM589966 UOI589966 UYE589966 VIA589966 VRW589966 WBS589966 WLO589966 WVK589966 C655502 IY655502 SU655502 ACQ655502 AMM655502 AWI655502 BGE655502 BQA655502 BZW655502 CJS655502 CTO655502 DDK655502 DNG655502 DXC655502 EGY655502 EQU655502 FAQ655502 FKM655502 FUI655502 GEE655502 GOA655502 GXW655502 HHS655502 HRO655502 IBK655502 ILG655502 IVC655502 JEY655502 JOU655502 JYQ655502 KIM655502 KSI655502 LCE655502 LMA655502 LVW655502 MFS655502 MPO655502 MZK655502 NJG655502 NTC655502 OCY655502 OMU655502 OWQ655502 PGM655502 PQI655502 QAE655502 QKA655502 QTW655502 RDS655502 RNO655502 RXK655502 SHG655502 SRC655502 TAY655502 TKU655502 TUQ655502 UEM655502 UOI655502 UYE655502 VIA655502 VRW655502 WBS655502 WLO655502 WVK655502 C721038 IY721038 SU721038 ACQ721038 AMM721038 AWI721038 BGE721038 BQA721038 BZW721038 CJS721038 CTO721038 DDK721038 DNG721038 DXC721038 EGY721038 EQU721038 FAQ721038 FKM721038 FUI721038 GEE721038 GOA721038 GXW721038 HHS721038 HRO721038 IBK721038 ILG721038 IVC721038 JEY721038 JOU721038 JYQ721038 KIM721038 KSI721038 LCE721038 LMA721038 LVW721038 MFS721038 MPO721038 MZK721038 NJG721038 NTC721038 OCY721038 OMU721038 OWQ721038 PGM721038 PQI721038 QAE721038 QKA721038 QTW721038 RDS721038 RNO721038 RXK721038 SHG721038 SRC721038 TAY721038 TKU721038 TUQ721038 UEM721038 UOI721038 UYE721038 VIA721038 VRW721038 WBS721038 WLO721038 WVK721038 C786574 IY786574 SU786574 ACQ786574 AMM786574 AWI786574 BGE786574 BQA786574 BZW786574 CJS786574 CTO786574 DDK786574 DNG786574 DXC786574 EGY786574 EQU786574 FAQ786574 FKM786574 FUI786574 GEE786574 GOA786574 GXW786574 HHS786574 HRO786574 IBK786574 ILG786574 IVC786574 JEY786574 JOU786574 JYQ786574 KIM786574 KSI786574 LCE786574 LMA786574 LVW786574 MFS786574 MPO786574 MZK786574 NJG786574 NTC786574 OCY786574 OMU786574 OWQ786574 PGM786574 PQI786574 QAE786574 QKA786574 QTW786574 RDS786574 RNO786574 RXK786574 SHG786574 SRC786574 TAY786574 TKU786574 TUQ786574 UEM786574 UOI786574 UYE786574 VIA786574 VRW786574 WBS786574 WLO786574 WVK786574 C852110 IY852110 SU852110 ACQ852110 AMM852110 AWI852110 BGE852110 BQA852110 BZW852110 CJS852110 CTO852110 DDK852110 DNG852110 DXC852110 EGY852110 EQU852110 FAQ852110 FKM852110 FUI852110 GEE852110 GOA852110 GXW852110 HHS852110 HRO852110 IBK852110 ILG852110 IVC852110 JEY852110 JOU852110 JYQ852110 KIM852110 KSI852110 LCE852110 LMA852110 LVW852110 MFS852110 MPO852110 MZK852110 NJG852110 NTC852110 OCY852110 OMU852110 OWQ852110 PGM852110 PQI852110 QAE852110 QKA852110 QTW852110 RDS852110 RNO852110 RXK852110 SHG852110 SRC852110 TAY852110 TKU852110 TUQ852110 UEM852110 UOI852110 UYE852110 VIA852110 VRW852110 WBS852110 WLO852110 WVK852110 C917646 IY917646 SU917646 ACQ917646 AMM917646 AWI917646 BGE917646 BQA917646 BZW917646 CJS917646 CTO917646 DDK917646 DNG917646 DXC917646 EGY917646 EQU917646 FAQ917646 FKM917646 FUI917646 GEE917646 GOA917646 GXW917646 HHS917646 HRO917646 IBK917646 ILG917646 IVC917646 JEY917646 JOU917646 JYQ917646 KIM917646 KSI917646 LCE917646 LMA917646 LVW917646 MFS917646 MPO917646 MZK917646 NJG917646 NTC917646 OCY917646 OMU917646 OWQ917646 PGM917646 PQI917646 QAE917646 QKA917646 QTW917646 RDS917646 RNO917646 RXK917646 SHG917646 SRC917646 TAY917646 TKU917646 TUQ917646 UEM917646 UOI917646 UYE917646 VIA917646 VRW917646 WBS917646 WLO917646 WVK917646 C983182 IY983182 SU983182 ACQ983182 AMM983182 AWI983182 BGE983182 BQA983182 BZW983182 CJS983182 CTO983182 DDK983182 DNG983182 DXC983182 EGY983182 EQU983182 FAQ983182 FKM983182 FUI983182 GEE983182 GOA983182 GXW983182 HHS983182 HRO983182 IBK983182 ILG983182 IVC983182 JEY983182 JOU983182 JYQ983182 KIM983182 KSI983182 LCE983182 LMA983182 LVW983182 MFS983182 MPO983182 MZK983182 NJG983182 NTC983182 OCY983182 OMU983182 OWQ983182 PGM983182 PQI983182 QAE983182 QKA983182 QTW983182 RDS983182 RNO983182 RXK983182 SHG983182 SRC983182 TAY983182 TKU983182 TUQ983182 UEM983182 UOI983182 UYE983182 VIA983182 VRW983182 WBS983182 WLO983182 WVK983182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zoomScale="60" zoomScaleNormal="60" workbookViewId="0">
      <selection activeCell="A7" sqref="A7"/>
    </sheetView>
  </sheetViews>
  <sheetFormatPr defaultColWidth="8.7265625" defaultRowHeight="14.5" x14ac:dyDescent="0.35"/>
  <cols>
    <col min="1" max="1" width="19" style="3" customWidth="1"/>
    <col min="2" max="2" width="25.1796875" style="1" customWidth="1"/>
    <col min="3" max="3" width="17.7265625" style="2" bestFit="1" customWidth="1"/>
    <col min="4" max="4" width="19.26953125" style="2" customWidth="1"/>
    <col min="5" max="5" width="37.1796875" style="2" customWidth="1"/>
    <col min="6" max="6" width="35.1796875" style="3" customWidth="1"/>
    <col min="7" max="7" width="15.54296875" style="166" bestFit="1" customWidth="1"/>
    <col min="8" max="8" width="15.1796875" style="3" bestFit="1" customWidth="1"/>
    <col min="9" max="16384" width="8.7265625" style="3"/>
  </cols>
  <sheetData>
    <row r="1" spans="1:8" ht="15" thickBot="1" x14ac:dyDescent="0.4"/>
    <row r="2" spans="1:8" ht="14.5" customHeight="1" x14ac:dyDescent="0.35">
      <c r="B2" s="498" t="s">
        <v>0</v>
      </c>
      <c r="C2" s="499"/>
      <c r="D2" s="499"/>
      <c r="E2" s="499"/>
      <c r="F2" s="500"/>
    </row>
    <row r="3" spans="1:8" ht="15" customHeight="1" thickBot="1" x14ac:dyDescent="0.4">
      <c r="B3" s="501"/>
      <c r="C3" s="502"/>
      <c r="D3" s="502"/>
      <c r="E3" s="502"/>
      <c r="F3" s="503"/>
    </row>
    <row r="4" spans="1:8" ht="15" thickBot="1" x14ac:dyDescent="0.4"/>
    <row r="5" spans="1:8" x14ac:dyDescent="0.35">
      <c r="B5" s="504" t="s">
        <v>1</v>
      </c>
      <c r="C5" s="505"/>
      <c r="D5" s="505"/>
      <c r="E5" s="505"/>
      <c r="F5" s="506"/>
    </row>
    <row r="6" spans="1:8" ht="31" customHeight="1" x14ac:dyDescent="0.35">
      <c r="B6" s="4"/>
      <c r="C6" s="5" t="s">
        <v>2</v>
      </c>
      <c r="D6" s="485" t="s">
        <v>1</v>
      </c>
      <c r="E6" s="507" t="s">
        <v>3</v>
      </c>
      <c r="F6" s="508"/>
    </row>
    <row r="7" spans="1:8" ht="30.65" customHeight="1" x14ac:dyDescent="0.35">
      <c r="A7" s="395" t="s">
        <v>307</v>
      </c>
      <c r="B7" s="4"/>
      <c r="C7" s="6" t="s">
        <v>4</v>
      </c>
      <c r="D7" s="485"/>
      <c r="E7" s="509"/>
      <c r="F7" s="510"/>
    </row>
    <row r="8" spans="1:8" x14ac:dyDescent="0.35">
      <c r="B8" s="7" t="s">
        <v>5</v>
      </c>
      <c r="C8" s="8">
        <v>88380</v>
      </c>
      <c r="D8" s="8">
        <v>88380</v>
      </c>
      <c r="E8" s="476">
        <v>37846.080000000002</v>
      </c>
      <c r="F8" s="477"/>
      <c r="H8" s="9"/>
    </row>
    <row r="9" spans="1:8" ht="29" x14ac:dyDescent="0.35">
      <c r="B9" s="7" t="s">
        <v>6</v>
      </c>
      <c r="C9" s="8">
        <v>45000</v>
      </c>
      <c r="D9" s="8">
        <v>45000</v>
      </c>
      <c r="E9" s="488">
        <v>32237.919999999998</v>
      </c>
      <c r="F9" s="489"/>
    </row>
    <row r="10" spans="1:8" ht="43.5" x14ac:dyDescent="0.35">
      <c r="B10" s="7" t="s">
        <v>7</v>
      </c>
      <c r="C10" s="8">
        <v>37117.660000000003</v>
      </c>
      <c r="D10" s="8">
        <v>37117.660000000003</v>
      </c>
      <c r="E10" s="488">
        <v>0</v>
      </c>
      <c r="F10" s="489"/>
      <c r="H10" s="9"/>
    </row>
    <row r="11" spans="1:8" x14ac:dyDescent="0.35">
      <c r="B11" s="10" t="s">
        <v>8</v>
      </c>
      <c r="C11" s="8">
        <v>260000</v>
      </c>
      <c r="D11" s="8">
        <v>260000</v>
      </c>
      <c r="E11" s="488">
        <v>0</v>
      </c>
      <c r="F11" s="489"/>
    </row>
    <row r="12" spans="1:8" x14ac:dyDescent="0.35">
      <c r="B12" s="7" t="s">
        <v>9</v>
      </c>
      <c r="C12" s="8">
        <v>70250</v>
      </c>
      <c r="D12" s="8">
        <v>70250</v>
      </c>
      <c r="E12" s="488">
        <v>11731.5</v>
      </c>
      <c r="F12" s="489"/>
    </row>
    <row r="13" spans="1:8" ht="29" x14ac:dyDescent="0.35">
      <c r="B13" s="7" t="s">
        <v>10</v>
      </c>
      <c r="C13" s="8">
        <v>0</v>
      </c>
      <c r="D13" s="8">
        <v>0</v>
      </c>
      <c r="E13" s="488">
        <v>0</v>
      </c>
      <c r="F13" s="489"/>
    </row>
    <row r="14" spans="1:8" x14ac:dyDescent="0.35">
      <c r="B14" s="490" t="s">
        <v>11</v>
      </c>
      <c r="C14" s="491">
        <v>60000</v>
      </c>
      <c r="D14" s="491">
        <v>60000</v>
      </c>
      <c r="E14" s="492">
        <v>3200</v>
      </c>
      <c r="F14" s="493"/>
    </row>
    <row r="15" spans="1:8" x14ac:dyDescent="0.35">
      <c r="B15" s="490"/>
      <c r="C15" s="491"/>
      <c r="D15" s="491"/>
      <c r="E15" s="494"/>
      <c r="F15" s="495"/>
    </row>
    <row r="16" spans="1:8" x14ac:dyDescent="0.35">
      <c r="B16" s="490"/>
      <c r="C16" s="491"/>
      <c r="D16" s="491"/>
      <c r="E16" s="494"/>
      <c r="F16" s="495"/>
    </row>
    <row r="17" spans="2:8" x14ac:dyDescent="0.35">
      <c r="B17" s="490"/>
      <c r="C17" s="491"/>
      <c r="D17" s="491"/>
      <c r="E17" s="496"/>
      <c r="F17" s="497"/>
      <c r="H17" s="11"/>
    </row>
    <row r="18" spans="2:8" x14ac:dyDescent="0.35">
      <c r="B18" s="12" t="s">
        <v>12</v>
      </c>
      <c r="C18" s="8">
        <v>560747.66</v>
      </c>
      <c r="D18" s="8">
        <v>560747.66</v>
      </c>
      <c r="E18" s="476">
        <f>SUM(E8:F17)</f>
        <v>85015.5</v>
      </c>
      <c r="F18" s="477"/>
    </row>
    <row r="19" spans="2:8" x14ac:dyDescent="0.35">
      <c r="B19" s="163" t="s">
        <v>13</v>
      </c>
      <c r="C19" s="164">
        <v>39252.339999999997</v>
      </c>
      <c r="D19" s="164">
        <v>39252.339999999997</v>
      </c>
      <c r="E19" s="478">
        <f>E18*0.07</f>
        <v>5951.0850000000009</v>
      </c>
      <c r="F19" s="479"/>
    </row>
    <row r="20" spans="2:8" ht="15" thickBot="1" x14ac:dyDescent="0.4">
      <c r="B20" s="13" t="s">
        <v>14</v>
      </c>
      <c r="C20" s="14">
        <v>600000</v>
      </c>
      <c r="D20" s="14">
        <v>600000</v>
      </c>
      <c r="E20" s="480">
        <f>E18+E19</f>
        <v>90966.585000000006</v>
      </c>
      <c r="F20" s="481"/>
      <c r="G20" s="167">
        <f>E20-E19</f>
        <v>85015.5</v>
      </c>
      <c r="H20" s="3" t="s">
        <v>308</v>
      </c>
    </row>
    <row r="21" spans="2:8" ht="15" thickBot="1" x14ac:dyDescent="0.4"/>
    <row r="22" spans="2:8" ht="31.5" customHeight="1" x14ac:dyDescent="0.35">
      <c r="B22" s="482" t="s">
        <v>15</v>
      </c>
      <c r="C22" s="483"/>
      <c r="D22" s="483"/>
      <c r="E22" s="483"/>
      <c r="F22" s="484"/>
    </row>
    <row r="23" spans="2:8" ht="41.15" customHeight="1" x14ac:dyDescent="0.35">
      <c r="B23" s="15"/>
      <c r="C23" s="16" t="s">
        <v>16</v>
      </c>
      <c r="D23" s="485" t="s">
        <v>17</v>
      </c>
      <c r="E23" s="486" t="s">
        <v>3</v>
      </c>
      <c r="F23" s="487" t="s">
        <v>18</v>
      </c>
    </row>
    <row r="24" spans="2:8" x14ac:dyDescent="0.35">
      <c r="B24" s="15"/>
      <c r="C24" s="16" t="s">
        <v>4</v>
      </c>
      <c r="D24" s="485"/>
      <c r="E24" s="486"/>
      <c r="F24" s="487"/>
    </row>
    <row r="25" spans="2:8" x14ac:dyDescent="0.35">
      <c r="B25" s="15" t="s">
        <v>19</v>
      </c>
      <c r="C25" s="17">
        <v>180000</v>
      </c>
      <c r="D25" s="17">
        <v>180000</v>
      </c>
      <c r="E25" s="8">
        <f>E20</f>
        <v>90966.585000000006</v>
      </c>
      <c r="F25" s="18">
        <f>E25/D25</f>
        <v>0.50536991666666675</v>
      </c>
      <c r="G25" s="168">
        <f>G20/D25</f>
        <v>0.47230833333333333</v>
      </c>
      <c r="H25" s="3" t="s">
        <v>309</v>
      </c>
    </row>
    <row r="26" spans="2:8" x14ac:dyDescent="0.35">
      <c r="B26" s="15" t="s">
        <v>20</v>
      </c>
      <c r="C26" s="17">
        <v>210000</v>
      </c>
      <c r="D26" s="17">
        <v>210000</v>
      </c>
      <c r="E26" s="19">
        <v>0</v>
      </c>
      <c r="F26" s="20">
        <v>0</v>
      </c>
    </row>
    <row r="27" spans="2:8" x14ac:dyDescent="0.35">
      <c r="B27" s="15" t="s">
        <v>21</v>
      </c>
      <c r="C27" s="17">
        <v>210000</v>
      </c>
      <c r="D27" s="17">
        <v>210000</v>
      </c>
      <c r="E27" s="19">
        <v>0</v>
      </c>
      <c r="F27" s="20">
        <v>0</v>
      </c>
    </row>
    <row r="28" spans="2:8" ht="15" thickBot="1" x14ac:dyDescent="0.4">
      <c r="B28" s="21" t="s">
        <v>17</v>
      </c>
      <c r="C28" s="22">
        <v>600000</v>
      </c>
      <c r="D28" s="22">
        <v>600000</v>
      </c>
      <c r="E28" s="23">
        <v>0</v>
      </c>
      <c r="F28" s="24">
        <v>0</v>
      </c>
    </row>
  </sheetData>
  <mergeCells count="21">
    <mergeCell ref="E9:F9"/>
    <mergeCell ref="B2:F3"/>
    <mergeCell ref="B5:F5"/>
    <mergeCell ref="D6:D7"/>
    <mergeCell ref="E6:F7"/>
    <mergeCell ref="E8:F8"/>
    <mergeCell ref="E10:F10"/>
    <mergeCell ref="E11:F11"/>
    <mergeCell ref="E12:F12"/>
    <mergeCell ref="E13:F13"/>
    <mergeCell ref="B14:B17"/>
    <mergeCell ref="C14:C17"/>
    <mergeCell ref="D14:D17"/>
    <mergeCell ref="E14:F17"/>
    <mergeCell ref="E18:F18"/>
    <mergeCell ref="E19:F19"/>
    <mergeCell ref="E20:F20"/>
    <mergeCell ref="B22:F22"/>
    <mergeCell ref="D23:D24"/>
    <mergeCell ref="E23:E24"/>
    <mergeCell ref="F23:F24"/>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F1" workbookViewId="0">
      <selection activeCell="Q18" sqref="Q18"/>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B14E318674C84B9579FF1A757A7BFE" ma:contentTypeVersion="7" ma:contentTypeDescription="Create a new document." ma:contentTypeScope="" ma:versionID="2833d6bcb5bba7767a3ec09ade3343dd">
  <xsd:schema xmlns:xsd="http://www.w3.org/2001/XMLSchema" xmlns:xs="http://www.w3.org/2001/XMLSchema" xmlns:p="http://schemas.microsoft.com/office/2006/metadata/properties" xmlns:ns3="ee008a20-e091-4f84-b80c-cd75d286a050" targetNamespace="http://schemas.microsoft.com/office/2006/metadata/properties" ma:root="true" ma:fieldsID="304cecd06cd6e411cf06f1f9bf195817" ns3:_="">
    <xsd:import namespace="ee008a20-e091-4f84-b80c-cd75d286a0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008a20-e091-4f84-b80c-cd75d286a0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603FC3-61FF-41C5-B993-C1C30B34A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008a20-e091-4f84-b80c-cd75d286a0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1BA5D1-9827-43CC-8D3C-EED83AA92CE5}">
  <ds:schemaRefs>
    <ds:schemaRef ds:uri="http://schemas.microsoft.com/sharepoint/v3/contenttype/forms"/>
  </ds:schemaRefs>
</ds:datastoreItem>
</file>

<file path=customXml/itemProps3.xml><?xml version="1.0" encoding="utf-8"?>
<ds:datastoreItem xmlns:ds="http://schemas.openxmlformats.org/officeDocument/2006/customXml" ds:itemID="{3625D548-090E-4412-AE57-ACE9012244F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WD Summary </vt:lpstr>
      <vt:lpstr>WD all agencies</vt:lpstr>
      <vt:lpstr>UNHCR</vt:lpstr>
      <vt:lpstr>UNDP</vt:lpstr>
      <vt:lpstr>UNICEF</vt:lpstr>
      <vt:lpstr>IOM</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Majeda</dc:creator>
  <cp:lastModifiedBy>Nadila ALI</cp:lastModifiedBy>
  <dcterms:created xsi:type="dcterms:W3CDTF">2020-11-15T10:47:11Z</dcterms:created>
  <dcterms:modified xsi:type="dcterms:W3CDTF">2020-11-16T12:51:17Z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0x010100DEB14E318674C84B9579FF1A757A7BFE</vt:lpwstr>
  </property>
</Properties>
</file>