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C:\Users\Alphonse\Documents\PROJETS BPF\Rapports semestriels 2020\ACORD\"/>
    </mc:Choice>
  </mc:AlternateContent>
  <xr:revisionPtr revIDLastSave="0" documentId="8_{627BB20A-D15D-4FEA-B3B3-A90716EB0909}" xr6:coauthVersionLast="44" xr6:coauthVersionMax="44" xr10:uidLastSave="{00000000-0000-0000-0000-000000000000}"/>
  <bookViews>
    <workbookView xWindow="-120" yWindow="-120" windowWidth="20730" windowHeight="11160" activeTab="1" xr2:uid="{00000000-000D-0000-FFFF-FFFF00000000}"/>
  </bookViews>
  <sheets>
    <sheet name="Budget par résultats" sheetId="1" r:id="rId1"/>
    <sheet name="Budget par coû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2" l="1"/>
  <c r="F14" i="2" l="1"/>
  <c r="F15" i="2" s="1"/>
  <c r="F16" i="2" s="1"/>
  <c r="E8" i="2"/>
  <c r="E9" i="2"/>
  <c r="E10" i="2"/>
  <c r="E11" i="2"/>
  <c r="E12" i="2"/>
  <c r="E13" i="2"/>
  <c r="E7" i="2"/>
  <c r="E14" i="2" s="1"/>
  <c r="C14" i="2"/>
  <c r="C15" i="2" s="1"/>
  <c r="D14" i="2"/>
  <c r="D15" i="2" s="1"/>
  <c r="B14" i="2"/>
  <c r="B15" i="2" s="1"/>
  <c r="E15" i="2" l="1"/>
  <c r="E16" i="2" s="1"/>
  <c r="B16" i="2"/>
  <c r="C16" i="2"/>
  <c r="D16" i="2"/>
  <c r="E27" i="1"/>
  <c r="C27" i="1"/>
  <c r="E24" i="1"/>
  <c r="C24" i="1"/>
  <c r="C31" i="1" s="1"/>
  <c r="E19" i="1"/>
  <c r="C19" i="1"/>
  <c r="E16" i="1"/>
  <c r="C16" i="1"/>
  <c r="C22" i="1" s="1"/>
  <c r="E11" i="1"/>
  <c r="C11" i="1"/>
  <c r="E9" i="1"/>
  <c r="C9" i="1"/>
  <c r="C14" i="1" s="1"/>
  <c r="C35" i="1" l="1"/>
  <c r="E22" i="1"/>
  <c r="E14" i="1"/>
  <c r="E31" i="1"/>
  <c r="C36" i="1"/>
  <c r="C37" i="1" s="1"/>
  <c r="E35" i="1" l="1"/>
  <c r="E36" i="1" s="1"/>
  <c r="E37" i="1" s="1"/>
  <c r="E38" i="1" l="1"/>
</calcChain>
</file>

<file path=xl/sharedStrings.xml><?xml version="1.0" encoding="utf-8"?>
<sst xmlns="http://schemas.openxmlformats.org/spreadsheetml/2006/main" count="94" uniqueCount="94">
  <si>
    <t>CATEGORIES</t>
  </si>
  <si>
    <t>TOTAL</t>
  </si>
  <si>
    <t>Annexe D - Budget du projet PBF</t>
  </si>
  <si>
    <t>Tableau 2 - Budget de projet PBF par categorie de cout de l'ONU</t>
  </si>
  <si>
    <t>Note: S'il s'agit d'une revision budgetaire, veuillez inclure des colonnes additionnelles pour montrer les changements</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</si>
  <si>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</si>
  <si>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</si>
  <si>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</si>
  <si>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</si>
  <si>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</si>
  <si>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</si>
  <si>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</si>
  <si>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</si>
  <si>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Note : S'il s'agit de révision de projet, veuillez inclure colonnes additionnelles pour montrer le changement.</t>
  </si>
  <si>
    <t>Tableau 1 - Budget du projet PBF par résultat, produit et activité</t>
  </si>
  <si>
    <t>Nombre de résultat/ produit</t>
  </si>
  <si>
    <t>Formulation du résultat/produit/activité</t>
  </si>
  <si>
    <t>Budget en USD</t>
  </si>
  <si>
    <t xml:space="preserve">Pourcentage du budget pour chaque produit ou activité réservé pour action directe sur le genre (cas écheant) </t>
  </si>
  <si>
    <t>Niveau de dépense/ engagement actuel en USD (à remplir au moment des rapports de projet)</t>
  </si>
  <si>
    <t>Notes quelconque le cas écheant (.e.g sur types des entrants ou justification du budget)</t>
  </si>
  <si>
    <t>Résultat 1 : 13,500 jeunes hommes et jeunes femmes de différentes sensibilités politico-ethniques et issus des 18 communes cibles participent activement à la prévention et à la résolution des conflits pour un meilleur vivre-ensemble</t>
  </si>
  <si>
    <t>Produit 1.1 :</t>
  </si>
  <si>
    <t>Le renforcement des capacités des jeunes hommes et des jeunes femmes sur la prévention, l'analyse et la résolution des conflits permet une gestion pacifique des conflits, y compris ceux liés aux violences basées sur le genre, identifiés dans les 18 communes ciblées.</t>
  </si>
  <si>
    <t>Activité 1.1.1 :</t>
  </si>
  <si>
    <t xml:space="preserve">Organisation de sessions de formation sur les Résolutions 2250 et 1325 du Conseil de Sécurité des Nations Unies et les dispositions nationales y afférentes, la communication non-violente et la non-stigmatisation autour des principes du do no harm, la citoyenneté responsable autour des valeurs du pluralisme politique, la prévention, l’analyse et la résolution pacifique des conflits, notamment les conflits liés aux élections, les conflits fonciers et  les violences basées sur le genre.  </t>
  </si>
  <si>
    <t>Coûts relatifs à l'organisation 18 ateliers de 5 jours à raison de 30 participants (soit un total de 540 participants, incluant les frais de location de salle, les frais de transport, les frais d'hébergement et les frais de raffraichissement/repas des participants.</t>
  </si>
  <si>
    <t>Produit 1.2 :</t>
  </si>
  <si>
    <t>Des actions de sensibilisation, de plaidoyer et de médiation sont menées par les jeunes hommes et les jeunes femmes auprès des communautés en faveur de la tolérance, de l’égalité des sexes, de la cohésion sociale et de la paix.</t>
  </si>
  <si>
    <t xml:space="preserve">Activité 1.2.1 : </t>
  </si>
  <si>
    <t>Organisation d’actions de sensibilisation, de plaidoyer, de médiation et de gestion pacifique des conflits par les jeunes formés sur la base des problèmes identifiés.</t>
  </si>
  <si>
    <t>Coûts relatifs à la conduite de 54 actions à raison de 3 actions par commune, incluant les frais relatifs aux outils produits et utilisés, les frais de transport et les frais de rafraichissement/repas des animateurs.</t>
  </si>
  <si>
    <t>Activité 1.2.2 :</t>
  </si>
  <si>
    <t>Organisation d’activités culturelles et sportives par les jeunes formés dans leurs communautés en faveur de la tolérance, de l’égalité des sexes, de la cohésion sociale et de la paix.</t>
  </si>
  <si>
    <t>Coûts relatis à l'organisation de 18 groupes d'activités culturelles et sportives organisés dans les 18 communes, incluant les frais de préparation/répétition, les frais de matériels et les frais rafraichissement des organisateurs.</t>
  </si>
  <si>
    <t>TOTAL $ pour Résultat 1 :</t>
  </si>
  <si>
    <t>Résultat 2 : 13,500 jeunes et 2,700 décideurs des 18 communes cibles sont conscients du droit des jeunes à participer à la gouvernance locale et au développement de leurs communautés et le traduisent en action</t>
  </si>
  <si>
    <t>Produit 2.1 :</t>
  </si>
  <si>
    <t>Les jeunes hommes et les jeunes femmes améliorent leurs connaissances sur leurs droits et obligations, et sur les mécanismes de gouvernance leur permettant une plus grande participation dans les instances de décision.</t>
  </si>
  <si>
    <t>Activité 2.1.1 :</t>
  </si>
  <si>
    <t>Organisation de sessions de sensibilisation sur leurs droits et obligations de citoyen, et les mécanismes de gouvernance en faveur de 1,080 jeunes hommes et jeunes femmes membres des clubs de paix.</t>
  </si>
  <si>
    <t>Coûts relatifs à l'animation de 18 séances de sensibilisation à raison de 60 participants par séance (soit un total de 1080 choisis parmi les 270 clubs de paix), incluant les frais de location d'une salle, les frais de transport, les rafraichissement/repas aux participants, les outils et matériels utilisés ou produits.</t>
  </si>
  <si>
    <t>ACORD</t>
  </si>
  <si>
    <t>ASB</t>
  </si>
  <si>
    <t>Activité 2.1.2 :</t>
  </si>
  <si>
    <t xml:space="preserve">Appui à l’élaboration de visions partagées de la jeunesse en matière de cohésion sociale et de paix durable aux niveaux provincial et national par 360 jeunes hommes et jeunes femmes, et sa vulgarisation auprès de 13,500 jeunes, 2,700 décideurs locaux </t>
  </si>
  <si>
    <t>Coûts relatifs à l'organisation de 6 ateliers d'élaboration de 6 visions spécifiques des provinces et d'un atelier à Bujumbura d'élaboration d'une vision commune, incluant les frais de location d'une salle, les frais de transport, les frais d'hébergement, les rafraichissements/repas aux participants et les frais ayant trait à la vulgarisation auprès des décideurs locaux et de la société civile des visions de la jeunesse.</t>
  </si>
  <si>
    <t>Produit 2.2 :</t>
  </si>
  <si>
    <t>Les autorités administratives, traditionnelles et religieuses reconnaissent le droit des jeunes, en particulier des jeunes femmes, à participer à la prise de décision, et encouragent leur engagement dans la promotion de la cohésion sociale.</t>
  </si>
  <si>
    <t xml:space="preserve">Activité 2.2.1 : </t>
  </si>
  <si>
    <t>Organisation de sessions d’information, de sensibilisation et de plaidoyer au niveau provincial à l’attention de 210 représentants des autorités administratives, traditionnelles et religieuses pour une meilleure prise en compte des jeunes dans les mécanismes de gouvernance et de prise de décision, en s’appuyant sur les visions de la jeunesse.</t>
  </si>
  <si>
    <t>Coûs relatifs à l'animation de 6 séances provinciales à l'attention des décideurs locaux à raison de 35 participants par province, incluant les frais de location d'une salle, les frais de transport, les frais d'hébergement, les rafraichissements/repas, et les frais relatifs aux matériels et outils utilisés ou produits</t>
  </si>
  <si>
    <t>Activité 2.2.2 :</t>
  </si>
  <si>
    <t>Facilitation de 18 séances de travail réunissant les jeunes hommes et jeunes femmes et les décideurs locaux au niveau communal afin d’intégrer les besoins spécifiques des jeunes dans les plans communaux de développement sur la base des visions partagées de la jeunesse.</t>
  </si>
  <si>
    <t>Coûts relatifs à l'organisation de 18 séances à raison d'une séance par commune, incluant les frais relatifs aux matériels et outils utilisés ou produits</t>
  </si>
  <si>
    <t>TOTAL $ pour Résultat 2 :</t>
  </si>
  <si>
    <t>Résultat 3 : 540 jeunes hommes et jeunes femmes et 900 décideurs locaux s’engagent à la promotion d’un environnement électoral inclusif et exempt de violence dans les 18 communes cibles</t>
  </si>
  <si>
    <t xml:space="preserve">Produit 3.1 : </t>
  </si>
  <si>
    <t xml:space="preserve">Les jeunes hommes et les jeunes femmes s’organisent, participent activement dans la prévention des conflits liés aux élections et plaident en faveur de la cohabitation dans la diversité politique et ethnique. </t>
  </si>
  <si>
    <t xml:space="preserve">Activité 3.1.1 : </t>
  </si>
  <si>
    <t>Structuration et appui de 540 jeunes hommes et jeunes femmes en 18 réseaux d’observateurs de paix sur l’identification, la documentation, le répertoriage, la notification et la gestion des incidents violents en contexte électoral à l’aide d’un logiciel qui sera identifié.</t>
  </si>
  <si>
    <t>Coûts relatifs à l'organisation de 6 ateliers de formation de 540 jeunes observateurs de paix (soit 30 par commune), incluant les frais de location d'une salle, les frais de transport, les frais d'hébergement, les frais relatifs aux matériels et outils utilisés ou produits</t>
  </si>
  <si>
    <t>Activité 3.1.2 :</t>
  </si>
  <si>
    <t>Actions de sensibilisation et de plaidoyer auprès des communautés et des décideurs locaux sur les incidents répertoriés en contexte électoral.</t>
  </si>
  <si>
    <t>Coûts relatifs à l'organisation des séances de restitution des incidents aux décideurs locaux incluant les frais de location d'une salle, les frais de transport et les frais de rafraichissement/repas des participants</t>
  </si>
  <si>
    <t>Produit 3.2 :</t>
  </si>
  <si>
    <t>Les jeunes résistent à la manipulation politique et ethnique et encouragent les décideurs locaux à déconstruire les discours politiques haineux des différentes tendances politiques, et promeuvent les valeurs positives de tolérance, de vivre-ensemble et de démocratie.</t>
  </si>
  <si>
    <t>Activité 3.2.1 :</t>
  </si>
  <si>
    <t>Création et animation d’espaces de dialogue réunissant les jeunes et les décideurs locaux sur la déconstruction des discours, le pluralisme politique et la diversité ethnique en démocratie.</t>
  </si>
  <si>
    <t>Coûts relatifs à l'organisation de 18 séances de dialogue entre les jeunes et les décideurs locaux, incluant les frais de location d'une salle, les frais de transport, et les rafraichissements/repas des participants</t>
  </si>
  <si>
    <t>Activité 3.2.2 :</t>
  </si>
  <si>
    <t>Production et diffusion de messages de paix par les jeunes hommes et les jeunes femmes à travers les outils de communication écrits, radio et les réseaux sociaux à l’occasion des célébrations nationales et internationales.</t>
  </si>
  <si>
    <t>Coûts de production et de diffusion d'au moins 12 messages de paix par les jeunes, incluant les coûts de formation par un expert en communication, la préparation des messages et diffusion à l'occasion de la commémoration des journées nationales et internationales identifiées, participation aux célébrations, transport  et raffraichissement, primes aux meilleurs producteurs de message après concours.</t>
  </si>
  <si>
    <t>Activité 3.2.3 :</t>
  </si>
  <si>
    <t>Facilitation de 18 séances de négociation, d’élaboration et de signature des contrats sociaux pour des élections pacifiques.</t>
  </si>
  <si>
    <t>Coûts relatifs à l'animation de 18 séances de négociation, élaboration et signature des contrats sociaux à raison d'une séance par commune ciblée par l'action</t>
  </si>
  <si>
    <t>TOTAL $ pour Résultat 3 :</t>
  </si>
  <si>
    <t>Coûts de personnel du projet si pas inclus dans les activités ci-dessus</t>
  </si>
  <si>
    <t>Coûts bruts des salaires et contributions salariales de l'équipe du projet  incluant la sécurité sociale, les frais de déplacement, les allocations logement, et les IPR pour le Chef de projet-ACORD (100%), le Responsable des opérations-ASB(100%), 6 animateurs de terrain en provinces-ASB (100%), Chargé de communication-ASB (50%), Responsable du genre-ACORD(20%), Responsable du Suivi-évaluation-ACORD(10%), Directeur Pays-ACORD (10%), Coordniateur National-ASB (10%), Responsable Financier-ACORD (20%), Comptable-ASB (20%), Chargé de Logistique-ACORD (10%),  Chauffeur-ACORD(20%), Gardien-ACORD (20%).</t>
  </si>
  <si>
    <t>Coûts opérationnels si pas inclus dans les activités ci-dessus</t>
  </si>
  <si>
    <t>Achat d'un véhicule camionnette double cabine 4X4, frais de carburant, d'entretien du véhicule, équipement et location des bureaux, achat de 3 laptop, 3 imprimantes, 360 téléphones pour les observateurs de paix, et frais relatifs aux activités préliminaires de lancement du projet</t>
  </si>
  <si>
    <t>Budget suivi et évaluation du projet :</t>
  </si>
  <si>
    <t>Coûts de l'étude de base, de l'évaluation finale externe, de l'audit financier externe, des réunions de l'équipe de gestion du projet et du comité de pilotage, frais relatifs au suivi-évaluation continue et appui méthodologique</t>
  </si>
  <si>
    <t>SOUS TOTAL DU BUDGET DE PROJET :</t>
  </si>
  <si>
    <t>Coûts indirects (7%) :</t>
  </si>
  <si>
    <t>BUDGET TOTAL DU PROJET :</t>
  </si>
  <si>
    <t>% dépenses/budget total</t>
  </si>
  <si>
    <t>Agence récipiendiaire ACORD</t>
  </si>
  <si>
    <t>Tranche 1 (35%)</t>
  </si>
  <si>
    <t>Tranche 2 (35%)</t>
  </si>
  <si>
    <t>Tranche 3 (30%)</t>
  </si>
  <si>
    <t xml:space="preserve">8. Coûts indirects  </t>
  </si>
  <si>
    <t>TOTAL PROJET</t>
  </si>
  <si>
    <r>
      <t xml:space="preserve">Niveau de dépense/ engagement actuel en USD (à remplir au moment des rapports de projet: </t>
    </r>
    <r>
      <rPr>
        <sz val="12"/>
        <color rgb="FF00B050"/>
        <rFont val="Arial"/>
        <family val="2"/>
      </rPr>
      <t>15 Juin 2020</t>
    </r>
    <r>
      <rPr>
        <sz val="12"/>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</si>
</sst>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00\ _€_-;\-* #,##0.00\ _€_-;_-* &quot;-&quot;??\ _€_-;_-@_-"/>
    <numFmt numFmtId="166" formatCode="#,##0.00\ _€"/>
    <numFmt numFmtId="167" formatCode="_(* #,##0_);_(* \(#,##0\);_(* &quot;-&quot;??_);_(@_)"/>
  </numFmts>
  <fonts count="17" x14ac:knownFonts="1">
    <font>
      <sz val="11"/>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b/>
      <sz val="16"/>
      <color theme="1"/>
      <name val="Arial"/>
      <family val="2"/>
    </font>
    <font>
      <b/>
      <sz val="14"/>
      <color theme="1"/>
      <name val="Arial"/>
      <family val="2"/>
    </font>
    <font>
      <sz val="11"/>
      <color theme="1"/>
      <name val="Arial"/>
      <family val="2"/>
    </font>
    <font>
      <sz val="11"/>
      <color rgb="FFFF0000"/>
      <name val="Arial"/>
      <family val="2"/>
    </font>
    <font>
      <b/>
      <sz val="12"/>
      <color theme="1"/>
      <name val="Arial"/>
      <family val="2"/>
    </font>
    <font>
      <sz val="11"/>
      <color rgb="FF00B050"/>
      <name val="Arial"/>
      <family val="2"/>
    </font>
    <font>
      <sz val="12"/>
      <color theme="1"/>
      <name val="Arial"/>
      <family val="2"/>
    </font>
    <font>
      <sz val="12"/>
      <name val="Arial"/>
      <family val="2"/>
    </font>
    <font>
      <sz val="10"/>
      <color rgb="FFFF0000"/>
      <name val="Times New Roman"/>
      <family val="1"/>
    </font>
    <font>
      <sz val="11"/>
      <color rgb="FF00B050"/>
      <name val="Calibri"/>
      <family val="2"/>
      <scheme val="minor"/>
    </font>
    <font>
      <sz val="12"/>
      <color rgb="FF00B050"/>
      <name val="Arial"/>
      <family val="2"/>
    </font>
    <font>
      <sz val="12"/>
      <color theme="1"/>
      <name val="Calibri"/>
      <family val="2"/>
      <scheme val="minor"/>
    </font>
  </fonts>
  <fills count="7">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medium">
        <color rgb="FF000000"/>
      </top>
      <bottom style="medium">
        <color rgb="FF000000"/>
      </bottom>
      <diagonal/>
    </border>
    <border>
      <left style="medium">
        <color rgb="FF000000"/>
      </left>
      <right style="medium">
        <color rgb="FF000000"/>
      </right>
      <top/>
      <bottom style="thin">
        <color indexed="64"/>
      </bottom>
      <diagonal/>
    </border>
    <border>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style="medium">
        <color rgb="FF000000"/>
      </left>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165" fontId="3" fillId="0" borderId="0" applyFont="0" applyFill="0" applyBorder="0" applyAlignment="0" applyProtection="0"/>
    <xf numFmtId="9" fontId="3" fillId="0" borderId="0" applyFont="0" applyFill="0" applyBorder="0" applyAlignment="0" applyProtection="0"/>
  </cellStyleXfs>
  <cellXfs count="89">
    <xf numFmtId="0" fontId="0" fillId="0" borderId="0" xfId="0"/>
    <xf numFmtId="0" fontId="5" fillId="0" borderId="8" xfId="0" applyFont="1" applyBorder="1"/>
    <xf numFmtId="0" fontId="6" fillId="0" borderId="9" xfId="0" applyFont="1" applyBorder="1"/>
    <xf numFmtId="0" fontId="7" fillId="0" borderId="9" xfId="0" applyFont="1" applyFill="1" applyBorder="1"/>
    <xf numFmtId="0" fontId="7" fillId="0" borderId="9" xfId="0" applyFont="1" applyBorder="1"/>
    <xf numFmtId="165" fontId="8" fillId="0" borderId="9" xfId="1" applyFont="1" applyBorder="1"/>
    <xf numFmtId="0" fontId="7" fillId="0" borderId="10" xfId="0" applyFont="1" applyBorder="1"/>
    <xf numFmtId="0" fontId="9" fillId="0" borderId="11" xfId="0" applyFont="1" applyBorder="1"/>
    <xf numFmtId="0" fontId="9" fillId="0" borderId="0" xfId="0" applyFont="1" applyBorder="1"/>
    <xf numFmtId="0" fontId="10" fillId="0" borderId="0" xfId="0" applyFont="1" applyFill="1" applyBorder="1"/>
    <xf numFmtId="0" fontId="10" fillId="0" borderId="0" xfId="0" applyFont="1" applyBorder="1"/>
    <xf numFmtId="165" fontId="8" fillId="0" borderId="0" xfId="1" applyFont="1" applyBorder="1"/>
    <xf numFmtId="0" fontId="7" fillId="0" borderId="12" xfId="0" applyFont="1" applyBorder="1"/>
    <xf numFmtId="0" fontId="7" fillId="0" borderId="0" xfId="0" applyFont="1" applyFill="1" applyBorder="1"/>
    <xf numFmtId="0" fontId="7" fillId="0" borderId="0" xfId="0" applyFont="1" applyBorder="1"/>
    <xf numFmtId="0" fontId="7" fillId="0" borderId="11" xfId="0" applyFont="1" applyBorder="1"/>
    <xf numFmtId="0" fontId="11" fillId="5" borderId="1"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165" fontId="11" fillId="5" borderId="2" xfId="1" applyFont="1" applyFill="1" applyBorder="1" applyAlignment="1">
      <alignment horizontal="center" vertical="center" wrapText="1"/>
    </xf>
    <xf numFmtId="0" fontId="0" fillId="5" borderId="0" xfId="0" applyFont="1" applyFill="1"/>
    <xf numFmtId="0" fontId="11" fillId="5" borderId="1" xfId="0" applyFont="1" applyFill="1" applyBorder="1" applyAlignment="1">
      <alignment vertical="center" wrapText="1"/>
    </xf>
    <xf numFmtId="166" fontId="11" fillId="0" borderId="1" xfId="0" applyNumberFormat="1" applyFont="1" applyFill="1" applyBorder="1" applyAlignment="1">
      <alignment vertical="center" wrapText="1"/>
    </xf>
    <xf numFmtId="9" fontId="11" fillId="5" borderId="1" xfId="0" applyNumberFormat="1" applyFont="1" applyFill="1" applyBorder="1" applyAlignment="1">
      <alignment vertical="center" wrapText="1"/>
    </xf>
    <xf numFmtId="165" fontId="11" fillId="5" borderId="1" xfId="1" applyFont="1" applyFill="1" applyBorder="1" applyAlignment="1">
      <alignment vertical="center" wrapText="1"/>
    </xf>
    <xf numFmtId="166" fontId="11" fillId="0" borderId="1" xfId="0" applyNumberFormat="1" applyFont="1" applyFill="1" applyBorder="1" applyAlignment="1">
      <alignment vertical="center"/>
    </xf>
    <xf numFmtId="9" fontId="11" fillId="5" borderId="1" xfId="0" applyNumberFormat="1" applyFont="1" applyFill="1" applyBorder="1" applyAlignment="1">
      <alignment vertical="center"/>
    </xf>
    <xf numFmtId="165" fontId="11" fillId="5" borderId="1" xfId="1" applyFont="1" applyFill="1" applyBorder="1" applyAlignment="1">
      <alignment vertical="center"/>
    </xf>
    <xf numFmtId="0" fontId="11" fillId="5" borderId="1" xfId="0" applyFont="1" applyFill="1" applyBorder="1" applyAlignment="1">
      <alignment vertical="center"/>
    </xf>
    <xf numFmtId="166" fontId="11" fillId="0" borderId="0" xfId="0" applyNumberFormat="1" applyFont="1" applyFill="1" applyBorder="1" applyAlignment="1">
      <alignment vertical="center"/>
    </xf>
    <xf numFmtId="0" fontId="0" fillId="5" borderId="0" xfId="0" applyFont="1" applyFill="1" applyBorder="1"/>
    <xf numFmtId="0" fontId="12" fillId="5" borderId="1" xfId="0" applyFont="1" applyFill="1" applyBorder="1" applyAlignment="1">
      <alignment vertical="center" wrapText="1"/>
    </xf>
    <xf numFmtId="167" fontId="2" fillId="0" borderId="0" xfId="1" applyNumberFormat="1" applyFont="1"/>
    <xf numFmtId="0" fontId="0" fillId="0" borderId="0" xfId="0" applyFill="1"/>
    <xf numFmtId="165" fontId="4" fillId="0" borderId="0" xfId="1" applyFont="1"/>
    <xf numFmtId="165" fontId="11" fillId="6" borderId="1" xfId="1" applyFont="1" applyFill="1" applyBorder="1" applyAlignment="1">
      <alignment vertical="center" wrapText="1"/>
    </xf>
    <xf numFmtId="0" fontId="11" fillId="6" borderId="1" xfId="0" applyFont="1" applyFill="1" applyBorder="1" applyAlignment="1">
      <alignment vertical="center" wrapText="1"/>
    </xf>
    <xf numFmtId="0" fontId="11" fillId="6" borderId="1" xfId="0" applyNumberFormat="1" applyFont="1" applyFill="1" applyBorder="1" applyAlignment="1">
      <alignment vertical="center" wrapText="1"/>
    </xf>
    <xf numFmtId="166" fontId="11" fillId="6" borderId="1" xfId="0" applyNumberFormat="1" applyFont="1" applyFill="1" applyBorder="1" applyAlignment="1">
      <alignment vertical="center" wrapText="1"/>
    </xf>
    <xf numFmtId="9" fontId="11" fillId="6" borderId="1" xfId="0" applyNumberFormat="1" applyFont="1" applyFill="1" applyBorder="1" applyAlignment="1">
      <alignment vertical="center" wrapText="1"/>
    </xf>
    <xf numFmtId="0" fontId="0" fillId="6" borderId="0" xfId="0" applyFont="1" applyFill="1"/>
    <xf numFmtId="0" fontId="0" fillId="6" borderId="0" xfId="0" applyFill="1"/>
    <xf numFmtId="166" fontId="11" fillId="6" borderId="1" xfId="0" applyNumberFormat="1" applyFont="1" applyFill="1" applyBorder="1" applyAlignment="1">
      <alignment vertical="center"/>
    </xf>
    <xf numFmtId="9" fontId="11" fillId="6" borderId="1" xfId="0" applyNumberFormat="1" applyFont="1" applyFill="1" applyBorder="1" applyAlignment="1">
      <alignment vertical="center"/>
    </xf>
    <xf numFmtId="0" fontId="11" fillId="6" borderId="1" xfId="0" applyFont="1" applyFill="1" applyBorder="1" applyAlignment="1">
      <alignment vertical="center"/>
    </xf>
    <xf numFmtId="166" fontId="11" fillId="6" borderId="13" xfId="1" applyNumberFormat="1" applyFont="1" applyFill="1" applyBorder="1" applyAlignment="1">
      <alignment vertical="center"/>
    </xf>
    <xf numFmtId="9" fontId="11" fillId="6" borderId="13" xfId="1" applyNumberFormat="1" applyFont="1" applyFill="1" applyBorder="1" applyAlignment="1">
      <alignment vertical="center"/>
    </xf>
    <xf numFmtId="165" fontId="11" fillId="6" borderId="13" xfId="1" applyFont="1" applyFill="1" applyBorder="1" applyAlignment="1">
      <alignment vertical="center"/>
    </xf>
    <xf numFmtId="167" fontId="11" fillId="6" borderId="13" xfId="1" applyNumberFormat="1" applyFont="1" applyFill="1" applyBorder="1" applyAlignment="1">
      <alignment vertical="center"/>
    </xf>
    <xf numFmtId="167" fontId="3" fillId="6" borderId="0" xfId="1" applyNumberFormat="1" applyFont="1" applyFill="1"/>
    <xf numFmtId="167" fontId="2" fillId="6" borderId="0" xfId="1" applyNumberFormat="1" applyFont="1" applyFill="1"/>
    <xf numFmtId="0" fontId="11" fillId="6" borderId="14" xfId="0" applyFont="1" applyFill="1" applyBorder="1"/>
    <xf numFmtId="4" fontId="11" fillId="6" borderId="14" xfId="0" applyNumberFormat="1" applyFont="1" applyFill="1" applyBorder="1"/>
    <xf numFmtId="9" fontId="11" fillId="6" borderId="14" xfId="2" applyFont="1" applyFill="1" applyBorder="1"/>
    <xf numFmtId="0" fontId="0" fillId="6" borderId="14" xfId="0" applyFont="1" applyFill="1" applyBorder="1"/>
    <xf numFmtId="167" fontId="1" fillId="0" borderId="0" xfId="1" applyNumberFormat="1" applyFont="1"/>
    <xf numFmtId="167" fontId="3" fillId="0" borderId="0" xfId="1" applyNumberFormat="1" applyFont="1"/>
    <xf numFmtId="167" fontId="4" fillId="0" borderId="0" xfId="1" applyNumberFormat="1" applyFont="1"/>
    <xf numFmtId="167" fontId="9" fillId="3" borderId="17" xfId="1" applyNumberFormat="1" applyFont="1" applyFill="1" applyBorder="1" applyAlignment="1">
      <alignment horizontal="center" vertical="center" wrapText="1"/>
    </xf>
    <xf numFmtId="167" fontId="11" fillId="0" borderId="14" xfId="1" applyNumberFormat="1" applyFont="1" applyBorder="1" applyAlignment="1">
      <alignment vertical="center" wrapText="1"/>
    </xf>
    <xf numFmtId="167" fontId="9" fillId="4" borderId="14" xfId="1" applyNumberFormat="1" applyFont="1" applyFill="1" applyBorder="1" applyAlignment="1">
      <alignment vertical="center" wrapText="1"/>
    </xf>
    <xf numFmtId="167" fontId="13" fillId="0" borderId="18" xfId="1" applyNumberFormat="1" applyFont="1" applyFill="1" applyBorder="1" applyAlignment="1">
      <alignment vertical="center" wrapText="1"/>
    </xf>
    <xf numFmtId="167" fontId="14" fillId="0" borderId="0" xfId="1" applyNumberFormat="1" applyFont="1"/>
    <xf numFmtId="167" fontId="13" fillId="0" borderId="0" xfId="1" applyNumberFormat="1" applyFont="1" applyFill="1" applyBorder="1" applyAlignment="1">
      <alignment vertical="center" wrapText="1"/>
    </xf>
    <xf numFmtId="167" fontId="11" fillId="0" borderId="21" xfId="1" applyNumberFormat="1" applyFont="1" applyBorder="1" applyAlignment="1">
      <alignment vertical="center" wrapText="1"/>
    </xf>
    <xf numFmtId="167" fontId="9" fillId="4" borderId="21" xfId="1" applyNumberFormat="1" applyFont="1" applyFill="1" applyBorder="1" applyAlignment="1">
      <alignment vertical="center" wrapText="1"/>
    </xf>
    <xf numFmtId="164" fontId="9" fillId="4" borderId="14" xfId="1" applyNumberFormat="1" applyFont="1" applyFill="1" applyBorder="1" applyAlignment="1">
      <alignment vertical="center" wrapText="1"/>
    </xf>
    <xf numFmtId="164" fontId="11" fillId="0" borderId="14" xfId="1" applyNumberFormat="1" applyFont="1" applyBorder="1" applyAlignment="1">
      <alignment vertical="center" wrapText="1"/>
    </xf>
    <xf numFmtId="164" fontId="16" fillId="0" borderId="14" xfId="1" applyNumberFormat="1" applyFont="1" applyBorder="1" applyAlignment="1">
      <alignment vertical="center"/>
    </xf>
    <xf numFmtId="167" fontId="11" fillId="6" borderId="8" xfId="1" applyNumberFormat="1" applyFont="1" applyFill="1" applyBorder="1" applyAlignment="1">
      <alignment horizontal="left" vertical="center" wrapText="1"/>
    </xf>
    <xf numFmtId="167" fontId="11" fillId="6" borderId="10" xfId="1" applyNumberFormat="1" applyFont="1" applyFill="1" applyBorder="1" applyAlignment="1">
      <alignment horizontal="left" vertical="center" wrapText="1"/>
    </xf>
    <xf numFmtId="0" fontId="11" fillId="5" borderId="3"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3" xfId="0" applyFont="1" applyFill="1" applyBorder="1" applyAlignment="1">
      <alignment horizontal="left" vertical="center" wrapText="1"/>
    </xf>
    <xf numFmtId="0" fontId="0" fillId="0" borderId="2" xfId="0" applyBorder="1"/>
    <xf numFmtId="0" fontId="11" fillId="5" borderId="2" xfId="0" applyFont="1" applyFill="1" applyBorder="1" applyAlignment="1">
      <alignment horizontal="left" vertical="center" wrapText="1"/>
    </xf>
    <xf numFmtId="0" fontId="11" fillId="5" borderId="3" xfId="0" applyFont="1" applyFill="1" applyBorder="1" applyAlignment="1">
      <alignment vertical="center" wrapText="1"/>
    </xf>
    <xf numFmtId="0" fontId="11" fillId="5" borderId="2" xfId="0" applyFont="1" applyFill="1" applyBorder="1" applyAlignment="1">
      <alignment vertical="center" wrapText="1"/>
    </xf>
    <xf numFmtId="0" fontId="11" fillId="6" borderId="3" xfId="0" applyFont="1" applyFill="1" applyBorder="1" applyAlignment="1">
      <alignment horizontal="left" vertical="center" wrapText="1"/>
    </xf>
    <xf numFmtId="0" fontId="11" fillId="6" borderId="2" xfId="0" applyFont="1" applyFill="1" applyBorder="1" applyAlignment="1">
      <alignment horizontal="left" vertical="center" wrapText="1"/>
    </xf>
    <xf numFmtId="167" fontId="9" fillId="2" borderId="7" xfId="1" applyNumberFormat="1" applyFont="1" applyFill="1" applyBorder="1" applyAlignment="1">
      <alignment horizontal="center" vertical="center" wrapText="1"/>
    </xf>
    <xf numFmtId="167" fontId="9" fillId="2" borderId="15" xfId="1" applyNumberFormat="1" applyFont="1" applyFill="1" applyBorder="1" applyAlignment="1">
      <alignment horizontal="center" vertical="center" wrapText="1"/>
    </xf>
    <xf numFmtId="167" fontId="9" fillId="2" borderId="6" xfId="1" applyNumberFormat="1" applyFont="1" applyFill="1" applyBorder="1" applyAlignment="1">
      <alignment horizontal="center" vertical="center" wrapText="1"/>
    </xf>
    <xf numFmtId="167" fontId="9" fillId="2" borderId="19" xfId="1" applyNumberFormat="1" applyFont="1" applyFill="1" applyBorder="1" applyAlignment="1">
      <alignment horizontal="center" vertical="center" wrapText="1"/>
    </xf>
    <xf numFmtId="167" fontId="9" fillId="2" borderId="20" xfId="1" applyNumberFormat="1" applyFont="1" applyFill="1" applyBorder="1" applyAlignment="1">
      <alignment horizontal="center" vertical="center" wrapText="1"/>
    </xf>
    <xf numFmtId="165" fontId="11" fillId="6" borderId="14" xfId="1" applyFont="1" applyFill="1" applyBorder="1" applyAlignment="1">
      <alignment horizontal="center" vertical="center" wrapText="1"/>
    </xf>
    <xf numFmtId="167" fontId="9" fillId="2" borderId="5" xfId="1" applyNumberFormat="1" applyFont="1" applyFill="1" applyBorder="1" applyAlignment="1">
      <alignment horizontal="center" vertical="center" wrapText="1"/>
    </xf>
    <xf numFmtId="167" fontId="9" fillId="2" borderId="16" xfId="1" applyNumberFormat="1" applyFont="1" applyFill="1" applyBorder="1" applyAlignment="1">
      <alignment horizontal="center" vertical="center" wrapText="1"/>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8"/>
  <sheetViews>
    <sheetView view="pageBreakPreview" zoomScaleNormal="100" zoomScaleSheetLayoutView="100" workbookViewId="0">
      <pane xSplit="2" ySplit="8" topLeftCell="C36" activePane="bottomRight" state="frozen"/>
      <selection pane="topRight" activeCell="C1" sqref="C1"/>
      <selection pane="bottomLeft" activeCell="A9" sqref="A9"/>
      <selection pane="bottomRight" activeCell="D44" sqref="D44"/>
    </sheetView>
  </sheetViews>
  <sheetFormatPr baseColWidth="10" defaultColWidth="9.140625" defaultRowHeight="15" x14ac:dyDescent="0.25"/>
  <cols>
    <col min="1" max="1" width="19.85546875" customWidth="1"/>
    <col min="2" max="2" width="46.7109375" customWidth="1"/>
    <col min="3" max="3" width="25.42578125" style="33" customWidth="1"/>
    <col min="4" max="4" width="25.42578125" customWidth="1"/>
    <col min="5" max="5" width="25.42578125" style="34" customWidth="1"/>
    <col min="6" max="6" width="60.28515625" customWidth="1"/>
    <col min="7" max="7" width="22.7109375" customWidth="1"/>
    <col min="8" max="10" width="28.7109375" customWidth="1"/>
    <col min="11" max="11" width="34.140625" customWidth="1"/>
    <col min="257" max="257" width="19.85546875" customWidth="1"/>
    <col min="258" max="258" width="46.7109375" customWidth="1"/>
    <col min="259" max="261" width="25.42578125" customWidth="1"/>
    <col min="262" max="262" width="60.28515625" customWidth="1"/>
    <col min="263" max="263" width="22.7109375" customWidth="1"/>
    <col min="264" max="266" width="28.7109375" customWidth="1"/>
    <col min="267" max="267" width="34.140625" customWidth="1"/>
    <col min="513" max="513" width="19.85546875" customWidth="1"/>
    <col min="514" max="514" width="46.7109375" customWidth="1"/>
    <col min="515" max="517" width="25.42578125" customWidth="1"/>
    <col min="518" max="518" width="60.28515625" customWidth="1"/>
    <col min="519" max="519" width="22.7109375" customWidth="1"/>
    <col min="520" max="522" width="28.7109375" customWidth="1"/>
    <col min="523" max="523" width="34.140625" customWidth="1"/>
    <col min="769" max="769" width="19.85546875" customWidth="1"/>
    <col min="770" max="770" width="46.7109375" customWidth="1"/>
    <col min="771" max="773" width="25.42578125" customWidth="1"/>
    <col min="774" max="774" width="60.28515625" customWidth="1"/>
    <col min="775" max="775" width="22.7109375" customWidth="1"/>
    <col min="776" max="778" width="28.7109375" customWidth="1"/>
    <col min="779" max="779" width="34.140625" customWidth="1"/>
    <col min="1025" max="1025" width="19.85546875" customWidth="1"/>
    <col min="1026" max="1026" width="46.7109375" customWidth="1"/>
    <col min="1027" max="1029" width="25.42578125" customWidth="1"/>
    <col min="1030" max="1030" width="60.28515625" customWidth="1"/>
    <col min="1031" max="1031" width="22.7109375" customWidth="1"/>
    <col min="1032" max="1034" width="28.7109375" customWidth="1"/>
    <col min="1035" max="1035" width="34.140625" customWidth="1"/>
    <col min="1281" max="1281" width="19.85546875" customWidth="1"/>
    <col min="1282" max="1282" width="46.7109375" customWidth="1"/>
    <col min="1283" max="1285" width="25.42578125" customWidth="1"/>
    <col min="1286" max="1286" width="60.28515625" customWidth="1"/>
    <col min="1287" max="1287" width="22.7109375" customWidth="1"/>
    <col min="1288" max="1290" width="28.7109375" customWidth="1"/>
    <col min="1291" max="1291" width="34.140625" customWidth="1"/>
    <col min="1537" max="1537" width="19.85546875" customWidth="1"/>
    <col min="1538" max="1538" width="46.7109375" customWidth="1"/>
    <col min="1539" max="1541" width="25.42578125" customWidth="1"/>
    <col min="1542" max="1542" width="60.28515625" customWidth="1"/>
    <col min="1543" max="1543" width="22.7109375" customWidth="1"/>
    <col min="1544" max="1546" width="28.7109375" customWidth="1"/>
    <col min="1547" max="1547" width="34.140625" customWidth="1"/>
    <col min="1793" max="1793" width="19.85546875" customWidth="1"/>
    <col min="1794" max="1794" width="46.7109375" customWidth="1"/>
    <col min="1795" max="1797" width="25.42578125" customWidth="1"/>
    <col min="1798" max="1798" width="60.28515625" customWidth="1"/>
    <col min="1799" max="1799" width="22.7109375" customWidth="1"/>
    <col min="1800" max="1802" width="28.7109375" customWidth="1"/>
    <col min="1803" max="1803" width="34.140625" customWidth="1"/>
    <col min="2049" max="2049" width="19.85546875" customWidth="1"/>
    <col min="2050" max="2050" width="46.7109375" customWidth="1"/>
    <col min="2051" max="2053" width="25.42578125" customWidth="1"/>
    <col min="2054" max="2054" width="60.28515625" customWidth="1"/>
    <col min="2055" max="2055" width="22.7109375" customWidth="1"/>
    <col min="2056" max="2058" width="28.7109375" customWidth="1"/>
    <col min="2059" max="2059" width="34.140625" customWidth="1"/>
    <col min="2305" max="2305" width="19.85546875" customWidth="1"/>
    <col min="2306" max="2306" width="46.7109375" customWidth="1"/>
    <col min="2307" max="2309" width="25.42578125" customWidth="1"/>
    <col min="2310" max="2310" width="60.28515625" customWidth="1"/>
    <col min="2311" max="2311" width="22.7109375" customWidth="1"/>
    <col min="2312" max="2314" width="28.7109375" customWidth="1"/>
    <col min="2315" max="2315" width="34.140625" customWidth="1"/>
    <col min="2561" max="2561" width="19.85546875" customWidth="1"/>
    <col min="2562" max="2562" width="46.7109375" customWidth="1"/>
    <col min="2563" max="2565" width="25.42578125" customWidth="1"/>
    <col min="2566" max="2566" width="60.28515625" customWidth="1"/>
    <col min="2567" max="2567" width="22.7109375" customWidth="1"/>
    <col min="2568" max="2570" width="28.7109375" customWidth="1"/>
    <col min="2571" max="2571" width="34.140625" customWidth="1"/>
    <col min="2817" max="2817" width="19.85546875" customWidth="1"/>
    <col min="2818" max="2818" width="46.7109375" customWidth="1"/>
    <col min="2819" max="2821" width="25.42578125" customWidth="1"/>
    <col min="2822" max="2822" width="60.28515625" customWidth="1"/>
    <col min="2823" max="2823" width="22.7109375" customWidth="1"/>
    <col min="2824" max="2826" width="28.7109375" customWidth="1"/>
    <col min="2827" max="2827" width="34.140625" customWidth="1"/>
    <col min="3073" max="3073" width="19.85546875" customWidth="1"/>
    <col min="3074" max="3074" width="46.7109375" customWidth="1"/>
    <col min="3075" max="3077" width="25.42578125" customWidth="1"/>
    <col min="3078" max="3078" width="60.28515625" customWidth="1"/>
    <col min="3079" max="3079" width="22.7109375" customWidth="1"/>
    <col min="3080" max="3082" width="28.7109375" customWidth="1"/>
    <col min="3083" max="3083" width="34.140625" customWidth="1"/>
    <col min="3329" max="3329" width="19.85546875" customWidth="1"/>
    <col min="3330" max="3330" width="46.7109375" customWidth="1"/>
    <col min="3331" max="3333" width="25.42578125" customWidth="1"/>
    <col min="3334" max="3334" width="60.28515625" customWidth="1"/>
    <col min="3335" max="3335" width="22.7109375" customWidth="1"/>
    <col min="3336" max="3338" width="28.7109375" customWidth="1"/>
    <col min="3339" max="3339" width="34.140625" customWidth="1"/>
    <col min="3585" max="3585" width="19.85546875" customWidth="1"/>
    <col min="3586" max="3586" width="46.7109375" customWidth="1"/>
    <col min="3587" max="3589" width="25.42578125" customWidth="1"/>
    <col min="3590" max="3590" width="60.28515625" customWidth="1"/>
    <col min="3591" max="3591" width="22.7109375" customWidth="1"/>
    <col min="3592" max="3594" width="28.7109375" customWidth="1"/>
    <col min="3595" max="3595" width="34.140625" customWidth="1"/>
    <col min="3841" max="3841" width="19.85546875" customWidth="1"/>
    <col min="3842" max="3842" width="46.7109375" customWidth="1"/>
    <col min="3843" max="3845" width="25.42578125" customWidth="1"/>
    <col min="3846" max="3846" width="60.28515625" customWidth="1"/>
    <col min="3847" max="3847" width="22.7109375" customWidth="1"/>
    <col min="3848" max="3850" width="28.7109375" customWidth="1"/>
    <col min="3851" max="3851" width="34.140625" customWidth="1"/>
    <col min="4097" max="4097" width="19.85546875" customWidth="1"/>
    <col min="4098" max="4098" width="46.7109375" customWidth="1"/>
    <col min="4099" max="4101" width="25.42578125" customWidth="1"/>
    <col min="4102" max="4102" width="60.28515625" customWidth="1"/>
    <col min="4103" max="4103" width="22.7109375" customWidth="1"/>
    <col min="4104" max="4106" width="28.7109375" customWidth="1"/>
    <col min="4107" max="4107" width="34.140625" customWidth="1"/>
    <col min="4353" max="4353" width="19.85546875" customWidth="1"/>
    <col min="4354" max="4354" width="46.7109375" customWidth="1"/>
    <col min="4355" max="4357" width="25.42578125" customWidth="1"/>
    <col min="4358" max="4358" width="60.28515625" customWidth="1"/>
    <col min="4359" max="4359" width="22.7109375" customWidth="1"/>
    <col min="4360" max="4362" width="28.7109375" customWidth="1"/>
    <col min="4363" max="4363" width="34.140625" customWidth="1"/>
    <col min="4609" max="4609" width="19.85546875" customWidth="1"/>
    <col min="4610" max="4610" width="46.7109375" customWidth="1"/>
    <col min="4611" max="4613" width="25.42578125" customWidth="1"/>
    <col min="4614" max="4614" width="60.28515625" customWidth="1"/>
    <col min="4615" max="4615" width="22.7109375" customWidth="1"/>
    <col min="4616" max="4618" width="28.7109375" customWidth="1"/>
    <col min="4619" max="4619" width="34.140625" customWidth="1"/>
    <col min="4865" max="4865" width="19.85546875" customWidth="1"/>
    <col min="4866" max="4866" width="46.7109375" customWidth="1"/>
    <col min="4867" max="4869" width="25.42578125" customWidth="1"/>
    <col min="4870" max="4870" width="60.28515625" customWidth="1"/>
    <col min="4871" max="4871" width="22.7109375" customWidth="1"/>
    <col min="4872" max="4874" width="28.7109375" customWidth="1"/>
    <col min="4875" max="4875" width="34.140625" customWidth="1"/>
    <col min="5121" max="5121" width="19.85546875" customWidth="1"/>
    <col min="5122" max="5122" width="46.7109375" customWidth="1"/>
    <col min="5123" max="5125" width="25.42578125" customWidth="1"/>
    <col min="5126" max="5126" width="60.28515625" customWidth="1"/>
    <col min="5127" max="5127" width="22.7109375" customWidth="1"/>
    <col min="5128" max="5130" width="28.7109375" customWidth="1"/>
    <col min="5131" max="5131" width="34.140625" customWidth="1"/>
    <col min="5377" max="5377" width="19.85546875" customWidth="1"/>
    <col min="5378" max="5378" width="46.7109375" customWidth="1"/>
    <col min="5379" max="5381" width="25.42578125" customWidth="1"/>
    <col min="5382" max="5382" width="60.28515625" customWidth="1"/>
    <col min="5383" max="5383" width="22.7109375" customWidth="1"/>
    <col min="5384" max="5386" width="28.7109375" customWidth="1"/>
    <col min="5387" max="5387" width="34.140625" customWidth="1"/>
    <col min="5633" max="5633" width="19.85546875" customWidth="1"/>
    <col min="5634" max="5634" width="46.7109375" customWidth="1"/>
    <col min="5635" max="5637" width="25.42578125" customWidth="1"/>
    <col min="5638" max="5638" width="60.28515625" customWidth="1"/>
    <col min="5639" max="5639" width="22.7109375" customWidth="1"/>
    <col min="5640" max="5642" width="28.7109375" customWidth="1"/>
    <col min="5643" max="5643" width="34.140625" customWidth="1"/>
    <col min="5889" max="5889" width="19.85546875" customWidth="1"/>
    <col min="5890" max="5890" width="46.7109375" customWidth="1"/>
    <col min="5891" max="5893" width="25.42578125" customWidth="1"/>
    <col min="5894" max="5894" width="60.28515625" customWidth="1"/>
    <col min="5895" max="5895" width="22.7109375" customWidth="1"/>
    <col min="5896" max="5898" width="28.7109375" customWidth="1"/>
    <col min="5899" max="5899" width="34.140625" customWidth="1"/>
    <col min="6145" max="6145" width="19.85546875" customWidth="1"/>
    <col min="6146" max="6146" width="46.7109375" customWidth="1"/>
    <col min="6147" max="6149" width="25.42578125" customWidth="1"/>
    <col min="6150" max="6150" width="60.28515625" customWidth="1"/>
    <col min="6151" max="6151" width="22.7109375" customWidth="1"/>
    <col min="6152" max="6154" width="28.7109375" customWidth="1"/>
    <col min="6155" max="6155" width="34.140625" customWidth="1"/>
    <col min="6401" max="6401" width="19.85546875" customWidth="1"/>
    <col min="6402" max="6402" width="46.7109375" customWidth="1"/>
    <col min="6403" max="6405" width="25.42578125" customWidth="1"/>
    <col min="6406" max="6406" width="60.28515625" customWidth="1"/>
    <col min="6407" max="6407" width="22.7109375" customWidth="1"/>
    <col min="6408" max="6410" width="28.7109375" customWidth="1"/>
    <col min="6411" max="6411" width="34.140625" customWidth="1"/>
    <col min="6657" max="6657" width="19.85546875" customWidth="1"/>
    <col min="6658" max="6658" width="46.7109375" customWidth="1"/>
    <col min="6659" max="6661" width="25.42578125" customWidth="1"/>
    <col min="6662" max="6662" width="60.28515625" customWidth="1"/>
    <col min="6663" max="6663" width="22.7109375" customWidth="1"/>
    <col min="6664" max="6666" width="28.7109375" customWidth="1"/>
    <col min="6667" max="6667" width="34.140625" customWidth="1"/>
    <col min="6913" max="6913" width="19.85546875" customWidth="1"/>
    <col min="6914" max="6914" width="46.7109375" customWidth="1"/>
    <col min="6915" max="6917" width="25.42578125" customWidth="1"/>
    <col min="6918" max="6918" width="60.28515625" customWidth="1"/>
    <col min="6919" max="6919" width="22.7109375" customWidth="1"/>
    <col min="6920" max="6922" width="28.7109375" customWidth="1"/>
    <col min="6923" max="6923" width="34.140625" customWidth="1"/>
    <col min="7169" max="7169" width="19.85546875" customWidth="1"/>
    <col min="7170" max="7170" width="46.7109375" customWidth="1"/>
    <col min="7171" max="7173" width="25.42578125" customWidth="1"/>
    <col min="7174" max="7174" width="60.28515625" customWidth="1"/>
    <col min="7175" max="7175" width="22.7109375" customWidth="1"/>
    <col min="7176" max="7178" width="28.7109375" customWidth="1"/>
    <col min="7179" max="7179" width="34.140625" customWidth="1"/>
    <col min="7425" max="7425" width="19.85546875" customWidth="1"/>
    <col min="7426" max="7426" width="46.7109375" customWidth="1"/>
    <col min="7427" max="7429" width="25.42578125" customWidth="1"/>
    <col min="7430" max="7430" width="60.28515625" customWidth="1"/>
    <col min="7431" max="7431" width="22.7109375" customWidth="1"/>
    <col min="7432" max="7434" width="28.7109375" customWidth="1"/>
    <col min="7435" max="7435" width="34.140625" customWidth="1"/>
    <col min="7681" max="7681" width="19.85546875" customWidth="1"/>
    <col min="7682" max="7682" width="46.7109375" customWidth="1"/>
    <col min="7683" max="7685" width="25.42578125" customWidth="1"/>
    <col min="7686" max="7686" width="60.28515625" customWidth="1"/>
    <col min="7687" max="7687" width="22.7109375" customWidth="1"/>
    <col min="7688" max="7690" width="28.7109375" customWidth="1"/>
    <col min="7691" max="7691" width="34.140625" customWidth="1"/>
    <col min="7937" max="7937" width="19.85546875" customWidth="1"/>
    <col min="7938" max="7938" width="46.7109375" customWidth="1"/>
    <col min="7939" max="7941" width="25.42578125" customWidth="1"/>
    <col min="7942" max="7942" width="60.28515625" customWidth="1"/>
    <col min="7943" max="7943" width="22.7109375" customWidth="1"/>
    <col min="7944" max="7946" width="28.7109375" customWidth="1"/>
    <col min="7947" max="7947" width="34.140625" customWidth="1"/>
    <col min="8193" max="8193" width="19.85546875" customWidth="1"/>
    <col min="8194" max="8194" width="46.7109375" customWidth="1"/>
    <col min="8195" max="8197" width="25.42578125" customWidth="1"/>
    <col min="8198" max="8198" width="60.28515625" customWidth="1"/>
    <col min="8199" max="8199" width="22.7109375" customWidth="1"/>
    <col min="8200" max="8202" width="28.7109375" customWidth="1"/>
    <col min="8203" max="8203" width="34.140625" customWidth="1"/>
    <col min="8449" max="8449" width="19.85546875" customWidth="1"/>
    <col min="8450" max="8450" width="46.7109375" customWidth="1"/>
    <col min="8451" max="8453" width="25.42578125" customWidth="1"/>
    <col min="8454" max="8454" width="60.28515625" customWidth="1"/>
    <col min="8455" max="8455" width="22.7109375" customWidth="1"/>
    <col min="8456" max="8458" width="28.7109375" customWidth="1"/>
    <col min="8459" max="8459" width="34.140625" customWidth="1"/>
    <col min="8705" max="8705" width="19.85546875" customWidth="1"/>
    <col min="8706" max="8706" width="46.7109375" customWidth="1"/>
    <col min="8707" max="8709" width="25.42578125" customWidth="1"/>
    <col min="8710" max="8710" width="60.28515625" customWidth="1"/>
    <col min="8711" max="8711" width="22.7109375" customWidth="1"/>
    <col min="8712" max="8714" width="28.7109375" customWidth="1"/>
    <col min="8715" max="8715" width="34.140625" customWidth="1"/>
    <col min="8961" max="8961" width="19.85546875" customWidth="1"/>
    <col min="8962" max="8962" width="46.7109375" customWidth="1"/>
    <col min="8963" max="8965" width="25.42578125" customWidth="1"/>
    <col min="8966" max="8966" width="60.28515625" customWidth="1"/>
    <col min="8967" max="8967" width="22.7109375" customWidth="1"/>
    <col min="8968" max="8970" width="28.7109375" customWidth="1"/>
    <col min="8971" max="8971" width="34.140625" customWidth="1"/>
    <col min="9217" max="9217" width="19.85546875" customWidth="1"/>
    <col min="9218" max="9218" width="46.7109375" customWidth="1"/>
    <col min="9219" max="9221" width="25.42578125" customWidth="1"/>
    <col min="9222" max="9222" width="60.28515625" customWidth="1"/>
    <col min="9223" max="9223" width="22.7109375" customWidth="1"/>
    <col min="9224" max="9226" width="28.7109375" customWidth="1"/>
    <col min="9227" max="9227" width="34.140625" customWidth="1"/>
    <col min="9473" max="9473" width="19.85546875" customWidth="1"/>
    <col min="9474" max="9474" width="46.7109375" customWidth="1"/>
    <col min="9475" max="9477" width="25.42578125" customWidth="1"/>
    <col min="9478" max="9478" width="60.28515625" customWidth="1"/>
    <col min="9479" max="9479" width="22.7109375" customWidth="1"/>
    <col min="9480" max="9482" width="28.7109375" customWidth="1"/>
    <col min="9483" max="9483" width="34.140625" customWidth="1"/>
    <col min="9729" max="9729" width="19.85546875" customWidth="1"/>
    <col min="9730" max="9730" width="46.7109375" customWidth="1"/>
    <col min="9731" max="9733" width="25.42578125" customWidth="1"/>
    <col min="9734" max="9734" width="60.28515625" customWidth="1"/>
    <col min="9735" max="9735" width="22.7109375" customWidth="1"/>
    <col min="9736" max="9738" width="28.7109375" customWidth="1"/>
    <col min="9739" max="9739" width="34.140625" customWidth="1"/>
    <col min="9985" max="9985" width="19.85546875" customWidth="1"/>
    <col min="9986" max="9986" width="46.7109375" customWidth="1"/>
    <col min="9987" max="9989" width="25.42578125" customWidth="1"/>
    <col min="9990" max="9990" width="60.28515625" customWidth="1"/>
    <col min="9991" max="9991" width="22.7109375" customWidth="1"/>
    <col min="9992" max="9994" width="28.7109375" customWidth="1"/>
    <col min="9995" max="9995" width="34.140625" customWidth="1"/>
    <col min="10241" max="10241" width="19.85546875" customWidth="1"/>
    <col min="10242" max="10242" width="46.7109375" customWidth="1"/>
    <col min="10243" max="10245" width="25.42578125" customWidth="1"/>
    <col min="10246" max="10246" width="60.28515625" customWidth="1"/>
    <col min="10247" max="10247" width="22.7109375" customWidth="1"/>
    <col min="10248" max="10250" width="28.7109375" customWidth="1"/>
    <col min="10251" max="10251" width="34.140625" customWidth="1"/>
    <col min="10497" max="10497" width="19.85546875" customWidth="1"/>
    <col min="10498" max="10498" width="46.7109375" customWidth="1"/>
    <col min="10499" max="10501" width="25.42578125" customWidth="1"/>
    <col min="10502" max="10502" width="60.28515625" customWidth="1"/>
    <col min="10503" max="10503" width="22.7109375" customWidth="1"/>
    <col min="10504" max="10506" width="28.7109375" customWidth="1"/>
    <col min="10507" max="10507" width="34.140625" customWidth="1"/>
    <col min="10753" max="10753" width="19.85546875" customWidth="1"/>
    <col min="10754" max="10754" width="46.7109375" customWidth="1"/>
    <col min="10755" max="10757" width="25.42578125" customWidth="1"/>
    <col min="10758" max="10758" width="60.28515625" customWidth="1"/>
    <col min="10759" max="10759" width="22.7109375" customWidth="1"/>
    <col min="10760" max="10762" width="28.7109375" customWidth="1"/>
    <col min="10763" max="10763" width="34.140625" customWidth="1"/>
    <col min="11009" max="11009" width="19.85546875" customWidth="1"/>
    <col min="11010" max="11010" width="46.7109375" customWidth="1"/>
    <col min="11011" max="11013" width="25.42578125" customWidth="1"/>
    <col min="11014" max="11014" width="60.28515625" customWidth="1"/>
    <col min="11015" max="11015" width="22.7109375" customWidth="1"/>
    <col min="11016" max="11018" width="28.7109375" customWidth="1"/>
    <col min="11019" max="11019" width="34.140625" customWidth="1"/>
    <col min="11265" max="11265" width="19.85546875" customWidth="1"/>
    <col min="11266" max="11266" width="46.7109375" customWidth="1"/>
    <col min="11267" max="11269" width="25.42578125" customWidth="1"/>
    <col min="11270" max="11270" width="60.28515625" customWidth="1"/>
    <col min="11271" max="11271" width="22.7109375" customWidth="1"/>
    <col min="11272" max="11274" width="28.7109375" customWidth="1"/>
    <col min="11275" max="11275" width="34.140625" customWidth="1"/>
    <col min="11521" max="11521" width="19.85546875" customWidth="1"/>
    <col min="11522" max="11522" width="46.7109375" customWidth="1"/>
    <col min="11523" max="11525" width="25.42578125" customWidth="1"/>
    <col min="11526" max="11526" width="60.28515625" customWidth="1"/>
    <col min="11527" max="11527" width="22.7109375" customWidth="1"/>
    <col min="11528" max="11530" width="28.7109375" customWidth="1"/>
    <col min="11531" max="11531" width="34.140625" customWidth="1"/>
    <col min="11777" max="11777" width="19.85546875" customWidth="1"/>
    <col min="11778" max="11778" width="46.7109375" customWidth="1"/>
    <col min="11779" max="11781" width="25.42578125" customWidth="1"/>
    <col min="11782" max="11782" width="60.28515625" customWidth="1"/>
    <col min="11783" max="11783" width="22.7109375" customWidth="1"/>
    <col min="11784" max="11786" width="28.7109375" customWidth="1"/>
    <col min="11787" max="11787" width="34.140625" customWidth="1"/>
    <col min="12033" max="12033" width="19.85546875" customWidth="1"/>
    <col min="12034" max="12034" width="46.7109375" customWidth="1"/>
    <col min="12035" max="12037" width="25.42578125" customWidth="1"/>
    <col min="12038" max="12038" width="60.28515625" customWidth="1"/>
    <col min="12039" max="12039" width="22.7109375" customWidth="1"/>
    <col min="12040" max="12042" width="28.7109375" customWidth="1"/>
    <col min="12043" max="12043" width="34.140625" customWidth="1"/>
    <col min="12289" max="12289" width="19.85546875" customWidth="1"/>
    <col min="12290" max="12290" width="46.7109375" customWidth="1"/>
    <col min="12291" max="12293" width="25.42578125" customWidth="1"/>
    <col min="12294" max="12294" width="60.28515625" customWidth="1"/>
    <col min="12295" max="12295" width="22.7109375" customWidth="1"/>
    <col min="12296" max="12298" width="28.7109375" customWidth="1"/>
    <col min="12299" max="12299" width="34.140625" customWidth="1"/>
    <col min="12545" max="12545" width="19.85546875" customWidth="1"/>
    <col min="12546" max="12546" width="46.7109375" customWidth="1"/>
    <col min="12547" max="12549" width="25.42578125" customWidth="1"/>
    <col min="12550" max="12550" width="60.28515625" customWidth="1"/>
    <col min="12551" max="12551" width="22.7109375" customWidth="1"/>
    <col min="12552" max="12554" width="28.7109375" customWidth="1"/>
    <col min="12555" max="12555" width="34.140625" customWidth="1"/>
    <col min="12801" max="12801" width="19.85546875" customWidth="1"/>
    <col min="12802" max="12802" width="46.7109375" customWidth="1"/>
    <col min="12803" max="12805" width="25.42578125" customWidth="1"/>
    <col min="12806" max="12806" width="60.28515625" customWidth="1"/>
    <col min="12807" max="12807" width="22.7109375" customWidth="1"/>
    <col min="12808" max="12810" width="28.7109375" customWidth="1"/>
    <col min="12811" max="12811" width="34.140625" customWidth="1"/>
    <col min="13057" max="13057" width="19.85546875" customWidth="1"/>
    <col min="13058" max="13058" width="46.7109375" customWidth="1"/>
    <col min="13059" max="13061" width="25.42578125" customWidth="1"/>
    <col min="13062" max="13062" width="60.28515625" customWidth="1"/>
    <col min="13063" max="13063" width="22.7109375" customWidth="1"/>
    <col min="13064" max="13066" width="28.7109375" customWidth="1"/>
    <col min="13067" max="13067" width="34.140625" customWidth="1"/>
    <col min="13313" max="13313" width="19.85546875" customWidth="1"/>
    <col min="13314" max="13314" width="46.7109375" customWidth="1"/>
    <col min="13315" max="13317" width="25.42578125" customWidth="1"/>
    <col min="13318" max="13318" width="60.28515625" customWidth="1"/>
    <col min="13319" max="13319" width="22.7109375" customWidth="1"/>
    <col min="13320" max="13322" width="28.7109375" customWidth="1"/>
    <col min="13323" max="13323" width="34.140625" customWidth="1"/>
    <col min="13569" max="13569" width="19.85546875" customWidth="1"/>
    <col min="13570" max="13570" width="46.7109375" customWidth="1"/>
    <col min="13571" max="13573" width="25.42578125" customWidth="1"/>
    <col min="13574" max="13574" width="60.28515625" customWidth="1"/>
    <col min="13575" max="13575" width="22.7109375" customWidth="1"/>
    <col min="13576" max="13578" width="28.7109375" customWidth="1"/>
    <col min="13579" max="13579" width="34.140625" customWidth="1"/>
    <col min="13825" max="13825" width="19.85546875" customWidth="1"/>
    <col min="13826" max="13826" width="46.7109375" customWidth="1"/>
    <col min="13827" max="13829" width="25.42578125" customWidth="1"/>
    <col min="13830" max="13830" width="60.28515625" customWidth="1"/>
    <col min="13831" max="13831" width="22.7109375" customWidth="1"/>
    <col min="13832" max="13834" width="28.7109375" customWidth="1"/>
    <col min="13835" max="13835" width="34.140625" customWidth="1"/>
    <col min="14081" max="14081" width="19.85546875" customWidth="1"/>
    <col min="14082" max="14082" width="46.7109375" customWidth="1"/>
    <col min="14083" max="14085" width="25.42578125" customWidth="1"/>
    <col min="14086" max="14086" width="60.28515625" customWidth="1"/>
    <col min="14087" max="14087" width="22.7109375" customWidth="1"/>
    <col min="14088" max="14090" width="28.7109375" customWidth="1"/>
    <col min="14091" max="14091" width="34.140625" customWidth="1"/>
    <col min="14337" max="14337" width="19.85546875" customWidth="1"/>
    <col min="14338" max="14338" width="46.7109375" customWidth="1"/>
    <col min="14339" max="14341" width="25.42578125" customWidth="1"/>
    <col min="14342" max="14342" width="60.28515625" customWidth="1"/>
    <col min="14343" max="14343" width="22.7109375" customWidth="1"/>
    <col min="14344" max="14346" width="28.7109375" customWidth="1"/>
    <col min="14347" max="14347" width="34.140625" customWidth="1"/>
    <col min="14593" max="14593" width="19.85546875" customWidth="1"/>
    <col min="14594" max="14594" width="46.7109375" customWidth="1"/>
    <col min="14595" max="14597" width="25.42578125" customWidth="1"/>
    <col min="14598" max="14598" width="60.28515625" customWidth="1"/>
    <col min="14599" max="14599" width="22.7109375" customWidth="1"/>
    <col min="14600" max="14602" width="28.7109375" customWidth="1"/>
    <col min="14603" max="14603" width="34.140625" customWidth="1"/>
    <col min="14849" max="14849" width="19.85546875" customWidth="1"/>
    <col min="14850" max="14850" width="46.7109375" customWidth="1"/>
    <col min="14851" max="14853" width="25.42578125" customWidth="1"/>
    <col min="14854" max="14854" width="60.28515625" customWidth="1"/>
    <col min="14855" max="14855" width="22.7109375" customWidth="1"/>
    <col min="14856" max="14858" width="28.7109375" customWidth="1"/>
    <col min="14859" max="14859" width="34.140625" customWidth="1"/>
    <col min="15105" max="15105" width="19.85546875" customWidth="1"/>
    <col min="15106" max="15106" width="46.7109375" customWidth="1"/>
    <col min="15107" max="15109" width="25.42578125" customWidth="1"/>
    <col min="15110" max="15110" width="60.28515625" customWidth="1"/>
    <col min="15111" max="15111" width="22.7109375" customWidth="1"/>
    <col min="15112" max="15114" width="28.7109375" customWidth="1"/>
    <col min="15115" max="15115" width="34.140625" customWidth="1"/>
    <col min="15361" max="15361" width="19.85546875" customWidth="1"/>
    <col min="15362" max="15362" width="46.7109375" customWidth="1"/>
    <col min="15363" max="15365" width="25.42578125" customWidth="1"/>
    <col min="15366" max="15366" width="60.28515625" customWidth="1"/>
    <col min="15367" max="15367" width="22.7109375" customWidth="1"/>
    <col min="15368" max="15370" width="28.7109375" customWidth="1"/>
    <col min="15371" max="15371" width="34.140625" customWidth="1"/>
    <col min="15617" max="15617" width="19.85546875" customWidth="1"/>
    <col min="15618" max="15618" width="46.7109375" customWidth="1"/>
    <col min="15619" max="15621" width="25.42578125" customWidth="1"/>
    <col min="15622" max="15622" width="60.28515625" customWidth="1"/>
    <col min="15623" max="15623" width="22.7109375" customWidth="1"/>
    <col min="15624" max="15626" width="28.7109375" customWidth="1"/>
    <col min="15627" max="15627" width="34.140625" customWidth="1"/>
    <col min="15873" max="15873" width="19.85546875" customWidth="1"/>
    <col min="15874" max="15874" width="46.7109375" customWidth="1"/>
    <col min="15875" max="15877" width="25.42578125" customWidth="1"/>
    <col min="15878" max="15878" width="60.28515625" customWidth="1"/>
    <col min="15879" max="15879" width="22.7109375" customWidth="1"/>
    <col min="15880" max="15882" width="28.7109375" customWidth="1"/>
    <col min="15883" max="15883" width="34.140625" customWidth="1"/>
    <col min="16129" max="16129" width="19.85546875" customWidth="1"/>
    <col min="16130" max="16130" width="46.7109375" customWidth="1"/>
    <col min="16131" max="16133" width="25.42578125" customWidth="1"/>
    <col min="16134" max="16134" width="60.28515625" customWidth="1"/>
    <col min="16135" max="16135" width="22.7109375" customWidth="1"/>
    <col min="16136" max="16138" width="28.7109375" customWidth="1"/>
    <col min="16139" max="16139" width="34.140625" customWidth="1"/>
  </cols>
  <sheetData>
    <row r="1" spans="1:7" ht="20.25" x14ac:dyDescent="0.3">
      <c r="A1" s="1" t="s">
        <v>2</v>
      </c>
      <c r="B1" s="2"/>
      <c r="C1" s="3"/>
      <c r="D1" s="4"/>
      <c r="E1" s="5"/>
      <c r="F1" s="6"/>
    </row>
    <row r="2" spans="1:7" ht="15.75" x14ac:dyDescent="0.25">
      <c r="A2" s="7"/>
      <c r="B2" s="8"/>
      <c r="C2" s="9"/>
      <c r="D2" s="10"/>
      <c r="E2" s="11"/>
      <c r="F2" s="12"/>
    </row>
    <row r="3" spans="1:7" ht="15.75" x14ac:dyDescent="0.25">
      <c r="A3" s="7" t="s">
        <v>13</v>
      </c>
      <c r="B3" s="8"/>
      <c r="C3" s="13"/>
      <c r="D3" s="14"/>
      <c r="E3" s="11"/>
      <c r="F3" s="12"/>
    </row>
    <row r="4" spans="1:7" x14ac:dyDescent="0.25">
      <c r="A4" s="15"/>
      <c r="B4" s="14"/>
      <c r="C4" s="13"/>
      <c r="D4" s="14"/>
      <c r="E4" s="11"/>
      <c r="F4" s="12"/>
    </row>
    <row r="5" spans="1:7" ht="15.75" x14ac:dyDescent="0.25">
      <c r="A5" s="7" t="s">
        <v>14</v>
      </c>
      <c r="B5" s="14"/>
      <c r="C5" s="13"/>
      <c r="D5" s="14"/>
      <c r="E5" s="11"/>
      <c r="F5" s="12"/>
    </row>
    <row r="6" spans="1:7" ht="15.75" thickBot="1" x14ac:dyDescent="0.3">
      <c r="A6" s="15"/>
      <c r="B6" s="14"/>
      <c r="C6" s="13"/>
      <c r="D6" s="14"/>
      <c r="E6" s="11"/>
      <c r="F6" s="12"/>
    </row>
    <row r="7" spans="1:7" ht="75.75" thickBot="1" x14ac:dyDescent="0.3">
      <c r="A7" s="16" t="s">
        <v>15</v>
      </c>
      <c r="B7" s="17" t="s">
        <v>16</v>
      </c>
      <c r="C7" s="18" t="s">
        <v>17</v>
      </c>
      <c r="D7" s="17" t="s">
        <v>18</v>
      </c>
      <c r="E7" s="19" t="s">
        <v>19</v>
      </c>
      <c r="F7" s="17" t="s">
        <v>20</v>
      </c>
      <c r="G7" s="20"/>
    </row>
    <row r="8" spans="1:7" ht="15.75" customHeight="1" thickBot="1" x14ac:dyDescent="0.3">
      <c r="A8" s="71" t="s">
        <v>21</v>
      </c>
      <c r="B8" s="72"/>
      <c r="C8" s="72"/>
      <c r="D8" s="72"/>
      <c r="E8" s="72"/>
      <c r="F8" s="73"/>
      <c r="G8" s="20"/>
    </row>
    <row r="9" spans="1:7" s="41" customFormat="1" ht="105.75" thickBot="1" x14ac:dyDescent="0.3">
      <c r="A9" s="36" t="s">
        <v>22</v>
      </c>
      <c r="B9" s="37" t="s">
        <v>23</v>
      </c>
      <c r="C9" s="38">
        <f>SUM(C10)</f>
        <v>78156</v>
      </c>
      <c r="D9" s="39">
        <v>0.61</v>
      </c>
      <c r="E9" s="35">
        <f>E10</f>
        <v>81567</v>
      </c>
      <c r="F9" s="36"/>
      <c r="G9" s="40"/>
    </row>
    <row r="10" spans="1:7" ht="180.75" thickBot="1" x14ac:dyDescent="0.3">
      <c r="A10" s="21" t="s">
        <v>24</v>
      </c>
      <c r="B10" s="21" t="s">
        <v>25</v>
      </c>
      <c r="C10" s="22">
        <v>78156</v>
      </c>
      <c r="D10" s="23">
        <v>0.61</v>
      </c>
      <c r="E10" s="24">
        <v>81567</v>
      </c>
      <c r="F10" s="21" t="s">
        <v>26</v>
      </c>
      <c r="G10" s="20"/>
    </row>
    <row r="11" spans="1:7" s="41" customFormat="1" ht="90.75" thickBot="1" x14ac:dyDescent="0.3">
      <c r="A11" s="36" t="s">
        <v>27</v>
      </c>
      <c r="B11" s="36" t="s">
        <v>28</v>
      </c>
      <c r="C11" s="38">
        <f>SUM(C12:C13)</f>
        <v>118296</v>
      </c>
      <c r="D11" s="39">
        <v>0.61</v>
      </c>
      <c r="E11" s="35">
        <f>E12+E13</f>
        <v>91029</v>
      </c>
      <c r="F11" s="36"/>
      <c r="G11" s="40"/>
    </row>
    <row r="12" spans="1:7" ht="60.75" thickBot="1" x14ac:dyDescent="0.3">
      <c r="A12" s="21" t="s">
        <v>29</v>
      </c>
      <c r="B12" s="21" t="s">
        <v>30</v>
      </c>
      <c r="C12" s="22">
        <v>29898</v>
      </c>
      <c r="D12" s="23">
        <v>0.61</v>
      </c>
      <c r="E12" s="24">
        <v>17163</v>
      </c>
      <c r="F12" s="21" t="s">
        <v>31</v>
      </c>
      <c r="G12" s="20"/>
    </row>
    <row r="13" spans="1:7" ht="75.75" thickBot="1" x14ac:dyDescent="0.3">
      <c r="A13" s="21" t="s">
        <v>32</v>
      </c>
      <c r="B13" s="21" t="s">
        <v>33</v>
      </c>
      <c r="C13" s="22">
        <v>88398</v>
      </c>
      <c r="D13" s="23">
        <v>0.61</v>
      </c>
      <c r="E13" s="24">
        <v>73866</v>
      </c>
      <c r="F13" s="21" t="s">
        <v>34</v>
      </c>
      <c r="G13" s="20"/>
    </row>
    <row r="14" spans="1:7" ht="15.75" customHeight="1" thickBot="1" x14ac:dyDescent="0.3">
      <c r="A14" s="74" t="s">
        <v>35</v>
      </c>
      <c r="B14" s="75"/>
      <c r="C14" s="25">
        <f>C9+C11</f>
        <v>196452</v>
      </c>
      <c r="D14" s="26">
        <v>0.61</v>
      </c>
      <c r="E14" s="27">
        <f>E9+E11</f>
        <v>172596</v>
      </c>
      <c r="F14" s="28"/>
      <c r="G14" s="20"/>
    </row>
    <row r="15" spans="1:7" ht="15.75" customHeight="1" thickBot="1" x14ac:dyDescent="0.3">
      <c r="A15" s="71" t="s">
        <v>36</v>
      </c>
      <c r="B15" s="72"/>
      <c r="C15" s="72"/>
      <c r="D15" s="72"/>
      <c r="E15" s="72"/>
      <c r="F15" s="73"/>
      <c r="G15" s="20"/>
    </row>
    <row r="16" spans="1:7" s="41" customFormat="1" ht="90.75" thickBot="1" x14ac:dyDescent="0.3">
      <c r="A16" s="36" t="s">
        <v>37</v>
      </c>
      <c r="B16" s="36" t="s">
        <v>38</v>
      </c>
      <c r="C16" s="38">
        <f>SUM(C17:C18)</f>
        <v>51400</v>
      </c>
      <c r="D16" s="39">
        <v>0.56999999999999995</v>
      </c>
      <c r="E16" s="35">
        <f>E17+E18</f>
        <v>90026</v>
      </c>
      <c r="F16" s="36"/>
      <c r="G16" s="40"/>
    </row>
    <row r="17" spans="1:9" ht="90.75" thickBot="1" x14ac:dyDescent="0.3">
      <c r="A17" s="21" t="s">
        <v>39</v>
      </c>
      <c r="B17" s="21" t="s">
        <v>40</v>
      </c>
      <c r="C17" s="22">
        <v>37008</v>
      </c>
      <c r="D17" s="23">
        <v>0.56999999999999995</v>
      </c>
      <c r="E17" s="24">
        <v>68835</v>
      </c>
      <c r="F17" s="21" t="s">
        <v>41</v>
      </c>
      <c r="G17" s="20"/>
      <c r="H17" t="s">
        <v>42</v>
      </c>
      <c r="I17" t="s">
        <v>43</v>
      </c>
    </row>
    <row r="18" spans="1:9" ht="120.75" thickBot="1" x14ac:dyDescent="0.3">
      <c r="A18" s="21" t="s">
        <v>44</v>
      </c>
      <c r="B18" s="21" t="s">
        <v>45</v>
      </c>
      <c r="C18" s="22">
        <v>14392</v>
      </c>
      <c r="D18" s="23">
        <v>0.56999999999999995</v>
      </c>
      <c r="E18" s="24">
        <v>21191</v>
      </c>
      <c r="F18" s="21" t="s">
        <v>46</v>
      </c>
      <c r="G18" s="20"/>
      <c r="H18">
        <v>261658</v>
      </c>
      <c r="I18">
        <v>227472</v>
      </c>
    </row>
    <row r="19" spans="1:9" s="41" customFormat="1" ht="90.75" thickBot="1" x14ac:dyDescent="0.3">
      <c r="A19" s="36" t="s">
        <v>47</v>
      </c>
      <c r="B19" s="36" t="s">
        <v>48</v>
      </c>
      <c r="C19" s="38">
        <f>SUM(C20:C21)</f>
        <v>64272</v>
      </c>
      <c r="D19" s="39">
        <v>0.56999999999999995</v>
      </c>
      <c r="E19" s="35">
        <f>E20+E21</f>
        <v>47596</v>
      </c>
      <c r="F19" s="36"/>
      <c r="G19" s="40"/>
    </row>
    <row r="20" spans="1:9" ht="120.75" thickBot="1" x14ac:dyDescent="0.3">
      <c r="A20" s="21" t="s">
        <v>49</v>
      </c>
      <c r="B20" s="21" t="s">
        <v>50</v>
      </c>
      <c r="C20" s="22">
        <v>13170</v>
      </c>
      <c r="D20" s="23">
        <v>0.56999999999999995</v>
      </c>
      <c r="E20" s="24">
        <v>18094</v>
      </c>
      <c r="F20" s="21" t="s">
        <v>51</v>
      </c>
      <c r="G20" s="20"/>
    </row>
    <row r="21" spans="1:9" ht="105.75" thickBot="1" x14ac:dyDescent="0.3">
      <c r="A21" s="21" t="s">
        <v>52</v>
      </c>
      <c r="B21" s="21" t="s">
        <v>53</v>
      </c>
      <c r="C21" s="22">
        <v>51102</v>
      </c>
      <c r="D21" s="23">
        <v>0.56999999999999995</v>
      </c>
      <c r="E21" s="24">
        <v>29502</v>
      </c>
      <c r="F21" s="21" t="s">
        <v>54</v>
      </c>
      <c r="G21" s="20"/>
    </row>
    <row r="22" spans="1:9" ht="30" customHeight="1" thickBot="1" x14ac:dyDescent="0.3">
      <c r="A22" s="74" t="s">
        <v>55</v>
      </c>
      <c r="B22" s="76"/>
      <c r="C22" s="25">
        <f>C16+C19</f>
        <v>115672</v>
      </c>
      <c r="D22" s="26">
        <v>0.56999999999999995</v>
      </c>
      <c r="E22" s="27">
        <f>E16+E19</f>
        <v>137622</v>
      </c>
      <c r="F22" s="28"/>
      <c r="G22" s="20"/>
    </row>
    <row r="23" spans="1:9" ht="33" customHeight="1" thickBot="1" x14ac:dyDescent="0.3">
      <c r="A23" s="71" t="s">
        <v>56</v>
      </c>
      <c r="B23" s="72"/>
      <c r="C23" s="72"/>
      <c r="D23" s="72"/>
      <c r="E23" s="72"/>
      <c r="F23" s="73"/>
      <c r="G23" s="20"/>
    </row>
    <row r="24" spans="1:9" s="41" customFormat="1" ht="75.75" thickBot="1" x14ac:dyDescent="0.3">
      <c r="A24" s="36" t="s">
        <v>57</v>
      </c>
      <c r="B24" s="36" t="s">
        <v>58</v>
      </c>
      <c r="C24" s="38">
        <f>SUM(C25:C26)</f>
        <v>45294</v>
      </c>
      <c r="D24" s="39">
        <v>0.43</v>
      </c>
      <c r="E24" s="35">
        <f>E25+E26+E26</f>
        <v>15359</v>
      </c>
      <c r="F24" s="36"/>
      <c r="G24" s="40"/>
    </row>
    <row r="25" spans="1:9" ht="105.75" thickBot="1" x14ac:dyDescent="0.3">
      <c r="A25" s="21" t="s">
        <v>59</v>
      </c>
      <c r="B25" s="21" t="s">
        <v>60</v>
      </c>
      <c r="C25" s="22">
        <v>12048</v>
      </c>
      <c r="D25" s="23">
        <v>0.43</v>
      </c>
      <c r="E25" s="24">
        <v>15359</v>
      </c>
      <c r="F25" s="21" t="s">
        <v>61</v>
      </c>
      <c r="G25" s="20"/>
    </row>
    <row r="26" spans="1:9" ht="60.75" thickBot="1" x14ac:dyDescent="0.3">
      <c r="A26" s="21" t="s">
        <v>62</v>
      </c>
      <c r="B26" s="21" t="s">
        <v>63</v>
      </c>
      <c r="C26" s="22">
        <v>33246</v>
      </c>
      <c r="D26" s="23">
        <v>0.43</v>
      </c>
      <c r="E26" s="24">
        <v>0</v>
      </c>
      <c r="F26" s="21" t="s">
        <v>64</v>
      </c>
      <c r="G26" s="20"/>
    </row>
    <row r="27" spans="1:9" s="41" customFormat="1" ht="105.75" thickBot="1" x14ac:dyDescent="0.3">
      <c r="A27" s="36" t="s">
        <v>65</v>
      </c>
      <c r="B27" s="36" t="s">
        <v>66</v>
      </c>
      <c r="C27" s="38">
        <f>SUM(C28:C30)</f>
        <v>131712</v>
      </c>
      <c r="D27" s="39">
        <v>0.43</v>
      </c>
      <c r="E27" s="35">
        <f>E28+E29+E30</f>
        <v>39247</v>
      </c>
      <c r="F27" s="36"/>
      <c r="G27" s="40"/>
    </row>
    <row r="28" spans="1:9" ht="75.75" thickBot="1" x14ac:dyDescent="0.3">
      <c r="A28" s="21" t="s">
        <v>67</v>
      </c>
      <c r="B28" s="21" t="s">
        <v>68</v>
      </c>
      <c r="C28" s="22">
        <v>51642</v>
      </c>
      <c r="D28" s="23">
        <v>0.43</v>
      </c>
      <c r="E28" s="24">
        <v>8599</v>
      </c>
      <c r="F28" s="21" t="s">
        <v>69</v>
      </c>
      <c r="G28" s="20"/>
    </row>
    <row r="29" spans="1:9" ht="150.75" customHeight="1" thickBot="1" x14ac:dyDescent="0.3">
      <c r="A29" s="21" t="s">
        <v>70</v>
      </c>
      <c r="B29" s="21" t="s">
        <v>71</v>
      </c>
      <c r="C29" s="22">
        <v>24828</v>
      </c>
      <c r="D29" s="23">
        <v>0.43</v>
      </c>
      <c r="E29" s="24">
        <v>16434</v>
      </c>
      <c r="F29" s="21" t="s">
        <v>72</v>
      </c>
      <c r="G29" s="20"/>
    </row>
    <row r="30" spans="1:9" ht="45.75" thickBot="1" x14ac:dyDescent="0.3">
      <c r="A30" s="21" t="s">
        <v>73</v>
      </c>
      <c r="B30" s="21" t="s">
        <v>74</v>
      </c>
      <c r="C30" s="22">
        <v>55242</v>
      </c>
      <c r="D30" s="23">
        <v>0.43</v>
      </c>
      <c r="E30" s="24">
        <v>14214</v>
      </c>
      <c r="F30" s="21" t="s">
        <v>75</v>
      </c>
      <c r="G30" s="20"/>
    </row>
    <row r="31" spans="1:9" ht="30" customHeight="1" thickBot="1" x14ac:dyDescent="0.3">
      <c r="A31" s="74" t="s">
        <v>76</v>
      </c>
      <c r="B31" s="76"/>
      <c r="C31" s="25">
        <f>C24+C27</f>
        <v>177006</v>
      </c>
      <c r="D31" s="23">
        <v>0.43</v>
      </c>
      <c r="E31" s="27">
        <f>E24+E27</f>
        <v>54606</v>
      </c>
      <c r="F31" s="28"/>
      <c r="G31" s="20"/>
    </row>
    <row r="32" spans="1:9" ht="199.5" customHeight="1" thickBot="1" x14ac:dyDescent="0.3">
      <c r="A32" s="77" t="s">
        <v>77</v>
      </c>
      <c r="B32" s="78"/>
      <c r="C32" s="29">
        <v>122652</v>
      </c>
      <c r="D32" s="30"/>
      <c r="E32" s="24">
        <v>115452</v>
      </c>
      <c r="F32" s="31" t="s">
        <v>78</v>
      </c>
      <c r="G32" s="20"/>
    </row>
    <row r="33" spans="1:7" ht="75.75" thickBot="1" x14ac:dyDescent="0.3">
      <c r="A33" s="74" t="s">
        <v>79</v>
      </c>
      <c r="B33" s="76"/>
      <c r="C33" s="25">
        <v>96978</v>
      </c>
      <c r="D33" s="21"/>
      <c r="E33" s="24">
        <v>127041</v>
      </c>
      <c r="F33" s="21" t="s">
        <v>80</v>
      </c>
      <c r="G33" s="20"/>
    </row>
    <row r="34" spans="1:7" ht="60.75" thickBot="1" x14ac:dyDescent="0.3">
      <c r="A34" s="74" t="s">
        <v>81</v>
      </c>
      <c r="B34" s="76"/>
      <c r="C34" s="25">
        <v>55340</v>
      </c>
      <c r="D34" s="21"/>
      <c r="E34" s="24">
        <v>25539</v>
      </c>
      <c r="F34" s="21" t="s">
        <v>82</v>
      </c>
      <c r="G34" s="20"/>
    </row>
    <row r="35" spans="1:7" s="41" customFormat="1" ht="15.75" thickBot="1" x14ac:dyDescent="0.3">
      <c r="A35" s="79" t="s">
        <v>83</v>
      </c>
      <c r="B35" s="80"/>
      <c r="C35" s="42">
        <f>C14+C22+C31+C32+C33+C34</f>
        <v>764100</v>
      </c>
      <c r="D35" s="43">
        <v>0.34</v>
      </c>
      <c r="E35" s="42">
        <f>E14+E22+E31+E32+E33+E34</f>
        <v>632856</v>
      </c>
      <c r="F35" s="44"/>
      <c r="G35" s="40"/>
    </row>
    <row r="36" spans="1:7" s="41" customFormat="1" ht="27" customHeight="1" thickBot="1" x14ac:dyDescent="0.3">
      <c r="A36" s="79" t="s">
        <v>84</v>
      </c>
      <c r="B36" s="80"/>
      <c r="C36" s="42">
        <f>C35*7%</f>
        <v>53487.000000000007</v>
      </c>
      <c r="D36" s="44"/>
      <c r="E36" s="42">
        <f>E35*7%</f>
        <v>44299.920000000006</v>
      </c>
      <c r="F36" s="44"/>
      <c r="G36" s="40"/>
    </row>
    <row r="37" spans="1:7" s="50" customFormat="1" ht="30.75" customHeight="1" x14ac:dyDescent="0.25">
      <c r="A37" s="69" t="s">
        <v>85</v>
      </c>
      <c r="B37" s="70"/>
      <c r="C37" s="45">
        <f>SUM(C35:C36)</f>
        <v>817587</v>
      </c>
      <c r="D37" s="46">
        <v>0.32</v>
      </c>
      <c r="E37" s="47">
        <f>SUM(E35:E36)</f>
        <v>677155.92</v>
      </c>
      <c r="F37" s="48"/>
      <c r="G37" s="49"/>
    </row>
    <row r="38" spans="1:7" s="41" customFormat="1" ht="15.75" x14ac:dyDescent="0.25">
      <c r="A38" s="51" t="s">
        <v>86</v>
      </c>
      <c r="B38" s="51"/>
      <c r="C38" s="52"/>
      <c r="D38" s="51"/>
      <c r="E38" s="53">
        <f>E37/C37</f>
        <v>0.82823714173537499</v>
      </c>
      <c r="F38" s="54"/>
      <c r="G38" s="40"/>
    </row>
  </sheetData>
  <mergeCells count="12">
    <mergeCell ref="A37:B37"/>
    <mergeCell ref="A8:F8"/>
    <mergeCell ref="A14:B14"/>
    <mergeCell ref="A15:F15"/>
    <mergeCell ref="A22:B22"/>
    <mergeCell ref="A23:F23"/>
    <mergeCell ref="A31:B31"/>
    <mergeCell ref="A32:B32"/>
    <mergeCell ref="A33:B33"/>
    <mergeCell ref="A34:B34"/>
    <mergeCell ref="A35:B35"/>
    <mergeCell ref="A36:B36"/>
  </mergeCells>
  <pageMargins left="0.7" right="0.7" top="0.75" bottom="0.75" header="0.3" footer="0.3"/>
  <pageSetup scale="60" orientation="landscape"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8"/>
  <sheetViews>
    <sheetView tabSelected="1" topLeftCell="A11" workbookViewId="0">
      <selection activeCell="F16" sqref="F16"/>
    </sheetView>
  </sheetViews>
  <sheetFormatPr baseColWidth="10" defaultColWidth="9.140625" defaultRowHeight="15" x14ac:dyDescent="0.25"/>
  <cols>
    <col min="1" max="5" width="24.28515625" style="56" customWidth="1"/>
    <col min="6" max="6" width="30.42578125" style="56" customWidth="1"/>
    <col min="7" max="7" width="9.140625" style="56"/>
    <col min="8" max="10" width="11.42578125" style="56" bestFit="1" customWidth="1"/>
    <col min="11" max="11" width="9.140625" style="57"/>
    <col min="12" max="249" width="9.140625" style="56"/>
    <col min="250" max="250" width="24.28515625" style="56" customWidth="1"/>
    <col min="251" max="260" width="17.85546875" style="56" customWidth="1"/>
    <col min="261" max="261" width="25.140625" style="56" customWidth="1"/>
    <col min="262" max="263" width="9.140625" style="56"/>
    <col min="264" max="266" width="11.42578125" style="56" bestFit="1" customWidth="1"/>
    <col min="267" max="505" width="9.140625" style="56"/>
    <col min="506" max="506" width="24.28515625" style="56" customWidth="1"/>
    <col min="507" max="516" width="17.85546875" style="56" customWidth="1"/>
    <col min="517" max="517" width="25.140625" style="56" customWidth="1"/>
    <col min="518" max="519" width="9.140625" style="56"/>
    <col min="520" max="522" width="11.42578125" style="56" bestFit="1" customWidth="1"/>
    <col min="523" max="761" width="9.140625" style="56"/>
    <col min="762" max="762" width="24.28515625" style="56" customWidth="1"/>
    <col min="763" max="772" width="17.85546875" style="56" customWidth="1"/>
    <col min="773" max="773" width="25.140625" style="56" customWidth="1"/>
    <col min="774" max="775" width="9.140625" style="56"/>
    <col min="776" max="778" width="11.42578125" style="56" bestFit="1" customWidth="1"/>
    <col min="779" max="1017" width="9.140625" style="56"/>
    <col min="1018" max="1018" width="24.28515625" style="56" customWidth="1"/>
    <col min="1019" max="1028" width="17.85546875" style="56" customWidth="1"/>
    <col min="1029" max="1029" width="25.140625" style="56" customWidth="1"/>
    <col min="1030" max="1031" width="9.140625" style="56"/>
    <col min="1032" max="1034" width="11.42578125" style="56" bestFit="1" customWidth="1"/>
    <col min="1035" max="1273" width="9.140625" style="56"/>
    <col min="1274" max="1274" width="24.28515625" style="56" customWidth="1"/>
    <col min="1275" max="1284" width="17.85546875" style="56" customWidth="1"/>
    <col min="1285" max="1285" width="25.140625" style="56" customWidth="1"/>
    <col min="1286" max="1287" width="9.140625" style="56"/>
    <col min="1288" max="1290" width="11.42578125" style="56" bestFit="1" customWidth="1"/>
    <col min="1291" max="1529" width="9.140625" style="56"/>
    <col min="1530" max="1530" width="24.28515625" style="56" customWidth="1"/>
    <col min="1531" max="1540" width="17.85546875" style="56" customWidth="1"/>
    <col min="1541" max="1541" width="25.140625" style="56" customWidth="1"/>
    <col min="1542" max="1543" width="9.140625" style="56"/>
    <col min="1544" max="1546" width="11.42578125" style="56" bestFit="1" customWidth="1"/>
    <col min="1547" max="1785" width="9.140625" style="56"/>
    <col min="1786" max="1786" width="24.28515625" style="56" customWidth="1"/>
    <col min="1787" max="1796" width="17.85546875" style="56" customWidth="1"/>
    <col min="1797" max="1797" width="25.140625" style="56" customWidth="1"/>
    <col min="1798" max="1799" width="9.140625" style="56"/>
    <col min="1800" max="1802" width="11.42578125" style="56" bestFit="1" customWidth="1"/>
    <col min="1803" max="2041" width="9.140625" style="56"/>
    <col min="2042" max="2042" width="24.28515625" style="56" customWidth="1"/>
    <col min="2043" max="2052" width="17.85546875" style="56" customWidth="1"/>
    <col min="2053" max="2053" width="25.140625" style="56" customWidth="1"/>
    <col min="2054" max="2055" width="9.140625" style="56"/>
    <col min="2056" max="2058" width="11.42578125" style="56" bestFit="1" customWidth="1"/>
    <col min="2059" max="2297" width="9.140625" style="56"/>
    <col min="2298" max="2298" width="24.28515625" style="56" customWidth="1"/>
    <col min="2299" max="2308" width="17.85546875" style="56" customWidth="1"/>
    <col min="2309" max="2309" width="25.140625" style="56" customWidth="1"/>
    <col min="2310" max="2311" width="9.140625" style="56"/>
    <col min="2312" max="2314" width="11.42578125" style="56" bestFit="1" customWidth="1"/>
    <col min="2315" max="2553" width="9.140625" style="56"/>
    <col min="2554" max="2554" width="24.28515625" style="56" customWidth="1"/>
    <col min="2555" max="2564" width="17.85546875" style="56" customWidth="1"/>
    <col min="2565" max="2565" width="25.140625" style="56" customWidth="1"/>
    <col min="2566" max="2567" width="9.140625" style="56"/>
    <col min="2568" max="2570" width="11.42578125" style="56" bestFit="1" customWidth="1"/>
    <col min="2571" max="2809" width="9.140625" style="56"/>
    <col min="2810" max="2810" width="24.28515625" style="56" customWidth="1"/>
    <col min="2811" max="2820" width="17.85546875" style="56" customWidth="1"/>
    <col min="2821" max="2821" width="25.140625" style="56" customWidth="1"/>
    <col min="2822" max="2823" width="9.140625" style="56"/>
    <col min="2824" max="2826" width="11.42578125" style="56" bestFit="1" customWidth="1"/>
    <col min="2827" max="3065" width="9.140625" style="56"/>
    <col min="3066" max="3066" width="24.28515625" style="56" customWidth="1"/>
    <col min="3067" max="3076" width="17.85546875" style="56" customWidth="1"/>
    <col min="3077" max="3077" width="25.140625" style="56" customWidth="1"/>
    <col min="3078" max="3079" width="9.140625" style="56"/>
    <col min="3080" max="3082" width="11.42578125" style="56" bestFit="1" customWidth="1"/>
    <col min="3083" max="3321" width="9.140625" style="56"/>
    <col min="3322" max="3322" width="24.28515625" style="56" customWidth="1"/>
    <col min="3323" max="3332" width="17.85546875" style="56" customWidth="1"/>
    <col min="3333" max="3333" width="25.140625" style="56" customWidth="1"/>
    <col min="3334" max="3335" width="9.140625" style="56"/>
    <col min="3336" max="3338" width="11.42578125" style="56" bestFit="1" customWidth="1"/>
    <col min="3339" max="3577" width="9.140625" style="56"/>
    <col min="3578" max="3578" width="24.28515625" style="56" customWidth="1"/>
    <col min="3579" max="3588" width="17.85546875" style="56" customWidth="1"/>
    <col min="3589" max="3589" width="25.140625" style="56" customWidth="1"/>
    <col min="3590" max="3591" width="9.140625" style="56"/>
    <col min="3592" max="3594" width="11.42578125" style="56" bestFit="1" customWidth="1"/>
    <col min="3595" max="3833" width="9.140625" style="56"/>
    <col min="3834" max="3834" width="24.28515625" style="56" customWidth="1"/>
    <col min="3835" max="3844" width="17.85546875" style="56" customWidth="1"/>
    <col min="3845" max="3845" width="25.140625" style="56" customWidth="1"/>
    <col min="3846" max="3847" width="9.140625" style="56"/>
    <col min="3848" max="3850" width="11.42578125" style="56" bestFit="1" customWidth="1"/>
    <col min="3851" max="4089" width="9.140625" style="56"/>
    <col min="4090" max="4090" width="24.28515625" style="56" customWidth="1"/>
    <col min="4091" max="4100" width="17.85546875" style="56" customWidth="1"/>
    <col min="4101" max="4101" width="25.140625" style="56" customWidth="1"/>
    <col min="4102" max="4103" width="9.140625" style="56"/>
    <col min="4104" max="4106" width="11.42578125" style="56" bestFit="1" customWidth="1"/>
    <col min="4107" max="4345" width="9.140625" style="56"/>
    <col min="4346" max="4346" width="24.28515625" style="56" customWidth="1"/>
    <col min="4347" max="4356" width="17.85546875" style="56" customWidth="1"/>
    <col min="4357" max="4357" width="25.140625" style="56" customWidth="1"/>
    <col min="4358" max="4359" width="9.140625" style="56"/>
    <col min="4360" max="4362" width="11.42578125" style="56" bestFit="1" customWidth="1"/>
    <col min="4363" max="4601" width="9.140625" style="56"/>
    <col min="4602" max="4602" width="24.28515625" style="56" customWidth="1"/>
    <col min="4603" max="4612" width="17.85546875" style="56" customWidth="1"/>
    <col min="4613" max="4613" width="25.140625" style="56" customWidth="1"/>
    <col min="4614" max="4615" width="9.140625" style="56"/>
    <col min="4616" max="4618" width="11.42578125" style="56" bestFit="1" customWidth="1"/>
    <col min="4619" max="4857" width="9.140625" style="56"/>
    <col min="4858" max="4858" width="24.28515625" style="56" customWidth="1"/>
    <col min="4859" max="4868" width="17.85546875" style="56" customWidth="1"/>
    <col min="4869" max="4869" width="25.140625" style="56" customWidth="1"/>
    <col min="4870" max="4871" width="9.140625" style="56"/>
    <col min="4872" max="4874" width="11.42578125" style="56" bestFit="1" customWidth="1"/>
    <col min="4875" max="5113" width="9.140625" style="56"/>
    <col min="5114" max="5114" width="24.28515625" style="56" customWidth="1"/>
    <col min="5115" max="5124" width="17.85546875" style="56" customWidth="1"/>
    <col min="5125" max="5125" width="25.140625" style="56" customWidth="1"/>
    <col min="5126" max="5127" width="9.140625" style="56"/>
    <col min="5128" max="5130" width="11.42578125" style="56" bestFit="1" customWidth="1"/>
    <col min="5131" max="5369" width="9.140625" style="56"/>
    <col min="5370" max="5370" width="24.28515625" style="56" customWidth="1"/>
    <col min="5371" max="5380" width="17.85546875" style="56" customWidth="1"/>
    <col min="5381" max="5381" width="25.140625" style="56" customWidth="1"/>
    <col min="5382" max="5383" width="9.140625" style="56"/>
    <col min="5384" max="5386" width="11.42578125" style="56" bestFit="1" customWidth="1"/>
    <col min="5387" max="5625" width="9.140625" style="56"/>
    <col min="5626" max="5626" width="24.28515625" style="56" customWidth="1"/>
    <col min="5627" max="5636" width="17.85546875" style="56" customWidth="1"/>
    <col min="5637" max="5637" width="25.140625" style="56" customWidth="1"/>
    <col min="5638" max="5639" width="9.140625" style="56"/>
    <col min="5640" max="5642" width="11.42578125" style="56" bestFit="1" customWidth="1"/>
    <col min="5643" max="5881" width="9.140625" style="56"/>
    <col min="5882" max="5882" width="24.28515625" style="56" customWidth="1"/>
    <col min="5883" max="5892" width="17.85546875" style="56" customWidth="1"/>
    <col min="5893" max="5893" width="25.140625" style="56" customWidth="1"/>
    <col min="5894" max="5895" width="9.140625" style="56"/>
    <col min="5896" max="5898" width="11.42578125" style="56" bestFit="1" customWidth="1"/>
    <col min="5899" max="6137" width="9.140625" style="56"/>
    <col min="6138" max="6138" width="24.28515625" style="56" customWidth="1"/>
    <col min="6139" max="6148" width="17.85546875" style="56" customWidth="1"/>
    <col min="6149" max="6149" width="25.140625" style="56" customWidth="1"/>
    <col min="6150" max="6151" width="9.140625" style="56"/>
    <col min="6152" max="6154" width="11.42578125" style="56" bestFit="1" customWidth="1"/>
    <col min="6155" max="6393" width="9.140625" style="56"/>
    <col min="6394" max="6394" width="24.28515625" style="56" customWidth="1"/>
    <col min="6395" max="6404" width="17.85546875" style="56" customWidth="1"/>
    <col min="6405" max="6405" width="25.140625" style="56" customWidth="1"/>
    <col min="6406" max="6407" width="9.140625" style="56"/>
    <col min="6408" max="6410" width="11.42578125" style="56" bestFit="1" customWidth="1"/>
    <col min="6411" max="6649" width="9.140625" style="56"/>
    <col min="6650" max="6650" width="24.28515625" style="56" customWidth="1"/>
    <col min="6651" max="6660" width="17.85546875" style="56" customWidth="1"/>
    <col min="6661" max="6661" width="25.140625" style="56" customWidth="1"/>
    <col min="6662" max="6663" width="9.140625" style="56"/>
    <col min="6664" max="6666" width="11.42578125" style="56" bestFit="1" customWidth="1"/>
    <col min="6667" max="6905" width="9.140625" style="56"/>
    <col min="6906" max="6906" width="24.28515625" style="56" customWidth="1"/>
    <col min="6907" max="6916" width="17.85546875" style="56" customWidth="1"/>
    <col min="6917" max="6917" width="25.140625" style="56" customWidth="1"/>
    <col min="6918" max="6919" width="9.140625" style="56"/>
    <col min="6920" max="6922" width="11.42578125" style="56" bestFit="1" customWidth="1"/>
    <col min="6923" max="7161" width="9.140625" style="56"/>
    <col min="7162" max="7162" width="24.28515625" style="56" customWidth="1"/>
    <col min="7163" max="7172" width="17.85546875" style="56" customWidth="1"/>
    <col min="7173" max="7173" width="25.140625" style="56" customWidth="1"/>
    <col min="7174" max="7175" width="9.140625" style="56"/>
    <col min="7176" max="7178" width="11.42578125" style="56" bestFit="1" customWidth="1"/>
    <col min="7179" max="7417" width="9.140625" style="56"/>
    <col min="7418" max="7418" width="24.28515625" style="56" customWidth="1"/>
    <col min="7419" max="7428" width="17.85546875" style="56" customWidth="1"/>
    <col min="7429" max="7429" width="25.140625" style="56" customWidth="1"/>
    <col min="7430" max="7431" width="9.140625" style="56"/>
    <col min="7432" max="7434" width="11.42578125" style="56" bestFit="1" customWidth="1"/>
    <col min="7435" max="7673" width="9.140625" style="56"/>
    <col min="7674" max="7674" width="24.28515625" style="56" customWidth="1"/>
    <col min="7675" max="7684" width="17.85546875" style="56" customWidth="1"/>
    <col min="7685" max="7685" width="25.140625" style="56" customWidth="1"/>
    <col min="7686" max="7687" width="9.140625" style="56"/>
    <col min="7688" max="7690" width="11.42578125" style="56" bestFit="1" customWidth="1"/>
    <col min="7691" max="7929" width="9.140625" style="56"/>
    <col min="7930" max="7930" width="24.28515625" style="56" customWidth="1"/>
    <col min="7931" max="7940" width="17.85546875" style="56" customWidth="1"/>
    <col min="7941" max="7941" width="25.140625" style="56" customWidth="1"/>
    <col min="7942" max="7943" width="9.140625" style="56"/>
    <col min="7944" max="7946" width="11.42578125" style="56" bestFit="1" customWidth="1"/>
    <col min="7947" max="8185" width="9.140625" style="56"/>
    <col min="8186" max="8186" width="24.28515625" style="56" customWidth="1"/>
    <col min="8187" max="8196" width="17.85546875" style="56" customWidth="1"/>
    <col min="8197" max="8197" width="25.140625" style="56" customWidth="1"/>
    <col min="8198" max="8199" width="9.140625" style="56"/>
    <col min="8200" max="8202" width="11.42578125" style="56" bestFit="1" customWidth="1"/>
    <col min="8203" max="8441" width="9.140625" style="56"/>
    <col min="8442" max="8442" width="24.28515625" style="56" customWidth="1"/>
    <col min="8443" max="8452" width="17.85546875" style="56" customWidth="1"/>
    <col min="8453" max="8453" width="25.140625" style="56" customWidth="1"/>
    <col min="8454" max="8455" width="9.140625" style="56"/>
    <col min="8456" max="8458" width="11.42578125" style="56" bestFit="1" customWidth="1"/>
    <col min="8459" max="8697" width="9.140625" style="56"/>
    <col min="8698" max="8698" width="24.28515625" style="56" customWidth="1"/>
    <col min="8699" max="8708" width="17.85546875" style="56" customWidth="1"/>
    <col min="8709" max="8709" width="25.140625" style="56" customWidth="1"/>
    <col min="8710" max="8711" width="9.140625" style="56"/>
    <col min="8712" max="8714" width="11.42578125" style="56" bestFit="1" customWidth="1"/>
    <col min="8715" max="8953" width="9.140625" style="56"/>
    <col min="8954" max="8954" width="24.28515625" style="56" customWidth="1"/>
    <col min="8955" max="8964" width="17.85546875" style="56" customWidth="1"/>
    <col min="8965" max="8965" width="25.140625" style="56" customWidth="1"/>
    <col min="8966" max="8967" width="9.140625" style="56"/>
    <col min="8968" max="8970" width="11.42578125" style="56" bestFit="1" customWidth="1"/>
    <col min="8971" max="9209" width="9.140625" style="56"/>
    <col min="9210" max="9210" width="24.28515625" style="56" customWidth="1"/>
    <col min="9211" max="9220" width="17.85546875" style="56" customWidth="1"/>
    <col min="9221" max="9221" width="25.140625" style="56" customWidth="1"/>
    <col min="9222" max="9223" width="9.140625" style="56"/>
    <col min="9224" max="9226" width="11.42578125" style="56" bestFit="1" customWidth="1"/>
    <col min="9227" max="9465" width="9.140625" style="56"/>
    <col min="9466" max="9466" width="24.28515625" style="56" customWidth="1"/>
    <col min="9467" max="9476" width="17.85546875" style="56" customWidth="1"/>
    <col min="9477" max="9477" width="25.140625" style="56" customWidth="1"/>
    <col min="9478" max="9479" width="9.140625" style="56"/>
    <col min="9480" max="9482" width="11.42578125" style="56" bestFit="1" customWidth="1"/>
    <col min="9483" max="9721" width="9.140625" style="56"/>
    <col min="9722" max="9722" width="24.28515625" style="56" customWidth="1"/>
    <col min="9723" max="9732" width="17.85546875" style="56" customWidth="1"/>
    <col min="9733" max="9733" width="25.140625" style="56" customWidth="1"/>
    <col min="9734" max="9735" width="9.140625" style="56"/>
    <col min="9736" max="9738" width="11.42578125" style="56" bestFit="1" customWidth="1"/>
    <col min="9739" max="9977" width="9.140625" style="56"/>
    <col min="9978" max="9978" width="24.28515625" style="56" customWidth="1"/>
    <col min="9979" max="9988" width="17.85546875" style="56" customWidth="1"/>
    <col min="9989" max="9989" width="25.140625" style="56" customWidth="1"/>
    <col min="9990" max="9991" width="9.140625" style="56"/>
    <col min="9992" max="9994" width="11.42578125" style="56" bestFit="1" customWidth="1"/>
    <col min="9995" max="10233" width="9.140625" style="56"/>
    <col min="10234" max="10234" width="24.28515625" style="56" customWidth="1"/>
    <col min="10235" max="10244" width="17.85546875" style="56" customWidth="1"/>
    <col min="10245" max="10245" width="25.140625" style="56" customWidth="1"/>
    <col min="10246" max="10247" width="9.140625" style="56"/>
    <col min="10248" max="10250" width="11.42578125" style="56" bestFit="1" customWidth="1"/>
    <col min="10251" max="10489" width="9.140625" style="56"/>
    <col min="10490" max="10490" width="24.28515625" style="56" customWidth="1"/>
    <col min="10491" max="10500" width="17.85546875" style="56" customWidth="1"/>
    <col min="10501" max="10501" width="25.140625" style="56" customWidth="1"/>
    <col min="10502" max="10503" width="9.140625" style="56"/>
    <col min="10504" max="10506" width="11.42578125" style="56" bestFit="1" customWidth="1"/>
    <col min="10507" max="10745" width="9.140625" style="56"/>
    <col min="10746" max="10746" width="24.28515625" style="56" customWidth="1"/>
    <col min="10747" max="10756" width="17.85546875" style="56" customWidth="1"/>
    <col min="10757" max="10757" width="25.140625" style="56" customWidth="1"/>
    <col min="10758" max="10759" width="9.140625" style="56"/>
    <col min="10760" max="10762" width="11.42578125" style="56" bestFit="1" customWidth="1"/>
    <col min="10763" max="11001" width="9.140625" style="56"/>
    <col min="11002" max="11002" width="24.28515625" style="56" customWidth="1"/>
    <col min="11003" max="11012" width="17.85546875" style="56" customWidth="1"/>
    <col min="11013" max="11013" width="25.140625" style="56" customWidth="1"/>
    <col min="11014" max="11015" width="9.140625" style="56"/>
    <col min="11016" max="11018" width="11.42578125" style="56" bestFit="1" customWidth="1"/>
    <col min="11019" max="11257" width="9.140625" style="56"/>
    <col min="11258" max="11258" width="24.28515625" style="56" customWidth="1"/>
    <col min="11259" max="11268" width="17.85546875" style="56" customWidth="1"/>
    <col min="11269" max="11269" width="25.140625" style="56" customWidth="1"/>
    <col min="11270" max="11271" width="9.140625" style="56"/>
    <col min="11272" max="11274" width="11.42578125" style="56" bestFit="1" customWidth="1"/>
    <col min="11275" max="11513" width="9.140625" style="56"/>
    <col min="11514" max="11514" width="24.28515625" style="56" customWidth="1"/>
    <col min="11515" max="11524" width="17.85546875" style="56" customWidth="1"/>
    <col min="11525" max="11525" width="25.140625" style="56" customWidth="1"/>
    <col min="11526" max="11527" width="9.140625" style="56"/>
    <col min="11528" max="11530" width="11.42578125" style="56" bestFit="1" customWidth="1"/>
    <col min="11531" max="11769" width="9.140625" style="56"/>
    <col min="11770" max="11770" width="24.28515625" style="56" customWidth="1"/>
    <col min="11771" max="11780" width="17.85546875" style="56" customWidth="1"/>
    <col min="11781" max="11781" width="25.140625" style="56" customWidth="1"/>
    <col min="11782" max="11783" width="9.140625" style="56"/>
    <col min="11784" max="11786" width="11.42578125" style="56" bestFit="1" customWidth="1"/>
    <col min="11787" max="12025" width="9.140625" style="56"/>
    <col min="12026" max="12026" width="24.28515625" style="56" customWidth="1"/>
    <col min="12027" max="12036" width="17.85546875" style="56" customWidth="1"/>
    <col min="12037" max="12037" width="25.140625" style="56" customWidth="1"/>
    <col min="12038" max="12039" width="9.140625" style="56"/>
    <col min="12040" max="12042" width="11.42578125" style="56" bestFit="1" customWidth="1"/>
    <col min="12043" max="12281" width="9.140625" style="56"/>
    <col min="12282" max="12282" width="24.28515625" style="56" customWidth="1"/>
    <col min="12283" max="12292" width="17.85546875" style="56" customWidth="1"/>
    <col min="12293" max="12293" width="25.140625" style="56" customWidth="1"/>
    <col min="12294" max="12295" width="9.140625" style="56"/>
    <col min="12296" max="12298" width="11.42578125" style="56" bestFit="1" customWidth="1"/>
    <col min="12299" max="12537" width="9.140625" style="56"/>
    <col min="12538" max="12538" width="24.28515625" style="56" customWidth="1"/>
    <col min="12539" max="12548" width="17.85546875" style="56" customWidth="1"/>
    <col min="12549" max="12549" width="25.140625" style="56" customWidth="1"/>
    <col min="12550" max="12551" width="9.140625" style="56"/>
    <col min="12552" max="12554" width="11.42578125" style="56" bestFit="1" customWidth="1"/>
    <col min="12555" max="12793" width="9.140625" style="56"/>
    <col min="12794" max="12794" width="24.28515625" style="56" customWidth="1"/>
    <col min="12795" max="12804" width="17.85546875" style="56" customWidth="1"/>
    <col min="12805" max="12805" width="25.140625" style="56" customWidth="1"/>
    <col min="12806" max="12807" width="9.140625" style="56"/>
    <col min="12808" max="12810" width="11.42578125" style="56" bestFit="1" customWidth="1"/>
    <col min="12811" max="13049" width="9.140625" style="56"/>
    <col min="13050" max="13050" width="24.28515625" style="56" customWidth="1"/>
    <col min="13051" max="13060" width="17.85546875" style="56" customWidth="1"/>
    <col min="13061" max="13061" width="25.140625" style="56" customWidth="1"/>
    <col min="13062" max="13063" width="9.140625" style="56"/>
    <col min="13064" max="13066" width="11.42578125" style="56" bestFit="1" customWidth="1"/>
    <col min="13067" max="13305" width="9.140625" style="56"/>
    <col min="13306" max="13306" width="24.28515625" style="56" customWidth="1"/>
    <col min="13307" max="13316" width="17.85546875" style="56" customWidth="1"/>
    <col min="13317" max="13317" width="25.140625" style="56" customWidth="1"/>
    <col min="13318" max="13319" width="9.140625" style="56"/>
    <col min="13320" max="13322" width="11.42578125" style="56" bestFit="1" customWidth="1"/>
    <col min="13323" max="13561" width="9.140625" style="56"/>
    <col min="13562" max="13562" width="24.28515625" style="56" customWidth="1"/>
    <col min="13563" max="13572" width="17.85546875" style="56" customWidth="1"/>
    <col min="13573" max="13573" width="25.140625" style="56" customWidth="1"/>
    <col min="13574" max="13575" width="9.140625" style="56"/>
    <col min="13576" max="13578" width="11.42578125" style="56" bestFit="1" customWidth="1"/>
    <col min="13579" max="13817" width="9.140625" style="56"/>
    <col min="13818" max="13818" width="24.28515625" style="56" customWidth="1"/>
    <col min="13819" max="13828" width="17.85546875" style="56" customWidth="1"/>
    <col min="13829" max="13829" width="25.140625" style="56" customWidth="1"/>
    <col min="13830" max="13831" width="9.140625" style="56"/>
    <col min="13832" max="13834" width="11.42578125" style="56" bestFit="1" customWidth="1"/>
    <col min="13835" max="14073" width="9.140625" style="56"/>
    <col min="14074" max="14074" width="24.28515625" style="56" customWidth="1"/>
    <col min="14075" max="14084" width="17.85546875" style="56" customWidth="1"/>
    <col min="14085" max="14085" width="25.140625" style="56" customWidth="1"/>
    <col min="14086" max="14087" width="9.140625" style="56"/>
    <col min="14088" max="14090" width="11.42578125" style="56" bestFit="1" customWidth="1"/>
    <col min="14091" max="14329" width="9.140625" style="56"/>
    <col min="14330" max="14330" width="24.28515625" style="56" customWidth="1"/>
    <col min="14331" max="14340" width="17.85546875" style="56" customWidth="1"/>
    <col min="14341" max="14341" width="25.140625" style="56" customWidth="1"/>
    <col min="14342" max="14343" width="9.140625" style="56"/>
    <col min="14344" max="14346" width="11.42578125" style="56" bestFit="1" customWidth="1"/>
    <col min="14347" max="14585" width="9.140625" style="56"/>
    <col min="14586" max="14586" width="24.28515625" style="56" customWidth="1"/>
    <col min="14587" max="14596" width="17.85546875" style="56" customWidth="1"/>
    <col min="14597" max="14597" width="25.140625" style="56" customWidth="1"/>
    <col min="14598" max="14599" width="9.140625" style="56"/>
    <col min="14600" max="14602" width="11.42578125" style="56" bestFit="1" customWidth="1"/>
    <col min="14603" max="14841" width="9.140625" style="56"/>
    <col min="14842" max="14842" width="24.28515625" style="56" customWidth="1"/>
    <col min="14843" max="14852" width="17.85546875" style="56" customWidth="1"/>
    <col min="14853" max="14853" width="25.140625" style="56" customWidth="1"/>
    <col min="14854" max="14855" width="9.140625" style="56"/>
    <col min="14856" max="14858" width="11.42578125" style="56" bestFit="1" customWidth="1"/>
    <col min="14859" max="15097" width="9.140625" style="56"/>
    <col min="15098" max="15098" width="24.28515625" style="56" customWidth="1"/>
    <col min="15099" max="15108" width="17.85546875" style="56" customWidth="1"/>
    <col min="15109" max="15109" width="25.140625" style="56" customWidth="1"/>
    <col min="15110" max="15111" width="9.140625" style="56"/>
    <col min="15112" max="15114" width="11.42578125" style="56" bestFit="1" customWidth="1"/>
    <col min="15115" max="15353" width="9.140625" style="56"/>
    <col min="15354" max="15354" width="24.28515625" style="56" customWidth="1"/>
    <col min="15355" max="15364" width="17.85546875" style="56" customWidth="1"/>
    <col min="15365" max="15365" width="25.140625" style="56" customWidth="1"/>
    <col min="15366" max="15367" width="9.140625" style="56"/>
    <col min="15368" max="15370" width="11.42578125" style="56" bestFit="1" customWidth="1"/>
    <col min="15371" max="15609" width="9.140625" style="56"/>
    <col min="15610" max="15610" width="24.28515625" style="56" customWidth="1"/>
    <col min="15611" max="15620" width="17.85546875" style="56" customWidth="1"/>
    <col min="15621" max="15621" width="25.140625" style="56" customWidth="1"/>
    <col min="15622" max="15623" width="9.140625" style="56"/>
    <col min="15624" max="15626" width="11.42578125" style="56" bestFit="1" customWidth="1"/>
    <col min="15627" max="15865" width="9.140625" style="56"/>
    <col min="15866" max="15866" width="24.28515625" style="56" customWidth="1"/>
    <col min="15867" max="15876" width="17.85546875" style="56" customWidth="1"/>
    <col min="15877" max="15877" width="25.140625" style="56" customWidth="1"/>
    <col min="15878" max="15879" width="9.140625" style="56"/>
    <col min="15880" max="15882" width="11.42578125" style="56" bestFit="1" customWidth="1"/>
    <col min="15883" max="16121" width="9.140625" style="56"/>
    <col min="16122" max="16122" width="24.28515625" style="56" customWidth="1"/>
    <col min="16123" max="16132" width="17.85546875" style="56" customWidth="1"/>
    <col min="16133" max="16133" width="25.140625" style="56" customWidth="1"/>
    <col min="16134" max="16135" width="9.140625" style="56"/>
    <col min="16136" max="16138" width="11.42578125" style="56" bestFit="1" customWidth="1"/>
    <col min="16139" max="16384" width="9.140625" style="56"/>
  </cols>
  <sheetData>
    <row r="1" spans="1:6" ht="15.75" x14ac:dyDescent="0.25">
      <c r="A1" s="55" t="s">
        <v>3</v>
      </c>
      <c r="B1" s="55"/>
      <c r="C1" s="55"/>
      <c r="D1" s="55"/>
      <c r="E1" s="55"/>
    </row>
    <row r="2" spans="1:6" x14ac:dyDescent="0.25">
      <c r="A2" s="32"/>
      <c r="B2" s="32"/>
      <c r="C2" s="32"/>
      <c r="D2" s="32"/>
      <c r="E2" s="32"/>
    </row>
    <row r="3" spans="1:6" x14ac:dyDescent="0.25">
      <c r="A3" s="32" t="s">
        <v>4</v>
      </c>
      <c r="B3" s="32"/>
      <c r="C3" s="32"/>
      <c r="D3" s="32"/>
      <c r="E3" s="32"/>
    </row>
    <row r="4" spans="1:6" ht="15.75" thickBot="1" x14ac:dyDescent="0.3"/>
    <row r="5" spans="1:6" ht="30.75" customHeight="1" thickBot="1" x14ac:dyDescent="0.3">
      <c r="A5" s="87" t="s">
        <v>0</v>
      </c>
      <c r="B5" s="81" t="s">
        <v>87</v>
      </c>
      <c r="C5" s="82"/>
      <c r="D5" s="83"/>
      <c r="E5" s="84" t="s">
        <v>92</v>
      </c>
      <c r="F5" s="86" t="s">
        <v>93</v>
      </c>
    </row>
    <row r="6" spans="1:6" ht="39" customHeight="1" x14ac:dyDescent="0.25">
      <c r="A6" s="88"/>
      <c r="B6" s="58" t="s">
        <v>88</v>
      </c>
      <c r="C6" s="58" t="s">
        <v>89</v>
      </c>
      <c r="D6" s="58" t="s">
        <v>90</v>
      </c>
      <c r="E6" s="85"/>
      <c r="F6" s="86"/>
    </row>
    <row r="7" spans="1:6" ht="39.950000000000003" customHeight="1" x14ac:dyDescent="0.25">
      <c r="A7" s="59" t="s">
        <v>5</v>
      </c>
      <c r="B7" s="59">
        <v>40884</v>
      </c>
      <c r="C7" s="59">
        <v>40884</v>
      </c>
      <c r="D7" s="59">
        <v>40884</v>
      </c>
      <c r="E7" s="64">
        <f>SUM(B7:D7)</f>
        <v>122652</v>
      </c>
      <c r="F7" s="68">
        <v>115452</v>
      </c>
    </row>
    <row r="8" spans="1:6" ht="39.950000000000003" customHeight="1" x14ac:dyDescent="0.25">
      <c r="A8" s="59" t="s">
        <v>6</v>
      </c>
      <c r="B8" s="59">
        <v>1782</v>
      </c>
      <c r="C8" s="59">
        <v>1782</v>
      </c>
      <c r="D8" s="59">
        <v>1782</v>
      </c>
      <c r="E8" s="64">
        <f t="shared" ref="E8:E13" si="0">SUM(B8:D8)</f>
        <v>5346</v>
      </c>
      <c r="F8" s="68">
        <v>6633</v>
      </c>
    </row>
    <row r="9" spans="1:6" ht="74.25" customHeight="1" x14ac:dyDescent="0.25">
      <c r="A9" s="59" t="s">
        <v>7</v>
      </c>
      <c r="B9" s="59">
        <v>29846.5</v>
      </c>
      <c r="C9" s="59">
        <v>29846.5</v>
      </c>
      <c r="D9" s="59">
        <v>3798</v>
      </c>
      <c r="E9" s="64">
        <f t="shared" si="0"/>
        <v>63491</v>
      </c>
      <c r="F9" s="68">
        <v>86946</v>
      </c>
    </row>
    <row r="10" spans="1:6" ht="39.950000000000003" customHeight="1" x14ac:dyDescent="0.25">
      <c r="A10" s="59" t="s">
        <v>8</v>
      </c>
      <c r="B10" s="59">
        <v>193305</v>
      </c>
      <c r="C10" s="59">
        <v>193305</v>
      </c>
      <c r="D10" s="59">
        <v>179400</v>
      </c>
      <c r="E10" s="64">
        <f t="shared" si="0"/>
        <v>566010</v>
      </c>
      <c r="F10" s="68">
        <f>172596+137622+54606+25539+23491</f>
        <v>413854</v>
      </c>
    </row>
    <row r="11" spans="1:6" ht="39.950000000000003" customHeight="1" x14ac:dyDescent="0.25">
      <c r="A11" s="59" t="s">
        <v>9</v>
      </c>
      <c r="B11" s="59">
        <v>1500.5</v>
      </c>
      <c r="C11" s="59">
        <v>1500.5</v>
      </c>
      <c r="D11" s="59">
        <v>0</v>
      </c>
      <c r="E11" s="64">
        <f t="shared" si="0"/>
        <v>3001</v>
      </c>
      <c r="F11" s="68">
        <v>0</v>
      </c>
    </row>
    <row r="12" spans="1:6" ht="48.75" customHeight="1" x14ac:dyDescent="0.25">
      <c r="A12" s="59" t="s">
        <v>10</v>
      </c>
      <c r="B12" s="59">
        <v>0</v>
      </c>
      <c r="C12" s="59">
        <v>0</v>
      </c>
      <c r="D12" s="59">
        <v>0</v>
      </c>
      <c r="E12" s="64">
        <f t="shared" si="0"/>
        <v>0</v>
      </c>
      <c r="F12" s="68">
        <v>0</v>
      </c>
    </row>
    <row r="13" spans="1:6" ht="66.75" customHeight="1" x14ac:dyDescent="0.25">
      <c r="A13" s="59" t="s">
        <v>11</v>
      </c>
      <c r="B13" s="59">
        <v>1200</v>
      </c>
      <c r="C13" s="59">
        <v>1200</v>
      </c>
      <c r="D13" s="59">
        <v>1200</v>
      </c>
      <c r="E13" s="64">
        <f t="shared" si="0"/>
        <v>3600</v>
      </c>
      <c r="F13" s="68">
        <v>9971</v>
      </c>
    </row>
    <row r="14" spans="1:6" ht="39.950000000000003" customHeight="1" x14ac:dyDescent="0.25">
      <c r="A14" s="60" t="s">
        <v>12</v>
      </c>
      <c r="B14" s="60">
        <f>SUM(B7:B13)</f>
        <v>268518</v>
      </c>
      <c r="C14" s="60">
        <f t="shared" ref="C14:F14" si="1">SUM(C7:C13)</f>
        <v>268518</v>
      </c>
      <c r="D14" s="60">
        <f t="shared" si="1"/>
        <v>227064</v>
      </c>
      <c r="E14" s="65">
        <f t="shared" si="1"/>
        <v>764100</v>
      </c>
      <c r="F14" s="66">
        <f t="shared" si="1"/>
        <v>632856</v>
      </c>
    </row>
    <row r="15" spans="1:6" ht="39.950000000000003" customHeight="1" x14ac:dyDescent="0.25">
      <c r="A15" s="59" t="s">
        <v>91</v>
      </c>
      <c r="B15" s="59">
        <f>B14*7%</f>
        <v>18796.260000000002</v>
      </c>
      <c r="C15" s="59">
        <f t="shared" ref="C15:F15" si="2">C14*7%</f>
        <v>18796.260000000002</v>
      </c>
      <c r="D15" s="59">
        <f t="shared" si="2"/>
        <v>15894.480000000001</v>
      </c>
      <c r="E15" s="64">
        <f t="shared" si="2"/>
        <v>53487.000000000007</v>
      </c>
      <c r="F15" s="67">
        <f t="shared" si="2"/>
        <v>44299.920000000006</v>
      </c>
    </row>
    <row r="16" spans="1:6" ht="39.950000000000003" customHeight="1" x14ac:dyDescent="0.25">
      <c r="A16" s="60" t="s">
        <v>1</v>
      </c>
      <c r="B16" s="60">
        <f>B14+B15</f>
        <v>287314.26</v>
      </c>
      <c r="C16" s="60">
        <f t="shared" ref="C16:F16" si="3">C14+C15</f>
        <v>287314.26</v>
      </c>
      <c r="D16" s="60">
        <f t="shared" si="3"/>
        <v>242958.48</v>
      </c>
      <c r="E16" s="65">
        <f t="shared" si="3"/>
        <v>817587</v>
      </c>
      <c r="F16" s="66">
        <f t="shared" si="3"/>
        <v>677155.92</v>
      </c>
    </row>
    <row r="17" spans="1:11" s="57" customFormat="1" x14ac:dyDescent="0.25">
      <c r="A17" s="61"/>
      <c r="B17" s="63"/>
      <c r="C17" s="63"/>
      <c r="D17" s="63"/>
      <c r="E17" s="63"/>
    </row>
    <row r="18" spans="1:11" s="62" customFormat="1" x14ac:dyDescent="0.25">
      <c r="K18" s="57"/>
    </row>
  </sheetData>
  <mergeCells count="4">
    <mergeCell ref="B5:D5"/>
    <mergeCell ref="E5:E6"/>
    <mergeCell ref="F5:F6"/>
    <mergeCell ref="A5:A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Budget par résultats</vt:lpstr>
      <vt:lpstr>Budget par coût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Alphonse</cp:lastModifiedBy>
  <cp:lastPrinted>2018-07-04T05:53:14Z</cp:lastPrinted>
  <dcterms:created xsi:type="dcterms:W3CDTF">2017-11-15T21:17:43Z</dcterms:created>
  <dcterms:modified xsi:type="dcterms:W3CDTF">2020-06-10T13:40:21Z</dcterms:modified>
</cp:coreProperties>
</file>