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phonse\Documents\PROJETS BPF\Rapports annuels 2020\CORDAID\"/>
    </mc:Choice>
  </mc:AlternateContent>
  <xr:revisionPtr revIDLastSave="0" documentId="8_{08210441-4225-4DA4-AC42-689949112B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  " sheetId="15" r:id="rId1"/>
    <sheet name="Sheet 2" sheetId="18" r:id="rId2"/>
  </sheets>
  <definedNames>
    <definedName name="_xlnm.Print_Area" localSheetId="0">'Sheet1  '!$A$1:$F$87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5" l="1"/>
  <c r="H12" i="18"/>
  <c r="H8" i="18"/>
  <c r="H7" i="18"/>
  <c r="E34" i="15" l="1"/>
  <c r="E25" i="15"/>
  <c r="E19" i="15"/>
  <c r="E15" i="15"/>
  <c r="E9" i="15"/>
  <c r="E29" i="15"/>
  <c r="E38" i="15" s="1"/>
  <c r="D35" i="15"/>
  <c r="E23" i="15" l="1"/>
  <c r="E70" i="15" s="1"/>
  <c r="E71" i="15" l="1"/>
  <c r="E72" i="15" s="1"/>
  <c r="D72" i="15" s="1"/>
  <c r="H9" i="18"/>
  <c r="D16" i="15"/>
  <c r="D13" i="15"/>
  <c r="D14" i="15"/>
  <c r="C15" i="15" l="1"/>
  <c r="C9" i="15"/>
  <c r="H13" i="18" l="1"/>
  <c r="H11" i="18"/>
  <c r="H10" i="18"/>
  <c r="F14" i="18"/>
  <c r="E14" i="18"/>
  <c r="E15" i="18" s="1"/>
  <c r="E16" i="18" s="1"/>
  <c r="D14" i="18"/>
  <c r="D15" i="18" s="1"/>
  <c r="C14" i="18"/>
  <c r="B14" i="18"/>
  <c r="B15" i="18" s="1"/>
  <c r="C15" i="18" l="1"/>
  <c r="C16" i="18" s="1"/>
  <c r="H14" i="18"/>
  <c r="F15" i="18"/>
  <c r="F16" i="18" s="1"/>
  <c r="B16" i="18"/>
  <c r="D16" i="18"/>
  <c r="H15" i="18" l="1"/>
  <c r="H16" i="18" s="1"/>
  <c r="C34" i="15"/>
  <c r="D34" i="15" s="1"/>
  <c r="C29" i="15" l="1"/>
  <c r="D9" i="15" l="1"/>
  <c r="D15" i="15" l="1"/>
  <c r="D26" i="15" l="1"/>
  <c r="D33" i="15"/>
  <c r="C19" i="15" l="1"/>
  <c r="C23" i="15" s="1"/>
  <c r="D69" i="15" l="1"/>
  <c r="D68" i="15"/>
  <c r="D67" i="15"/>
  <c r="D36" i="15"/>
  <c r="D31" i="15"/>
  <c r="D30" i="15"/>
  <c r="D29" i="15"/>
  <c r="D22" i="15"/>
  <c r="D20" i="15"/>
  <c r="D17" i="15"/>
  <c r="D12" i="15"/>
  <c r="D10" i="15"/>
  <c r="D19" i="15" l="1"/>
  <c r="D23" i="15" l="1"/>
  <c r="C25" i="15"/>
  <c r="D25" i="15" s="1"/>
  <c r="C38" i="15" l="1"/>
  <c r="C70" i="15" s="1"/>
  <c r="C71" i="15" l="1"/>
  <c r="C72" i="15"/>
</calcChain>
</file>

<file path=xl/sharedStrings.xml><?xml version="1.0" encoding="utf-8"?>
<sst xmlns="http://schemas.openxmlformats.org/spreadsheetml/2006/main" count="139" uniqueCount="130">
  <si>
    <t xml:space="preserve"> </t>
  </si>
  <si>
    <t>CATEGORIES</t>
  </si>
  <si>
    <t>TOTAL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</si>
  <si>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</si>
  <si>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</si>
  <si>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</si>
  <si>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</si>
  <si>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</si>
  <si>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</si>
  <si>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</si>
  <si>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</si>
  <si>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</si>
  <si>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Resultat 3:</t>
  </si>
  <si>
    <t>Resultat 4:</t>
  </si>
  <si>
    <t>Produit 1.1:</t>
  </si>
  <si>
    <t>Produit 1.2:</t>
  </si>
  <si>
    <t>Produit 1.3:</t>
  </si>
  <si>
    <t>Produit 2.1:</t>
  </si>
  <si>
    <t>Produit 2.2:</t>
  </si>
  <si>
    <t>Produit 2.3:</t>
  </si>
  <si>
    <t>Produit 3.1:</t>
  </si>
  <si>
    <t>Produit 3.2:</t>
  </si>
  <si>
    <t>Produit 3.3:</t>
  </si>
  <si>
    <t>Produit 4.1:</t>
  </si>
  <si>
    <t>Produit 4.2:</t>
  </si>
  <si>
    <t>Produit 4.3: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</si>
  <si>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</si>
  <si>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</si>
  <si>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</si>
  <si>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</si>
  <si>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</si>
  <si>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</si>
  <si>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</si>
  <si>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</si>
  <si>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</si>
  <si>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</si>
  <si>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</si>
  <si>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</si>
  <si>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</si>
  <si>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</si>
  <si>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</si>
  <si>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</si>
  <si>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</si>
  <si>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</si>
  <si>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</si>
  <si>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</si>
  <si>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</si>
  <si>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</si>
  <si>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</si>
  <si>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</si>
  <si>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Activite 3.3.1:</t>
  </si>
  <si>
    <t>Activite 3.3.2:</t>
  </si>
  <si>
    <t>Activite 3.3.3:</t>
  </si>
  <si>
    <t>Activite 4.1.1:</t>
  </si>
  <si>
    <t>Activite 4.1.2:</t>
  </si>
  <si>
    <t>Activite 4.1.3:</t>
  </si>
  <si>
    <t>Activite 4.2.1:</t>
  </si>
  <si>
    <t>Activite 4.2.2:</t>
  </si>
  <si>
    <t>Activite 4.2.3:</t>
  </si>
  <si>
    <t>Activite 4.3.1:</t>
  </si>
  <si>
    <t>Activite 4.3.2:</t>
  </si>
  <si>
    <t>Activite 4.3.3: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</si>
  <si>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</si>
  <si>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</si>
  <si>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</si>
  <si>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</si>
  <si>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TOTAL $ pour Resultat 1:</t>
  </si>
  <si>
    <t>TOTAL $ pour Resultat 2:</t>
  </si>
  <si>
    <t>TOTAL $ pour Resultat 3:</t>
  </si>
  <si>
    <t>TOTAL $ pour Resultat 4: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</si>
  <si>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</si>
  <si>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</si>
  <si>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</si>
  <si>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 xml:space="preserve">Resultat 1: Community security and prospects for inclusive peace in 6 provinces significantly improved, driven by youth leadership and with attention to the everyday safety needs of women and girls
</t>
  </si>
  <si>
    <t>Young women and men trained for data collection and leadership and advocacy on gender-transformative community security and peacebuilding</t>
  </si>
  <si>
    <t xml:space="preserve"> Identification and selection of local youth groups in 6 provinces</t>
  </si>
  <si>
    <t xml:space="preserve"> Development of youth leader training curricula </t>
  </si>
  <si>
    <t xml:space="preserve"> Identification, screening and selection of youth leaders</t>
  </si>
  <si>
    <t>Data collected at local level and joint analysis conducted in collaboration with communities to identify priority safety issues, with specific attention to the everyday safety needs of women and girls</t>
  </si>
  <si>
    <t>Design and delivery of community-level data collection</t>
  </si>
  <si>
    <t>Implementation of data collection and joint  analysis with community members to identify priority safety issues</t>
  </si>
  <si>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Calibri"/>
        <family val="2"/>
        <scheme val="minor"/>
      </rPr>
      <t>Approval of financial and monitoring plans for targeted peacebuilding initiatives approved</t>
    </r>
  </si>
  <si>
    <t>Targeted peacebuilding initiatives designed and delivered, based on priority safety issues</t>
  </si>
  <si>
    <t xml:space="preserve">Preparation of plans for 36 targeted peacebuilding initiatives </t>
  </si>
  <si>
    <t>Implimentation of targeted peacebuilding initiatives in conjuction with communities</t>
  </si>
  <si>
    <t>Resultat 2: Meaningful particpation of Young Women and men in relevant security and peacebuiling policy dialoguesa and outcomes enhanced at local, national and international levels</t>
  </si>
  <si>
    <t xml:space="preserve">Emergent best practices highlighted by project implementation shared with policymakers via project advocacy report </t>
  </si>
  <si>
    <t>Translation of data on priority safety issues, documentation and analysis of targeted peacebuilding initiatives into project advocacy report</t>
  </si>
  <si>
    <t>Organisation of Local advocacy campaigns for women  in order to take part to decison making bodies</t>
  </si>
  <si>
    <t>Lobby and advocacy actions toward local and national policymakers planned and implemented, and influence relevant security and peacebuilding policy dialogues and outcomes</t>
  </si>
  <si>
    <t xml:space="preserve">Regular briefings with local officials </t>
  </si>
  <si>
    <t>Regular briefings with relevant officials in 6 provinces</t>
  </si>
  <si>
    <t xml:space="preserve">Regular briefings with officials from relevant government ministries (Home Affairs, Human Rights &amp; Gender, </t>
  </si>
  <si>
    <t>Activite 2.2.4:</t>
  </si>
  <si>
    <t>  Policy impact tracked and documented by project partners</t>
  </si>
  <si>
    <t>Lobby and advocacy actions toward regional and international policymakers planned and implemented, and influence relevant security and peacebuilding policy dialogues and outcomes</t>
  </si>
  <si>
    <t xml:space="preserve"> Regular briefings conducted with PBF focal person,UN resident coordinator,EU Delegation and key diplomatic missions in Bujumbura </t>
  </si>
  <si>
    <t>Policy impact tracked and documented by project partners</t>
  </si>
  <si>
    <t>Activite 1.1.4:</t>
  </si>
  <si>
    <t>Activite 1.1.5:</t>
  </si>
  <si>
    <t>Implementation of youth leader baseline survey</t>
  </si>
  <si>
    <t>Implementation and evaluation of training</t>
  </si>
  <si>
    <t>-</t>
  </si>
  <si>
    <t xml:space="preserve">Couts indirects (7%):   </t>
  </si>
  <si>
    <t>Total tranche 3</t>
  </si>
  <si>
    <t>Tranche 1 (35%)</t>
  </si>
  <si>
    <t>Tranche 2 (35%)</t>
  </si>
  <si>
    <t>Tranche 3 (30%)</t>
  </si>
  <si>
    <t xml:space="preserve">Jeannette Uwineza </t>
  </si>
  <si>
    <t>Zarir Hugues  Merat</t>
  </si>
  <si>
    <t>Approuvé par :</t>
  </si>
  <si>
    <t>Assistante Financière</t>
  </si>
  <si>
    <t>Directeur CORDAID - BURUNDI</t>
  </si>
  <si>
    <t>Préparé par :</t>
  </si>
  <si>
    <t xml:space="preserve">Jean Moussa </t>
  </si>
  <si>
    <t>Financial Manager</t>
  </si>
  <si>
    <t>Vérifié par :</t>
  </si>
  <si>
    <t>Table 2 - PBF project budget by UN cost category</t>
  </si>
  <si>
    <t>Note: If this is a budget revision, insert extra columns to show budget changes.</t>
  </si>
  <si>
    <t>Cordaid</t>
  </si>
  <si>
    <t>PROJECT TOTAL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</si>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</sst>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[$$-409]#,##0"/>
    <numFmt numFmtId="167" formatCode="[$$-409]#,##0.000"/>
    <numFmt numFmtId="168" formatCode="[$$-409]#,##0.00"/>
    <numFmt numFmtId="169" formatCode="_-* #,##0.000_-;\-* #,##0.000_-;_-* &quot;-&quot;_-;_-@_-"/>
    <numFmt numFmtId="170" formatCode="_-* #,##0.0000_-;\-* #,##0.0000_-;_-* &quot;-&quot;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sz val="12"/>
      <color theme="1"/>
      <name val="Calibri"/>
      <family val="2"/>
    </font>
    <font>
      <i/>
      <sz val="12"/>
      <name val="Calibri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7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u val="singleAccounting"/>
      <sz val="17"/>
      <color theme="1"/>
      <name val="Calibri"/>
      <family val="2"/>
      <scheme val="minor"/>
    </font>
    <font>
      <b/>
      <u val="singleAccounting"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13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left" vertical="center" wrapText="1" indent="1"/>
    </xf>
    <xf numFmtId="0" fontId="14" fillId="0" borderId="13" xfId="0" applyFont="1" applyBorder="1" applyAlignment="1">
      <alignment wrapText="1"/>
    </xf>
    <xf numFmtId="0" fontId="15" fillId="0" borderId="13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1"/>
    </xf>
    <xf numFmtId="164" fontId="1" fillId="0" borderId="2" xfId="1" applyNumberFormat="1" applyFont="1" applyBorder="1" applyAlignment="1">
      <alignment vertical="center" wrapText="1"/>
    </xf>
    <xf numFmtId="164" fontId="1" fillId="0" borderId="4" xfId="1" applyNumberFormat="1" applyFont="1" applyBorder="1" applyAlignment="1">
      <alignment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4" xfId="1" applyNumberFormat="1" applyFont="1" applyFill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9" fontId="1" fillId="0" borderId="4" xfId="2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9" fontId="2" fillId="0" borderId="18" xfId="2" applyFont="1" applyBorder="1" applyAlignment="1">
      <alignment vertical="center" wrapText="1"/>
    </xf>
    <xf numFmtId="9" fontId="1" fillId="0" borderId="1" xfId="2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vertical="center" wrapText="1"/>
    </xf>
    <xf numFmtId="9" fontId="1" fillId="5" borderId="4" xfId="2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left" vertical="center" wrapText="1" indent="1"/>
    </xf>
    <xf numFmtId="0" fontId="11" fillId="5" borderId="13" xfId="0" applyFont="1" applyFill="1" applyBorder="1" applyAlignment="1">
      <alignment horizontal="left" vertical="center" wrapText="1" indent="1"/>
    </xf>
    <xf numFmtId="0" fontId="13" fillId="5" borderId="13" xfId="0" applyFont="1" applyFill="1" applyBorder="1" applyAlignment="1">
      <alignment horizontal="left" vertical="center" wrapText="1" indent="1"/>
    </xf>
    <xf numFmtId="41" fontId="1" fillId="0" borderId="4" xfId="3" applyFont="1" applyBorder="1" applyAlignment="1">
      <alignment vertical="center" wrapText="1"/>
    </xf>
    <xf numFmtId="41" fontId="1" fillId="0" borderId="4" xfId="3" applyFont="1" applyFill="1" applyBorder="1" applyAlignment="1">
      <alignment vertical="center" wrapText="1"/>
    </xf>
    <xf numFmtId="41" fontId="1" fillId="0" borderId="2" xfId="3" applyFont="1" applyBorder="1" applyAlignment="1">
      <alignment vertical="center" wrapText="1"/>
    </xf>
    <xf numFmtId="41" fontId="1" fillId="5" borderId="4" xfId="3" applyFont="1" applyFill="1" applyBorder="1" applyAlignment="1">
      <alignment vertical="center" wrapText="1"/>
    </xf>
    <xf numFmtId="41" fontId="2" fillId="0" borderId="6" xfId="3" applyFont="1" applyBorder="1" applyAlignment="1">
      <alignment vertical="center" wrapText="1"/>
    </xf>
    <xf numFmtId="41" fontId="2" fillId="0" borderId="4" xfId="3" applyFont="1" applyBorder="1" applyAlignment="1">
      <alignment vertical="center" wrapText="1"/>
    </xf>
    <xf numFmtId="41" fontId="1" fillId="0" borderId="1" xfId="3" applyFont="1" applyBorder="1" applyAlignment="1">
      <alignment vertical="center" wrapText="1"/>
    </xf>
    <xf numFmtId="41" fontId="2" fillId="0" borderId="15" xfId="3" applyFont="1" applyBorder="1" applyAlignment="1">
      <alignment vertical="center" wrapText="1"/>
    </xf>
    <xf numFmtId="41" fontId="2" fillId="0" borderId="13" xfId="3" applyFont="1" applyBorder="1" applyAlignment="1">
      <alignment vertical="center" wrapText="1"/>
    </xf>
    <xf numFmtId="41" fontId="2" fillId="0" borderId="18" xfId="3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41" fontId="1" fillId="0" borderId="13" xfId="3" applyFont="1" applyBorder="1" applyAlignment="1">
      <alignment vertical="center" wrapText="1"/>
    </xf>
    <xf numFmtId="164" fontId="9" fillId="0" borderId="0" xfId="1" applyNumberFormat="1" applyFont="1"/>
    <xf numFmtId="0" fontId="9" fillId="0" borderId="0" xfId="0" applyFont="1"/>
    <xf numFmtId="41" fontId="9" fillId="0" borderId="0" xfId="3" applyFont="1"/>
    <xf numFmtId="164" fontId="9" fillId="0" borderId="0" xfId="0" applyNumberFormat="1" applyFont="1"/>
    <xf numFmtId="9" fontId="9" fillId="0" borderId="0" xfId="2" applyFont="1"/>
    <xf numFmtId="43" fontId="9" fillId="0" borderId="0" xfId="0" applyNumberFormat="1" applyFont="1"/>
    <xf numFmtId="9" fontId="2" fillId="0" borderId="4" xfId="2" applyFont="1" applyBorder="1" applyAlignment="1">
      <alignment vertical="center" wrapText="1"/>
    </xf>
    <xf numFmtId="0" fontId="9" fillId="0" borderId="0" xfId="0" applyFont="1" applyFill="1"/>
    <xf numFmtId="0" fontId="16" fillId="0" borderId="0" xfId="0" applyFont="1"/>
    <xf numFmtId="0" fontId="17" fillId="0" borderId="0" xfId="0" applyFont="1"/>
    <xf numFmtId="164" fontId="18" fillId="0" borderId="0" xfId="1" applyNumberFormat="1" applyFont="1"/>
    <xf numFmtId="9" fontId="17" fillId="0" borderId="0" xfId="2" applyFont="1"/>
    <xf numFmtId="41" fontId="19" fillId="0" borderId="0" xfId="3" applyFont="1"/>
    <xf numFmtId="0" fontId="20" fillId="0" borderId="0" xfId="0" applyFont="1"/>
    <xf numFmtId="164" fontId="17" fillId="0" borderId="0" xfId="1" applyNumberFormat="1" applyFont="1"/>
    <xf numFmtId="41" fontId="17" fillId="0" borderId="0" xfId="3" applyFont="1"/>
    <xf numFmtId="164" fontId="20" fillId="0" borderId="0" xfId="1" applyNumberFormat="1" applyFont="1"/>
    <xf numFmtId="41" fontId="20" fillId="0" borderId="0" xfId="3" applyFont="1"/>
    <xf numFmtId="43" fontId="20" fillId="0" borderId="0" xfId="0" applyNumberFormat="1" applyFont="1"/>
    <xf numFmtId="0" fontId="4" fillId="2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0" fontId="4" fillId="4" borderId="8" xfId="0" applyFont="1" applyFill="1" applyBorder="1" applyAlignment="1">
      <alignment vertical="center" wrapText="1"/>
    </xf>
    <xf numFmtId="166" fontId="5" fillId="4" borderId="10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1" fontId="9" fillId="0" borderId="0" xfId="2" applyNumberFormat="1" applyFont="1"/>
    <xf numFmtId="164" fontId="1" fillId="0" borderId="4" xfId="0" applyNumberFormat="1" applyFont="1" applyBorder="1" applyAlignment="1">
      <alignment vertical="center" wrapText="1"/>
    </xf>
    <xf numFmtId="41" fontId="1" fillId="0" borderId="18" xfId="3" applyFont="1" applyFill="1" applyBorder="1" applyAlignment="1">
      <alignment vertical="center" wrapText="1"/>
    </xf>
    <xf numFmtId="41" fontId="1" fillId="0" borderId="18" xfId="3" applyFont="1" applyBorder="1" applyAlignment="1">
      <alignment vertical="center" wrapText="1"/>
    </xf>
    <xf numFmtId="0" fontId="1" fillId="5" borderId="20" xfId="0" applyFont="1" applyFill="1" applyBorder="1" applyAlignment="1">
      <alignment vertical="center" wrapText="1"/>
    </xf>
    <xf numFmtId="41" fontId="6" fillId="0" borderId="13" xfId="3" applyFont="1" applyBorder="1"/>
    <xf numFmtId="9" fontId="1" fillId="0" borderId="4" xfId="2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 indent="1"/>
    </xf>
    <xf numFmtId="167" fontId="4" fillId="2" borderId="12" xfId="0" applyNumberFormat="1" applyFont="1" applyFill="1" applyBorder="1" applyAlignment="1">
      <alignment horizontal="center" vertical="center" wrapText="1"/>
    </xf>
    <xf numFmtId="167" fontId="4" fillId="3" borderId="21" xfId="0" applyNumberFormat="1" applyFont="1" applyFill="1" applyBorder="1" applyAlignment="1">
      <alignment horizontal="center" vertical="center" wrapText="1"/>
    </xf>
    <xf numFmtId="41" fontId="9" fillId="0" borderId="0" xfId="3" applyFont="1" applyFill="1"/>
    <xf numFmtId="41" fontId="9" fillId="0" borderId="0" xfId="3" applyFont="1" applyAlignment="1">
      <alignment vertical="center"/>
    </xf>
    <xf numFmtId="168" fontId="5" fillId="0" borderId="10" xfId="0" applyNumberFormat="1" applyFont="1" applyFill="1" applyBorder="1" applyAlignment="1">
      <alignment horizontal="right" vertical="center" wrapText="1"/>
    </xf>
    <xf numFmtId="168" fontId="5" fillId="0" borderId="10" xfId="0" applyNumberFormat="1" applyFont="1" applyBorder="1" applyAlignment="1">
      <alignment horizontal="right" vertical="center" wrapText="1"/>
    </xf>
    <xf numFmtId="41" fontId="5" fillId="0" borderId="10" xfId="3" applyFont="1" applyBorder="1" applyAlignment="1">
      <alignment horizontal="right" vertical="center" wrapText="1"/>
    </xf>
    <xf numFmtId="167" fontId="0" fillId="0" borderId="0" xfId="0" applyNumberFormat="1"/>
    <xf numFmtId="41" fontId="5" fillId="4" borderId="10" xfId="3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64" fontId="1" fillId="0" borderId="4" xfId="0" applyNumberFormat="1" applyFont="1" applyFill="1" applyBorder="1" applyAlignment="1">
      <alignment vertical="center" wrapText="1"/>
    </xf>
    <xf numFmtId="167" fontId="3" fillId="0" borderId="0" xfId="0" applyNumberFormat="1" applyFont="1"/>
    <xf numFmtId="167" fontId="6" fillId="0" borderId="0" xfId="0" applyNumberFormat="1" applyFont="1"/>
    <xf numFmtId="167" fontId="5" fillId="0" borderId="10" xfId="0" applyNumberFormat="1" applyFont="1" applyBorder="1" applyAlignment="1">
      <alignment horizontal="righ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top" wrapText="1"/>
    </xf>
    <xf numFmtId="165" fontId="1" fillId="0" borderId="4" xfId="3" applyNumberFormat="1" applyFont="1" applyFill="1" applyBorder="1" applyAlignment="1">
      <alignment vertical="center" wrapText="1"/>
    </xf>
    <xf numFmtId="165" fontId="0" fillId="0" borderId="0" xfId="3" applyNumberFormat="1" applyFont="1"/>
    <xf numFmtId="41" fontId="9" fillId="0" borderId="0" xfId="0" applyNumberFormat="1" applyFont="1" applyFill="1"/>
    <xf numFmtId="170" fontId="5" fillId="0" borderId="10" xfId="3" applyNumberFormat="1" applyFont="1" applyBorder="1" applyAlignment="1">
      <alignment horizontal="right" vertical="center" wrapText="1"/>
    </xf>
    <xf numFmtId="169" fontId="0" fillId="0" borderId="0" xfId="3" applyNumberFormat="1" applyFont="1"/>
    <xf numFmtId="170" fontId="0" fillId="0" borderId="0" xfId="3" applyNumberFormat="1" applyFont="1"/>
    <xf numFmtId="170" fontId="5" fillId="0" borderId="10" xfId="3" applyNumberFormat="1" applyFont="1" applyFill="1" applyBorder="1" applyAlignment="1">
      <alignment horizontal="right" vertical="center" wrapText="1"/>
    </xf>
    <xf numFmtId="0" fontId="21" fillId="0" borderId="0" xfId="0" applyFont="1"/>
    <xf numFmtId="164" fontId="22" fillId="0" borderId="0" xfId="1" applyNumberFormat="1" applyFont="1"/>
    <xf numFmtId="0" fontId="22" fillId="0" borderId="0" xfId="0" applyFont="1"/>
    <xf numFmtId="41" fontId="22" fillId="0" borderId="0" xfId="3" applyFont="1"/>
    <xf numFmtId="164" fontId="3" fillId="0" borderId="0" xfId="1" applyNumberFormat="1" applyFont="1"/>
    <xf numFmtId="41" fontId="3" fillId="0" borderId="0" xfId="3" applyFont="1"/>
    <xf numFmtId="43" fontId="3" fillId="0" borderId="0" xfId="0" applyNumberFormat="1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0" fontId="4" fillId="2" borderId="7" xfId="3" applyNumberFormat="1" applyFont="1" applyFill="1" applyBorder="1" applyAlignment="1">
      <alignment horizontal="center" vertical="center" wrapText="1"/>
    </xf>
    <xf numFmtId="170" fontId="4" fillId="2" borderId="8" xfId="3" applyNumberFormat="1" applyFont="1" applyFill="1" applyBorder="1" applyAlignment="1">
      <alignment horizontal="center" vertical="center" wrapText="1"/>
    </xf>
  </cellXfs>
  <cellStyles count="7">
    <cellStyle name="Comma [0] 2" xfId="6" xr:uid="{441E9923-3062-43D8-9353-4B5A65F40DE2}"/>
    <cellStyle name="Comma 2" xfId="5" xr:uid="{B513DA9A-723C-4CB1-A9E5-6414579E4D5D}"/>
    <cellStyle name="Comma 3" xfId="4" xr:uid="{32238008-1BF1-40CD-9932-44034E940A9A}"/>
    <cellStyle name="Milliers" xfId="1" builtinId="3"/>
    <cellStyle name="Milliers [0]" xfId="3" builtinId="6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4A503-B23A-4F48-B885-DDB7AEFED26D}">
  <dimension ref="A1:H84"/>
  <sheetViews>
    <sheetView tabSelected="1" zoomScale="63" zoomScaleNormal="63" zoomScaleSheetLayoutView="87" workbookViewId="0">
      <selection activeCell="I71" sqref="I71"/>
    </sheetView>
  </sheetViews>
  <sheetFormatPr baseColWidth="10" defaultColWidth="9.140625" defaultRowHeight="15.75" x14ac:dyDescent="0.25"/>
  <cols>
    <col min="1" max="1" width="26.140625" style="59" customWidth="1"/>
    <col min="2" max="2" width="45" style="59" customWidth="1"/>
    <col min="3" max="3" width="24.7109375" style="58" customWidth="1"/>
    <col min="4" max="4" width="22.140625" style="59" customWidth="1"/>
    <col min="5" max="5" width="21.85546875" style="60" customWidth="1"/>
    <col min="6" max="6" width="24.28515625" style="59" customWidth="1"/>
    <col min="7" max="16384" width="9.140625" style="59"/>
  </cols>
  <sheetData>
    <row r="1" spans="1:6" x14ac:dyDescent="0.25">
      <c r="A1" s="6" t="s">
        <v>5</v>
      </c>
      <c r="B1" s="6"/>
    </row>
    <row r="2" spans="1:6" x14ac:dyDescent="0.25">
      <c r="A2" s="6"/>
      <c r="B2" s="6"/>
    </row>
    <row r="3" spans="1:6" x14ac:dyDescent="0.25">
      <c r="A3" s="6" t="s">
        <v>6</v>
      </c>
      <c r="B3" s="6"/>
    </row>
    <row r="5" spans="1:6" x14ac:dyDescent="0.25">
      <c r="A5" s="6" t="s">
        <v>7</v>
      </c>
    </row>
    <row r="6" spans="1:6" ht="16.5" thickBot="1" x14ac:dyDescent="0.3"/>
    <row r="7" spans="1:6" ht="90.6" customHeight="1" thickBot="1" x14ac:dyDescent="0.3">
      <c r="A7" s="1" t="s">
        <v>8</v>
      </c>
      <c r="B7" s="2" t="s">
        <v>9</v>
      </c>
      <c r="C7" s="22" t="s">
        <v>71</v>
      </c>
      <c r="D7" s="2" t="s">
        <v>10</v>
      </c>
      <c r="E7" s="46" t="s">
        <v>72</v>
      </c>
      <c r="F7" s="2" t="s">
        <v>11</v>
      </c>
    </row>
    <row r="8" spans="1:6" ht="43.5" customHeight="1" thickBot="1" x14ac:dyDescent="0.3">
      <c r="A8" s="126" t="s">
        <v>73</v>
      </c>
      <c r="B8" s="127"/>
      <c r="C8" s="127"/>
      <c r="D8" s="127"/>
      <c r="E8" s="127"/>
      <c r="F8" s="128"/>
    </row>
    <row r="9" spans="1:6" ht="87.6" customHeight="1" thickBot="1" x14ac:dyDescent="0.3">
      <c r="A9" s="37" t="s">
        <v>14</v>
      </c>
      <c r="B9" s="38" t="s">
        <v>74</v>
      </c>
      <c r="C9" s="39">
        <f>SUM(C10:C14)</f>
        <v>20200</v>
      </c>
      <c r="D9" s="40">
        <f>E9/C9</f>
        <v>0.96816138613861391</v>
      </c>
      <c r="E9" s="47">
        <f>E10+E11+E12+E13+E14</f>
        <v>19556.86</v>
      </c>
      <c r="F9" s="90"/>
    </row>
    <row r="10" spans="1:6" ht="28.5" customHeight="1" thickBot="1" x14ac:dyDescent="0.3">
      <c r="A10" s="5" t="s">
        <v>26</v>
      </c>
      <c r="B10" s="9" t="s">
        <v>75</v>
      </c>
      <c r="C10" s="23">
        <v>4800</v>
      </c>
      <c r="D10" s="27">
        <f>E10/C10</f>
        <v>0.88564999999999994</v>
      </c>
      <c r="E10" s="88">
        <v>4251.12</v>
      </c>
      <c r="F10" s="28"/>
    </row>
    <row r="11" spans="1:6" ht="32.450000000000003" customHeight="1" thickBot="1" x14ac:dyDescent="0.3">
      <c r="A11" s="5" t="s">
        <v>27</v>
      </c>
      <c r="B11" s="9" t="s">
        <v>76</v>
      </c>
      <c r="C11" s="24" t="s">
        <v>102</v>
      </c>
      <c r="D11" s="27"/>
      <c r="E11" s="89"/>
      <c r="F11" s="28"/>
    </row>
    <row r="12" spans="1:6" ht="26.1" customHeight="1" thickBot="1" x14ac:dyDescent="0.3">
      <c r="A12" s="5" t="s">
        <v>28</v>
      </c>
      <c r="B12" s="9" t="s">
        <v>77</v>
      </c>
      <c r="C12" s="23">
        <v>3600</v>
      </c>
      <c r="D12" s="27">
        <f>E12/C12</f>
        <v>0.97381666666666655</v>
      </c>
      <c r="E12" s="89">
        <v>3505.74</v>
      </c>
      <c r="F12" s="91"/>
    </row>
    <row r="13" spans="1:6" ht="39.950000000000003" customHeight="1" thickBot="1" x14ac:dyDescent="0.3">
      <c r="A13" s="5" t="s">
        <v>98</v>
      </c>
      <c r="B13" s="21" t="s">
        <v>100</v>
      </c>
      <c r="C13" s="24">
        <v>2500</v>
      </c>
      <c r="D13" s="27">
        <f t="shared" ref="D13:D14" si="0">E13/C13</f>
        <v>1</v>
      </c>
      <c r="E13" s="88">
        <v>2500</v>
      </c>
      <c r="F13" s="28"/>
    </row>
    <row r="14" spans="1:6" ht="32.450000000000003" customHeight="1" thickBot="1" x14ac:dyDescent="0.3">
      <c r="A14" s="5" t="s">
        <v>99</v>
      </c>
      <c r="B14" s="13" t="s">
        <v>101</v>
      </c>
      <c r="C14" s="24">
        <v>9300</v>
      </c>
      <c r="D14" s="27">
        <f t="shared" si="0"/>
        <v>1</v>
      </c>
      <c r="E14" s="45">
        <v>9300</v>
      </c>
      <c r="F14" s="4"/>
    </row>
    <row r="15" spans="1:6" ht="95.1" customHeight="1" thickBot="1" x14ac:dyDescent="0.3">
      <c r="A15" s="37" t="s">
        <v>15</v>
      </c>
      <c r="B15" s="41" t="s">
        <v>78</v>
      </c>
      <c r="C15" s="39">
        <f>SUM(C16:C18)</f>
        <v>94200</v>
      </c>
      <c r="D15" s="40">
        <f>E15/C15</f>
        <v>0.91338174097664537</v>
      </c>
      <c r="E15" s="47">
        <f>E16+E17+E18</f>
        <v>86040.56</v>
      </c>
      <c r="F15" s="38"/>
    </row>
    <row r="16" spans="1:6" ht="51.6" customHeight="1" thickBot="1" x14ac:dyDescent="0.3">
      <c r="A16" s="5" t="s">
        <v>29</v>
      </c>
      <c r="B16" s="10" t="s">
        <v>79</v>
      </c>
      <c r="C16" s="23">
        <v>85200</v>
      </c>
      <c r="D16" s="27">
        <f>E16/C16</f>
        <v>0.96908884976525811</v>
      </c>
      <c r="E16" s="45">
        <v>82566.37</v>
      </c>
      <c r="F16" s="4"/>
    </row>
    <row r="17" spans="1:7" ht="66" customHeight="1" thickBot="1" x14ac:dyDescent="0.3">
      <c r="A17" s="5" t="s">
        <v>30</v>
      </c>
      <c r="B17" s="11" t="s">
        <v>80</v>
      </c>
      <c r="C17" s="23">
        <v>9000</v>
      </c>
      <c r="D17" s="27">
        <f>E17/C17</f>
        <v>0.38602111111111109</v>
      </c>
      <c r="E17" s="45">
        <v>3474.19</v>
      </c>
      <c r="F17" s="4"/>
    </row>
    <row r="18" spans="1:7" ht="50.45" customHeight="1" thickBot="1" x14ac:dyDescent="0.3">
      <c r="A18" s="5" t="s">
        <v>31</v>
      </c>
      <c r="B18" s="12"/>
      <c r="C18" s="23"/>
      <c r="D18" s="27"/>
      <c r="E18" s="44"/>
      <c r="F18" s="4"/>
    </row>
    <row r="19" spans="1:7" ht="65.099999999999994" customHeight="1" thickBot="1" x14ac:dyDescent="0.3">
      <c r="A19" s="37" t="s">
        <v>16</v>
      </c>
      <c r="B19" s="42" t="s">
        <v>82</v>
      </c>
      <c r="C19" s="39">
        <f>SUM(C20:C22)</f>
        <v>136800</v>
      </c>
      <c r="D19" s="40">
        <f>E19/C19</f>
        <v>0.83386059941520474</v>
      </c>
      <c r="E19" s="47">
        <f>E20+E21+E22</f>
        <v>114072.13</v>
      </c>
      <c r="F19" s="38"/>
    </row>
    <row r="20" spans="1:7" ht="57.6" customHeight="1" thickBot="1" x14ac:dyDescent="0.3">
      <c r="A20" s="5" t="s">
        <v>32</v>
      </c>
      <c r="B20" s="13" t="s">
        <v>83</v>
      </c>
      <c r="C20" s="23">
        <v>40800</v>
      </c>
      <c r="D20" s="27">
        <f>E20/C20</f>
        <v>0.84424019607843137</v>
      </c>
      <c r="E20" s="45">
        <v>34445</v>
      </c>
      <c r="F20" s="4"/>
    </row>
    <row r="21" spans="1:7" ht="60.95" customHeight="1" thickBot="1" x14ac:dyDescent="0.3">
      <c r="A21" s="5" t="s">
        <v>33</v>
      </c>
      <c r="B21" s="12" t="s">
        <v>81</v>
      </c>
      <c r="C21" s="24">
        <v>6000</v>
      </c>
      <c r="D21" s="27">
        <f>E21/C21</f>
        <v>0.73716666666666664</v>
      </c>
      <c r="E21" s="44">
        <v>4423</v>
      </c>
      <c r="F21" s="4"/>
    </row>
    <row r="22" spans="1:7" ht="57.6" customHeight="1" thickBot="1" x14ac:dyDescent="0.3">
      <c r="A22" s="5" t="s">
        <v>34</v>
      </c>
      <c r="B22" s="13" t="s">
        <v>84</v>
      </c>
      <c r="C22" s="23">
        <v>90000</v>
      </c>
      <c r="D22" s="27">
        <f t="shared" ref="D22" si="1">E22/C22</f>
        <v>0.83560144444444451</v>
      </c>
      <c r="E22" s="45">
        <v>75204.13</v>
      </c>
      <c r="F22" s="4"/>
    </row>
    <row r="23" spans="1:7" ht="32.25" thickBot="1" x14ac:dyDescent="0.3">
      <c r="A23" s="83" t="s">
        <v>66</v>
      </c>
      <c r="B23" s="84"/>
      <c r="C23" s="54">
        <f>C9+C15+C19</f>
        <v>251200</v>
      </c>
      <c r="D23" s="64">
        <f>E23/C23</f>
        <v>0.87448069267515915</v>
      </c>
      <c r="E23" s="48">
        <f>E9+E15+E19</f>
        <v>219669.55</v>
      </c>
      <c r="F23" s="85"/>
    </row>
    <row r="24" spans="1:7" ht="120.95" customHeight="1" thickBot="1" x14ac:dyDescent="0.3">
      <c r="A24" s="126" t="s">
        <v>85</v>
      </c>
      <c r="B24" s="127"/>
      <c r="C24" s="127"/>
      <c r="D24" s="127"/>
      <c r="E24" s="127"/>
      <c r="F24" s="128"/>
    </row>
    <row r="25" spans="1:7" ht="78.599999999999994" customHeight="1" thickBot="1" x14ac:dyDescent="0.3">
      <c r="A25" s="37" t="s">
        <v>17</v>
      </c>
      <c r="B25" s="42" t="s">
        <v>86</v>
      </c>
      <c r="C25" s="39">
        <f>SUM(C26:C28)</f>
        <v>7000</v>
      </c>
      <c r="D25" s="40">
        <f>E25/C25</f>
        <v>0.17966571428571429</v>
      </c>
      <c r="E25" s="47">
        <f>E26+E27+E28</f>
        <v>1257.6600000000001</v>
      </c>
      <c r="F25" s="38"/>
    </row>
    <row r="26" spans="1:7" s="65" customFormat="1" ht="99" customHeight="1" thickBot="1" x14ac:dyDescent="0.3">
      <c r="A26" s="18" t="s">
        <v>35</v>
      </c>
      <c r="B26" s="104" t="s">
        <v>87</v>
      </c>
      <c r="C26" s="25">
        <v>7000</v>
      </c>
      <c r="D26" s="92">
        <f>E26/C26</f>
        <v>0.17966571428571429</v>
      </c>
      <c r="E26" s="45">
        <v>1257.6600000000001</v>
      </c>
      <c r="F26" s="105"/>
    </row>
    <row r="27" spans="1:7" s="65" customFormat="1" ht="71.45" customHeight="1" thickBot="1" x14ac:dyDescent="0.3">
      <c r="A27" s="18" t="s">
        <v>36</v>
      </c>
      <c r="B27" s="111" t="s">
        <v>88</v>
      </c>
      <c r="C27" s="25">
        <v>0</v>
      </c>
      <c r="D27" s="92"/>
      <c r="E27" s="112"/>
      <c r="F27" s="105"/>
      <c r="G27" s="97"/>
    </row>
    <row r="28" spans="1:7" ht="39.6" customHeight="1" thickBot="1" x14ac:dyDescent="0.3">
      <c r="A28" s="5" t="s">
        <v>37</v>
      </c>
      <c r="B28" s="4"/>
      <c r="C28" s="23"/>
      <c r="D28" s="4"/>
      <c r="E28" s="44"/>
      <c r="F28" s="87"/>
    </row>
    <row r="29" spans="1:7" ht="125.45" customHeight="1" thickBot="1" x14ac:dyDescent="0.3">
      <c r="A29" s="37" t="s">
        <v>18</v>
      </c>
      <c r="B29" s="43" t="s">
        <v>89</v>
      </c>
      <c r="C29" s="39">
        <f>C30+C31+C33+C32</f>
        <v>30900</v>
      </c>
      <c r="D29" s="40">
        <f t="shared" ref="D29:D36" si="2">E29/C29</f>
        <v>0.67867022653721687</v>
      </c>
      <c r="E29" s="47">
        <f>E30+E31+E32+E33</f>
        <v>20970.91</v>
      </c>
      <c r="F29" s="38"/>
    </row>
    <row r="30" spans="1:7" ht="41.1" customHeight="1" thickBot="1" x14ac:dyDescent="0.3">
      <c r="A30" s="5" t="s">
        <v>38</v>
      </c>
      <c r="B30" s="14" t="s">
        <v>90</v>
      </c>
      <c r="C30" s="23">
        <v>16800</v>
      </c>
      <c r="D30" s="27">
        <f>E30/C30</f>
        <v>1.011394642857143</v>
      </c>
      <c r="E30" s="44">
        <v>16991.43</v>
      </c>
      <c r="F30" s="4"/>
    </row>
    <row r="31" spans="1:7" ht="46.5" customHeight="1" thickBot="1" x14ac:dyDescent="0.3">
      <c r="A31" s="5" t="s">
        <v>39</v>
      </c>
      <c r="B31" s="14" t="s">
        <v>91</v>
      </c>
      <c r="C31" s="23">
        <v>4200</v>
      </c>
      <c r="D31" s="27">
        <f t="shared" si="2"/>
        <v>0.67631666666666668</v>
      </c>
      <c r="E31" s="45">
        <v>2840.53</v>
      </c>
      <c r="F31" s="4"/>
    </row>
    <row r="32" spans="1:7" ht="48.6" customHeight="1" thickBot="1" x14ac:dyDescent="0.3">
      <c r="A32" s="5" t="s">
        <v>40</v>
      </c>
      <c r="B32" s="15" t="s">
        <v>92</v>
      </c>
      <c r="C32" s="23">
        <v>8400</v>
      </c>
      <c r="D32" s="27"/>
      <c r="E32" s="44"/>
      <c r="F32" s="4"/>
    </row>
    <row r="33" spans="1:8" s="65" customFormat="1" ht="49.5" customHeight="1" thickBot="1" x14ac:dyDescent="0.3">
      <c r="A33" s="18" t="s">
        <v>93</v>
      </c>
      <c r="B33" s="19" t="s">
        <v>94</v>
      </c>
      <c r="C33" s="25">
        <v>1500</v>
      </c>
      <c r="D33" s="27">
        <f t="shared" si="2"/>
        <v>0.75929999999999997</v>
      </c>
      <c r="E33" s="45">
        <v>1138.95</v>
      </c>
      <c r="F33" s="20"/>
    </row>
    <row r="34" spans="1:8" ht="131.44999999999999" customHeight="1" thickBot="1" x14ac:dyDescent="0.3">
      <c r="A34" s="37" t="s">
        <v>19</v>
      </c>
      <c r="B34" s="43" t="s">
        <v>95</v>
      </c>
      <c r="C34" s="39">
        <f>C35+C36+C37</f>
        <v>16300</v>
      </c>
      <c r="D34" s="40">
        <f>E34/C34</f>
        <v>0.10799877300613496</v>
      </c>
      <c r="E34" s="47">
        <f>E35+E36+E37</f>
        <v>1760.3799999999999</v>
      </c>
      <c r="F34" s="38"/>
    </row>
    <row r="35" spans="1:8" ht="90" customHeight="1" thickBot="1" x14ac:dyDescent="0.3">
      <c r="A35" s="5" t="s">
        <v>41</v>
      </c>
      <c r="B35" s="16" t="s">
        <v>96</v>
      </c>
      <c r="C35" s="23">
        <v>9300</v>
      </c>
      <c r="D35" s="92">
        <f>E35/C35</f>
        <v>0.17848064516129031</v>
      </c>
      <c r="E35" s="44">
        <v>1659.87</v>
      </c>
      <c r="F35" s="4"/>
    </row>
    <row r="36" spans="1:8" s="65" customFormat="1" ht="65.099999999999994" customHeight="1" thickBot="1" x14ac:dyDescent="0.3">
      <c r="A36" s="18" t="s">
        <v>42</v>
      </c>
      <c r="B36" s="94" t="s">
        <v>97</v>
      </c>
      <c r="C36" s="25">
        <v>7000</v>
      </c>
      <c r="D36" s="92">
        <f t="shared" si="2"/>
        <v>1.4358571428571429E-2</v>
      </c>
      <c r="E36" s="45">
        <v>100.51</v>
      </c>
      <c r="F36" s="20"/>
      <c r="H36" s="114"/>
    </row>
    <row r="37" spans="1:8" s="65" customFormat="1" ht="46.5" customHeight="1" thickBot="1" x14ac:dyDescent="0.3">
      <c r="A37" s="18" t="s">
        <v>43</v>
      </c>
      <c r="B37" s="20"/>
      <c r="C37" s="25">
        <v>0</v>
      </c>
      <c r="D37" s="20"/>
      <c r="E37" s="45"/>
      <c r="F37" s="20"/>
    </row>
    <row r="38" spans="1:8" ht="26.1" customHeight="1" thickBot="1" x14ac:dyDescent="0.3">
      <c r="A38" s="83" t="s">
        <v>67</v>
      </c>
      <c r="B38" s="84"/>
      <c r="C38" s="55">
        <f>C25+C29+C34</f>
        <v>54200</v>
      </c>
      <c r="D38" s="84"/>
      <c r="E38" s="48">
        <f>E25+E29+E34</f>
        <v>23988.95</v>
      </c>
      <c r="F38" s="85"/>
    </row>
    <row r="39" spans="1:8" ht="16.5" thickBot="1" x14ac:dyDescent="0.3">
      <c r="A39" s="126" t="s">
        <v>12</v>
      </c>
      <c r="B39" s="127"/>
      <c r="C39" s="127"/>
      <c r="D39" s="128"/>
      <c r="E39" s="49"/>
      <c r="F39" s="4"/>
    </row>
    <row r="40" spans="1:8" ht="16.5" thickBot="1" x14ac:dyDescent="0.3">
      <c r="A40" s="3" t="s">
        <v>20</v>
      </c>
      <c r="B40" s="4"/>
      <c r="C40" s="23"/>
      <c r="D40" s="4"/>
      <c r="E40" s="44"/>
      <c r="F40" s="4"/>
    </row>
    <row r="41" spans="1:8" ht="16.5" thickBot="1" x14ac:dyDescent="0.3">
      <c r="A41" s="5" t="s">
        <v>44</v>
      </c>
      <c r="B41" s="4"/>
      <c r="C41" s="23"/>
      <c r="D41" s="4"/>
      <c r="E41" s="44"/>
      <c r="F41" s="4"/>
    </row>
    <row r="42" spans="1:8" ht="16.5" thickBot="1" x14ac:dyDescent="0.3">
      <c r="A42" s="5" t="s">
        <v>45</v>
      </c>
      <c r="B42" s="4"/>
      <c r="C42" s="23"/>
      <c r="D42" s="4"/>
      <c r="E42" s="44"/>
      <c r="F42" s="4"/>
    </row>
    <row r="43" spans="1:8" ht="16.5" thickBot="1" x14ac:dyDescent="0.3">
      <c r="A43" s="5" t="s">
        <v>46</v>
      </c>
      <c r="B43" s="4"/>
      <c r="C43" s="23"/>
      <c r="D43" s="4"/>
      <c r="E43" s="44"/>
      <c r="F43" s="4"/>
    </row>
    <row r="44" spans="1:8" ht="16.5" thickBot="1" x14ac:dyDescent="0.3">
      <c r="A44" s="3" t="s">
        <v>21</v>
      </c>
      <c r="B44" s="4"/>
      <c r="C44" s="23"/>
      <c r="D44" s="4"/>
      <c r="E44" s="44"/>
      <c r="F44" s="4"/>
    </row>
    <row r="45" spans="1:8" ht="16.5" thickBot="1" x14ac:dyDescent="0.3">
      <c r="A45" s="5" t="s">
        <v>47</v>
      </c>
      <c r="B45" s="4"/>
      <c r="C45" s="23"/>
      <c r="D45" s="4"/>
      <c r="E45" s="44"/>
      <c r="F45" s="4"/>
    </row>
    <row r="46" spans="1:8" ht="16.5" thickBot="1" x14ac:dyDescent="0.3">
      <c r="A46" s="5" t="s">
        <v>48</v>
      </c>
      <c r="B46" s="4"/>
      <c r="C46" s="23"/>
      <c r="D46" s="4"/>
      <c r="E46" s="44"/>
      <c r="F46" s="4"/>
    </row>
    <row r="47" spans="1:8" ht="16.5" thickBot="1" x14ac:dyDescent="0.3">
      <c r="A47" s="5" t="s">
        <v>49</v>
      </c>
      <c r="B47" s="4"/>
      <c r="C47" s="23"/>
      <c r="D47" s="4"/>
      <c r="E47" s="44"/>
      <c r="F47" s="4"/>
    </row>
    <row r="48" spans="1:8" ht="16.5" thickBot="1" x14ac:dyDescent="0.3">
      <c r="A48" s="3" t="s">
        <v>22</v>
      </c>
      <c r="B48" s="4"/>
      <c r="C48" s="23"/>
      <c r="D48" s="4"/>
      <c r="E48" s="44"/>
      <c r="F48" s="4"/>
    </row>
    <row r="49" spans="1:6" ht="16.5" thickBot="1" x14ac:dyDescent="0.3">
      <c r="A49" s="5" t="s">
        <v>50</v>
      </c>
      <c r="B49" s="4"/>
      <c r="C49" s="23"/>
      <c r="D49" s="4"/>
      <c r="E49" s="44"/>
      <c r="F49" s="4"/>
    </row>
    <row r="50" spans="1:6" ht="16.5" thickBot="1" x14ac:dyDescent="0.3">
      <c r="A50" s="5" t="s">
        <v>51</v>
      </c>
      <c r="B50" s="4"/>
      <c r="C50" s="23"/>
      <c r="D50" s="4"/>
      <c r="E50" s="44"/>
      <c r="F50" s="4"/>
    </row>
    <row r="51" spans="1:6" ht="16.5" thickBot="1" x14ac:dyDescent="0.3">
      <c r="A51" s="5" t="s">
        <v>52</v>
      </c>
      <c r="B51" s="4"/>
      <c r="C51" s="23"/>
      <c r="D51" s="4"/>
      <c r="E51" s="44"/>
      <c r="F51" s="4"/>
    </row>
    <row r="52" spans="1:6" ht="16.5" thickBot="1" x14ac:dyDescent="0.3">
      <c r="A52" s="126" t="s">
        <v>68</v>
      </c>
      <c r="B52" s="127"/>
      <c r="C52" s="127"/>
      <c r="D52" s="127"/>
      <c r="E52" s="127"/>
      <c r="F52" s="128"/>
    </row>
    <row r="53" spans="1:6" ht="16.5" thickBot="1" x14ac:dyDescent="0.3">
      <c r="A53" s="126" t="s">
        <v>13</v>
      </c>
      <c r="B53" s="127"/>
      <c r="C53" s="127"/>
      <c r="D53" s="127"/>
      <c r="E53" s="127"/>
      <c r="F53" s="128"/>
    </row>
    <row r="54" spans="1:6" ht="16.5" thickBot="1" x14ac:dyDescent="0.3">
      <c r="A54" s="3" t="s">
        <v>23</v>
      </c>
      <c r="B54" s="4"/>
      <c r="C54" s="23"/>
      <c r="D54" s="4"/>
      <c r="E54" s="44"/>
      <c r="F54" s="4"/>
    </row>
    <row r="55" spans="1:6" ht="16.5" thickBot="1" x14ac:dyDescent="0.3">
      <c r="A55" s="5" t="s">
        <v>53</v>
      </c>
      <c r="B55" s="4"/>
      <c r="C55" s="23"/>
      <c r="D55" s="4"/>
      <c r="E55" s="44"/>
      <c r="F55" s="4"/>
    </row>
    <row r="56" spans="1:6" ht="16.5" thickBot="1" x14ac:dyDescent="0.3">
      <c r="A56" s="5" t="s">
        <v>54</v>
      </c>
      <c r="B56" s="4"/>
      <c r="C56" s="23"/>
      <c r="D56" s="4"/>
      <c r="E56" s="44"/>
      <c r="F56" s="4"/>
    </row>
    <row r="57" spans="1:6" ht="16.5" thickBot="1" x14ac:dyDescent="0.3">
      <c r="A57" s="5" t="s">
        <v>55</v>
      </c>
      <c r="B57" s="4"/>
      <c r="C57" s="23"/>
      <c r="D57" s="4"/>
      <c r="E57" s="44"/>
      <c r="F57" s="4"/>
    </row>
    <row r="58" spans="1:6" ht="16.5" thickBot="1" x14ac:dyDescent="0.3">
      <c r="A58" s="3" t="s">
        <v>24</v>
      </c>
      <c r="B58" s="4"/>
      <c r="C58" s="23"/>
      <c r="D58" s="4"/>
      <c r="E58" s="44"/>
      <c r="F58" s="4"/>
    </row>
    <row r="59" spans="1:6" ht="16.5" thickBot="1" x14ac:dyDescent="0.3">
      <c r="A59" s="5" t="s">
        <v>56</v>
      </c>
      <c r="B59" s="4"/>
      <c r="C59" s="23"/>
      <c r="D59" s="4"/>
      <c r="E59" s="44"/>
      <c r="F59" s="4"/>
    </row>
    <row r="60" spans="1:6" ht="16.5" thickBot="1" x14ac:dyDescent="0.3">
      <c r="A60" s="5" t="s">
        <v>57</v>
      </c>
      <c r="B60" s="4"/>
      <c r="C60" s="23"/>
      <c r="D60" s="4"/>
      <c r="E60" s="44"/>
      <c r="F60" s="4"/>
    </row>
    <row r="61" spans="1:6" ht="16.5" thickBot="1" x14ac:dyDescent="0.3">
      <c r="A61" s="5" t="s">
        <v>58</v>
      </c>
      <c r="B61" s="4"/>
      <c r="C61" s="23"/>
      <c r="D61" s="4"/>
      <c r="E61" s="44"/>
      <c r="F61" s="4"/>
    </row>
    <row r="62" spans="1:6" ht="16.5" thickBot="1" x14ac:dyDescent="0.3">
      <c r="A62" s="3" t="s">
        <v>25</v>
      </c>
      <c r="B62" s="4"/>
      <c r="C62" s="23"/>
      <c r="D62" s="4"/>
      <c r="E62" s="44"/>
      <c r="F62" s="4"/>
    </row>
    <row r="63" spans="1:6" ht="16.5" thickBot="1" x14ac:dyDescent="0.3">
      <c r="A63" s="5" t="s">
        <v>59</v>
      </c>
      <c r="B63" s="4"/>
      <c r="C63" s="23"/>
      <c r="D63" s="4"/>
      <c r="E63" s="44"/>
      <c r="F63" s="4"/>
    </row>
    <row r="64" spans="1:6" ht="16.5" thickBot="1" x14ac:dyDescent="0.3">
      <c r="A64" s="5" t="s">
        <v>60</v>
      </c>
      <c r="B64" s="4"/>
      <c r="C64" s="23"/>
      <c r="D64" s="4"/>
      <c r="E64" s="44"/>
      <c r="F64" s="4"/>
    </row>
    <row r="65" spans="1:6" ht="16.5" thickBot="1" x14ac:dyDescent="0.3">
      <c r="A65" s="5" t="s">
        <v>61</v>
      </c>
      <c r="B65" s="4"/>
      <c r="C65" s="23"/>
      <c r="D65" s="4"/>
      <c r="E65" s="44"/>
      <c r="F65" s="4"/>
    </row>
    <row r="66" spans="1:6" ht="16.5" thickBot="1" x14ac:dyDescent="0.3">
      <c r="A66" s="126" t="s">
        <v>69</v>
      </c>
      <c r="B66" s="127"/>
      <c r="C66" s="127"/>
      <c r="D66" s="127"/>
      <c r="E66" s="127"/>
      <c r="F66" s="128"/>
    </row>
    <row r="67" spans="1:6" ht="58.5" customHeight="1" thickBot="1" x14ac:dyDescent="0.3">
      <c r="A67" s="1" t="s">
        <v>62</v>
      </c>
      <c r="B67" s="17"/>
      <c r="C67" s="26">
        <v>136800</v>
      </c>
      <c r="D67" s="36">
        <f>E67/C67</f>
        <v>0.99327076023391814</v>
      </c>
      <c r="E67" s="98">
        <v>135879.44</v>
      </c>
      <c r="F67" s="8"/>
    </row>
    <row r="68" spans="1:6" ht="59.1" customHeight="1" thickBot="1" x14ac:dyDescent="0.3">
      <c r="A68" s="1" t="s">
        <v>63</v>
      </c>
      <c r="B68" s="8"/>
      <c r="C68" s="26">
        <v>75564</v>
      </c>
      <c r="D68" s="36">
        <f>E68/C68</f>
        <v>0.43072071356730718</v>
      </c>
      <c r="E68" s="50">
        <v>32546.98</v>
      </c>
      <c r="F68" s="8"/>
    </row>
    <row r="69" spans="1:6" ht="43.5" customHeight="1" thickBot="1" x14ac:dyDescent="0.3">
      <c r="A69" s="5" t="s">
        <v>64</v>
      </c>
      <c r="B69" s="4" t="s">
        <v>0</v>
      </c>
      <c r="C69" s="23">
        <v>42984</v>
      </c>
      <c r="D69" s="36">
        <f>E69/C69</f>
        <v>0.55985459705937091</v>
      </c>
      <c r="E69" s="44">
        <v>24064.79</v>
      </c>
      <c r="F69" s="4"/>
    </row>
    <row r="70" spans="1:6" ht="34.5" customHeight="1" x14ac:dyDescent="0.25">
      <c r="A70" s="34" t="s">
        <v>70</v>
      </c>
      <c r="B70" s="29"/>
      <c r="C70" s="56">
        <f>C23+C38+C67+C68+C69</f>
        <v>560748</v>
      </c>
      <c r="D70" s="29"/>
      <c r="E70" s="51">
        <f>E23+E38+E67+E68+E69</f>
        <v>436149.70999999996</v>
      </c>
      <c r="F70" s="30"/>
    </row>
    <row r="71" spans="1:6" ht="44.45" customHeight="1" x14ac:dyDescent="0.25">
      <c r="A71" s="28" t="s">
        <v>103</v>
      </c>
      <c r="B71" s="28"/>
      <c r="C71" s="52">
        <f>C70*7/100</f>
        <v>39252.36</v>
      </c>
      <c r="D71" s="52"/>
      <c r="E71" s="52">
        <f>E70*7/100</f>
        <v>30530.479699999996</v>
      </c>
      <c r="F71" s="28"/>
    </row>
    <row r="72" spans="1:6" ht="33.950000000000003" customHeight="1" thickBot="1" x14ac:dyDescent="0.3">
      <c r="A72" s="31" t="s">
        <v>65</v>
      </c>
      <c r="B72" s="32"/>
      <c r="C72" s="57">
        <f>C70+C71</f>
        <v>600000.36</v>
      </c>
      <c r="D72" s="35">
        <f>E72/C72</f>
        <v>0.77779984948675696</v>
      </c>
      <c r="E72" s="53">
        <f>E70+E71</f>
        <v>466680.18969999999</v>
      </c>
      <c r="F72" s="33"/>
    </row>
    <row r="73" spans="1:6" ht="39" customHeight="1" x14ac:dyDescent="0.25">
      <c r="C73" s="86"/>
      <c r="D73" s="62"/>
    </row>
    <row r="74" spans="1:6" x14ac:dyDescent="0.25">
      <c r="D74" s="62"/>
      <c r="F74" s="60"/>
    </row>
    <row r="75" spans="1:6" ht="27" x14ac:dyDescent="0.65">
      <c r="A75" s="66" t="s">
        <v>113</v>
      </c>
      <c r="B75" s="73"/>
      <c r="C75" s="68" t="s">
        <v>116</v>
      </c>
      <c r="D75" s="69"/>
      <c r="E75" s="70" t="s">
        <v>110</v>
      </c>
      <c r="F75" s="60"/>
    </row>
    <row r="76" spans="1:6" x14ac:dyDescent="0.25">
      <c r="F76" s="60"/>
    </row>
    <row r="77" spans="1:6" ht="25.5" customHeight="1" x14ac:dyDescent="0.35">
      <c r="A77" s="67" t="s">
        <v>108</v>
      </c>
      <c r="B77" s="76"/>
      <c r="C77" s="72" t="s">
        <v>114</v>
      </c>
      <c r="D77" s="71"/>
      <c r="E77" s="73" t="s">
        <v>109</v>
      </c>
      <c r="F77" s="63"/>
    </row>
    <row r="78" spans="1:6" ht="22.5" x14ac:dyDescent="0.35">
      <c r="A78" s="71" t="s">
        <v>111</v>
      </c>
      <c r="B78" s="71"/>
      <c r="C78" s="74" t="s">
        <v>115</v>
      </c>
      <c r="D78" s="71"/>
      <c r="E78" s="75" t="s">
        <v>112</v>
      </c>
      <c r="F78" s="76"/>
    </row>
    <row r="79" spans="1:6" x14ac:dyDescent="0.25">
      <c r="F79" s="63"/>
    </row>
    <row r="81" spans="4:6" x14ac:dyDescent="0.25">
      <c r="F81" s="62"/>
    </row>
    <row r="83" spans="4:6" x14ac:dyDescent="0.25">
      <c r="F83" s="62"/>
    </row>
    <row r="84" spans="4:6" x14ac:dyDescent="0.25">
      <c r="D84" s="61"/>
    </row>
  </sheetData>
  <mergeCells count="6">
    <mergeCell ref="A66:F66"/>
    <mergeCell ref="A8:F8"/>
    <mergeCell ref="A24:F24"/>
    <mergeCell ref="A39:D39"/>
    <mergeCell ref="A52:F52"/>
    <mergeCell ref="A53:F53"/>
  </mergeCells>
  <pageMargins left="0.70866141732283472" right="0.70866141732283472" top="0.74803149606299213" bottom="0.74803149606299213" header="0.31496062992125984" footer="0.31496062992125984"/>
  <pageSetup scale="55" orientation="landscape" r:id="rId1"/>
  <rowBreaks count="1" manualBreakCount="1">
    <brk id="38" max="16383" man="1"/>
  </rowBreaks>
  <ignoredErrors>
    <ignoredError sqref="D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A98CC-E5AE-4B04-A122-B640E3FFAAA3}">
  <dimension ref="A1:J24"/>
  <sheetViews>
    <sheetView topLeftCell="A13" workbookViewId="0">
      <selection activeCell="G18" sqref="G18"/>
    </sheetView>
  </sheetViews>
  <sheetFormatPr baseColWidth="10" defaultColWidth="9.140625" defaultRowHeight="15" x14ac:dyDescent="0.25"/>
  <cols>
    <col min="1" max="1" width="15.5703125" customWidth="1"/>
    <col min="5" max="5" width="12.28515625" customWidth="1"/>
    <col min="6" max="6" width="11.85546875" style="102" bestFit="1" customWidth="1"/>
    <col min="7" max="7" width="8.42578125" customWidth="1"/>
    <col min="8" max="8" width="13.5703125" style="117" bestFit="1" customWidth="1"/>
    <col min="9" max="9" width="12.140625" style="113" bestFit="1" customWidth="1"/>
    <col min="10" max="10" width="11.140625" style="113" bestFit="1" customWidth="1"/>
  </cols>
  <sheetData>
    <row r="1" spans="1:10" ht="15.75" x14ac:dyDescent="0.25">
      <c r="A1" s="6" t="s">
        <v>117</v>
      </c>
      <c r="B1" s="6"/>
      <c r="C1" s="6"/>
      <c r="D1" s="6"/>
      <c r="E1" s="6"/>
      <c r="F1" s="106"/>
    </row>
    <row r="2" spans="1:10" x14ac:dyDescent="0.25">
      <c r="A2" s="7"/>
      <c r="B2" s="7"/>
      <c r="C2" s="7"/>
      <c r="D2" s="7"/>
      <c r="E2" s="7"/>
      <c r="F2" s="107"/>
    </row>
    <row r="3" spans="1:10" x14ac:dyDescent="0.25">
      <c r="A3" s="7" t="s">
        <v>118</v>
      </c>
      <c r="B3" s="7"/>
      <c r="C3" s="7"/>
      <c r="D3" s="7"/>
      <c r="E3" s="7"/>
      <c r="F3" s="107"/>
    </row>
    <row r="4" spans="1:10" ht="15.75" thickBot="1" x14ac:dyDescent="0.3"/>
    <row r="5" spans="1:10" ht="26.25" thickBot="1" x14ac:dyDescent="0.3">
      <c r="A5" s="129" t="s">
        <v>1</v>
      </c>
      <c r="B5" s="131" t="s">
        <v>119</v>
      </c>
      <c r="C5" s="132"/>
      <c r="D5" s="133"/>
      <c r="E5" s="77" t="s">
        <v>3</v>
      </c>
      <c r="F5" s="95" t="s">
        <v>4</v>
      </c>
      <c r="G5" s="77" t="s">
        <v>104</v>
      </c>
      <c r="H5" s="134" t="s">
        <v>120</v>
      </c>
    </row>
    <row r="6" spans="1:10" ht="26.25" thickBot="1" x14ac:dyDescent="0.3">
      <c r="A6" s="130"/>
      <c r="B6" s="78" t="s">
        <v>105</v>
      </c>
      <c r="C6" s="78" t="s">
        <v>106</v>
      </c>
      <c r="D6" s="78" t="s">
        <v>107</v>
      </c>
      <c r="E6" s="93"/>
      <c r="F6" s="96"/>
      <c r="G6" s="78"/>
      <c r="H6" s="135"/>
    </row>
    <row r="7" spans="1:10" ht="26.25" thickBot="1" x14ac:dyDescent="0.3">
      <c r="A7" s="79" t="s">
        <v>121</v>
      </c>
      <c r="B7" s="80">
        <v>62924.399999999994</v>
      </c>
      <c r="C7" s="80">
        <v>62924.4</v>
      </c>
      <c r="D7" s="109">
        <v>53935.199999999997</v>
      </c>
      <c r="E7" s="100">
        <v>81882.41</v>
      </c>
      <c r="F7" s="100">
        <v>70461.36</v>
      </c>
      <c r="G7" s="80">
        <v>7600.46</v>
      </c>
      <c r="H7" s="115">
        <f>E7+F7+G7</f>
        <v>159944.23000000001</v>
      </c>
    </row>
    <row r="8" spans="1:10" ht="39" thickBot="1" x14ac:dyDescent="0.3">
      <c r="A8" s="79" t="s">
        <v>122</v>
      </c>
      <c r="B8" s="80">
        <v>2450</v>
      </c>
      <c r="C8" s="80">
        <v>2450</v>
      </c>
      <c r="D8" s="109">
        <v>2100</v>
      </c>
      <c r="E8" s="80"/>
      <c r="F8" s="108">
        <v>509.73</v>
      </c>
      <c r="G8" s="80"/>
      <c r="H8" s="115">
        <f>E8+F8</f>
        <v>509.73</v>
      </c>
    </row>
    <row r="9" spans="1:10" ht="64.5" thickBot="1" x14ac:dyDescent="0.3">
      <c r="A9" s="79" t="s">
        <v>123</v>
      </c>
      <c r="B9" s="80">
        <v>4562.25</v>
      </c>
      <c r="C9" s="80">
        <v>4562.25</v>
      </c>
      <c r="D9" s="109">
        <v>3910.5</v>
      </c>
      <c r="E9" s="80"/>
      <c r="F9" s="108">
        <v>5577</v>
      </c>
      <c r="G9" s="80"/>
      <c r="H9" s="115">
        <f>E9+F9</f>
        <v>5577</v>
      </c>
    </row>
    <row r="10" spans="1:10" ht="26.25" thickBot="1" x14ac:dyDescent="0.3">
      <c r="A10" s="79" t="s">
        <v>124</v>
      </c>
      <c r="B10" s="80">
        <v>7559.9999999999991</v>
      </c>
      <c r="C10" s="80">
        <v>7559.9999999999991</v>
      </c>
      <c r="D10" s="109">
        <v>6480</v>
      </c>
      <c r="E10" s="80"/>
      <c r="F10" s="108">
        <v>1068.94</v>
      </c>
      <c r="G10" s="80"/>
      <c r="H10" s="115">
        <f t="shared" ref="H10:H13" si="0">E10+F10</f>
        <v>1068.94</v>
      </c>
    </row>
    <row r="11" spans="1:10" ht="15.75" thickBot="1" x14ac:dyDescent="0.3">
      <c r="A11" s="79" t="s">
        <v>125</v>
      </c>
      <c r="B11" s="80">
        <v>5600</v>
      </c>
      <c r="C11" s="80">
        <v>5600</v>
      </c>
      <c r="D11" s="109">
        <v>4800</v>
      </c>
      <c r="E11" s="80"/>
      <c r="F11" s="108">
        <v>500.89</v>
      </c>
      <c r="G11" s="80"/>
      <c r="H11" s="115">
        <f t="shared" si="0"/>
        <v>500.89</v>
      </c>
    </row>
    <row r="12" spans="1:10" ht="39" thickBot="1" x14ac:dyDescent="0.3">
      <c r="A12" s="79" t="s">
        <v>126</v>
      </c>
      <c r="B12" s="80">
        <v>106890</v>
      </c>
      <c r="C12" s="80">
        <v>106890</v>
      </c>
      <c r="D12" s="109">
        <v>91620</v>
      </c>
      <c r="E12" s="80">
        <v>64011.24</v>
      </c>
      <c r="F12" s="80">
        <v>60070.25</v>
      </c>
      <c r="G12" s="80">
        <v>119577.01</v>
      </c>
      <c r="H12" s="115">
        <f>E12+F12+G12</f>
        <v>243658.5</v>
      </c>
    </row>
    <row r="13" spans="1:10" ht="39" thickBot="1" x14ac:dyDescent="0.3">
      <c r="A13" s="110" t="s">
        <v>127</v>
      </c>
      <c r="B13" s="109">
        <v>6275.15</v>
      </c>
      <c r="C13" s="109">
        <v>6275.15</v>
      </c>
      <c r="D13" s="109">
        <v>5378.7</v>
      </c>
      <c r="E13" s="80">
        <v>23225.69</v>
      </c>
      <c r="F13" s="99">
        <v>1664.73</v>
      </c>
      <c r="G13" s="109"/>
      <c r="H13" s="118">
        <f t="shared" si="0"/>
        <v>24890.42</v>
      </c>
    </row>
    <row r="14" spans="1:10" ht="26.25" thickBot="1" x14ac:dyDescent="0.3">
      <c r="A14" s="81" t="s">
        <v>128</v>
      </c>
      <c r="B14" s="82">
        <f>SUM(B7:B13)</f>
        <v>196261.8</v>
      </c>
      <c r="C14" s="82">
        <f>SUM(C7:C13)</f>
        <v>196261.8</v>
      </c>
      <c r="D14" s="82">
        <f>SUM(D7:D13)</f>
        <v>168224.40000000002</v>
      </c>
      <c r="E14" s="82">
        <f>SUM(E7:E13)</f>
        <v>169119.34</v>
      </c>
      <c r="F14" s="108">
        <f>SUM(F7:F13)</f>
        <v>139852.9</v>
      </c>
      <c r="G14" s="82"/>
      <c r="H14" s="101">
        <f>SUM(H7:H13)</f>
        <v>436149.71</v>
      </c>
      <c r="I14" s="116"/>
      <c r="J14" s="116"/>
    </row>
    <row r="15" spans="1:10" ht="39" thickBot="1" x14ac:dyDescent="0.3">
      <c r="A15" s="79" t="s">
        <v>129</v>
      </c>
      <c r="B15" s="80">
        <f>B14*7%</f>
        <v>13738.326000000001</v>
      </c>
      <c r="C15" s="80">
        <f>C14*7%</f>
        <v>13738.326000000001</v>
      </c>
      <c r="D15" s="80">
        <f>D14*7%</f>
        <v>11775.708000000002</v>
      </c>
      <c r="E15" s="80">
        <f>E14*7%</f>
        <v>11838.353800000001</v>
      </c>
      <c r="F15" s="108">
        <f>F14*7%</f>
        <v>9789.7030000000013</v>
      </c>
      <c r="G15" s="80"/>
      <c r="H15" s="101">
        <f>H14*7%</f>
        <v>30530.479700000004</v>
      </c>
      <c r="I15" s="116"/>
      <c r="J15" s="116"/>
    </row>
    <row r="16" spans="1:10" ht="15.75" thickBot="1" x14ac:dyDescent="0.3">
      <c r="A16" s="81" t="s">
        <v>2</v>
      </c>
      <c r="B16" s="82">
        <f>+B14+B15</f>
        <v>210000.12599999999</v>
      </c>
      <c r="C16" s="82">
        <f>+C14+C15</f>
        <v>210000.12599999999</v>
      </c>
      <c r="D16" s="82">
        <f>+D14+D15</f>
        <v>180000.10800000004</v>
      </c>
      <c r="E16" s="82">
        <f>E14+E15</f>
        <v>180957.69380000001</v>
      </c>
      <c r="F16" s="108">
        <f>F14+F15</f>
        <v>149642.603</v>
      </c>
      <c r="G16" s="82"/>
      <c r="H16" s="103">
        <f>H14+H15</f>
        <v>466680.18970000005</v>
      </c>
      <c r="I16" s="116"/>
      <c r="J16" s="116"/>
    </row>
    <row r="19" spans="1:7" ht="15.75" x14ac:dyDescent="0.25">
      <c r="A19" s="59"/>
      <c r="B19" s="59"/>
      <c r="C19" s="58"/>
      <c r="D19" s="62"/>
      <c r="E19" s="60"/>
      <c r="F19" s="60"/>
    </row>
    <row r="20" spans="1:7" ht="27" x14ac:dyDescent="0.65">
      <c r="A20" s="66"/>
      <c r="B20" s="73"/>
      <c r="C20" s="68"/>
      <c r="D20" s="69"/>
      <c r="E20" s="70"/>
      <c r="F20" s="60"/>
    </row>
    <row r="21" spans="1:7" ht="18" x14ac:dyDescent="0.4">
      <c r="A21" s="119" t="s">
        <v>113</v>
      </c>
      <c r="B21" s="6"/>
      <c r="C21" s="120" t="s">
        <v>116</v>
      </c>
      <c r="D21" s="121"/>
      <c r="E21" s="122" t="s">
        <v>110</v>
      </c>
      <c r="F21" s="122"/>
    </row>
    <row r="22" spans="1:7" ht="22.5" x14ac:dyDescent="0.35">
      <c r="A22" s="67"/>
      <c r="B22" s="76"/>
      <c r="C22" s="72"/>
      <c r="D22" s="71"/>
      <c r="E22" s="73"/>
      <c r="F22" s="63"/>
    </row>
    <row r="23" spans="1:7" ht="15.75" x14ac:dyDescent="0.25">
      <c r="A23" s="6" t="s">
        <v>108</v>
      </c>
      <c r="B23" s="6"/>
      <c r="C23" s="123" t="s">
        <v>114</v>
      </c>
      <c r="D23" s="6"/>
      <c r="E23" s="124" t="s">
        <v>109</v>
      </c>
      <c r="F23" s="125"/>
      <c r="G23" s="59"/>
    </row>
    <row r="24" spans="1:7" ht="15.75" x14ac:dyDescent="0.25">
      <c r="A24" s="59" t="s">
        <v>111</v>
      </c>
      <c r="B24" s="59"/>
      <c r="C24" s="58" t="s">
        <v>115</v>
      </c>
      <c r="D24" s="59"/>
      <c r="E24" s="60" t="s">
        <v>112</v>
      </c>
      <c r="F24" s="63"/>
    </row>
  </sheetData>
  <mergeCells count="3">
    <mergeCell ref="A5:A6"/>
    <mergeCell ref="B5:D5"/>
    <mergeCell ref="H5:H6"/>
  </mergeCells>
  <pageMargins left="0.7" right="0.7" top="0.75" bottom="0.75" header="0.3" footer="0.3"/>
  <pageSetup paperSize="9" orientation="landscape" r:id="rId1"/>
  <ignoredErrors>
    <ignoredError sqref="H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719151AB36D74AAAA93F9B8B467526" ma:contentTypeVersion="6" ma:contentTypeDescription="Een nieuw document maken." ma:contentTypeScope="" ma:versionID="34472d60604341f44460ee565c9bf9cd">
  <xsd:schema xmlns:xsd="http://www.w3.org/2001/XMLSchema" xmlns:xs="http://www.w3.org/2001/XMLSchema" xmlns:p="http://schemas.microsoft.com/office/2006/metadata/properties" xmlns:ns3="660d3820-5790-4d46-ab91-97153a46de1c" targetNamespace="http://schemas.microsoft.com/office/2006/metadata/properties" ma:root="true" ma:fieldsID="f26d2bd29dc3abfb6223336fe5fbae65" ns3:_="">
    <xsd:import namespace="660d3820-5790-4d46-ab91-97153a46de1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d3820-5790-4d46-ab91-97153a46d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05B29E-2F7B-475A-B679-ADC12CA5EEEE}">
  <ds:schemaRefs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660d3820-5790-4d46-ab91-97153a46de1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8ADF540-F8E7-45D1-90A2-5D9B51F5EC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9CF12D-F5BF-48F5-8C20-F129116D11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d3820-5790-4d46-ab91-97153a46d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Sheet1  </vt:lpstr>
      <vt:lpstr>Sheet 2</vt:lpstr>
      <vt:lpstr>'Sheet1 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Alphonse</cp:lastModifiedBy>
  <cp:lastPrinted>2020-08-10T09:16:58Z</cp:lastPrinted>
  <dcterms:created xsi:type="dcterms:W3CDTF">2017-11-15T21:17:43Z</dcterms:created>
  <dcterms:modified xsi:type="dcterms:W3CDTF">2020-11-09T06:22:38Z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0x010100BC719151AB36D74AAAA93F9B8B467526</vt:lpwstr>
  </property>
</Properties>
</file>