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autoCompressPictures="0"/>
  <mc:AlternateContent xmlns:mc="http://schemas.openxmlformats.org/markup-compatibility/2006">
    <mc:Choice Requires="x15">
      <x15ac:absPath xmlns:x15ac="http://schemas.microsoft.com/office/spreadsheetml/2010/11/ac" url="C:\Users\caitlin.hannahan\Desktop\OneDrive - United Nations Development Programme\01. Stabilization Coherence Fund\05. Projects\02. Ituri\05. Sud Irumu ACIAR\"/>
    </mc:Choice>
  </mc:AlternateContent>
  <xr:revisionPtr revIDLastSave="0" documentId="8_{B428DF28-9C35-42A7-987A-E0F3BBC2D256}" xr6:coauthVersionLast="45" xr6:coauthVersionMax="45" xr10:uidLastSave="{00000000-0000-0000-0000-000000000000}"/>
  <bookViews>
    <workbookView xWindow="-110" yWindow="-110" windowWidth="19420" windowHeight="10420" tabRatio="500" xr2:uid="{00000000-000D-0000-FFFF-FFFF00000000}"/>
  </bookViews>
  <sheets>
    <sheet name="Budget" sheetId="1" r:id="rId1"/>
    <sheet name="synthèse" sheetId="2" r:id="rId2"/>
  </sheets>
  <definedNames>
    <definedName name="_xlnm._FilterDatabase" localSheetId="0" hidden="1">Budget!$A$9:$T$180</definedName>
    <definedName name="categories">#REF!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171" i="1" l="1"/>
  <c r="N172" i="1"/>
  <c r="N169" i="1"/>
  <c r="N161" i="1"/>
  <c r="N162" i="1"/>
  <c r="N163" i="1"/>
  <c r="N164" i="1"/>
  <c r="N165" i="1"/>
  <c r="N166" i="1"/>
  <c r="N153" i="1"/>
  <c r="N154" i="1"/>
  <c r="N155" i="1"/>
  <c r="N156" i="1"/>
  <c r="N157" i="1"/>
  <c r="N158" i="1"/>
  <c r="N159" i="1"/>
  <c r="N151" i="1"/>
  <c r="N144" i="1"/>
  <c r="N145" i="1"/>
  <c r="N146" i="1"/>
  <c r="N147" i="1"/>
  <c r="N134" i="1"/>
  <c r="N135" i="1"/>
  <c r="N136" i="1"/>
  <c r="N137" i="1"/>
  <c r="N138" i="1"/>
  <c r="N139" i="1"/>
  <c r="N140" i="1"/>
  <c r="N141" i="1"/>
  <c r="N142" i="1"/>
  <c r="N173" i="1"/>
  <c r="N128" i="1"/>
  <c r="N129" i="1"/>
  <c r="N124" i="1"/>
  <c r="N125" i="1"/>
  <c r="N126" i="1"/>
  <c r="N127" i="1"/>
  <c r="N121" i="1"/>
  <c r="N123" i="1"/>
  <c r="N130" i="1"/>
  <c r="N101" i="1"/>
  <c r="N102" i="1"/>
  <c r="N103" i="1"/>
  <c r="N104" i="1"/>
  <c r="N105" i="1"/>
  <c r="N106" i="1"/>
  <c r="N107" i="1"/>
  <c r="N108" i="1"/>
  <c r="N109" i="1"/>
  <c r="N110" i="1"/>
  <c r="N111" i="1"/>
  <c r="N113" i="1"/>
  <c r="N114" i="1"/>
  <c r="N117" i="1"/>
  <c r="N118" i="1"/>
  <c r="N97" i="1"/>
  <c r="N98" i="1"/>
  <c r="N94" i="1"/>
  <c r="N95" i="1"/>
  <c r="N99" i="1"/>
  <c r="N85" i="1"/>
  <c r="N86" i="1"/>
  <c r="N87" i="1"/>
  <c r="N88" i="1"/>
  <c r="N89" i="1"/>
  <c r="N90" i="1"/>
  <c r="N79" i="1"/>
  <c r="N80" i="1"/>
  <c r="N81" i="1"/>
  <c r="N82" i="1"/>
  <c r="N83" i="1"/>
  <c r="N84" i="1"/>
  <c r="N73" i="1"/>
  <c r="N74" i="1"/>
  <c r="N75" i="1"/>
  <c r="N76" i="1"/>
  <c r="N77" i="1"/>
  <c r="N78" i="1"/>
  <c r="N91" i="1"/>
  <c r="N70" i="1"/>
  <c r="N64" i="1"/>
  <c r="N65" i="1"/>
  <c r="N66" i="1"/>
  <c r="N67" i="1"/>
  <c r="N68" i="1"/>
  <c r="N71" i="1"/>
  <c r="N50" i="1"/>
  <c r="N51" i="1"/>
  <c r="N52" i="1"/>
  <c r="N53" i="1"/>
  <c r="N54" i="1"/>
  <c r="N45" i="1"/>
  <c r="N46" i="1"/>
  <c r="N47" i="1"/>
  <c r="N48" i="1"/>
  <c r="N49" i="1"/>
  <c r="N40" i="1"/>
  <c r="N41" i="1"/>
  <c r="N42" i="1"/>
  <c r="N43" i="1"/>
  <c r="N44" i="1"/>
  <c r="N55" i="1"/>
  <c r="N31" i="1"/>
  <c r="N32" i="1"/>
  <c r="N33" i="1"/>
  <c r="N34" i="1"/>
  <c r="N35" i="1"/>
  <c r="N36" i="1"/>
  <c r="N37" i="1"/>
  <c r="N26" i="1"/>
  <c r="N27" i="1"/>
  <c r="N28" i="1"/>
  <c r="N29" i="1"/>
  <c r="N30" i="1"/>
  <c r="N22" i="1"/>
  <c r="N23" i="1"/>
  <c r="N24" i="1"/>
  <c r="N25" i="1"/>
  <c r="N21" i="1"/>
  <c r="N38" i="1"/>
  <c r="N119" i="1"/>
  <c r="N131" i="1"/>
  <c r="N175" i="1"/>
  <c r="N177" i="1"/>
  <c r="N178" i="1"/>
  <c r="N179" i="1"/>
  <c r="N180" i="1"/>
  <c r="H124" i="1"/>
  <c r="H125" i="1"/>
  <c r="H126" i="1"/>
  <c r="H127" i="1"/>
  <c r="H121" i="1"/>
  <c r="H123" i="1"/>
  <c r="H130" i="1"/>
  <c r="H114" i="1"/>
  <c r="H117" i="1"/>
  <c r="H111" i="1"/>
  <c r="H113" i="1"/>
  <c r="H106" i="1"/>
  <c r="H107" i="1"/>
  <c r="H108" i="1"/>
  <c r="H109" i="1"/>
  <c r="H110" i="1"/>
  <c r="H101" i="1"/>
  <c r="H102" i="1"/>
  <c r="H103" i="1"/>
  <c r="H104" i="1"/>
  <c r="H105" i="1"/>
  <c r="H118" i="1"/>
  <c r="H97" i="1"/>
  <c r="H98" i="1"/>
  <c r="H94" i="1"/>
  <c r="H95" i="1"/>
  <c r="H99" i="1"/>
  <c r="H85" i="1"/>
  <c r="H86" i="1"/>
  <c r="H87" i="1"/>
  <c r="H88" i="1"/>
  <c r="H89" i="1"/>
  <c r="H90" i="1"/>
  <c r="H79" i="1"/>
  <c r="H80" i="1"/>
  <c r="H81" i="1"/>
  <c r="H82" i="1"/>
  <c r="H83" i="1"/>
  <c r="H84" i="1"/>
  <c r="H73" i="1"/>
  <c r="H74" i="1"/>
  <c r="H75" i="1"/>
  <c r="H76" i="1"/>
  <c r="H77" i="1"/>
  <c r="H78" i="1"/>
  <c r="H91" i="1"/>
  <c r="H69" i="1"/>
  <c r="H70" i="1"/>
  <c r="H57" i="1"/>
  <c r="H58" i="1"/>
  <c r="H59" i="1"/>
  <c r="H71" i="1"/>
  <c r="H50" i="1"/>
  <c r="H51" i="1"/>
  <c r="H52" i="1"/>
  <c r="H53" i="1"/>
  <c r="H54" i="1"/>
  <c r="H45" i="1"/>
  <c r="H46" i="1"/>
  <c r="H47" i="1"/>
  <c r="H48" i="1"/>
  <c r="H49" i="1"/>
  <c r="H40" i="1"/>
  <c r="H41" i="1"/>
  <c r="H42" i="1"/>
  <c r="H43" i="1"/>
  <c r="H44" i="1"/>
  <c r="H55" i="1"/>
  <c r="H31" i="1"/>
  <c r="H32" i="1"/>
  <c r="H33" i="1"/>
  <c r="H34" i="1"/>
  <c r="H35" i="1"/>
  <c r="H36" i="1"/>
  <c r="H37" i="1"/>
  <c r="H26" i="1"/>
  <c r="H27" i="1"/>
  <c r="H28" i="1"/>
  <c r="H29" i="1"/>
  <c r="H30" i="1"/>
  <c r="H22" i="1"/>
  <c r="H23" i="1"/>
  <c r="H24" i="1"/>
  <c r="H25" i="1"/>
  <c r="H18" i="1"/>
  <c r="H19" i="1"/>
  <c r="H20" i="1"/>
  <c r="H21" i="1"/>
  <c r="H14" i="1"/>
  <c r="H15" i="1"/>
  <c r="H16" i="1"/>
  <c r="H17" i="1"/>
  <c r="H38" i="1"/>
  <c r="H119" i="1"/>
  <c r="H131" i="1"/>
  <c r="H171" i="1"/>
  <c r="H172" i="1"/>
  <c r="H169" i="1"/>
  <c r="H161" i="1"/>
  <c r="H162" i="1"/>
  <c r="H163" i="1"/>
  <c r="H164" i="1"/>
  <c r="H165" i="1"/>
  <c r="H166" i="1"/>
  <c r="H153" i="1"/>
  <c r="H154" i="1"/>
  <c r="H155" i="1"/>
  <c r="H156" i="1"/>
  <c r="H157" i="1"/>
  <c r="H158" i="1"/>
  <c r="H159" i="1"/>
  <c r="H149" i="1"/>
  <c r="H150" i="1"/>
  <c r="H151" i="1"/>
  <c r="H144" i="1"/>
  <c r="H145" i="1"/>
  <c r="H146" i="1"/>
  <c r="H147" i="1"/>
  <c r="H134" i="1"/>
  <c r="H135" i="1"/>
  <c r="H136" i="1"/>
  <c r="H137" i="1"/>
  <c r="H138" i="1"/>
  <c r="H139" i="1"/>
  <c r="H140" i="1"/>
  <c r="H141" i="1"/>
  <c r="H142" i="1"/>
  <c r="H173" i="1"/>
  <c r="H175" i="1"/>
  <c r="H177" i="1"/>
  <c r="H178" i="1"/>
  <c r="H179" i="1"/>
  <c r="C9" i="2"/>
  <c r="C11" i="2"/>
  <c r="C12" i="2"/>
  <c r="C13" i="2"/>
  <c r="B9" i="2"/>
  <c r="B11" i="2"/>
  <c r="B12" i="2"/>
  <c r="B13" i="2"/>
  <c r="D9" i="2"/>
  <c r="D10" i="2"/>
  <c r="D11" i="2"/>
  <c r="D12" i="2"/>
  <c r="Q129" i="1"/>
  <c r="Q124" i="1"/>
  <c r="Q125" i="1"/>
  <c r="Q126" i="1"/>
  <c r="Q127" i="1"/>
  <c r="Q121" i="1"/>
  <c r="Q123" i="1"/>
  <c r="Q130" i="1"/>
  <c r="Q101" i="1"/>
  <c r="Q102" i="1"/>
  <c r="Q103" i="1"/>
  <c r="Q104" i="1"/>
  <c r="Q105" i="1"/>
  <c r="Q106" i="1"/>
  <c r="Q107" i="1"/>
  <c r="Q108" i="1"/>
  <c r="Q109" i="1"/>
  <c r="Q110" i="1"/>
  <c r="Q111" i="1"/>
  <c r="Q113" i="1"/>
  <c r="Q114" i="1"/>
  <c r="Q117" i="1"/>
  <c r="Q118" i="1"/>
  <c r="Q99" i="1"/>
  <c r="Q85" i="1"/>
  <c r="Q86" i="1"/>
  <c r="Q87" i="1"/>
  <c r="Q88" i="1"/>
  <c r="Q89" i="1"/>
  <c r="Q90" i="1"/>
  <c r="Q79" i="1"/>
  <c r="Q80" i="1"/>
  <c r="Q81" i="1"/>
  <c r="Q82" i="1"/>
  <c r="Q83" i="1"/>
  <c r="Q84" i="1"/>
  <c r="Q73" i="1"/>
  <c r="Q74" i="1"/>
  <c r="Q75" i="1"/>
  <c r="Q76" i="1"/>
  <c r="Q77" i="1"/>
  <c r="Q78" i="1"/>
  <c r="Q91" i="1"/>
  <c r="Q70" i="1"/>
  <c r="Q64" i="1"/>
  <c r="Q65" i="1"/>
  <c r="Q66" i="1"/>
  <c r="Q67" i="1"/>
  <c r="Q68" i="1"/>
  <c r="Q60" i="1"/>
  <c r="Q61" i="1"/>
  <c r="Q62" i="1"/>
  <c r="Q63" i="1"/>
  <c r="Q57" i="1"/>
  <c r="Q58" i="1"/>
  <c r="Q59" i="1"/>
  <c r="Q71" i="1"/>
  <c r="Q50" i="1"/>
  <c r="Q51" i="1"/>
  <c r="Q52" i="1"/>
  <c r="Q53" i="1"/>
  <c r="Q54" i="1"/>
  <c r="Q45" i="1"/>
  <c r="Q46" i="1"/>
  <c r="Q47" i="1"/>
  <c r="Q48" i="1"/>
  <c r="Q49" i="1"/>
  <c r="Q40" i="1"/>
  <c r="Q41" i="1"/>
  <c r="Q42" i="1"/>
  <c r="Q43" i="1"/>
  <c r="Q44" i="1"/>
  <c r="Q55" i="1"/>
  <c r="Q31" i="1"/>
  <c r="Q32" i="1"/>
  <c r="Q33" i="1"/>
  <c r="Q34" i="1"/>
  <c r="Q35" i="1"/>
  <c r="Q36" i="1"/>
  <c r="Q37" i="1"/>
  <c r="Q26" i="1"/>
  <c r="Q27" i="1"/>
  <c r="Q28" i="1"/>
  <c r="Q29" i="1"/>
  <c r="Q30" i="1"/>
  <c r="Q22" i="1"/>
  <c r="Q23" i="1"/>
  <c r="Q24" i="1"/>
  <c r="Q25" i="1"/>
  <c r="Q18" i="1"/>
  <c r="Q19" i="1"/>
  <c r="Q20" i="1"/>
  <c r="Q21" i="1"/>
  <c r="Q14" i="1"/>
  <c r="Q15" i="1"/>
  <c r="Q16" i="1"/>
  <c r="Q17" i="1"/>
  <c r="Q38" i="1"/>
  <c r="Q119" i="1"/>
  <c r="Q131" i="1"/>
  <c r="Q171" i="1"/>
  <c r="Q172" i="1"/>
  <c r="Q169" i="1"/>
  <c r="Q161" i="1"/>
  <c r="Q162" i="1"/>
  <c r="Q163" i="1"/>
  <c r="Q164" i="1"/>
  <c r="Q165" i="1"/>
  <c r="Q166" i="1"/>
  <c r="Q153" i="1"/>
  <c r="Q154" i="1"/>
  <c r="Q155" i="1"/>
  <c r="Q156" i="1"/>
  <c r="Q157" i="1"/>
  <c r="Q158" i="1"/>
  <c r="Q159" i="1"/>
  <c r="Q149" i="1"/>
  <c r="Q150" i="1"/>
  <c r="Q151" i="1"/>
  <c r="Q144" i="1"/>
  <c r="Q145" i="1"/>
  <c r="Q146" i="1"/>
  <c r="Q147" i="1"/>
  <c r="Q134" i="1"/>
  <c r="Q135" i="1"/>
  <c r="Q136" i="1"/>
  <c r="Q137" i="1"/>
  <c r="Q138" i="1"/>
  <c r="Q139" i="1"/>
  <c r="Q140" i="1"/>
  <c r="Q141" i="1"/>
  <c r="Q142" i="1"/>
  <c r="Q173" i="1"/>
  <c r="Q175" i="1"/>
  <c r="Q177" i="1"/>
  <c r="Q178" i="1"/>
  <c r="Q179" i="1"/>
  <c r="Q180" i="1"/>
  <c r="D13" i="2"/>
  <c r="D8" i="2"/>
  <c r="D6" i="2"/>
  <c r="D5" i="2"/>
  <c r="D2" i="2"/>
  <c r="D3" i="2"/>
  <c r="D7" i="2"/>
  <c r="D4" i="2"/>
  <c r="S147" i="1"/>
  <c r="S151" i="1"/>
  <c r="P159" i="1"/>
  <c r="S68" i="1"/>
  <c r="J105" i="1"/>
  <c r="J95" i="1"/>
  <c r="P49" i="1"/>
  <c r="P44" i="1"/>
  <c r="S17" i="1"/>
  <c r="P166" i="1"/>
  <c r="J59" i="1"/>
  <c r="J166" i="1"/>
  <c r="J151" i="1"/>
  <c r="J172" i="1"/>
  <c r="P147" i="1"/>
  <c r="U132" i="1"/>
  <c r="J127" i="1"/>
  <c r="J123" i="1"/>
  <c r="Q128" i="1"/>
  <c r="P25" i="1"/>
  <c r="P21" i="1"/>
  <c r="P17" i="1"/>
  <c r="J90" i="1"/>
  <c r="J17" i="1"/>
  <c r="S30" i="1"/>
  <c r="S78" i="1"/>
  <c r="P95" i="1"/>
  <c r="Q94" i="1"/>
  <c r="Q95" i="1"/>
  <c r="S95" i="1"/>
  <c r="J70" i="1"/>
  <c r="J142" i="1"/>
  <c r="J37" i="1"/>
  <c r="J78" i="1"/>
  <c r="S113" i="1"/>
  <c r="J113" i="1"/>
  <c r="J71" i="1"/>
  <c r="S25" i="1"/>
  <c r="J25" i="1"/>
  <c r="P30" i="1"/>
  <c r="J98" i="1"/>
  <c r="J99" i="1"/>
  <c r="J117" i="1"/>
  <c r="J110" i="1"/>
  <c r="S129" i="1"/>
  <c r="J130" i="1"/>
  <c r="P37" i="1"/>
  <c r="S21" i="1"/>
  <c r="P54" i="1"/>
  <c r="J159" i="1"/>
  <c r="J21" i="1"/>
  <c r="S44" i="1"/>
  <c r="J49" i="1"/>
  <c r="Q97" i="1"/>
  <c r="Q98" i="1"/>
  <c r="S98" i="1"/>
  <c r="S117" i="1"/>
  <c r="S123" i="1"/>
  <c r="J30" i="1"/>
  <c r="J44" i="1"/>
  <c r="P84" i="1"/>
  <c r="S49" i="1"/>
  <c r="S59" i="1"/>
  <c r="J147" i="1"/>
  <c r="P90" i="1"/>
  <c r="P55" i="1"/>
  <c r="O55" i="1"/>
  <c r="S127" i="1"/>
  <c r="S105" i="1"/>
  <c r="S54" i="1"/>
  <c r="S37" i="1"/>
  <c r="S172" i="1"/>
  <c r="I130" i="1"/>
  <c r="S70" i="1"/>
  <c r="S71" i="1"/>
  <c r="S38" i="1"/>
  <c r="R38" i="1"/>
  <c r="I118" i="1"/>
  <c r="S84" i="1"/>
  <c r="J54" i="1"/>
  <c r="J55" i="1"/>
  <c r="S99" i="1"/>
  <c r="S159" i="1"/>
  <c r="I99" i="1"/>
  <c r="I71" i="1"/>
  <c r="S142" i="1"/>
  <c r="S173" i="1"/>
  <c r="S166" i="1"/>
  <c r="J38" i="1"/>
  <c r="P98" i="1"/>
  <c r="P99" i="1"/>
  <c r="P38" i="1"/>
  <c r="O38" i="1"/>
  <c r="S110" i="1"/>
  <c r="S118" i="1"/>
  <c r="R118" i="1"/>
  <c r="J91" i="1"/>
  <c r="I91" i="1"/>
  <c r="R71" i="1"/>
  <c r="S119" i="1"/>
  <c r="H180" i="1"/>
  <c r="I55" i="1"/>
  <c r="S130" i="1"/>
  <c r="S131" i="1"/>
  <c r="S175" i="1"/>
  <c r="S90" i="1"/>
  <c r="I38" i="1"/>
  <c r="J119" i="1"/>
  <c r="R99" i="1"/>
  <c r="R175" i="1"/>
  <c r="S178" i="1"/>
  <c r="S180" i="1"/>
  <c r="I119" i="1"/>
  <c r="J131" i="1"/>
  <c r="I131" i="1"/>
  <c r="S91" i="1"/>
  <c r="R91" i="1"/>
  <c r="S55" i="1"/>
  <c r="R55" i="1"/>
  <c r="R173" i="1"/>
  <c r="R119" i="1"/>
  <c r="S177" i="1"/>
  <c r="T180" i="1"/>
</calcChain>
</file>

<file path=xl/sharedStrings.xml><?xml version="1.0" encoding="utf-8"?>
<sst xmlns="http://schemas.openxmlformats.org/spreadsheetml/2006/main" count="532" uniqueCount="289">
  <si>
    <t xml:space="preserve">Fonds de Coherence pour la Stabilisation: Budget par Activité </t>
  </si>
  <si>
    <t>(a) Nom de l'organisation: ACIAR</t>
  </si>
  <si>
    <t>(c) Pour la Periode: 10 février 2020 à 10 août 2021</t>
  </si>
  <si>
    <t>PRODUITS</t>
  </si>
  <si>
    <t>ACTIVITES</t>
  </si>
  <si>
    <t>CATEGORIES DE DEPENSE*</t>
  </si>
  <si>
    <t>Organisation Lead</t>
  </si>
  <si>
    <t>Quantite</t>
  </si>
  <si>
    <t>Cout Unitaire</t>
  </si>
  <si>
    <t>Duree/           Frequence</t>
  </si>
  <si>
    <t xml:space="preserve"> Budget Année 1</t>
  </si>
  <si>
    <t>% du Budget Genre</t>
  </si>
  <si>
    <t>Montant de l'activite lie au genre</t>
  </si>
  <si>
    <t>Budget Année 2</t>
  </si>
  <si>
    <t>BUDGET TOTAL</t>
  </si>
  <si>
    <t>% Budget total liee au genre ***</t>
  </si>
  <si>
    <t>Montant total lie au genre</t>
  </si>
  <si>
    <t>Budget Narrative</t>
  </si>
  <si>
    <t xml:space="preserve">COUTS DIRECTS LIES AUX ACTIVITES </t>
  </si>
  <si>
    <t xml:space="preserve">Objectif spécifique 1:
La population de l’Est de la RDC et l’Etat congolais s’engagent dans un processus de dialogue inclusif pour éradiquer le phénomène FRPI et résoudre les conflits liés à ce processus, consolider la paix et créer les bases pour la mise en place  d’institutions transparentes, inclusives et effectives </t>
  </si>
  <si>
    <t xml:space="preserve">Résultat  1.1: Toutes les parties prenantes (société civile, Leaders FRPI, Communautés, gouvernement congolais à tous les niveaux) s’engagent et se mobilisent pour accompagner et soutenir le processus de désarmement, de démobilisation, de réinsertion et de réintégration holistique et durable des éléments FRPI.
</t>
  </si>
  <si>
    <t>Produit 1.1.1: 1. Les conflits liés à la FRPI et les problématiques liés à sa démobilisation sont bien identifiés, analysés et documentés et des pistes de solutions participatives sont proposées</t>
  </si>
  <si>
    <t xml:space="preserve">Activité 1.1.1.1: Atelier de présentation du Projet.  </t>
  </si>
  <si>
    <t>Location de la salle de réunion  jours</t>
  </si>
  <si>
    <t xml:space="preserve">Services Contractuels </t>
  </si>
  <si>
    <t>ACIAR</t>
  </si>
  <si>
    <t>restauration au cours de l'atelier</t>
  </si>
  <si>
    <t>Fournitures pour session</t>
  </si>
  <si>
    <t>Frais généraux de fonctionnement et autres coûts directs</t>
  </si>
  <si>
    <t>Total</t>
  </si>
  <si>
    <t>activités 1.1.1.2 :Barza Communautaires</t>
  </si>
  <si>
    <t>Location salle de réunion pour barza Communautaire</t>
  </si>
  <si>
    <t>Repas et pause café au cours du Barza</t>
  </si>
  <si>
    <t>Fournitures pédagogiques pour barza</t>
  </si>
  <si>
    <t>Fournitures, produits de base, materiels</t>
  </si>
  <si>
    <t>Activité 1.1.1.3. bis Réunion mensuelle du comité local de suivi du processus FRPI au siège de la chefferie.</t>
  </si>
  <si>
    <t>location salle pour réunion mensuelle</t>
  </si>
  <si>
    <t>services contractuels</t>
  </si>
  <si>
    <t>repas et pause café pour la réunion du mois</t>
  </si>
  <si>
    <t>Fournitures pour les participants en réunions</t>
  </si>
  <si>
    <t>Activité 1.1.1.4: Documentation et approfondissements des conflits complexes</t>
  </si>
  <si>
    <t>Location des salles de réunions</t>
  </si>
  <si>
    <t>Frais de transport des participants</t>
  </si>
  <si>
    <t xml:space="preserve"> frais déplacement</t>
  </si>
  <si>
    <t>Fournitures pour atelier avec les focus groups</t>
  </si>
  <si>
    <t>Repas et pause café pour les participants</t>
  </si>
  <si>
    <t>S/Total</t>
  </si>
  <si>
    <t xml:space="preserve">Activité 1.1.1.5 : Réunions trimesmestrielles de coordination des ILP </t>
  </si>
  <si>
    <t>Chargé de Projet DD sud Irumu(moitié salaire)</t>
  </si>
  <si>
    <t>personnel</t>
  </si>
  <si>
    <t>Animation des activités de dialogue</t>
  </si>
  <si>
    <t>suivi et monitoring exécuté par ILP et autres</t>
  </si>
  <si>
    <t>Location salle pour organisation réunion trimestrielle</t>
  </si>
  <si>
    <t>restauration au cours de la réunion trimestrielle</t>
  </si>
  <si>
    <t>Fournitures pédagogiques participants</t>
  </si>
  <si>
    <t>Sous total Produit 1.1.1.</t>
  </si>
  <si>
    <t>Produit 1.1.2 : Les Cadres de Dialogue Inclusif et sensible au Genre sont organisés et les résolutions adoptées sont mises en œuvre par les communautés et les autorités à tous les niveaux.</t>
  </si>
  <si>
    <t>activité 1.1.2.1 : Réunions trimestrielles de Cadre de Concertation pour la Paix; au niveau de deux groupements en conflits. (CCP)</t>
  </si>
  <si>
    <t>Location des salles de réunions CCP</t>
  </si>
  <si>
    <t>Animation des CCP</t>
  </si>
  <si>
    <t>Personnel et autres employés</t>
  </si>
  <si>
    <t>Activité 1.1.2.2 : Médiations  des conflits spécifiques</t>
  </si>
  <si>
    <t>Locations de la salle de réunion pour deux jours</t>
  </si>
  <si>
    <t>restauration au cours de la médiation</t>
  </si>
  <si>
    <t>fournitures pour les participants</t>
  </si>
  <si>
    <t>Honoraires expert participant</t>
  </si>
  <si>
    <t>Activité 1.1.2.3 :Suivi de la mise en œuvre des accords spécifiques obtenus dans le processus du Dialogue</t>
  </si>
  <si>
    <t>Diverses activités à préciser</t>
  </si>
  <si>
    <t>Sous Total Produit 1.1.2</t>
  </si>
  <si>
    <t>Produit 1.1.3: Les structures communautaires (ILP, NPM, groupe des jeunes, groupes des femmes, etc.)  sont b redynamisés, fonctionnelles et capable de soutenir la population à améliorer la cohésion sociale, la prévention et la résolution des conflits</t>
  </si>
  <si>
    <t>activite 1.1.3.1.  Atelier d'approriation du projet agents Aciar</t>
  </si>
  <si>
    <t>activités 1.1.3.2. Identification des structures communautaires de dialogue/transformation des conflits (y inclus associations de femmes) et analyse de leurs capacités</t>
  </si>
  <si>
    <t>realiser au cours des barza</t>
  </si>
  <si>
    <t xml:space="preserve"> Activité 1.1.3.3.  Sessions de renforcement des capacités des membres des ILP </t>
  </si>
  <si>
    <t>Location salle de réunions pour la formation</t>
  </si>
  <si>
    <t>restauration des participants à la formation</t>
  </si>
  <si>
    <t>logement et restauration du soir des non résident</t>
  </si>
  <si>
    <t xml:space="preserve"> Activité 1.2.1.4 : Equipement des ILP</t>
  </si>
  <si>
    <t>Appui aux initiatives d'autonomisation des CLES</t>
  </si>
  <si>
    <t>Sous total Produit 1.1.3</t>
  </si>
  <si>
    <t>Produit 1.1.4. Plans d'actions communautaire sur la résolution de conflit liée à la FRPI est bien structurée et signée par toutes les parties prenantes</t>
  </si>
  <si>
    <t>Activité 1.1.4.1. Atelier Leadership</t>
  </si>
  <si>
    <t>Logement et prise en charge des participants à la session</t>
  </si>
  <si>
    <t>Location salle de la formation</t>
  </si>
  <si>
    <t>Fournitures pour les participants</t>
  </si>
  <si>
    <t>Honaires des experts pour la formation</t>
  </si>
  <si>
    <t>Activité 1.1.4.2. Les conférences inclusives ou tables rondes</t>
  </si>
  <si>
    <t>Location de la salle de réunion pour deux jours</t>
  </si>
  <si>
    <t>restauration des participants à la table ronde</t>
  </si>
  <si>
    <t>Logement et restaurantion du soir pour les non résidant</t>
  </si>
  <si>
    <t>Fournitures pour la session des participants</t>
  </si>
  <si>
    <t>Honoraires des experts</t>
  </si>
  <si>
    <t>Activité 1.1.4.3. Réunions de plaidoyer à différents niveaux et selon le besoin.(Provincial, National et autres)</t>
  </si>
  <si>
    <t>Repas et pause café Réunion Assemblée Provinciale</t>
  </si>
  <si>
    <t>Divers frais fournitures et autres</t>
  </si>
  <si>
    <t>frais généraux de fonctionnement</t>
  </si>
  <si>
    <t>couverture médiatique</t>
  </si>
  <si>
    <t>Contacts dvers avec les autorités provinciales</t>
  </si>
  <si>
    <t>Frais divers plaidoyer niveau national</t>
  </si>
  <si>
    <t>Sous total Produit 1.1.4</t>
  </si>
  <si>
    <t>Produit 1.1.5.COMPACT: Les acteurs politiques s’engagent dans le processus de dialogue de manière formelle pour soutenir le processus de désarmement, de démobilisation et de réinsertion holistique et durable des éléments FRPI</t>
  </si>
  <si>
    <t>Activité 1.1.5.1.   Les réunions Comité Technique Conjoint (CTC)</t>
  </si>
  <si>
    <t>Frais généraux de fonctionnement</t>
  </si>
  <si>
    <t>Activité 1.1.5.2.   Les missions Comité Technique de Suivi (CTS)</t>
  </si>
  <si>
    <t>Sous total Produit 1.1.5.</t>
  </si>
  <si>
    <t>Produit 1.1.6. Plan de communication est formulé et fonctionnel</t>
  </si>
  <si>
    <t>Activité1.1.6.1. Atelier d'élaboration message de sensibilisation</t>
  </si>
  <si>
    <t>Location des salles pour les ateliers</t>
  </si>
  <si>
    <t>Frais de deplacement</t>
  </si>
  <si>
    <t>restauration pendant les travaux</t>
  </si>
  <si>
    <t>Honoraires experts message sensibilisation</t>
  </si>
  <si>
    <t>Activité 1.1.6.2. Production des outils de sensibilisation</t>
  </si>
  <si>
    <t>Visa pour séjour en Uganda de deux personnes</t>
  </si>
  <si>
    <t>assurance Véhicules</t>
  </si>
  <si>
    <t>Production T shirt</t>
  </si>
  <si>
    <t>Production des affiches et dépliants</t>
  </si>
  <si>
    <t xml:space="preserve">Activité 1.1.6.3 : Diffusion des messages de sensibilisation à travers les ILP et autres leaders communautaires. </t>
  </si>
  <si>
    <t>Soutien aux ILP pour pour les séances de sensibilisation</t>
  </si>
  <si>
    <t>Activité 1.1.6.4 : Diffusion des messages de sensibilisation par la radio</t>
  </si>
  <si>
    <t>Soutien aux radios communautaires pour sensibilisation</t>
  </si>
  <si>
    <t>Sous total Produit 1.1.6.</t>
  </si>
  <si>
    <t>Sous total RESULTAT 1.1</t>
  </si>
  <si>
    <t xml:space="preserve"> 1.2.1.Activités de Suivi - Evaluation</t>
  </si>
  <si>
    <t>Activité 1.2.1.1. Mission de suivi des activités sur le terrain</t>
  </si>
  <si>
    <t>Activité 1.2.1.2. Frais de collecte des données</t>
  </si>
  <si>
    <t>Frais location salle de réunion</t>
  </si>
  <si>
    <t>service contractuel</t>
  </si>
  <si>
    <t>Frais organisation focus group</t>
  </si>
  <si>
    <t>Honoraires enquêteurs consultants</t>
  </si>
  <si>
    <t>Activité 1.2.1.3 Frais évaluation finale du Projet</t>
  </si>
  <si>
    <t>Sous total activités évaluation</t>
  </si>
  <si>
    <t>SOUS-TOTAL COUTS DIRECTS LIES AUX ACTIVITES (au minimum 60% du budget total)</t>
  </si>
  <si>
    <t xml:space="preserve">COUTS DIRECTS DE SOUTIEN </t>
  </si>
  <si>
    <t xml:space="preserve"> 1) Personnel et autres employés (lies au soutien)</t>
  </si>
  <si>
    <t>Caissière projet</t>
  </si>
  <si>
    <t>Secrétaire logisticien</t>
  </si>
  <si>
    <t>Assistant  administratif du Projet</t>
  </si>
  <si>
    <t>Assistant financier du projet</t>
  </si>
  <si>
    <t>Chargé de Projet DD sud Irumu</t>
  </si>
  <si>
    <t>Chargée de Suivi - Evaluation du projet</t>
  </si>
  <si>
    <t>Coordinateur du Projet</t>
  </si>
  <si>
    <t>Chauffeurs</t>
  </si>
  <si>
    <t xml:space="preserve"> 2) Fournitures, produits de base, materiels (lies au soutien)</t>
  </si>
  <si>
    <t>fournitures de bureau</t>
  </si>
  <si>
    <t>Carburants et Lubrifiants pour les courses du bureau</t>
  </si>
  <si>
    <t>Carburants et lubrifiants les missions des activités sur terrain</t>
  </si>
  <si>
    <t>3) Equipements et mobilier (lies au soutien)</t>
  </si>
  <si>
    <t>Ordinateurs (Lap - top) pour agents du terrain et services d'appui</t>
  </si>
  <si>
    <t>Equipements et mobilier</t>
  </si>
  <si>
    <t>Nous comptons acheter 4 ordinateurs et des mobiliers pour le bureau des l'équipes terrain Dialogue.</t>
  </si>
  <si>
    <t>Mobiliers  pour équipements bureau</t>
  </si>
  <si>
    <t xml:space="preserve"> 4) Services Contractuels (lies au soutien)</t>
  </si>
  <si>
    <t xml:space="preserve">Location bureau </t>
  </si>
  <si>
    <t>Téléphone pour le bureau</t>
  </si>
  <si>
    <t>Connexion Internet</t>
  </si>
  <si>
    <t>Services de gardiennage</t>
  </si>
  <si>
    <t>Location Pick up pour missions terrain</t>
  </si>
  <si>
    <t>Location moto pour suivi des activités du terrain</t>
  </si>
  <si>
    <t>5) Frais de deplacement (lies au soutien)</t>
  </si>
  <si>
    <t>Suivi des opérations par les service des finances</t>
  </si>
  <si>
    <t>Missions</t>
  </si>
  <si>
    <t>remboursement frais de transport bénéficiaires</t>
  </si>
  <si>
    <t>Missions sur terrain</t>
  </si>
  <si>
    <t>Frais Itinérance animateurs et chauffeurs</t>
  </si>
  <si>
    <t>Frais itinérance Coordinateur sur terrain</t>
  </si>
  <si>
    <t>Frais de mission en Uganda</t>
  </si>
  <si>
    <t>Mission hors de l'Ituri</t>
  </si>
  <si>
    <t xml:space="preserve"> 6) Transferts et subventions (lies au soutien)</t>
  </si>
  <si>
    <t xml:space="preserve"> Transferts et subventions (lies au soutien)</t>
  </si>
  <si>
    <t xml:space="preserve">Transferts et subventions </t>
  </si>
  <si>
    <t>7) Frais généraux de fonctionnement et autres couts directs (lies au soutien)</t>
  </si>
  <si>
    <t>Frais generaux de fonctionnement et autres couts directs</t>
  </si>
  <si>
    <t>SOUS-TOTAL COUTS DIRECTS DE SOUTIEN (ne peuvent représentés plus de 35% du budget total)</t>
  </si>
  <si>
    <t>COUTS TOTAL DU PROGRAMME</t>
  </si>
  <si>
    <t>Year 1</t>
  </si>
  <si>
    <t>Year 2</t>
  </si>
  <si>
    <t>Cout total lies au genre (min. 15%) ***</t>
  </si>
  <si>
    <t>Couts Indirects (max 7%)**</t>
  </si>
  <si>
    <t>COUTS TOTAL (PROGRAMME + COUTS INDIRECTS)</t>
  </si>
  <si>
    <t>Total Global</t>
  </si>
  <si>
    <t>Notes:</t>
  </si>
  <si>
    <t xml:space="preserve">Inserer/Supprimer autant de lignes que necessaires pour adjuster le budget au resultats/produits/activites </t>
  </si>
  <si>
    <t xml:space="preserve">* Il y a sept categories:  1) Personnel et autres employés 2) Fournitures, produits de base, materiels 3) Equipements et mobilier 4) Services Contractuels 5) Frais de deplacement 6) Transferts et subventions 7) Frais generaux de fonctionnement et autres couts directs (Voir la note explicative sur  l’élaboration d’un budget à soumettre au Fonds) </t>
  </si>
  <si>
    <t xml:space="preserve">** Ce sont des "Services Generaux de Gestion", qui sont calculés selon la formule suivante:  </t>
  </si>
  <si>
    <t>Budget programmatique: Budget total/1.07</t>
  </si>
  <si>
    <t>SGG:  budget total/1.07*0.07</t>
  </si>
  <si>
    <t>*** Chaque projet ISSSS doit assurer que 15% des fonds sont consacree a les objetifs sensible au genre (Voir les lignes directrices sur l'integration du Genre dans les programmes de stabilisation)</t>
  </si>
  <si>
    <t xml:space="preserve">**** Que si l'organisation lead est un ONGI, le Agent de Gestion (PNUD) recoit 7% du budget total (couts totales programmatique et couts indirects). </t>
  </si>
  <si>
    <t>Formulas (ne pas supprimer):</t>
  </si>
  <si>
    <t>CATEGORY</t>
  </si>
  <si>
    <t>Année 1</t>
  </si>
  <si>
    <t>Année 2</t>
  </si>
  <si>
    <t>TOTAL</t>
  </si>
  <si>
    <t>Services Contractuels</t>
  </si>
  <si>
    <t>Transferts et subventions</t>
  </si>
  <si>
    <t xml:space="preserve">Total des Couts liés au Programme </t>
  </si>
  <si>
    <t>La salle sera louée, à deux endroits à 70$ par jour, dans un hôtel à Bunia et aussi à Gety</t>
  </si>
  <si>
    <t>Une collation et un rafraichissement sera offert aux invités de marque, à 10 $ par personne pour 80 personnes</t>
  </si>
  <si>
    <t>Nous allons distribuer aux participants des carnets et bics pour prendre note, nous prévoyons cela à Un dollar par personne.</t>
  </si>
  <si>
    <t>s</t>
  </si>
  <si>
    <t>15 $ par salle de réunion pour un barza, dans dix sites de barza</t>
  </si>
  <si>
    <t>Nous prévoyons 5 $ pour offrir une pause sucrée et biscuit vers 11h00, et un repas à la fin des travaux vers 15h00. A raison des 10 personnes par barza nous avons prévu pour les 10 barza</t>
  </si>
  <si>
    <t>Nous allons donner à chaque participant Un cahier et un bic, pour prendre note. Ces fonds vont servir aussi pour les papiers journal, le scocht, et marqueurs. Nous avons prévus 0,5 $/par participant pour servir tous ces matiériels, pour un total des 1000 personnes.</t>
  </si>
  <si>
    <t>la salle de réunion de Gety que nous allons utiliser pour cette activité coûte 35 $. Il y a 15 réunions au total pour les activité du Projet.</t>
  </si>
  <si>
    <t>Nous avons un coût de 5$, pour le repas, la bouteille d'eau et la pause sucrée.</t>
  </si>
  <si>
    <t>le bic et le cahier que nous donnons aux participants à chaque réunion.</t>
  </si>
  <si>
    <t>Nous louons des salles de classe ou des églises dans les villages à 10$ par jour.</t>
  </si>
  <si>
    <t>Nous remboursons aux participants 5 $ pour leurs frais de déplacement, 5 aller et 5 pour le retour. Ils viennent des villages environnants.</t>
  </si>
  <si>
    <t>Nous avons prévue les fais des fournitures à 1$, il comprend le cahier et bic du participant et aussi les frais pour achat des papiers journal, bic marqueurs et scocth.</t>
  </si>
  <si>
    <t>Le travail prend plus des six heures nous leur offrons un repas, la bouteille de l'eau et une pause sucrée, pendant les travaux. Pour un montant de 5 $/personne.</t>
  </si>
  <si>
    <t>Chargé de Projet DD, la moitié de son salaire sur cette ligne activité. 450 $, pendant 18 mois.</t>
  </si>
  <si>
    <t>3 animateurs pour les activités du Dialogue Démocratique, planifiés 100%, dans les activités pour les 18 mois. 450 $/mois et par animateur, pour 18 mois de travail.</t>
  </si>
  <si>
    <t>Chaque mois les ILP, produiront un rapport de suivi des activités et du monitoring des indicaters du Projet. Ce rapport est payé 25 $/mois pour les 20 ILP pendat 24 mois.</t>
  </si>
  <si>
    <t>15 $, pour location de la salle de réunion pour la réunion trimestrielle de suivi de ILP. 5 réunions par trimestre dans les sites de coordination des ILP, multiplié par les six trimestres.</t>
  </si>
  <si>
    <t>Nous offrons une restauration au cours de la réunion trimestrielle, elle dure de 09H00, à 5 dollars, Une pause sucrée, un repas et une bouteille d'eau.</t>
  </si>
  <si>
    <t>nous offrons aussi à chaque participants;un cahier et un bic pour le montant de 0,5 $, par rencontre.</t>
  </si>
  <si>
    <t xml:space="preserve">20$ pour location salle de réunion pour les CCP dans les 5 site de réunion,une fois par trimestre, cela cinq fois pendant la vie du projet. </t>
  </si>
  <si>
    <t>au total 180 personnes qui vont participé aux CCP, dans chaque réunion, un carnet et un bic, nous aurons aussi besoin des papiers journal, marqueurs et scocht pour les travaux.</t>
  </si>
  <si>
    <t>Pause café pour les participants, m^me formule.</t>
  </si>
  <si>
    <t>3 animateurs engagés pour animer les cadres de Dialogue, CCP, médiation et autres activités de dialogues, payés à 100% dans les activités.</t>
  </si>
  <si>
    <t>Nous prévoyons 10$, pour les location. Ce sont les églises ou encore les salles de classe.Il est prévue au total 9 réunions de médiation.</t>
  </si>
  <si>
    <t>50 personnes vont bénéficier d'u repas et une pause sucrée pendant la médiation, toujours au prix de 5$.</t>
  </si>
  <si>
    <t>pour les fournitures  de la session la même formule avec bic et cahier, papier journal, marqueur, etc.</t>
  </si>
  <si>
    <t>Selon le cas nous prenos des experts pour éclairer les communautés les communautés par rapport au dosier; nous payons aux experts 75 $/jour, nous prévoyons deux par médiations.</t>
  </si>
  <si>
    <t>Nous avons prévu un forfait de 2100 $, pour les activités de suivi de la mise en œuvre des recommandations. Nous avons prévu 6 missions dont les activités seront déterminés au cours du projet.</t>
  </si>
  <si>
    <t>Il s'agit de 20 agents avec pause café et repas au prix des hôtels de Bunia 7,5$</t>
  </si>
  <si>
    <t>Nous allons utiliser beaucoup de supports pour la formation des agents, c'est pourquoi nous mettons à 2,5$ par personne.</t>
  </si>
  <si>
    <t>La formation aura lieu dans deux sites différents, il faaut louer 2 salles pour 4 jours, le cout est à 10$ la salle.</t>
  </si>
  <si>
    <t>100 personnes à nourrir avec un repas et une pause café. Au taux de 2,5$.</t>
  </si>
  <si>
    <t>80 personnes viennent des autres villages, nous allons leur donner 5$ pour se loger dans le site de la formation et 3,5$ pour le repas du soir.</t>
  </si>
  <si>
    <t>2$ par personne, un barnet et un bic, en plus plusieurs photocopies et papier journal et bics marqueurs.</t>
  </si>
  <si>
    <t>C'est un forfait pour l'appui aux ILPs, au cours d'une réunion nous allons discuter avec elles de l'affectation de ces fonds.</t>
  </si>
  <si>
    <t>Nous prévoyons loger 100 personnes à gety et les faris pour les repas du soir des participants; 15 $ par personne pour 100, pendant 4 jour.</t>
  </si>
  <si>
    <t>Nous prévu restaurer 100 personnes pendat 4 jours d'atelier, petit dejeuner, pause café et repas de midi.</t>
  </si>
  <si>
    <t>Nous prévoyons 4 jours de location d'une grande salle pour 100 personnes et les journalistes et autres. À 100 $/jour.</t>
  </si>
  <si>
    <t>nous allons à l'occasion donner aux participants des fournitures avec la visibilité de l'ISSSS Starec. C'est pourquoi cel coûte plus cher à savoir deux dollars par personne.</t>
  </si>
  <si>
    <t>Nous allons inviter deux experts au cours de cette réunion pour éclairer les participants sur certains thèmes précis, à qui nous allons payer les honoraires de 100 $/jour.</t>
  </si>
  <si>
    <t>C'est une grande réunion, la salle coûte 100 $/jour, pour les deux jours de la réunion.</t>
  </si>
  <si>
    <t>Comme pour leadership, nous le mettons à 10$/personnes et par jour, pour deux jours des travaux.</t>
  </si>
  <si>
    <t>Comme la plupart des participants viennent d'ailleurs nous prévoyons le logement et le repas du soir ensemble à 15$/réunion.</t>
  </si>
  <si>
    <t>Il s'agit des fournitures avec visibilité Starec /ISSSS, c'est nous avons mis le prix à 2,5$/ pour 100 personnes.</t>
  </si>
  <si>
    <t>Nous aurons encore deux experts avec des honoraires à 100 $/personne/jour, pour deux jours.</t>
  </si>
  <si>
    <t>Nous allons avoir, une matinée de travail avec l'assemblée provinciale dans, nous allons offir une pause café et un repas à la fin. 60 personnes, 10$/personne pour 60 personnes.</t>
  </si>
  <si>
    <t>Nous allons leur donner, cahier, bic et autres photocopies, posters avec la visibilité du Starec /ISSSS.</t>
  </si>
  <si>
    <t>Forfait pour la couverture médiatique de l'activité avec possibilité de diffusion sur les chaines nationales.</t>
  </si>
  <si>
    <t>Nous avons prévu un forfait de 2500 $ pour arranger divers contacts et discussions avec les autorités provinciales.</t>
  </si>
  <si>
    <t>Ce sont des provisions que nous avons mis. Nous allons les affecter selon le besoin, au moment opportun.</t>
  </si>
  <si>
    <t>Montant forfétaire proposé par le Starec.</t>
  </si>
  <si>
    <t>Montant forfétaire proposer par le Starec</t>
  </si>
  <si>
    <t>Location de la salle pour deux ateliers de deux jours au moins deux fois.</t>
  </si>
  <si>
    <t>prise en charge pour le logemen et le repas du soir à 30 personnes, pendant deux jours d'atelier.</t>
  </si>
  <si>
    <t>Repas et pause café pour les 30 personnes pour deux jours et cela deux fois.</t>
  </si>
  <si>
    <t>Honoraires pour expert, nous prendons un expert pour former les journaliste sur la déontologie des journaliste. On va le payer sur 4 jours par session, y compris les jours de préparation et pour son rapport.</t>
  </si>
  <si>
    <t>une équipe de deux personnes va voyager en Uganda pour imprimer les outils de sensibilisation; chque personne paie un visa de 50 dollars US.</t>
  </si>
  <si>
    <t>Assurances et divers coûts pour accèder avec le véhicule en Uganda, 20 dollars du côté Congolais et 20 autres du côté Ugandais.</t>
  </si>
  <si>
    <t>Nous prévoyons produire 2 fois 300 Tshirts avec les messages de sensibilisation et les visisbilités du Starec/ISSSS.</t>
  </si>
  <si>
    <t>Nous prévoyons aussi produire, des posters et dépliants, pour un nombre total de 6500 exemplaires à deux reprises, au prix de 0,5$ par pièce.</t>
  </si>
  <si>
    <t>A chaque ILP nous versons un montant de 100$ US pour lui permettre de mener la sensibilisation avec les différents outils produits. Cela sera fait deux fois</t>
  </si>
  <si>
    <t>Nous allons signer des contrats avec 5 radios communautaires dans la zone du projet avec 6 mois de contrat, à raison de 100 $/mois et par radios pour passer les messages de sensibilisation.</t>
  </si>
  <si>
    <t>Il s'agit d'un montant forfétaire sollicité pour acquisition des fournitures pour la mission sur le terrain, nous avons prévu un montant de 50 dollars par mission , pour 6 missions prévues.</t>
  </si>
  <si>
    <t>Frais de location de salle pour trois missions de collecte des données suivi évaluation. Pour chaque mission, il y a 10 sites à suivre et dans chaque site nous avons prévu 15$ pour la location salle.</t>
  </si>
  <si>
    <t>Dans chaque mission nous prévoyons travailler avec 200 personnes dans les focus group à raison de 20 personnes par site. Pour chaque personne qui participe au focus group nous remboursons le transport avec 5$. Pour les trois missions qui sont prévues.</t>
  </si>
  <si>
    <t>por chaque récolte des données nous allons recruter 3 consultants; il est prévu 3 récoltes des données pour la vie du Projet et à chaque récolte des données nous allons payer par consultant les honoraires de 100 $.</t>
  </si>
  <si>
    <t>forfait proposé par FCS.</t>
  </si>
  <si>
    <t>100% de son temps</t>
  </si>
  <si>
    <t>100 % de son temps</t>
  </si>
  <si>
    <t>50% de son temps</t>
  </si>
  <si>
    <t>Forfait mensuel pour achat fournitures de bureau</t>
  </si>
  <si>
    <t>Il s'agit d'un moment forfétaire pour achat de carburant pour les courses locales administratives à Bunia et aussi pour le carburant du groupe électrogène.</t>
  </si>
  <si>
    <t>le carburant et lubrifiant pour les missions du terrain. Il est calculé à base des kilomètres à réaliser pour les activités. Nous avons prévu environ 320 litres de gaz oil par mois.</t>
  </si>
  <si>
    <t>Aciar possède ses prores installations, nous faisons payer 500 $ de frais de location pour contribuer à sa renovation.</t>
  </si>
  <si>
    <t>Nous faisons payer 150$ /mois pour contribuer aux frais de communication téléphoniques pour les différentes activités du projet.</t>
  </si>
  <si>
    <t>Nous faisons  contribuer le rojet à raison de 200 $/mois aux frais de la connection internet de l'organisation ACIAR.</t>
  </si>
  <si>
    <t>Nous faisons contribuer le projet au paiement du service de gardiennage, à raison de 450$/mois pour trois gardiens.</t>
  </si>
  <si>
    <t>Bien que nous allons utiliser plusieurs véhicules pour le projet, nous louons seulement deux pick up au projet pour amener les deux équiês des animateurs au terrain à raison de 1000 $/pick /mois.</t>
  </si>
  <si>
    <t>Nous mettons aussi en location deux motos ACIAR, pour faciliter les missions sur le terrain des animateurs Projet; à raison de 200 $/moto/mois.</t>
  </si>
  <si>
    <t>Deux agents de l'adminsitration et finance réalisent des visites sur terrain une fois par semestre pour récolter des données de base de suivi des activités, à raison des 5 jours par semestre, chacun avec les frais de 25$/jour.</t>
  </si>
  <si>
    <t>Toutes nos activités neccessitent beaucoup de déplacement pour couvrir la zone du projet. Pour rencontrer les bénéficiaires, nous les déplacons. Ainsi nous avons prévu beaucoup de remboursement es frais de déplacement des participants qui s'évaluent selon les distances à parcourir et le statut social des personnes à déplacer. Nous l'avons évaluer à 1737,5$/mois. c'est une moyenne.</t>
  </si>
  <si>
    <t>L'équipe de cordination et de suivi évaluation aussi doit se déplacer sur le terrain, nous avons évalué à 7 hjrs/mois au taux de 50$/jour pendant les 18 mois.</t>
  </si>
  <si>
    <t>Les deux équipes d'animation doivent se déplacer aussi sur le terrain, pendant les 18 mois du projet pour rencontrer les bénéficiaires; nous avons évaluer à une moyenne de 40 hjrs/mois, pour les 18 mois du projet. À raison de 25$/hjrs.</t>
  </si>
  <si>
    <t>deux missions en Uganda prévue pour deux personnes pour un total de 14 jours à raison de 80$/hjr.</t>
  </si>
  <si>
    <t>GMS 8% Agent de Gestion (USD)****</t>
  </si>
  <si>
    <t>Grand Total</t>
  </si>
  <si>
    <t xml:space="preserve">Couts Indirect 7%  </t>
  </si>
  <si>
    <t xml:space="preserve">Couts GMS &amp; Audit 8% pour Agent de Gestion </t>
  </si>
  <si>
    <t>(b) Titre du Projet: BARAZA YA KUKAMILISHA AMANI</t>
  </si>
  <si>
    <t>(d) Total du Budget Programmatique et Couts indirects (USD): 500 000</t>
  </si>
  <si>
    <t>(e) GMS 8% Agent de Gestion (USD) :40 000</t>
  </si>
  <si>
    <t>(f) GRAND TOTAL (USD)  : 540 000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</si>
</sst>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quot;$US&quot;_-;\-* #,##0.00\ &quot;$US&quot;_-;_-* &quot;-&quot;??\ &quot;$US&quot;_-;_-@_-"/>
    <numFmt numFmtId="165" formatCode="_-* #,##0.00\ _$_U_S_-;\-* #,##0.00\ _$_U_S_-;_-* &quot;-&quot;??\ _$_U_S_-;_-@_-"/>
    <numFmt numFmtId="166" formatCode="_(&quot;$&quot;* #,##0.00_);_(&quot;$&quot;* \(#,##0.00\);_(&quot;$&quot;* &quot;-&quot;??_);_(@_)"/>
    <numFmt numFmtId="167" formatCode="_(* #,##0.00_);_(* \(#,##0.00\);_(* &quot;-&quot;??_);_(@_)"/>
    <numFmt numFmtId="168" formatCode="_-* #,##0.00\ _€_-;\-* #,##0.00\ _€_-;_-* &quot;-&quot;??\ _€_-;_-@_-"/>
    <numFmt numFmtId="169" formatCode="_-[$$-409]* #,##0.00_ ;_-[$$-409]* \-#,##0.00\ ;_-[$$-409]* &quot;-&quot;??_ ;_-@_ "/>
    <numFmt numFmtId="170" formatCode="_([$$-409]* #,##0.00_);_([$$-409]* \(#,##0.00\);_([$$-409]* &quot;-&quot;??_);_(@_)"/>
    <numFmt numFmtId="171" formatCode="#,##0.0_);\(#,##0.0\)"/>
    <numFmt numFmtId="172" formatCode="#,##0.00_ ;\-#,##0.00\ "/>
    <numFmt numFmtId="173" formatCode="_ * #,##0.00_ ;_ * \-#,##0.00_ ;_ * &quot;-&quot;??_ ;_ @_ "/>
    <numFmt numFmtId="174" formatCode="_-* #,##0\ _$_U_S_-;\-* #,##0\ _$_U_S_-;_-* &quot;-&quot;??\ _$_U_S_-;_-@_-"/>
    <numFmt numFmtId="175" formatCode="_-* #,##0\ _€_-;\-* #,##0\ _€_-;_-* &quot;-&quot;??\ _€_-;_-@_-"/>
    <numFmt numFmtId="176" formatCode="_ * #,##0_ ;_ * \-#,##0_ ;_ * &quot;-&quot;??_ ;_ @_ "/>
    <numFmt numFmtId="177" formatCode="0.0%"/>
  </numFmts>
  <fonts count="44">
    <font>
      <sz val="12"/>
      <color theme="1"/>
      <name val="Calibri"/>
      <family val="2"/>
      <scheme val="minor"/>
    </font>
    <font>
      <sz val="12"/>
      <color theme="1"/>
      <name val="Calibri"/>
      <family val="2"/>
      <scheme val="minor"/>
    </font>
    <font>
      <sz val="10"/>
      <name val="Calibri"/>
      <family val="2"/>
      <scheme val="minor"/>
    </font>
    <font>
      <b/>
      <sz val="14"/>
      <name val="Calibri"/>
      <family val="2"/>
      <scheme val="minor"/>
    </font>
    <font>
      <b/>
      <sz val="10"/>
      <name val="Arial Narrow"/>
      <family val="2"/>
    </font>
    <font>
      <sz val="10"/>
      <name val="Arial Narrow"/>
      <family val="2"/>
    </font>
    <font>
      <b/>
      <sz val="10"/>
      <color rgb="FFFF0000"/>
      <name val="Arial Narrow"/>
      <family val="2"/>
    </font>
    <font>
      <b/>
      <sz val="10"/>
      <color rgb="FFFF0000"/>
      <name val="Calibri"/>
      <family val="2"/>
      <scheme val="minor"/>
    </font>
    <font>
      <b/>
      <sz val="10"/>
      <name val="Calibri"/>
      <family val="2"/>
    </font>
    <font>
      <b/>
      <sz val="10"/>
      <name val="Calibri"/>
      <family val="2"/>
      <scheme val="minor"/>
    </font>
    <font>
      <b/>
      <sz val="10"/>
      <color theme="0"/>
      <name val="Arial"/>
      <family val="2"/>
    </font>
    <font>
      <b/>
      <sz val="10"/>
      <name val="Arial"/>
      <family val="2"/>
    </font>
    <font>
      <sz val="11"/>
      <color theme="1"/>
      <name val="Calibri"/>
      <family val="2"/>
      <scheme val="minor"/>
    </font>
    <font>
      <sz val="10"/>
      <color theme="1"/>
      <name val="Calibri"/>
      <family val="2"/>
      <scheme val="minor"/>
    </font>
    <font>
      <b/>
      <i/>
      <sz val="10"/>
      <color theme="1"/>
      <name val="Calibri"/>
      <family val="2"/>
      <scheme val="minor"/>
    </font>
    <font>
      <b/>
      <i/>
      <sz val="10"/>
      <name val="Calibri"/>
      <family val="2"/>
      <scheme val="minor"/>
    </font>
    <font>
      <sz val="10"/>
      <color rgb="FF3366FF"/>
      <name val="Calibri"/>
      <scheme val="minor"/>
    </font>
    <font>
      <b/>
      <sz val="10"/>
      <color rgb="FF3366FF"/>
      <name val="Calibri"/>
      <scheme val="minor"/>
    </font>
    <font>
      <b/>
      <i/>
      <sz val="10"/>
      <color rgb="FF3366FF"/>
      <name val="Calibri"/>
      <scheme val="minor"/>
    </font>
    <font>
      <b/>
      <i/>
      <sz val="10"/>
      <color rgb="FF000000"/>
      <name val="Calibri"/>
      <family val="2"/>
      <scheme val="minor"/>
    </font>
    <font>
      <sz val="10"/>
      <name val="Calibri"/>
      <family val="2"/>
    </font>
    <font>
      <sz val="10"/>
      <color theme="1"/>
      <name val="Calibri"/>
    </font>
    <font>
      <b/>
      <i/>
      <sz val="10"/>
      <name val="Calibri"/>
      <family val="2"/>
    </font>
    <font>
      <b/>
      <i/>
      <sz val="10"/>
      <color theme="0"/>
      <name val="Calibri"/>
      <family val="2"/>
      <scheme val="minor"/>
    </font>
    <font>
      <b/>
      <i/>
      <sz val="10"/>
      <color theme="1"/>
      <name val="Calibri"/>
      <family val="2"/>
    </font>
    <font>
      <b/>
      <i/>
      <sz val="10"/>
      <color rgb="FF0000FF"/>
      <name val="Calibri"/>
    </font>
    <font>
      <b/>
      <sz val="10"/>
      <color theme="1"/>
      <name val="Calibri"/>
      <family val="2"/>
    </font>
    <font>
      <b/>
      <sz val="10"/>
      <color theme="0"/>
      <name val="Calibri"/>
      <family val="2"/>
    </font>
    <font>
      <i/>
      <sz val="10"/>
      <name val="Calibri"/>
      <family val="2"/>
      <scheme val="minor"/>
    </font>
    <font>
      <b/>
      <sz val="10"/>
      <color rgb="FFFF0000"/>
      <name val="Calibri"/>
    </font>
    <font>
      <sz val="10"/>
      <color rgb="FF000000"/>
      <name val="Calibri"/>
      <family val="2"/>
    </font>
    <font>
      <i/>
      <sz val="10"/>
      <name val="Calibri"/>
    </font>
    <font>
      <b/>
      <sz val="10"/>
      <color rgb="FF0000FF"/>
      <name val="Calibri"/>
    </font>
    <font>
      <i/>
      <sz val="10"/>
      <color rgb="FFFF0000"/>
      <name val="Calibri"/>
      <family val="2"/>
    </font>
    <font>
      <sz val="10"/>
      <name val="Arial"/>
      <family val="2"/>
    </font>
    <font>
      <b/>
      <sz val="10"/>
      <color rgb="FF0000FF"/>
      <name val="Calibri"/>
      <scheme val="minor"/>
    </font>
    <font>
      <sz val="10"/>
      <color rgb="FFFF0000"/>
      <name val="Calibri"/>
      <family val="2"/>
      <scheme val="minor"/>
    </font>
    <font>
      <b/>
      <sz val="11"/>
      <color rgb="FF000000"/>
      <name val="Calibri"/>
      <family val="2"/>
      <scheme val="minor"/>
    </font>
    <font>
      <sz val="11"/>
      <color rgb="FF000000"/>
      <name val="Calibri"/>
      <family val="2"/>
      <scheme val="minor"/>
    </font>
    <font>
      <b/>
      <sz val="10"/>
      <color rgb="FF3366FF"/>
      <name val="Calibri"/>
    </font>
    <font>
      <sz val="12"/>
      <name val="Calibri"/>
      <family val="2"/>
      <scheme val="minor"/>
    </font>
    <font>
      <b/>
      <sz val="11"/>
      <color theme="1"/>
      <name val="Calibri"/>
    </font>
    <font>
      <sz val="11"/>
      <name val="Calibri"/>
    </font>
    <font>
      <b/>
      <sz val="11"/>
      <name val="Calibri"/>
    </font>
  </fonts>
  <fills count="24">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FFFF00"/>
        <bgColor rgb="FF000000"/>
      </patternFill>
    </fill>
    <fill>
      <patternFill patternType="solid">
        <fgColor rgb="FF00B0F0"/>
        <bgColor indexed="64"/>
      </patternFill>
    </fill>
    <fill>
      <patternFill patternType="solid">
        <fgColor rgb="FFCCFFCC"/>
        <bgColor indexed="64"/>
      </patternFill>
    </fill>
    <fill>
      <patternFill patternType="solid">
        <fgColor rgb="FFFFC000"/>
        <bgColor indexed="64"/>
      </patternFill>
    </fill>
    <fill>
      <patternFill patternType="solid">
        <fgColor indexed="9"/>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E7E6E6"/>
        <bgColor indexed="64"/>
      </patternFill>
    </fill>
    <fill>
      <patternFill patternType="solid">
        <fgColor rgb="FFD8D8D8"/>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right/>
      <top/>
      <bottom style="thin">
        <color auto="1"/>
      </bottom>
      <diagonal/>
    </border>
    <border>
      <left style="thin">
        <color auto="1"/>
      </left>
      <right/>
      <top/>
      <bottom style="medium">
        <color auto="1"/>
      </bottom>
      <diagonal/>
    </border>
    <border>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168" fontId="12" fillId="0" borderId="0" applyFont="0" applyFill="0" applyBorder="0" applyAlignment="0" applyProtection="0"/>
    <xf numFmtId="0" fontId="34" fillId="0" borderId="0"/>
  </cellStyleXfs>
  <cellXfs count="844">
    <xf numFmtId="0" fontId="0" fillId="0" borderId="0" xfId="0"/>
    <xf numFmtId="0" fontId="2" fillId="0" borderId="0" xfId="0" applyFont="1" applyBorder="1"/>
    <xf numFmtId="0" fontId="2" fillId="0" borderId="0" xfId="0" applyFont="1" applyFill="1" applyBorder="1"/>
    <xf numFmtId="0" fontId="3" fillId="0" borderId="0" xfId="0" applyFont="1" applyBorder="1"/>
    <xf numFmtId="165" fontId="3" fillId="0" borderId="0" xfId="1" applyFont="1" applyBorder="1"/>
    <xf numFmtId="165" fontId="2" fillId="0" borderId="0" xfId="1" applyFont="1" applyFill="1" applyBorder="1"/>
    <xf numFmtId="0" fontId="2" fillId="0" borderId="0" xfId="0" applyFont="1" applyFill="1" applyBorder="1" applyAlignment="1">
      <alignment vertical="center"/>
    </xf>
    <xf numFmtId="0" fontId="2" fillId="0" borderId="0" xfId="0" applyFont="1"/>
    <xf numFmtId="165" fontId="2" fillId="0" borderId="0" xfId="1" applyFont="1"/>
    <xf numFmtId="0" fontId="2" fillId="0" borderId="0" xfId="0" applyFont="1" applyAlignment="1">
      <alignment vertical="top" wrapText="1"/>
    </xf>
    <xf numFmtId="0" fontId="4" fillId="0" borderId="0" xfId="0" applyFont="1" applyBorder="1"/>
    <xf numFmtId="0" fontId="5" fillId="0" borderId="0" xfId="0" applyFont="1" applyFill="1" applyBorder="1"/>
    <xf numFmtId="165" fontId="2" fillId="0" borderId="0" xfId="1" applyFont="1" applyBorder="1"/>
    <xf numFmtId="0" fontId="2" fillId="0" borderId="0" xfId="0" applyFont="1" applyFill="1"/>
    <xf numFmtId="0" fontId="6" fillId="0" borderId="0" xfId="0" applyFont="1" applyBorder="1" applyAlignment="1">
      <alignment horizontal="center"/>
    </xf>
    <xf numFmtId="0" fontId="7" fillId="0" borderId="0" xfId="0" applyFont="1" applyBorder="1" applyAlignment="1">
      <alignment horizontal="center"/>
    </xf>
    <xf numFmtId="165" fontId="7" fillId="0" borderId="0" xfId="1" applyFont="1" applyBorder="1" applyAlignment="1">
      <alignment horizontal="center"/>
    </xf>
    <xf numFmtId="0" fontId="7" fillId="0" borderId="0" xfId="0" applyFont="1" applyBorder="1" applyAlignment="1">
      <alignment horizontal="center" vertical="center"/>
    </xf>
    <xf numFmtId="0" fontId="6" fillId="0" borderId="0" xfId="0" applyFont="1" applyBorder="1" applyAlignment="1"/>
    <xf numFmtId="169" fontId="8" fillId="2" borderId="1" xfId="1" applyNumberFormat="1" applyFont="1" applyFill="1" applyBorder="1" applyAlignment="1">
      <alignment vertical="center" wrapText="1"/>
    </xf>
    <xf numFmtId="0" fontId="9" fillId="0" borderId="0" xfId="0" applyFont="1" applyBorder="1"/>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165" fontId="10" fillId="3" borderId="2" xfId="1" applyFont="1" applyFill="1" applyBorder="1" applyAlignment="1">
      <alignment horizontal="center" vertical="center" wrapText="1"/>
    </xf>
    <xf numFmtId="0" fontId="10" fillId="3" borderId="2" xfId="4" applyNumberFormat="1" applyFont="1" applyFill="1" applyBorder="1" applyAlignment="1">
      <alignment horizontal="center" vertical="center" wrapText="1"/>
    </xf>
    <xf numFmtId="0" fontId="11" fillId="4" borderId="4" xfId="0" applyFont="1" applyFill="1" applyBorder="1" applyAlignment="1">
      <alignment horizontal="left" vertical="center" wrapText="1"/>
    </xf>
    <xf numFmtId="165" fontId="11" fillId="4" borderId="4" xfId="1" applyFont="1" applyFill="1" applyBorder="1" applyAlignment="1">
      <alignment horizontal="left" vertical="center" wrapText="1"/>
    </xf>
    <xf numFmtId="0" fontId="11" fillId="4" borderId="5" xfId="0" applyFont="1" applyFill="1" applyBorder="1" applyAlignment="1">
      <alignment horizontal="left" vertical="top" wrapText="1"/>
    </xf>
    <xf numFmtId="0" fontId="11" fillId="2" borderId="0" xfId="0" applyFont="1" applyFill="1" applyBorder="1" applyAlignment="1">
      <alignment vertical="center" wrapText="1"/>
    </xf>
    <xf numFmtId="0" fontId="11" fillId="2" borderId="6" xfId="0" applyFont="1" applyFill="1" applyBorder="1" applyAlignment="1">
      <alignment vertical="center" wrapText="1"/>
    </xf>
    <xf numFmtId="0" fontId="2" fillId="0" borderId="11" xfId="0" applyFont="1" applyFill="1" applyBorder="1" applyAlignment="1">
      <alignment vertical="top" wrapText="1"/>
    </xf>
    <xf numFmtId="0" fontId="13" fillId="0" borderId="11" xfId="0" applyFont="1" applyFill="1" applyBorder="1" applyAlignment="1">
      <alignment horizontal="left" vertical="top" wrapText="1"/>
    </xf>
    <xf numFmtId="0" fontId="2" fillId="0" borderId="11" xfId="0" applyFont="1" applyFill="1" applyBorder="1" applyAlignment="1">
      <alignment horizontal="right" vertical="top" wrapText="1"/>
    </xf>
    <xf numFmtId="169" fontId="2" fillId="0" borderId="11" xfId="0" applyNumberFormat="1" applyFont="1" applyFill="1" applyBorder="1" applyAlignment="1">
      <alignment horizontal="right" vertical="top" wrapText="1"/>
    </xf>
    <xf numFmtId="169" fontId="2" fillId="8" borderId="1" xfId="1" applyNumberFormat="1" applyFont="1" applyFill="1" applyBorder="1"/>
    <xf numFmtId="0" fontId="9" fillId="0" borderId="11" xfId="0" applyFont="1" applyFill="1" applyBorder="1" applyAlignment="1">
      <alignment vertical="top" wrapText="1"/>
    </xf>
    <xf numFmtId="0" fontId="9" fillId="8" borderId="1" xfId="0" applyNumberFormat="1" applyFont="1" applyFill="1" applyBorder="1" applyAlignment="1">
      <alignment vertical="top" wrapText="1"/>
    </xf>
    <xf numFmtId="170" fontId="9" fillId="8" borderId="1" xfId="0" applyNumberFormat="1" applyFont="1" applyFill="1" applyBorder="1" applyAlignment="1">
      <alignment vertical="top" wrapText="1"/>
    </xf>
    <xf numFmtId="0" fontId="9" fillId="0" borderId="12" xfId="0" applyFont="1" applyFill="1" applyBorder="1" applyAlignment="1">
      <alignment vertical="top" wrapText="1"/>
    </xf>
    <xf numFmtId="0" fontId="2" fillId="9" borderId="0" xfId="0" applyFont="1" applyFill="1"/>
    <xf numFmtId="0" fontId="2" fillId="0" borderId="1" xfId="0" applyFont="1" applyFill="1" applyBorder="1" applyAlignment="1">
      <alignment vertical="top" wrapText="1"/>
    </xf>
    <xf numFmtId="0" fontId="13" fillId="0" borderId="1" xfId="0" applyFont="1" applyFill="1" applyBorder="1" applyAlignment="1">
      <alignment horizontal="left" vertical="top" wrapText="1"/>
    </xf>
    <xf numFmtId="0" fontId="2" fillId="0" borderId="1" xfId="0" applyFont="1" applyFill="1" applyBorder="1" applyAlignment="1">
      <alignment horizontal="right" vertical="top" wrapText="1"/>
    </xf>
    <xf numFmtId="169" fontId="2" fillId="0" borderId="1" xfId="0" applyNumberFormat="1" applyFont="1" applyFill="1" applyBorder="1" applyAlignment="1">
      <alignment horizontal="right" vertical="top" wrapText="1"/>
    </xf>
    <xf numFmtId="0" fontId="9" fillId="0" borderId="1" xfId="0" applyFont="1" applyFill="1" applyBorder="1" applyAlignment="1">
      <alignment vertical="top" wrapText="1"/>
    </xf>
    <xf numFmtId="0" fontId="9" fillId="0" borderId="15" xfId="0" applyFont="1" applyFill="1" applyBorder="1" applyAlignment="1">
      <alignment vertical="top" wrapText="1"/>
    </xf>
    <xf numFmtId="0" fontId="2" fillId="0" borderId="1" xfId="0" applyFont="1" applyFill="1" applyBorder="1" applyAlignment="1">
      <alignment horizontal="right" wrapText="1"/>
    </xf>
    <xf numFmtId="169" fontId="2" fillId="0" borderId="1" xfId="0" applyNumberFormat="1" applyFont="1" applyFill="1" applyBorder="1" applyAlignment="1">
      <alignment horizontal="right" wrapText="1"/>
    </xf>
    <xf numFmtId="0" fontId="2" fillId="0" borderId="18" xfId="0" applyFont="1" applyFill="1" applyBorder="1" applyAlignment="1">
      <alignment vertical="top" wrapText="1"/>
    </xf>
    <xf numFmtId="0" fontId="9" fillId="0" borderId="18" xfId="0" applyFont="1" applyFill="1" applyBorder="1" applyAlignment="1">
      <alignment vertical="top" wrapText="1"/>
    </xf>
    <xf numFmtId="0" fontId="14" fillId="10" borderId="18" xfId="0" applyFont="1" applyFill="1" applyBorder="1" applyAlignment="1">
      <alignment vertical="top" wrapText="1"/>
    </xf>
    <xf numFmtId="169" fontId="15" fillId="10" borderId="18" xfId="1" applyNumberFormat="1" applyFont="1" applyFill="1" applyBorder="1"/>
    <xf numFmtId="0" fontId="9" fillId="10" borderId="18" xfId="0" applyFont="1" applyFill="1" applyBorder="1" applyAlignment="1">
      <alignment vertical="top" wrapText="1"/>
    </xf>
    <xf numFmtId="170" fontId="9" fillId="10" borderId="18" xfId="0" applyNumberFormat="1" applyFont="1" applyFill="1" applyBorder="1" applyAlignment="1">
      <alignment vertical="top" wrapText="1"/>
    </xf>
    <xf numFmtId="0" fontId="9" fillId="10" borderId="1" xfId="0" applyNumberFormat="1" applyFont="1" applyFill="1" applyBorder="1" applyAlignment="1">
      <alignment vertical="top" wrapText="1"/>
    </xf>
    <xf numFmtId="170" fontId="9" fillId="10" borderId="19" xfId="0" applyNumberFormat="1" applyFont="1" applyFill="1" applyBorder="1" applyAlignment="1">
      <alignment vertical="top" wrapText="1"/>
    </xf>
    <xf numFmtId="0" fontId="9" fillId="10" borderId="20" xfId="0" applyFont="1" applyFill="1" applyBorder="1" applyAlignment="1">
      <alignment vertical="top" wrapText="1"/>
    </xf>
    <xf numFmtId="0" fontId="2" fillId="0" borderId="11" xfId="0" applyFont="1" applyBorder="1" applyAlignment="1">
      <alignment horizontal="right" vertical="top" wrapText="1"/>
    </xf>
    <xf numFmtId="169" fontId="2" fillId="0" borderId="11" xfId="0" applyNumberFormat="1" applyFont="1" applyBorder="1" applyAlignment="1">
      <alignment horizontal="right" vertical="top" wrapText="1"/>
    </xf>
    <xf numFmtId="169" fontId="2" fillId="8" borderId="11" xfId="1" applyNumberFormat="1" applyFont="1" applyFill="1" applyBorder="1" applyAlignment="1">
      <alignment horizontal="right"/>
    </xf>
    <xf numFmtId="39" fontId="2" fillId="0" borderId="11" xfId="1" applyNumberFormat="1" applyFont="1" applyFill="1" applyBorder="1"/>
    <xf numFmtId="39" fontId="16" fillId="0" borderId="11" xfId="1" applyNumberFormat="1" applyFont="1" applyFill="1" applyBorder="1"/>
    <xf numFmtId="0" fontId="2" fillId="0" borderId="11" xfId="0" applyFont="1" applyBorder="1"/>
    <xf numFmtId="0" fontId="2" fillId="0" borderId="1" xfId="0" applyFont="1" applyBorder="1" applyAlignment="1">
      <alignment horizontal="right" vertical="top" wrapText="1"/>
    </xf>
    <xf numFmtId="169" fontId="2" fillId="0" borderId="1" xfId="0" applyNumberFormat="1" applyFont="1" applyBorder="1" applyAlignment="1">
      <alignment horizontal="right" vertical="top" wrapText="1"/>
    </xf>
    <xf numFmtId="39" fontId="2" fillId="0" borderId="1" xfId="1" applyNumberFormat="1" applyFont="1" applyFill="1" applyBorder="1"/>
    <xf numFmtId="39" fontId="16" fillId="0" borderId="1" xfId="1" applyNumberFormat="1" applyFont="1" applyFill="1" applyBorder="1"/>
    <xf numFmtId="169" fontId="2" fillId="8" borderId="1" xfId="1" applyNumberFormat="1" applyFont="1" applyFill="1" applyBorder="1" applyAlignment="1">
      <alignment horizontal="right"/>
    </xf>
    <xf numFmtId="39" fontId="2" fillId="0" borderId="3" xfId="1" applyNumberFormat="1" applyFont="1" applyFill="1" applyBorder="1"/>
    <xf numFmtId="0" fontId="2" fillId="0" borderId="1" xfId="0" applyFont="1" applyBorder="1"/>
    <xf numFmtId="0" fontId="2" fillId="0" borderId="1" xfId="0" applyFont="1" applyFill="1" applyBorder="1"/>
    <xf numFmtId="0" fontId="2" fillId="11" borderId="0" xfId="0" applyFont="1" applyFill="1"/>
    <xf numFmtId="0" fontId="2" fillId="0" borderId="24" xfId="0" applyFont="1" applyFill="1" applyBorder="1" applyAlignment="1">
      <alignment vertical="top" wrapText="1"/>
    </xf>
    <xf numFmtId="0" fontId="14" fillId="10" borderId="24" xfId="0" applyFont="1" applyFill="1" applyBorder="1" applyAlignment="1">
      <alignment vertical="top" wrapText="1"/>
    </xf>
    <xf numFmtId="39" fontId="15" fillId="10" borderId="24" xfId="1" applyNumberFormat="1" applyFont="1" applyFill="1" applyBorder="1"/>
    <xf numFmtId="170" fontId="15" fillId="10" borderId="24" xfId="1" applyNumberFormat="1" applyFont="1" applyFill="1" applyBorder="1"/>
    <xf numFmtId="39" fontId="15" fillId="10" borderId="25" xfId="1" applyNumberFormat="1" applyFont="1" applyFill="1" applyBorder="1"/>
    <xf numFmtId="169" fontId="15" fillId="10" borderId="1" xfId="1" applyNumberFormat="1" applyFont="1" applyFill="1" applyBorder="1"/>
    <xf numFmtId="169" fontId="15" fillId="10" borderId="24" xfId="1" applyNumberFormat="1" applyFont="1" applyFill="1" applyBorder="1"/>
    <xf numFmtId="39" fontId="15" fillId="10" borderId="26" xfId="1" applyNumberFormat="1" applyFont="1" applyFill="1" applyBorder="1"/>
    <xf numFmtId="0" fontId="2" fillId="0" borderId="27" xfId="0" applyFont="1" applyFill="1" applyBorder="1" applyAlignment="1">
      <alignment vertical="top" wrapText="1"/>
    </xf>
    <xf numFmtId="0" fontId="13" fillId="0" borderId="27" xfId="0" applyFont="1" applyFill="1" applyBorder="1" applyAlignment="1">
      <alignment vertical="top" wrapText="1"/>
    </xf>
    <xf numFmtId="169" fontId="13" fillId="0" borderId="27" xfId="0" applyNumberFormat="1" applyFont="1" applyFill="1" applyBorder="1" applyAlignment="1">
      <alignment vertical="top" wrapText="1"/>
    </xf>
    <xf numFmtId="39" fontId="15" fillId="0" borderId="27" xfId="1" applyNumberFormat="1" applyFont="1" applyFill="1" applyBorder="1"/>
    <xf numFmtId="170" fontId="15" fillId="0" borderId="28" xfId="1" applyNumberFormat="1" applyFont="1" applyFill="1" applyBorder="1"/>
    <xf numFmtId="0" fontId="2" fillId="0" borderId="0" xfId="0" applyFont="1" applyFill="1" applyAlignment="1">
      <alignment vertical="center"/>
    </xf>
    <xf numFmtId="169" fontId="2" fillId="8" borderId="1" xfId="0" applyNumberFormat="1" applyFont="1" applyFill="1" applyBorder="1" applyAlignment="1">
      <alignment vertical="center"/>
    </xf>
    <xf numFmtId="39" fontId="15" fillId="0" borderId="29" xfId="1" applyNumberFormat="1" applyFont="1" applyFill="1" applyBorder="1"/>
    <xf numFmtId="169" fontId="15" fillId="0" borderId="27" xfId="1" applyNumberFormat="1" applyFont="1" applyFill="1" applyBorder="1"/>
    <xf numFmtId="0" fontId="13" fillId="0" borderId="1" xfId="0" applyFont="1" applyFill="1" applyBorder="1" applyAlignment="1">
      <alignment vertical="top" wrapText="1"/>
    </xf>
    <xf numFmtId="169" fontId="13" fillId="0" borderId="1" xfId="0" applyNumberFormat="1" applyFont="1" applyFill="1" applyBorder="1" applyAlignment="1">
      <alignment vertical="top" wrapText="1"/>
    </xf>
    <xf numFmtId="0" fontId="2" fillId="0" borderId="30" xfId="0" applyFont="1" applyFill="1" applyBorder="1" applyAlignment="1">
      <alignment vertical="top" wrapText="1"/>
    </xf>
    <xf numFmtId="0" fontId="14" fillId="10" borderId="1" xfId="0" applyFont="1" applyFill="1" applyBorder="1" applyAlignment="1">
      <alignment vertical="top" wrapText="1"/>
    </xf>
    <xf numFmtId="39" fontId="15" fillId="10" borderId="1" xfId="1" applyNumberFormat="1" applyFont="1" applyFill="1" applyBorder="1"/>
    <xf numFmtId="170" fontId="15" fillId="10" borderId="1" xfId="1" applyNumberFormat="1" applyFont="1" applyFill="1" applyBorder="1"/>
    <xf numFmtId="169" fontId="15" fillId="10" borderId="2" xfId="1" applyNumberFormat="1" applyFont="1" applyFill="1" applyBorder="1"/>
    <xf numFmtId="0" fontId="13" fillId="2" borderId="2" xfId="0" applyFont="1" applyFill="1" applyBorder="1" applyAlignment="1">
      <alignment vertical="top" wrapText="1"/>
    </xf>
    <xf numFmtId="0" fontId="2" fillId="0" borderId="2" xfId="0" applyFont="1" applyFill="1" applyBorder="1" applyAlignment="1">
      <alignment vertical="top" wrapText="1"/>
    </xf>
    <xf numFmtId="169" fontId="2" fillId="0" borderId="2" xfId="0" applyNumberFormat="1" applyFont="1" applyFill="1" applyBorder="1" applyAlignment="1">
      <alignment vertical="top" wrapText="1"/>
    </xf>
    <xf numFmtId="169" fontId="2" fillId="8" borderId="2" xfId="1" applyNumberFormat="1" applyFont="1" applyFill="1" applyBorder="1"/>
    <xf numFmtId="39" fontId="15" fillId="2" borderId="2" xfId="1" applyNumberFormat="1" applyFont="1" applyFill="1" applyBorder="1"/>
    <xf numFmtId="0" fontId="2" fillId="0" borderId="2" xfId="0" applyFont="1" applyFill="1" applyBorder="1"/>
    <xf numFmtId="39" fontId="15" fillId="0" borderId="2" xfId="1" applyNumberFormat="1" applyFont="1" applyFill="1" applyBorder="1"/>
    <xf numFmtId="169" fontId="15" fillId="8" borderId="2" xfId="1" applyNumberFormat="1" applyFont="1" applyFill="1" applyBorder="1"/>
    <xf numFmtId="169" fontId="15" fillId="0" borderId="2" xfId="1" applyNumberFormat="1" applyFont="1" applyFill="1" applyBorder="1"/>
    <xf numFmtId="169" fontId="2" fillId="0" borderId="1" xfId="0" applyNumberFormat="1" applyFont="1" applyFill="1" applyBorder="1" applyAlignment="1">
      <alignment vertical="top" wrapText="1"/>
    </xf>
    <xf numFmtId="39" fontId="15" fillId="0" borderId="1" xfId="1" applyNumberFormat="1" applyFont="1" applyFill="1" applyBorder="1"/>
    <xf numFmtId="169" fontId="15" fillId="0" borderId="1" xfId="1" applyNumberFormat="1" applyFont="1" applyFill="1" applyBorder="1"/>
    <xf numFmtId="0" fontId="13" fillId="2" borderId="1" xfId="0" applyFont="1" applyFill="1" applyBorder="1" applyAlignment="1">
      <alignment vertical="top" wrapText="1"/>
    </xf>
    <xf numFmtId="39" fontId="15" fillId="2" borderId="1" xfId="1" applyNumberFormat="1" applyFont="1" applyFill="1" applyBorder="1"/>
    <xf numFmtId="0" fontId="13" fillId="10" borderId="24" xfId="0" applyFont="1" applyFill="1" applyBorder="1" applyAlignment="1">
      <alignment vertical="top" wrapText="1"/>
    </xf>
    <xf numFmtId="169" fontId="13" fillId="10" borderId="24" xfId="0" applyNumberFormat="1" applyFont="1" applyFill="1" applyBorder="1" applyAlignment="1">
      <alignment vertical="top" wrapText="1"/>
    </xf>
    <xf numFmtId="169" fontId="9" fillId="10" borderId="24" xfId="1" applyNumberFormat="1" applyFont="1" applyFill="1" applyBorder="1"/>
    <xf numFmtId="39" fontId="2" fillId="10" borderId="24" xfId="1" applyNumberFormat="1" applyFont="1" applyFill="1" applyBorder="1"/>
    <xf numFmtId="170" fontId="2" fillId="10" borderId="1" xfId="0" applyNumberFormat="1" applyFont="1" applyFill="1" applyBorder="1"/>
    <xf numFmtId="39" fontId="15" fillId="10" borderId="15" xfId="1" applyNumberFormat="1" applyFont="1" applyFill="1" applyBorder="1"/>
    <xf numFmtId="0" fontId="2" fillId="0" borderId="33" xfId="0" applyFont="1" applyFill="1" applyBorder="1" applyAlignment="1">
      <alignment vertical="top" wrapText="1"/>
    </xf>
    <xf numFmtId="0" fontId="13" fillId="0" borderId="2" xfId="0" applyFont="1" applyBorder="1" applyAlignment="1">
      <alignment vertical="top" wrapText="1"/>
    </xf>
    <xf numFmtId="0" fontId="13" fillId="0" borderId="2" xfId="0" applyFont="1" applyBorder="1" applyAlignment="1">
      <alignment horizontal="right" vertical="top" wrapText="1"/>
    </xf>
    <xf numFmtId="169" fontId="13" fillId="0" borderId="2" xfId="0" applyNumberFormat="1" applyFont="1" applyBorder="1" applyAlignment="1">
      <alignment vertical="top" wrapText="1"/>
    </xf>
    <xf numFmtId="0" fontId="2" fillId="0" borderId="27" xfId="0" applyFont="1" applyFill="1" applyBorder="1"/>
    <xf numFmtId="0" fontId="2" fillId="0" borderId="28" xfId="0" applyFont="1" applyFill="1" applyBorder="1"/>
    <xf numFmtId="0" fontId="13" fillId="0" borderId="1" xfId="0" applyFont="1" applyBorder="1" applyAlignment="1">
      <alignment vertical="top" wrapText="1"/>
    </xf>
    <xf numFmtId="0" fontId="13" fillId="0" borderId="1" xfId="0" applyFont="1" applyBorder="1" applyAlignment="1">
      <alignment horizontal="right" vertical="top" wrapText="1"/>
    </xf>
    <xf numFmtId="169" fontId="13" fillId="0" borderId="1" xfId="0" applyNumberFormat="1" applyFont="1" applyBorder="1" applyAlignment="1">
      <alignment vertical="top" wrapText="1"/>
    </xf>
    <xf numFmtId="0" fontId="2" fillId="0" borderId="5" xfId="0" applyFont="1" applyFill="1" applyBorder="1" applyAlignment="1">
      <alignment vertical="top" wrapText="1"/>
    </xf>
    <xf numFmtId="0" fontId="2" fillId="0" borderId="18" xfId="0" applyFont="1" applyFill="1" applyBorder="1"/>
    <xf numFmtId="0" fontId="2" fillId="0" borderId="7" xfId="0" applyFont="1" applyFill="1" applyBorder="1"/>
    <xf numFmtId="0" fontId="13" fillId="0" borderId="1" xfId="0" applyFont="1" applyFill="1" applyBorder="1" applyAlignment="1">
      <alignment horizontal="righ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14" fillId="10" borderId="36" xfId="0" applyFont="1" applyFill="1" applyBorder="1" applyAlignment="1">
      <alignment vertical="top" wrapText="1"/>
    </xf>
    <xf numFmtId="169" fontId="15" fillId="10" borderId="36" xfId="1" applyNumberFormat="1" applyFont="1" applyFill="1" applyBorder="1"/>
    <xf numFmtId="0" fontId="2" fillId="10" borderId="36" xfId="0" applyFont="1" applyFill="1" applyBorder="1"/>
    <xf numFmtId="170" fontId="2" fillId="10" borderId="37" xfId="0" applyNumberFormat="1" applyFont="1" applyFill="1" applyBorder="1"/>
    <xf numFmtId="39" fontId="15" fillId="10" borderId="36" xfId="1" applyNumberFormat="1" applyFont="1" applyFill="1" applyBorder="1"/>
    <xf numFmtId="39" fontId="15" fillId="10" borderId="38" xfId="1" applyNumberFormat="1" applyFont="1" applyFill="1" applyBorder="1"/>
    <xf numFmtId="0" fontId="9" fillId="12" borderId="3" xfId="0" applyFont="1" applyFill="1" applyBorder="1" applyAlignment="1">
      <alignment horizontal="left" vertical="center" wrapText="1"/>
    </xf>
    <xf numFmtId="0" fontId="2" fillId="12" borderId="4" xfId="0" applyFont="1" applyFill="1" applyBorder="1" applyAlignment="1">
      <alignment vertical="top" wrapText="1"/>
    </xf>
    <xf numFmtId="0" fontId="14" fillId="12" borderId="4" xfId="0" applyFont="1" applyFill="1" applyBorder="1" applyAlignment="1">
      <alignment vertical="top" wrapText="1"/>
    </xf>
    <xf numFmtId="169" fontId="15" fillId="12" borderId="1" xfId="1" applyNumberFormat="1" applyFont="1" applyFill="1" applyBorder="1"/>
    <xf numFmtId="39" fontId="15" fillId="12" borderId="1" xfId="1" applyNumberFormat="1" applyFont="1" applyFill="1" applyBorder="1"/>
    <xf numFmtId="39" fontId="15" fillId="12" borderId="5" xfId="1" applyNumberFormat="1" applyFont="1" applyFill="1" applyBorder="1"/>
    <xf numFmtId="0" fontId="14" fillId="0" borderId="11" xfId="0" applyFont="1" applyFill="1" applyBorder="1" applyAlignment="1">
      <alignment vertical="top" wrapText="1"/>
    </xf>
    <xf numFmtId="0" fontId="13" fillId="0" borderId="11" xfId="0" applyFont="1" applyFill="1" applyBorder="1" applyAlignment="1">
      <alignment vertical="top" wrapText="1"/>
    </xf>
    <xf numFmtId="169" fontId="13" fillId="0" borderId="11" xfId="0" applyNumberFormat="1" applyFont="1" applyFill="1" applyBorder="1" applyAlignment="1">
      <alignment vertical="top" wrapText="1"/>
    </xf>
    <xf numFmtId="169" fontId="2" fillId="13" borderId="1" xfId="1" applyNumberFormat="1" applyFont="1" applyFill="1" applyBorder="1"/>
    <xf numFmtId="39" fontId="15" fillId="2" borderId="5" xfId="1" applyNumberFormat="1" applyFont="1" applyFill="1" applyBorder="1"/>
    <xf numFmtId="169" fontId="15" fillId="8" borderId="1" xfId="2" applyNumberFormat="1" applyFont="1" applyFill="1" applyBorder="1"/>
    <xf numFmtId="169" fontId="15" fillId="2" borderId="1" xfId="1" applyNumberFormat="1" applyFont="1" applyFill="1" applyBorder="1"/>
    <xf numFmtId="0" fontId="14" fillId="0" borderId="1" xfId="0" applyFont="1" applyFill="1" applyBorder="1" applyAlignment="1">
      <alignment vertical="top" wrapText="1"/>
    </xf>
    <xf numFmtId="39" fontId="15" fillId="0" borderId="5" xfId="1" applyNumberFormat="1" applyFont="1" applyFill="1" applyBorder="1"/>
    <xf numFmtId="0" fontId="14" fillId="0" borderId="18" xfId="0" applyFont="1" applyFill="1" applyBorder="1" applyAlignment="1">
      <alignment vertical="top" wrapText="1"/>
    </xf>
    <xf numFmtId="0" fontId="13" fillId="0" borderId="18" xfId="0" applyFont="1" applyFill="1" applyBorder="1" applyAlignment="1">
      <alignment vertical="top" wrapText="1"/>
    </xf>
    <xf numFmtId="169" fontId="13" fillId="0" borderId="18" xfId="0" applyNumberFormat="1" applyFont="1" applyFill="1" applyBorder="1" applyAlignment="1">
      <alignment vertical="top" wrapText="1"/>
    </xf>
    <xf numFmtId="39" fontId="15" fillId="10" borderId="5" xfId="1" applyNumberFormat="1" applyFont="1" applyFill="1" applyBorder="1"/>
    <xf numFmtId="164" fontId="15" fillId="10" borderId="1" xfId="2" applyFont="1" applyFill="1" applyBorder="1"/>
    <xf numFmtId="0" fontId="2" fillId="2" borderId="11" xfId="0" applyFont="1" applyFill="1" applyBorder="1" applyAlignment="1">
      <alignment horizontal="left" vertical="center" wrapText="1"/>
    </xf>
    <xf numFmtId="169" fontId="2" fillId="0" borderId="11" xfId="0" applyNumberFormat="1" applyFont="1" applyFill="1" applyBorder="1" applyAlignment="1">
      <alignment vertical="top" wrapText="1"/>
    </xf>
    <xf numFmtId="169" fontId="2" fillId="8" borderId="1" xfId="0" applyNumberFormat="1" applyFont="1" applyFill="1" applyBorder="1" applyAlignment="1">
      <alignment vertical="top" wrapText="1"/>
    </xf>
    <xf numFmtId="164" fontId="15" fillId="8" borderId="1" xfId="2" applyFont="1" applyFill="1" applyBorder="1"/>
    <xf numFmtId="0" fontId="2" fillId="0"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24" xfId="0" applyFont="1" applyFill="1" applyBorder="1"/>
    <xf numFmtId="0" fontId="14" fillId="10" borderId="30" xfId="0" applyFont="1" applyFill="1" applyBorder="1" applyAlignment="1">
      <alignment vertical="top" wrapText="1"/>
    </xf>
    <xf numFmtId="169" fontId="14" fillId="10" borderId="1" xfId="0" applyNumberFormat="1" applyFont="1" applyFill="1" applyBorder="1" applyAlignment="1">
      <alignment vertical="top" wrapText="1"/>
    </xf>
    <xf numFmtId="166" fontId="15" fillId="10" borderId="1" xfId="1" applyNumberFormat="1" applyFont="1" applyFill="1" applyBorder="1"/>
    <xf numFmtId="0" fontId="14" fillId="2" borderId="1" xfId="0" applyFont="1" applyFill="1" applyBorder="1" applyAlignment="1">
      <alignment vertical="top" wrapText="1"/>
    </xf>
    <xf numFmtId="0" fontId="14" fillId="2" borderId="3" xfId="0" applyFont="1" applyFill="1" applyBorder="1" applyAlignment="1">
      <alignment vertical="top" wrapText="1"/>
    </xf>
    <xf numFmtId="169" fontId="15" fillId="8" borderId="1" xfId="1" applyNumberFormat="1" applyFont="1" applyFill="1" applyBorder="1"/>
    <xf numFmtId="169" fontId="14" fillId="2" borderId="1" xfId="0" applyNumberFormat="1" applyFont="1" applyFill="1" applyBorder="1" applyAlignment="1">
      <alignment vertical="top" wrapText="1"/>
    </xf>
    <xf numFmtId="39" fontId="2" fillId="2" borderId="1" xfId="1" applyNumberFormat="1" applyFont="1" applyFill="1" applyBorder="1"/>
    <xf numFmtId="169" fontId="2" fillId="2" borderId="1" xfId="1" applyNumberFormat="1" applyFont="1" applyFill="1" applyBorder="1"/>
    <xf numFmtId="0" fontId="9" fillId="0" borderId="1" xfId="0" applyFont="1" applyFill="1" applyBorder="1" applyAlignment="1">
      <alignment horizontal="left" vertical="center" wrapText="1"/>
    </xf>
    <xf numFmtId="0" fontId="14" fillId="10" borderId="3" xfId="0" applyFont="1" applyFill="1" applyBorder="1" applyAlignment="1">
      <alignment vertical="top" wrapText="1"/>
    </xf>
    <xf numFmtId="0" fontId="9" fillId="12" borderId="1" xfId="0" applyFont="1" applyFill="1" applyBorder="1" applyAlignment="1">
      <alignment horizontal="left" vertical="center" wrapText="1"/>
    </xf>
    <xf numFmtId="0" fontId="2" fillId="12" borderId="1" xfId="0" applyFont="1" applyFill="1" applyBorder="1" applyAlignment="1">
      <alignment vertical="top" wrapText="1"/>
    </xf>
    <xf numFmtId="0" fontId="14" fillId="12" borderId="1" xfId="0" applyFont="1" applyFill="1" applyBorder="1" applyAlignment="1">
      <alignment vertical="top" wrapText="1"/>
    </xf>
    <xf numFmtId="0" fontId="14" fillId="12" borderId="3" xfId="0" applyFont="1" applyFill="1" applyBorder="1" applyAlignment="1">
      <alignment vertical="top" wrapText="1"/>
    </xf>
    <xf numFmtId="164" fontId="15" fillId="12" borderId="1" xfId="2" applyFont="1" applyFill="1" applyBorder="1"/>
    <xf numFmtId="169" fontId="2" fillId="8" borderId="1" xfId="1" applyNumberFormat="1" applyFont="1" applyFill="1" applyBorder="1" applyAlignment="1">
      <alignment vertical="top"/>
    </xf>
    <xf numFmtId="39" fontId="2" fillId="0" borderId="1" xfId="1" applyNumberFormat="1" applyFont="1" applyFill="1" applyBorder="1" applyAlignment="1">
      <alignment vertical="top"/>
    </xf>
    <xf numFmtId="39" fontId="17" fillId="0" borderId="1" xfId="1" applyNumberFormat="1" applyFont="1" applyFill="1" applyBorder="1" applyAlignment="1">
      <alignment vertical="top"/>
    </xf>
    <xf numFmtId="39" fontId="2" fillId="8" borderId="1" xfId="1" applyNumberFormat="1" applyFont="1" applyFill="1" applyBorder="1" applyAlignment="1">
      <alignment vertical="top"/>
    </xf>
    <xf numFmtId="169" fontId="2" fillId="0" borderId="1" xfId="0" applyNumberFormat="1" applyFont="1" applyBorder="1"/>
    <xf numFmtId="0" fontId="2" fillId="0" borderId="1" xfId="0" applyFont="1" applyBorder="1" applyAlignment="1">
      <alignment horizontal="right" wrapText="1"/>
    </xf>
    <xf numFmtId="169" fontId="2" fillId="0" borderId="1" xfId="0" applyNumberFormat="1" applyFont="1" applyBorder="1" applyAlignment="1">
      <alignment horizontal="right" wrapText="1"/>
    </xf>
    <xf numFmtId="39" fontId="17" fillId="0" borderId="1" xfId="1" applyNumberFormat="1" applyFont="1" applyFill="1" applyBorder="1"/>
    <xf numFmtId="39" fontId="2" fillId="8" borderId="1" xfId="1" applyNumberFormat="1" applyFont="1" applyFill="1" applyBorder="1"/>
    <xf numFmtId="164" fontId="15" fillId="10" borderId="24" xfId="2" applyFont="1" applyFill="1" applyBorder="1"/>
    <xf numFmtId="0" fontId="14" fillId="2" borderId="11" xfId="0" applyFont="1" applyFill="1" applyBorder="1" applyAlignment="1">
      <alignment vertical="top" wrapText="1"/>
    </xf>
    <xf numFmtId="169" fontId="15" fillId="8" borderId="11" xfId="1" applyNumberFormat="1" applyFont="1" applyFill="1" applyBorder="1"/>
    <xf numFmtId="39" fontId="15" fillId="2" borderId="11" xfId="1" applyNumberFormat="1" applyFont="1" applyFill="1" applyBorder="1"/>
    <xf numFmtId="39" fontId="18" fillId="2" borderId="12" xfId="1" applyNumberFormat="1" applyFont="1" applyFill="1" applyBorder="1"/>
    <xf numFmtId="39" fontId="15" fillId="2" borderId="31" xfId="1" applyNumberFormat="1" applyFont="1" applyFill="1" applyBorder="1"/>
    <xf numFmtId="39" fontId="15" fillId="2" borderId="40" xfId="1" applyNumberFormat="1" applyFont="1" applyFill="1" applyBorder="1"/>
    <xf numFmtId="169" fontId="15" fillId="2" borderId="11" xfId="1" applyNumberFormat="1" applyFont="1" applyFill="1" applyBorder="1"/>
    <xf numFmtId="39" fontId="18" fillId="2" borderId="15" xfId="1" applyNumberFormat="1" applyFont="1" applyFill="1" applyBorder="1"/>
    <xf numFmtId="39" fontId="15" fillId="2" borderId="32" xfId="1" applyNumberFormat="1" applyFont="1" applyFill="1" applyBorder="1"/>
    <xf numFmtId="39" fontId="15" fillId="2" borderId="3" xfId="1" applyNumberFormat="1" applyFont="1" applyFill="1" applyBorder="1"/>
    <xf numFmtId="39" fontId="18" fillId="10" borderId="26" xfId="1" applyNumberFormat="1" applyFont="1" applyFill="1" applyBorder="1"/>
    <xf numFmtId="39" fontId="15" fillId="10" borderId="39" xfId="1" applyNumberFormat="1" applyFont="1" applyFill="1" applyBorder="1"/>
    <xf numFmtId="0" fontId="8" fillId="2" borderId="1" xfId="0" applyFont="1" applyFill="1" applyBorder="1"/>
    <xf numFmtId="0" fontId="8" fillId="8" borderId="1" xfId="0" applyFont="1" applyFill="1" applyBorder="1"/>
    <xf numFmtId="39" fontId="15" fillId="0" borderId="1" xfId="1" applyNumberFormat="1" applyFont="1" applyFill="1" applyBorder="1" applyAlignment="1">
      <alignment vertical="center"/>
    </xf>
    <xf numFmtId="39" fontId="18" fillId="0" borderId="1" xfId="1" applyNumberFormat="1" applyFont="1" applyFill="1" applyBorder="1" applyAlignment="1">
      <alignment vertical="center"/>
    </xf>
    <xf numFmtId="0" fontId="2" fillId="0" borderId="1" xfId="0" applyFont="1" applyFill="1" applyBorder="1" applyAlignment="1">
      <alignment vertical="center" wrapText="1"/>
    </xf>
    <xf numFmtId="169" fontId="2" fillId="0" borderId="1" xfId="0" applyNumberFormat="1" applyFont="1" applyFill="1" applyBorder="1" applyAlignment="1">
      <alignment vertical="center" wrapText="1"/>
    </xf>
    <xf numFmtId="169" fontId="2" fillId="8" borderId="1" xfId="1" applyNumberFormat="1" applyFont="1" applyFill="1" applyBorder="1" applyAlignment="1">
      <alignment vertical="center"/>
    </xf>
    <xf numFmtId="39" fontId="15" fillId="0" borderId="3" xfId="1" applyNumberFormat="1" applyFont="1" applyFill="1" applyBorder="1" applyAlignment="1">
      <alignment vertical="center"/>
    </xf>
    <xf numFmtId="0" fontId="8" fillId="10" borderId="1" xfId="0" applyFont="1" applyFill="1" applyBorder="1"/>
    <xf numFmtId="39" fontId="15" fillId="10" borderId="1" xfId="1" applyNumberFormat="1" applyFont="1" applyFill="1" applyBorder="1" applyAlignment="1">
      <alignment vertical="center"/>
    </xf>
    <xf numFmtId="169" fontId="15" fillId="10" borderId="1" xfId="1" applyNumberFormat="1" applyFont="1" applyFill="1" applyBorder="1" applyAlignment="1">
      <alignment vertical="center"/>
    </xf>
    <xf numFmtId="39" fontId="15" fillId="10" borderId="3" xfId="1" applyNumberFormat="1" applyFont="1" applyFill="1" applyBorder="1" applyAlignment="1">
      <alignment vertical="center"/>
    </xf>
    <xf numFmtId="169" fontId="9" fillId="10" borderId="1" xfId="1" applyNumberFormat="1" applyFont="1" applyFill="1" applyBorder="1" applyAlignment="1">
      <alignment vertical="center"/>
    </xf>
    <xf numFmtId="39" fontId="15" fillId="8" borderId="1" xfId="1" applyNumberFormat="1" applyFont="1" applyFill="1" applyBorder="1"/>
    <xf numFmtId="39" fontId="2" fillId="2" borderId="1" xfId="1" applyNumberFormat="1" applyFont="1" applyFill="1" applyBorder="1" applyAlignment="1">
      <alignment wrapText="1"/>
    </xf>
    <xf numFmtId="0" fontId="2" fillId="0" borderId="4" xfId="0" applyFont="1" applyFill="1" applyBorder="1" applyAlignment="1">
      <alignment vertical="top" wrapText="1"/>
    </xf>
    <xf numFmtId="0" fontId="14" fillId="10" borderId="4" xfId="0" applyFont="1" applyFill="1" applyBorder="1" applyAlignment="1">
      <alignment vertical="top" wrapText="1"/>
    </xf>
    <xf numFmtId="169" fontId="15" fillId="12" borderId="1" xfId="1" applyNumberFormat="1" applyFont="1" applyFill="1" applyBorder="1" applyAlignment="1">
      <alignment vertical="center"/>
    </xf>
    <xf numFmtId="39" fontId="15" fillId="12" borderId="1" xfId="1" applyNumberFormat="1" applyFont="1" applyFill="1" applyBorder="1" applyAlignment="1">
      <alignment vertical="center"/>
    </xf>
    <xf numFmtId="169" fontId="13" fillId="0" borderId="1" xfId="0" applyNumberFormat="1" applyFont="1" applyBorder="1" applyAlignment="1">
      <alignment horizontal="right" vertical="top" wrapText="1"/>
    </xf>
    <xf numFmtId="0" fontId="2" fillId="0" borderId="3" xfId="0" applyFont="1" applyBorder="1"/>
    <xf numFmtId="165" fontId="2" fillId="0" borderId="1" xfId="1" applyFont="1" applyFill="1" applyBorder="1"/>
    <xf numFmtId="169" fontId="9" fillId="8" borderId="1" xfId="1" applyNumberFormat="1" applyFont="1" applyFill="1" applyBorder="1"/>
    <xf numFmtId="169" fontId="13" fillId="0" borderId="1" xfId="0" applyNumberFormat="1" applyFont="1" applyFill="1" applyBorder="1" applyAlignment="1">
      <alignment horizontal="right" vertical="top" wrapText="1"/>
    </xf>
    <xf numFmtId="0" fontId="2" fillId="0" borderId="3" xfId="0" applyFont="1" applyFill="1" applyBorder="1"/>
    <xf numFmtId="0" fontId="2" fillId="0" borderId="1" xfId="0" applyFont="1" applyBorder="1" applyAlignment="1">
      <alignment wrapText="1"/>
    </xf>
    <xf numFmtId="0" fontId="14" fillId="10" borderId="24" xfId="0" applyFont="1" applyFill="1" applyBorder="1" applyAlignment="1">
      <alignment horizontal="right" vertical="top" wrapText="1"/>
    </xf>
    <xf numFmtId="0" fontId="2" fillId="10" borderId="24" xfId="0" applyFont="1" applyFill="1" applyBorder="1"/>
    <xf numFmtId="170" fontId="2" fillId="10" borderId="25" xfId="0" applyNumberFormat="1" applyFont="1" applyFill="1" applyBorder="1"/>
    <xf numFmtId="165" fontId="2" fillId="10" borderId="24" xfId="1" applyFont="1" applyFill="1" applyBorder="1"/>
    <xf numFmtId="169" fontId="2" fillId="0" borderId="42" xfId="2" applyNumberFormat="1" applyFont="1" applyBorder="1" applyAlignment="1">
      <alignment horizontal="right" vertical="top" wrapText="1"/>
    </xf>
    <xf numFmtId="0" fontId="2" fillId="0" borderId="42" xfId="0" applyFont="1" applyBorder="1" applyAlignment="1">
      <alignment horizontal="right" vertical="top" wrapText="1"/>
    </xf>
    <xf numFmtId="169" fontId="2" fillId="8" borderId="1" xfId="0" applyNumberFormat="1" applyFont="1" applyFill="1" applyBorder="1" applyAlignment="1">
      <alignment horizontal="right" vertical="top" wrapText="1"/>
    </xf>
    <xf numFmtId="169" fontId="2" fillId="0" borderId="42" xfId="0" applyNumberFormat="1" applyFont="1" applyBorder="1" applyAlignment="1">
      <alignment horizontal="right" vertical="top" wrapText="1"/>
    </xf>
    <xf numFmtId="166" fontId="2" fillId="8" borderId="1" xfId="0" applyNumberFormat="1" applyFont="1" applyFill="1" applyBorder="1" applyAlignment="1">
      <alignment horizontal="right" vertical="top" wrapText="1"/>
    </xf>
    <xf numFmtId="0" fontId="2" fillId="2" borderId="1" xfId="0" applyFont="1" applyFill="1" applyBorder="1" applyAlignment="1">
      <alignment horizontal="left" vertical="center" wrapText="1"/>
    </xf>
    <xf numFmtId="0" fontId="2" fillId="0" borderId="2" xfId="0" applyFont="1" applyBorder="1" applyAlignment="1">
      <alignment horizontal="right" vertical="top" wrapText="1"/>
    </xf>
    <xf numFmtId="169" fontId="2" fillId="0" borderId="33" xfId="2" applyNumberFormat="1" applyFont="1" applyBorder="1" applyAlignment="1">
      <alignment horizontal="right" vertical="top" wrapText="1"/>
    </xf>
    <xf numFmtId="0" fontId="2" fillId="0" borderId="33" xfId="0" applyFont="1" applyBorder="1" applyAlignment="1">
      <alignment horizontal="right" vertical="top" wrapText="1"/>
    </xf>
    <xf numFmtId="169" fontId="2" fillId="0" borderId="33" xfId="0" applyNumberFormat="1" applyFont="1" applyBorder="1" applyAlignment="1">
      <alignment horizontal="right" vertical="top" wrapText="1"/>
    </xf>
    <xf numFmtId="0" fontId="2" fillId="0" borderId="1" xfId="0" applyFont="1" applyFill="1" applyBorder="1" applyAlignment="1">
      <alignment horizontal="left" vertical="center" wrapText="1"/>
    </xf>
    <xf numFmtId="0" fontId="2" fillId="0" borderId="2" xfId="0" applyFont="1" applyFill="1" applyBorder="1" applyAlignment="1">
      <alignment horizontal="right" vertical="top" wrapText="1"/>
    </xf>
    <xf numFmtId="169" fontId="2" fillId="0" borderId="33" xfId="2" applyNumberFormat="1" applyFont="1" applyFill="1" applyBorder="1" applyAlignment="1">
      <alignment horizontal="right" vertical="top" wrapText="1"/>
    </xf>
    <xf numFmtId="0" fontId="2" fillId="0" borderId="33" xfId="0" applyFont="1" applyFill="1" applyBorder="1" applyAlignment="1">
      <alignment horizontal="right" vertical="top" wrapText="1"/>
    </xf>
    <xf numFmtId="0" fontId="2" fillId="2" borderId="24" xfId="0" applyFont="1" applyFill="1" applyBorder="1" applyAlignment="1">
      <alignment horizontal="left" vertical="center" wrapText="1"/>
    </xf>
    <xf numFmtId="169" fontId="14" fillId="10" borderId="18" xfId="0" applyNumberFormat="1" applyFont="1" applyFill="1" applyBorder="1" applyAlignment="1">
      <alignment vertical="top" wrapText="1"/>
    </xf>
    <xf numFmtId="0" fontId="19" fillId="14" borderId="30" xfId="0" applyFont="1" applyFill="1" applyBorder="1" applyAlignment="1">
      <alignment vertical="top" wrapText="1"/>
    </xf>
    <xf numFmtId="0" fontId="19" fillId="14" borderId="43" xfId="0" applyFont="1" applyFill="1" applyBorder="1" applyAlignment="1">
      <alignment vertical="top" wrapText="1"/>
    </xf>
    <xf numFmtId="0" fontId="13" fillId="0" borderId="11" xfId="0" applyFont="1" applyBorder="1" applyAlignment="1">
      <alignment vertical="top" wrapText="1"/>
    </xf>
    <xf numFmtId="169" fontId="13" fillId="0" borderId="11" xfId="0" applyNumberFormat="1" applyFont="1" applyBorder="1" applyAlignment="1">
      <alignment vertical="top" wrapText="1"/>
    </xf>
    <xf numFmtId="169" fontId="2" fillId="0" borderId="1" xfId="0" applyNumberFormat="1" applyFont="1" applyBorder="1" applyAlignment="1">
      <alignment wrapText="1"/>
    </xf>
    <xf numFmtId="0" fontId="2" fillId="0" borderId="11" xfId="0" applyFont="1" applyFill="1" applyBorder="1"/>
    <xf numFmtId="165" fontId="2" fillId="0" borderId="11" xfId="1" applyFont="1" applyBorder="1"/>
    <xf numFmtId="165" fontId="2" fillId="0" borderId="11" xfId="1" applyFont="1" applyFill="1" applyBorder="1"/>
    <xf numFmtId="0" fontId="2" fillId="0" borderId="11" xfId="0" applyFont="1" applyFill="1" applyBorder="1" applyAlignment="1">
      <alignment vertical="center"/>
    </xf>
    <xf numFmtId="0" fontId="2" fillId="8" borderId="11" xfId="0" applyFont="1" applyFill="1" applyBorder="1" applyAlignment="1">
      <alignment vertical="center"/>
    </xf>
    <xf numFmtId="0" fontId="2" fillId="0" borderId="12" xfId="0" applyFont="1" applyBorder="1" applyAlignment="1">
      <alignment vertical="top" wrapText="1"/>
    </xf>
    <xf numFmtId="0" fontId="2" fillId="0" borderId="5" xfId="0" applyFont="1" applyBorder="1"/>
    <xf numFmtId="0" fontId="20" fillId="0" borderId="5" xfId="0" applyFont="1" applyFill="1" applyBorder="1" applyAlignment="1">
      <alignment horizontal="left" vertical="center"/>
    </xf>
    <xf numFmtId="0" fontId="20" fillId="0" borderId="1" xfId="0" applyFont="1" applyFill="1" applyBorder="1" applyAlignment="1">
      <alignment horizontal="left" vertical="center"/>
    </xf>
    <xf numFmtId="0" fontId="21" fillId="0" borderId="1" xfId="0" applyFont="1" applyFill="1" applyBorder="1" applyAlignment="1">
      <alignment vertical="top" wrapText="1"/>
    </xf>
    <xf numFmtId="169" fontId="21" fillId="0" borderId="1" xfId="1" applyNumberFormat="1" applyFont="1" applyFill="1" applyBorder="1" applyAlignment="1">
      <alignment vertical="top" wrapText="1"/>
    </xf>
    <xf numFmtId="169" fontId="20" fillId="8" borderId="1" xfId="1" applyNumberFormat="1" applyFont="1" applyFill="1" applyBorder="1"/>
    <xf numFmtId="39" fontId="22" fillId="0" borderId="1" xfId="1" applyNumberFormat="1" applyFont="1" applyFill="1" applyBorder="1"/>
    <xf numFmtId="37" fontId="20" fillId="0" borderId="1" xfId="1" applyNumberFormat="1" applyFont="1" applyFill="1" applyBorder="1" applyAlignment="1">
      <alignment vertical="center"/>
    </xf>
    <xf numFmtId="169" fontId="20" fillId="0" borderId="1" xfId="1" applyNumberFormat="1" applyFont="1" applyFill="1" applyBorder="1" applyAlignment="1">
      <alignment vertical="center"/>
    </xf>
    <xf numFmtId="169" fontId="20" fillId="8" borderId="1" xfId="1" applyNumberFormat="1" applyFont="1" applyFill="1" applyBorder="1" applyAlignment="1">
      <alignment vertical="center"/>
    </xf>
    <xf numFmtId="39" fontId="22" fillId="0" borderId="3" xfId="1" applyNumberFormat="1" applyFont="1" applyFill="1" applyBorder="1" applyAlignment="1">
      <alignment vertical="center"/>
    </xf>
    <xf numFmtId="169" fontId="22" fillId="8" borderId="1" xfId="1" applyNumberFormat="1" applyFont="1" applyFill="1" applyBorder="1" applyAlignment="1">
      <alignment vertical="center"/>
    </xf>
    <xf numFmtId="165" fontId="22" fillId="0" borderId="1" xfId="1" applyFont="1" applyFill="1" applyBorder="1"/>
    <xf numFmtId="39" fontId="20" fillId="0" borderId="15" xfId="1" applyNumberFormat="1" applyFont="1" applyFill="1" applyBorder="1" applyAlignment="1">
      <alignment vertical="top" wrapText="1"/>
    </xf>
    <xf numFmtId="169" fontId="2" fillId="10" borderId="24" xfId="0" applyNumberFormat="1" applyFont="1" applyFill="1" applyBorder="1"/>
    <xf numFmtId="0" fontId="2" fillId="10" borderId="24" xfId="0" applyFont="1" applyFill="1" applyBorder="1" applyAlignment="1">
      <alignment vertical="center"/>
    </xf>
    <xf numFmtId="169" fontId="9" fillId="10" borderId="24" xfId="0" applyNumberFormat="1" applyFont="1" applyFill="1" applyBorder="1" applyAlignment="1">
      <alignment vertical="center"/>
    </xf>
    <xf numFmtId="169" fontId="2" fillId="10" borderId="24" xfId="0" applyNumberFormat="1" applyFont="1" applyFill="1" applyBorder="1" applyAlignment="1">
      <alignment vertical="center"/>
    </xf>
    <xf numFmtId="169" fontId="2" fillId="10" borderId="24" xfId="1" applyNumberFormat="1" applyFont="1" applyFill="1" applyBorder="1"/>
    <xf numFmtId="0" fontId="2" fillId="10" borderId="26" xfId="0" applyFont="1" applyFill="1" applyBorder="1" applyAlignment="1">
      <alignment vertical="top" wrapText="1"/>
    </xf>
    <xf numFmtId="0" fontId="2" fillId="0" borderId="2" xfId="0" applyFont="1" applyBorder="1"/>
    <xf numFmtId="165" fontId="2" fillId="0" borderId="2" xfId="1" applyFont="1" applyBorder="1"/>
    <xf numFmtId="165" fontId="2" fillId="0" borderId="2" xfId="1" applyFont="1" applyFill="1" applyBorder="1"/>
    <xf numFmtId="0" fontId="2" fillId="0" borderId="2" xfId="0" applyFont="1" applyFill="1" applyBorder="1" applyAlignment="1">
      <alignment vertical="center"/>
    </xf>
    <xf numFmtId="0" fontId="2" fillId="8" borderId="2" xfId="0" applyFont="1" applyFill="1" applyBorder="1" applyAlignment="1">
      <alignment vertical="center"/>
    </xf>
    <xf numFmtId="0" fontId="2" fillId="0" borderId="2" xfId="0" applyFont="1" applyBorder="1" applyAlignment="1">
      <alignment vertical="top" wrapText="1"/>
    </xf>
    <xf numFmtId="39" fontId="22" fillId="0" borderId="1" xfId="1" applyNumberFormat="1" applyFont="1" applyFill="1" applyBorder="1" applyAlignment="1">
      <alignment vertical="top" wrapText="1"/>
    </xf>
    <xf numFmtId="0" fontId="2" fillId="10" borderId="1" xfId="0" applyFont="1" applyFill="1" applyBorder="1"/>
    <xf numFmtId="165" fontId="2" fillId="10" borderId="1" xfId="1" applyFont="1" applyFill="1" applyBorder="1"/>
    <xf numFmtId="169" fontId="9" fillId="10" borderId="1" xfId="1" applyNumberFormat="1" applyFont="1" applyFill="1" applyBorder="1"/>
    <xf numFmtId="169" fontId="2" fillId="10" borderId="1" xfId="0" applyNumberFormat="1" applyFont="1" applyFill="1" applyBorder="1"/>
    <xf numFmtId="0" fontId="2" fillId="10" borderId="1" xfId="0" applyFont="1" applyFill="1" applyBorder="1" applyAlignment="1">
      <alignment vertical="center"/>
    </xf>
    <xf numFmtId="169" fontId="9" fillId="10" borderId="1" xfId="0" applyNumberFormat="1" applyFont="1" applyFill="1" applyBorder="1" applyAlignment="1">
      <alignment vertical="center"/>
    </xf>
    <xf numFmtId="169" fontId="2" fillId="10" borderId="1" xfId="0" applyNumberFormat="1" applyFont="1" applyFill="1" applyBorder="1" applyAlignment="1">
      <alignment vertical="center"/>
    </xf>
    <xf numFmtId="169" fontId="2" fillId="10" borderId="1" xfId="1" applyNumberFormat="1" applyFont="1" applyFill="1" applyBorder="1"/>
    <xf numFmtId="0" fontId="2" fillId="10" borderId="1" xfId="0" applyFont="1" applyFill="1" applyBorder="1" applyAlignment="1">
      <alignment vertical="top" wrapText="1"/>
    </xf>
    <xf numFmtId="0" fontId="9" fillId="7" borderId="1" xfId="0" applyFont="1" applyFill="1" applyBorder="1" applyAlignment="1">
      <alignment vertical="top"/>
    </xf>
    <xf numFmtId="0" fontId="9" fillId="7" borderId="1" xfId="0" applyFont="1" applyFill="1" applyBorder="1" applyAlignment="1">
      <alignment vertical="top" wrapText="1"/>
    </xf>
    <xf numFmtId="0" fontId="8" fillId="2" borderId="0" xfId="0" applyFont="1" applyFill="1"/>
    <xf numFmtId="0" fontId="8" fillId="2" borderId="0" xfId="0" applyFont="1" applyFill="1" applyBorder="1"/>
    <xf numFmtId="0" fontId="2" fillId="2" borderId="1" xfId="0" applyFont="1" applyFill="1" applyBorder="1" applyAlignment="1">
      <alignment vertical="center" wrapText="1"/>
    </xf>
    <xf numFmtId="169" fontId="2" fillId="2" borderId="1" xfId="0" applyNumberFormat="1" applyFont="1" applyFill="1" applyBorder="1" applyAlignment="1">
      <alignment vertical="center" wrapText="1"/>
    </xf>
    <xf numFmtId="39" fontId="15" fillId="2" borderId="1" xfId="1" applyNumberFormat="1" applyFont="1" applyFill="1" applyBorder="1" applyAlignment="1">
      <alignment vertical="center"/>
    </xf>
    <xf numFmtId="39" fontId="15" fillId="2" borderId="3" xfId="1" applyNumberFormat="1" applyFont="1" applyFill="1" applyBorder="1" applyAlignment="1">
      <alignment vertical="center"/>
    </xf>
    <xf numFmtId="39" fontId="15" fillId="10" borderId="3" xfId="1" applyNumberFormat="1" applyFont="1" applyFill="1" applyBorder="1"/>
    <xf numFmtId="0" fontId="2" fillId="2" borderId="1" xfId="0" applyFont="1" applyFill="1" applyBorder="1" applyAlignment="1">
      <alignment horizontal="right" vertical="center" wrapText="1"/>
    </xf>
    <xf numFmtId="169" fontId="2" fillId="2" borderId="1" xfId="0" applyNumberFormat="1" applyFont="1" applyFill="1" applyBorder="1" applyAlignment="1">
      <alignment horizontal="right" vertical="center" wrapText="1"/>
    </xf>
    <xf numFmtId="169" fontId="2" fillId="8" borderId="1" xfId="0" applyNumberFormat="1" applyFont="1" applyFill="1" applyBorder="1" applyAlignment="1">
      <alignment horizontal="right" vertical="center" wrapText="1"/>
    </xf>
    <xf numFmtId="169" fontId="2" fillId="8" borderId="1" xfId="0" applyNumberFormat="1" applyFont="1" applyFill="1" applyBorder="1" applyAlignment="1">
      <alignment horizontal="left" vertical="center" wrapText="1"/>
    </xf>
    <xf numFmtId="9" fontId="14" fillId="10" borderId="18" xfId="0" applyNumberFormat="1" applyFont="1" applyFill="1" applyBorder="1" applyAlignment="1">
      <alignment vertical="top" wrapText="1"/>
    </xf>
    <xf numFmtId="169" fontId="13" fillId="8" borderId="1" xfId="0" applyNumberFormat="1" applyFont="1" applyFill="1" applyBorder="1" applyAlignment="1">
      <alignment vertical="top" wrapText="1"/>
    </xf>
    <xf numFmtId="0" fontId="15" fillId="0" borderId="1" xfId="0" applyFont="1" applyFill="1" applyBorder="1" applyAlignment="1">
      <alignment vertical="top" wrapText="1"/>
    </xf>
    <xf numFmtId="169" fontId="8" fillId="2" borderId="0" xfId="0" applyNumberFormat="1" applyFont="1" applyFill="1" applyBorder="1"/>
    <xf numFmtId="169" fontId="15" fillId="8" borderId="1" xfId="0" applyNumberFormat="1" applyFont="1" applyFill="1" applyBorder="1" applyAlignment="1">
      <alignment vertical="top" wrapText="1"/>
    </xf>
    <xf numFmtId="9" fontId="14" fillId="10" borderId="1" xfId="0" applyNumberFormat="1" applyFont="1" applyFill="1" applyBorder="1" applyAlignment="1">
      <alignment vertical="top" wrapText="1"/>
    </xf>
    <xf numFmtId="169" fontId="15" fillId="10" borderId="1" xfId="0" applyNumberFormat="1" applyFont="1" applyFill="1" applyBorder="1" applyAlignment="1">
      <alignment vertical="top" wrapText="1"/>
    </xf>
    <xf numFmtId="9" fontId="15" fillId="10" borderId="1" xfId="0" applyNumberFormat="1" applyFont="1" applyFill="1" applyBorder="1" applyAlignment="1">
      <alignment vertical="top" wrapText="1"/>
    </xf>
    <xf numFmtId="169" fontId="14" fillId="8" borderId="1" xfId="0" applyNumberFormat="1" applyFont="1" applyFill="1" applyBorder="1" applyAlignment="1">
      <alignment vertical="top" wrapText="1"/>
    </xf>
    <xf numFmtId="170" fontId="13" fillId="0" borderId="1" xfId="0" applyNumberFormat="1" applyFont="1" applyFill="1" applyBorder="1" applyAlignment="1">
      <alignment vertical="top" wrapText="1"/>
    </xf>
    <xf numFmtId="0" fontId="2" fillId="2" borderId="18" xfId="0" applyFont="1" applyFill="1" applyBorder="1" applyAlignment="1">
      <alignment horizontal="left" vertical="center" wrapText="1"/>
    </xf>
    <xf numFmtId="0" fontId="9" fillId="12" borderId="1" xfId="0" applyFont="1" applyFill="1" applyBorder="1" applyAlignment="1">
      <alignment horizontal="left"/>
    </xf>
    <xf numFmtId="0" fontId="2" fillId="12" borderId="1" xfId="0" applyFont="1" applyFill="1" applyBorder="1" applyAlignment="1">
      <alignment horizontal="center"/>
    </xf>
    <xf numFmtId="0" fontId="2" fillId="12" borderId="3" xfId="0" applyFont="1" applyFill="1" applyBorder="1" applyAlignment="1">
      <alignment horizontal="center"/>
    </xf>
    <xf numFmtId="169" fontId="9" fillId="12" borderId="1" xfId="0" applyNumberFormat="1" applyFont="1" applyFill="1" applyBorder="1" applyAlignment="1">
      <alignment horizontal="center"/>
    </xf>
    <xf numFmtId="2" fontId="9" fillId="12" borderId="1" xfId="0" applyNumberFormat="1" applyFont="1" applyFill="1" applyBorder="1" applyAlignment="1">
      <alignment horizontal="right"/>
    </xf>
    <xf numFmtId="170" fontId="2" fillId="12" borderId="1" xfId="0" applyNumberFormat="1" applyFont="1" applyFill="1" applyBorder="1" applyAlignment="1">
      <alignment horizontal="center"/>
    </xf>
    <xf numFmtId="2" fontId="2" fillId="12" borderId="1" xfId="0" applyNumberFormat="1" applyFont="1" applyFill="1" applyBorder="1" applyAlignment="1">
      <alignment horizontal="right"/>
    </xf>
    <xf numFmtId="0" fontId="2" fillId="12" borderId="5" xfId="0" applyFont="1" applyFill="1" applyBorder="1" applyAlignment="1">
      <alignment horizontal="center"/>
    </xf>
    <xf numFmtId="0" fontId="9" fillId="15" borderId="4" xfId="0" applyFont="1" applyFill="1" applyBorder="1" applyAlignment="1">
      <alignment vertical="top"/>
    </xf>
    <xf numFmtId="0" fontId="15" fillId="15" borderId="1" xfId="0" applyFont="1" applyFill="1" applyBorder="1" applyAlignment="1">
      <alignment vertical="top" wrapText="1"/>
    </xf>
    <xf numFmtId="169" fontId="15" fillId="15" borderId="1" xfId="1" applyNumberFormat="1" applyFont="1" applyFill="1" applyBorder="1" applyAlignment="1">
      <alignment vertical="top"/>
    </xf>
    <xf numFmtId="39" fontId="15" fillId="15" borderId="1" xfId="1" applyNumberFormat="1" applyFont="1" applyFill="1" applyBorder="1" applyAlignment="1">
      <alignment vertical="top"/>
    </xf>
    <xf numFmtId="39" fontId="15" fillId="15" borderId="3" xfId="1" applyNumberFormat="1" applyFont="1" applyFill="1" applyBorder="1" applyAlignment="1">
      <alignment vertical="top"/>
    </xf>
    <xf numFmtId="171" fontId="15" fillId="15" borderId="1" xfId="1" applyNumberFormat="1" applyFont="1" applyFill="1" applyBorder="1" applyAlignment="1">
      <alignment vertical="top"/>
    </xf>
    <xf numFmtId="0" fontId="9" fillId="7" borderId="18" xfId="0" applyFont="1" applyFill="1" applyBorder="1" applyAlignment="1">
      <alignment vertical="top"/>
    </xf>
    <xf numFmtId="0" fontId="9" fillId="7" borderId="18" xfId="0" applyFont="1" applyFill="1" applyBorder="1" applyAlignment="1">
      <alignment vertical="top" wrapText="1"/>
    </xf>
    <xf numFmtId="0" fontId="13" fillId="2" borderId="11" xfId="0" applyFont="1" applyFill="1" applyBorder="1" applyAlignment="1">
      <alignment vertical="top" wrapText="1"/>
    </xf>
    <xf numFmtId="169" fontId="13" fillId="8" borderId="11" xfId="0" applyNumberFormat="1" applyFont="1" applyFill="1" applyBorder="1" applyAlignment="1">
      <alignment vertical="top" wrapText="1"/>
    </xf>
    <xf numFmtId="169" fontId="14" fillId="8" borderId="11" xfId="0" applyNumberFormat="1" applyFont="1" applyFill="1" applyBorder="1" applyAlignment="1">
      <alignment vertical="top" wrapText="1"/>
    </xf>
    <xf numFmtId="169" fontId="14" fillId="10" borderId="24" xfId="0" applyNumberFormat="1" applyFont="1" applyFill="1" applyBorder="1" applyAlignment="1">
      <alignment vertical="top" wrapText="1"/>
    </xf>
    <xf numFmtId="9" fontId="14" fillId="10" borderId="24" xfId="0" applyNumberFormat="1" applyFont="1" applyFill="1" applyBorder="1" applyAlignment="1">
      <alignment vertical="top" wrapText="1"/>
    </xf>
    <xf numFmtId="169" fontId="14" fillId="10" borderId="26" xfId="0" applyNumberFormat="1" applyFont="1" applyFill="1" applyBorder="1" applyAlignment="1">
      <alignment vertical="top" wrapText="1"/>
    </xf>
    <xf numFmtId="0" fontId="14" fillId="10" borderId="9" xfId="0" applyFont="1" applyFill="1" applyBorder="1" applyAlignment="1">
      <alignment vertical="top" wrapText="1"/>
    </xf>
    <xf numFmtId="39" fontId="22" fillId="0" borderId="1" xfId="1" applyNumberFormat="1" applyFont="1" applyFill="1" applyBorder="1" applyAlignment="1">
      <alignment vertical="center"/>
    </xf>
    <xf numFmtId="0" fontId="24" fillId="0" borderId="1" xfId="0" applyFont="1" applyFill="1" applyBorder="1" applyAlignment="1">
      <alignment vertical="top" wrapText="1"/>
    </xf>
    <xf numFmtId="0" fontId="8" fillId="0" borderId="0" xfId="0" applyFont="1" applyFill="1"/>
    <xf numFmtId="169" fontId="24" fillId="0" borderId="1" xfId="1" applyNumberFormat="1" applyFont="1" applyFill="1" applyBorder="1" applyAlignment="1">
      <alignment vertical="top" wrapText="1"/>
    </xf>
    <xf numFmtId="169" fontId="22" fillId="0" borderId="1" xfId="1" applyNumberFormat="1" applyFont="1" applyFill="1" applyBorder="1"/>
    <xf numFmtId="169" fontId="22" fillId="0" borderId="1" xfId="1" applyNumberFormat="1" applyFont="1" applyFill="1" applyBorder="1" applyAlignment="1">
      <alignment vertical="center"/>
    </xf>
    <xf numFmtId="0" fontId="24" fillId="10" borderId="1" xfId="0" applyFont="1" applyFill="1" applyBorder="1" applyAlignment="1">
      <alignment vertical="top" wrapText="1"/>
    </xf>
    <xf numFmtId="169" fontId="24" fillId="10" borderId="1" xfId="1" applyNumberFormat="1" applyFont="1" applyFill="1" applyBorder="1" applyAlignment="1">
      <alignment vertical="top" wrapText="1"/>
    </xf>
    <xf numFmtId="169" fontId="22" fillId="10" borderId="18" xfId="1" applyNumberFormat="1" applyFont="1" applyFill="1" applyBorder="1"/>
    <xf numFmtId="39" fontId="22" fillId="10" borderId="1" xfId="1" applyNumberFormat="1" applyFont="1" applyFill="1" applyBorder="1"/>
    <xf numFmtId="39" fontId="22" fillId="10" borderId="1" xfId="1" applyNumberFormat="1" applyFont="1" applyFill="1" applyBorder="1" applyAlignment="1">
      <alignment vertical="center"/>
    </xf>
    <xf numFmtId="169" fontId="22" fillId="10" borderId="1" xfId="1" applyNumberFormat="1" applyFont="1" applyFill="1" applyBorder="1" applyAlignment="1">
      <alignment vertical="center"/>
    </xf>
    <xf numFmtId="169" fontId="22" fillId="10" borderId="1" xfId="1" applyNumberFormat="1" applyFont="1" applyFill="1" applyBorder="1"/>
    <xf numFmtId="39" fontId="22" fillId="10" borderId="1" xfId="1" applyNumberFormat="1" applyFont="1" applyFill="1" applyBorder="1" applyAlignment="1">
      <alignment vertical="top" wrapText="1"/>
    </xf>
    <xf numFmtId="0" fontId="9" fillId="16" borderId="1" xfId="0" applyFont="1" applyFill="1" applyBorder="1" applyAlignment="1">
      <alignment horizontal="left"/>
    </xf>
    <xf numFmtId="0" fontId="2" fillId="16" borderId="1" xfId="0" applyFont="1" applyFill="1" applyBorder="1" applyAlignment="1">
      <alignment horizontal="center"/>
    </xf>
    <xf numFmtId="0" fontId="2" fillId="16" borderId="3" xfId="0" applyFont="1" applyFill="1" applyBorder="1" applyAlignment="1">
      <alignment horizontal="center"/>
    </xf>
    <xf numFmtId="169" fontId="9" fillId="16" borderId="1" xfId="0" applyNumberFormat="1" applyFont="1" applyFill="1" applyBorder="1" applyAlignment="1">
      <alignment horizontal="center"/>
    </xf>
    <xf numFmtId="2" fontId="9" fillId="16" borderId="1" xfId="0" applyNumberFormat="1" applyFont="1" applyFill="1" applyBorder="1" applyAlignment="1">
      <alignment horizontal="right"/>
    </xf>
    <xf numFmtId="169" fontId="9" fillId="16" borderId="1" xfId="0" applyNumberFormat="1" applyFont="1" applyFill="1" applyBorder="1" applyAlignment="1">
      <alignment horizontal="right"/>
    </xf>
    <xf numFmtId="170" fontId="2" fillId="16" borderId="1" xfId="0" applyNumberFormat="1" applyFont="1" applyFill="1" applyBorder="1" applyAlignment="1">
      <alignment horizontal="center"/>
    </xf>
    <xf numFmtId="2" fontId="2" fillId="16" borderId="1" xfId="0" applyNumberFormat="1" applyFont="1" applyFill="1" applyBorder="1" applyAlignment="1">
      <alignment horizontal="right"/>
    </xf>
    <xf numFmtId="0" fontId="2" fillId="16" borderId="5" xfId="0" applyFont="1" applyFill="1" applyBorder="1" applyAlignment="1">
      <alignment horizontal="center"/>
    </xf>
    <xf numFmtId="0" fontId="8" fillId="15" borderId="3" xfId="0" applyFont="1" applyFill="1" applyBorder="1" applyAlignment="1">
      <alignment horizontal="left" vertical="center"/>
    </xf>
    <xf numFmtId="0" fontId="8" fillId="15" borderId="4" xfId="0" applyFont="1" applyFill="1" applyBorder="1" applyAlignment="1">
      <alignment horizontal="center" vertical="center"/>
    </xf>
    <xf numFmtId="0" fontId="8" fillId="15" borderId="5" xfId="0" applyFont="1" applyFill="1" applyBorder="1" applyAlignment="1">
      <alignment horizontal="center" vertical="center"/>
    </xf>
    <xf numFmtId="0" fontId="22" fillId="15" borderId="1" xfId="0" applyFont="1" applyFill="1" applyBorder="1" applyAlignment="1">
      <alignment vertical="top" wrapText="1"/>
    </xf>
    <xf numFmtId="165" fontId="22" fillId="15" borderId="1" xfId="1" applyFont="1" applyFill="1" applyBorder="1" applyAlignment="1">
      <alignment vertical="top" wrapText="1"/>
    </xf>
    <xf numFmtId="169" fontId="22" fillId="15" borderId="1" xfId="1" applyNumberFormat="1" applyFont="1" applyFill="1" applyBorder="1" applyAlignment="1">
      <alignment vertical="center"/>
    </xf>
    <xf numFmtId="9" fontId="22" fillId="15" borderId="1" xfId="3" applyFont="1" applyFill="1" applyBorder="1" applyAlignment="1">
      <alignment vertical="center"/>
    </xf>
    <xf numFmtId="39" fontId="22" fillId="15" borderId="1" xfId="1" applyNumberFormat="1" applyFont="1" applyFill="1" applyBorder="1" applyAlignment="1">
      <alignment vertical="center"/>
    </xf>
    <xf numFmtId="9" fontId="25" fillId="15" borderId="1" xfId="3" applyFont="1" applyFill="1" applyBorder="1" applyAlignment="1">
      <alignment horizontal="left"/>
    </xf>
    <xf numFmtId="165" fontId="22" fillId="15" borderId="1" xfId="1" applyFont="1" applyFill="1" applyBorder="1"/>
    <xf numFmtId="165" fontId="8" fillId="2" borderId="0" xfId="1" applyFont="1" applyFill="1" applyBorder="1"/>
    <xf numFmtId="0" fontId="27" fillId="4" borderId="0" xfId="0" applyFont="1" applyFill="1" applyBorder="1" applyAlignment="1">
      <alignment vertical="center" wrapText="1"/>
    </xf>
    <xf numFmtId="165" fontId="27" fillId="4" borderId="0" xfId="1" applyFont="1" applyFill="1" applyBorder="1" applyAlignment="1">
      <alignment vertical="center" wrapText="1"/>
    </xf>
    <xf numFmtId="169" fontId="27" fillId="4" borderId="0" xfId="1" applyNumberFormat="1" applyFont="1" applyFill="1" applyBorder="1" applyAlignment="1">
      <alignment vertical="center" wrapText="1"/>
    </xf>
    <xf numFmtId="169" fontId="8" fillId="4" borderId="0" xfId="0" applyNumberFormat="1" applyFont="1" applyFill="1" applyBorder="1" applyAlignment="1">
      <alignment vertical="center" wrapText="1"/>
    </xf>
    <xf numFmtId="167" fontId="27" fillId="4" borderId="0" xfId="0" applyNumberFormat="1" applyFont="1" applyFill="1" applyBorder="1" applyAlignment="1">
      <alignment vertical="center" wrapText="1"/>
    </xf>
    <xf numFmtId="172" fontId="27" fillId="4" borderId="29" xfId="0" applyNumberFormat="1" applyFont="1" applyFill="1" applyBorder="1" applyAlignment="1">
      <alignment vertical="top" wrapText="1"/>
    </xf>
    <xf numFmtId="173" fontId="27" fillId="2" borderId="0" xfId="0" applyNumberFormat="1" applyFont="1" applyFill="1" applyBorder="1" applyAlignment="1">
      <alignment vertical="center" wrapText="1"/>
    </xf>
    <xf numFmtId="0" fontId="27" fillId="2" borderId="0" xfId="0" applyFont="1" applyFill="1" applyBorder="1" applyAlignment="1">
      <alignment vertical="center" wrapText="1"/>
    </xf>
    <xf numFmtId="0" fontId="27" fillId="2" borderId="6" xfId="0" applyFont="1" applyFill="1" applyBorder="1" applyAlignment="1">
      <alignment vertical="center" wrapText="1"/>
    </xf>
    <xf numFmtId="0" fontId="8" fillId="17" borderId="3" xfId="0" applyFont="1" applyFill="1" applyBorder="1" applyAlignment="1">
      <alignment horizontal="left" vertical="center"/>
    </xf>
    <xf numFmtId="0" fontId="8" fillId="17" borderId="4" xfId="0" applyFont="1" applyFill="1" applyBorder="1" applyAlignment="1">
      <alignment horizontal="left" vertical="center" wrapText="1"/>
    </xf>
    <xf numFmtId="0" fontId="8" fillId="17" borderId="4" xfId="0" applyFont="1" applyFill="1" applyBorder="1" applyAlignment="1">
      <alignment vertical="center" wrapText="1"/>
    </xf>
    <xf numFmtId="165" fontId="8" fillId="17" borderId="4" xfId="1" applyFont="1" applyFill="1" applyBorder="1" applyAlignment="1">
      <alignment vertical="center" wrapText="1"/>
    </xf>
    <xf numFmtId="169" fontId="8" fillId="17" borderId="4" xfId="1" applyNumberFormat="1" applyFont="1" applyFill="1" applyBorder="1" applyAlignment="1">
      <alignment vertical="center" wrapText="1"/>
    </xf>
    <xf numFmtId="169" fontId="8" fillId="17" borderId="4" xfId="0" applyNumberFormat="1" applyFont="1" applyFill="1" applyBorder="1" applyAlignment="1">
      <alignment vertical="center" wrapText="1"/>
    </xf>
    <xf numFmtId="0" fontId="8" fillId="17" borderId="5" xfId="0" applyFont="1" applyFill="1" applyBorder="1" applyAlignment="1">
      <alignment vertical="top" wrapText="1"/>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2" fillId="0" borderId="9" xfId="0" applyFont="1" applyFill="1" applyBorder="1" applyAlignment="1">
      <alignment vertical="top"/>
    </xf>
    <xf numFmtId="0" fontId="2" fillId="0" borderId="18" xfId="0" applyFont="1" applyFill="1" applyBorder="1" applyAlignment="1">
      <alignment vertical="top"/>
    </xf>
    <xf numFmtId="0" fontId="20" fillId="2" borderId="18" xfId="0" applyFont="1" applyFill="1" applyBorder="1" applyAlignment="1">
      <alignment horizontal="left" vertical="center"/>
    </xf>
    <xf numFmtId="0" fontId="20" fillId="0" borderId="1" xfId="0" applyFont="1" applyFill="1" applyBorder="1" applyAlignment="1">
      <alignment vertical="center" wrapText="1"/>
    </xf>
    <xf numFmtId="0" fontId="28" fillId="0" borderId="1" xfId="0" applyFont="1" applyFill="1" applyBorder="1" applyAlignment="1">
      <alignment vertical="top" wrapText="1"/>
    </xf>
    <xf numFmtId="169" fontId="13" fillId="0" borderId="1" xfId="0" applyNumberFormat="1" applyFont="1" applyFill="1" applyBorder="1" applyAlignment="1">
      <alignment horizontal="center" vertical="top" wrapText="1"/>
    </xf>
    <xf numFmtId="169" fontId="28" fillId="8" borderId="1" xfId="1" applyNumberFormat="1" applyFont="1" applyFill="1" applyBorder="1" applyAlignment="1">
      <alignment vertical="top"/>
    </xf>
    <xf numFmtId="39" fontId="28" fillId="0" borderId="1" xfId="1" applyNumberFormat="1" applyFont="1" applyFill="1" applyBorder="1" applyAlignment="1">
      <alignment vertical="top"/>
    </xf>
    <xf numFmtId="2" fontId="13" fillId="0" borderId="1" xfId="0" applyNumberFormat="1" applyFont="1" applyFill="1" applyBorder="1" applyAlignment="1">
      <alignment horizontal="center" vertical="top" wrapText="1"/>
    </xf>
    <xf numFmtId="169" fontId="28" fillId="0" borderId="1" xfId="1" applyNumberFormat="1" applyFont="1" applyFill="1" applyBorder="1" applyAlignment="1">
      <alignment vertical="top"/>
    </xf>
    <xf numFmtId="172" fontId="29" fillId="0" borderId="0" xfId="0" applyNumberFormat="1" applyFont="1" applyFill="1" applyBorder="1" applyAlignment="1">
      <alignment vertical="center" wrapText="1"/>
    </xf>
    <xf numFmtId="0" fontId="8" fillId="10" borderId="1" xfId="0" applyFont="1" applyFill="1" applyBorder="1" applyAlignment="1">
      <alignment horizontal="right" vertical="center"/>
    </xf>
    <xf numFmtId="0" fontId="8" fillId="10" borderId="9" xfId="0" applyFont="1" applyFill="1" applyBorder="1" applyAlignment="1">
      <alignment horizontal="right" vertical="center"/>
    </xf>
    <xf numFmtId="0" fontId="8" fillId="10" borderId="18" xfId="0" applyFont="1" applyFill="1" applyBorder="1" applyAlignment="1">
      <alignment horizontal="right" vertical="center"/>
    </xf>
    <xf numFmtId="165" fontId="24" fillId="10" borderId="1" xfId="1" applyFont="1" applyFill="1" applyBorder="1" applyAlignment="1">
      <alignment vertical="top" wrapText="1"/>
    </xf>
    <xf numFmtId="39" fontId="22" fillId="10" borderId="3" xfId="1" applyNumberFormat="1" applyFont="1" applyFill="1" applyBorder="1" applyAlignment="1">
      <alignment vertical="center"/>
    </xf>
    <xf numFmtId="9" fontId="22" fillId="10" borderId="3" xfId="3" applyNumberFormat="1" applyFont="1" applyFill="1" applyBorder="1" applyAlignment="1">
      <alignment vertical="center"/>
    </xf>
    <xf numFmtId="169" fontId="22" fillId="10" borderId="3" xfId="2" applyNumberFormat="1" applyFont="1" applyFill="1" applyBorder="1" applyAlignment="1">
      <alignment vertical="center"/>
    </xf>
    <xf numFmtId="39" fontId="22" fillId="10" borderId="1" xfId="1" quotePrefix="1" applyNumberFormat="1" applyFont="1" applyFill="1" applyBorder="1" applyAlignment="1">
      <alignment vertical="top" wrapText="1"/>
    </xf>
    <xf numFmtId="0" fontId="8" fillId="17" borderId="4" xfId="0" applyFont="1" applyFill="1" applyBorder="1" applyAlignment="1">
      <alignment horizontal="left" vertical="center"/>
    </xf>
    <xf numFmtId="169" fontId="8" fillId="17" borderId="4" xfId="1" applyNumberFormat="1" applyFont="1" applyFill="1" applyBorder="1" applyAlignment="1">
      <alignment horizontal="left" vertical="center"/>
    </xf>
    <xf numFmtId="169" fontId="8" fillId="17" borderId="4" xfId="0" applyNumberFormat="1" applyFont="1" applyFill="1" applyBorder="1" applyAlignment="1">
      <alignment horizontal="left" vertical="center"/>
    </xf>
    <xf numFmtId="0" fontId="8" fillId="17" borderId="5" xfId="0" applyFont="1" applyFill="1" applyBorder="1" applyAlignment="1">
      <alignment horizontal="left" vertical="top" wrapText="1"/>
    </xf>
    <xf numFmtId="0" fontId="2" fillId="0" borderId="9" xfId="0" applyFont="1" applyFill="1" applyBorder="1" applyAlignment="1">
      <alignment horizontal="left" vertical="center"/>
    </xf>
    <xf numFmtId="0" fontId="30" fillId="0" borderId="9" xfId="5" applyFont="1" applyFill="1" applyBorder="1" applyAlignment="1">
      <alignment horizontal="left"/>
    </xf>
    <xf numFmtId="165" fontId="2" fillId="0" borderId="1" xfId="1" applyFont="1" applyFill="1" applyBorder="1" applyAlignment="1">
      <alignment vertical="top" wrapText="1"/>
    </xf>
    <xf numFmtId="0" fontId="28" fillId="0" borderId="1" xfId="0" applyFont="1" applyFill="1" applyBorder="1" applyAlignment="1">
      <alignment horizontal="right" vertical="top" wrapText="1"/>
    </xf>
    <xf numFmtId="169" fontId="28" fillId="0" borderId="1" xfId="1" applyNumberFormat="1" applyFont="1" applyFill="1" applyBorder="1" applyAlignment="1">
      <alignment horizontal="right" vertical="center" wrapText="1"/>
    </xf>
    <xf numFmtId="174" fontId="28" fillId="0" borderId="1" xfId="1" applyNumberFormat="1" applyFont="1" applyFill="1" applyBorder="1" applyAlignment="1">
      <alignment horizontal="right" vertical="center" wrapText="1"/>
    </xf>
    <xf numFmtId="169" fontId="28" fillId="8" borderId="1" xfId="1" applyNumberFormat="1" applyFont="1" applyFill="1" applyBorder="1" applyAlignment="1">
      <alignment horizontal="right" vertical="center"/>
    </xf>
    <xf numFmtId="165" fontId="28" fillId="0" borderId="1" xfId="1" applyFont="1" applyFill="1" applyBorder="1" applyAlignment="1">
      <alignment horizontal="right" vertical="center"/>
    </xf>
    <xf numFmtId="0" fontId="8" fillId="9" borderId="0" xfId="0" applyFont="1" applyFill="1"/>
    <xf numFmtId="0" fontId="2" fillId="0" borderId="9" xfId="0" applyFont="1" applyFill="1" applyBorder="1" applyAlignment="1">
      <alignment horizontal="left" vertical="center" wrapText="1"/>
    </xf>
    <xf numFmtId="0" fontId="30" fillId="0" borderId="1" xfId="5" applyFont="1" applyFill="1" applyBorder="1" applyAlignment="1">
      <alignment horizontal="left"/>
    </xf>
    <xf numFmtId="165" fontId="8" fillId="9" borderId="0" xfId="0" applyNumberFormat="1" applyFont="1" applyFill="1" applyBorder="1" applyAlignment="1">
      <alignment vertical="center" wrapText="1"/>
    </xf>
    <xf numFmtId="165" fontId="2" fillId="0" borderId="18" xfId="1" applyFont="1" applyFill="1" applyBorder="1" applyAlignment="1">
      <alignment vertical="top" wrapText="1"/>
    </xf>
    <xf numFmtId="39" fontId="20" fillId="0" borderId="2" xfId="1" applyNumberFormat="1" applyFont="1" applyFill="1" applyBorder="1" applyAlignment="1">
      <alignment horizontal="center" vertical="top" wrapText="1"/>
    </xf>
    <xf numFmtId="174" fontId="8" fillId="17" borderId="4" xfId="0" applyNumberFormat="1" applyFont="1" applyFill="1" applyBorder="1" applyAlignment="1">
      <alignment horizontal="right" vertical="center"/>
    </xf>
    <xf numFmtId="0" fontId="20" fillId="18" borderId="5" xfId="5" applyFont="1" applyFill="1" applyBorder="1" applyAlignment="1" applyProtection="1">
      <alignment horizontal="left" vertical="center" wrapText="1"/>
    </xf>
    <xf numFmtId="0" fontId="20" fillId="0" borderId="18" xfId="0" applyFont="1" applyFill="1" applyBorder="1" applyAlignment="1">
      <alignment horizontal="left" vertical="center" wrapText="1"/>
    </xf>
    <xf numFmtId="0" fontId="20" fillId="2" borderId="1" xfId="0" applyFont="1" applyFill="1" applyBorder="1" applyAlignment="1">
      <alignment vertical="center" wrapText="1"/>
    </xf>
    <xf numFmtId="165" fontId="20" fillId="2" borderId="1" xfId="1" applyFont="1" applyFill="1" applyBorder="1" applyAlignment="1">
      <alignment horizontal="right" vertical="center" wrapText="1"/>
    </xf>
    <xf numFmtId="169" fontId="20" fillId="8" borderId="4" xfId="1" applyNumberFormat="1" applyFont="1" applyFill="1" applyBorder="1" applyAlignment="1">
      <alignment vertical="center" wrapText="1"/>
    </xf>
    <xf numFmtId="0" fontId="20" fillId="0" borderId="1" xfId="5" applyFont="1" applyBorder="1" applyAlignment="1">
      <alignment horizontal="center" vertical="center"/>
    </xf>
    <xf numFmtId="175" fontId="20" fillId="0" borderId="1" xfId="6" applyNumberFormat="1" applyFont="1" applyBorder="1" applyAlignment="1">
      <alignment horizontal="center" vertical="center"/>
    </xf>
    <xf numFmtId="0" fontId="8" fillId="10" borderId="5" xfId="0" applyFont="1" applyFill="1" applyBorder="1" applyAlignment="1">
      <alignment horizontal="right" vertical="center"/>
    </xf>
    <xf numFmtId="0" fontId="20" fillId="10" borderId="1" xfId="0" applyFont="1" applyFill="1" applyBorder="1" applyAlignment="1">
      <alignment horizontal="right" vertical="center" wrapText="1"/>
    </xf>
    <xf numFmtId="165" fontId="22" fillId="10" borderId="1" xfId="1" applyFont="1" applyFill="1" applyBorder="1"/>
    <xf numFmtId="0" fontId="2" fillId="0" borderId="9" xfId="0" applyFont="1" applyFill="1" applyBorder="1" applyAlignment="1">
      <alignment horizontal="left" vertical="top"/>
    </xf>
    <xf numFmtId="0" fontId="8" fillId="0" borderId="9" xfId="0" applyFont="1" applyFill="1" applyBorder="1" applyAlignment="1">
      <alignment horizontal="right" vertical="center"/>
    </xf>
    <xf numFmtId="0" fontId="20" fillId="0" borderId="18" xfId="0" applyFont="1" applyFill="1" applyBorder="1" applyAlignment="1">
      <alignment horizontal="left" vertical="center"/>
    </xf>
    <xf numFmtId="169" fontId="28" fillId="0" borderId="1" xfId="1" applyNumberFormat="1" applyFont="1" applyFill="1" applyBorder="1" applyAlignment="1">
      <alignment horizontal="right" vertical="top" wrapText="1"/>
    </xf>
    <xf numFmtId="174" fontId="28" fillId="0" borderId="1" xfId="1" applyNumberFormat="1" applyFont="1" applyFill="1" applyBorder="1" applyAlignment="1">
      <alignment horizontal="right" vertical="top" wrapText="1"/>
    </xf>
    <xf numFmtId="169" fontId="28" fillId="8" borderId="1" xfId="1" applyNumberFormat="1" applyFont="1" applyFill="1" applyBorder="1" applyAlignment="1">
      <alignment horizontal="right" vertical="top"/>
    </xf>
    <xf numFmtId="165" fontId="28" fillId="0" borderId="1" xfId="1" applyFont="1" applyFill="1" applyBorder="1" applyAlignment="1">
      <alignment horizontal="left" vertical="top"/>
    </xf>
    <xf numFmtId="176" fontId="28" fillId="0" borderId="1" xfId="1" applyNumberFormat="1" applyFont="1" applyFill="1" applyBorder="1" applyAlignment="1">
      <alignment horizontal="right" vertical="top" wrapText="1"/>
    </xf>
    <xf numFmtId="169" fontId="28" fillId="0" borderId="1" xfId="1" applyNumberFormat="1" applyFont="1" applyFill="1" applyBorder="1" applyAlignment="1">
      <alignment vertical="top" wrapText="1"/>
    </xf>
    <xf numFmtId="169" fontId="31" fillId="8" borderId="1" xfId="1" applyNumberFormat="1" applyFont="1" applyFill="1" applyBorder="1" applyAlignment="1">
      <alignment vertical="top"/>
    </xf>
    <xf numFmtId="165" fontId="32" fillId="0" borderId="0" xfId="0" applyNumberFormat="1" applyFont="1" applyFill="1"/>
    <xf numFmtId="169" fontId="28" fillId="0" borderId="3" xfId="1" applyNumberFormat="1" applyFont="1" applyFill="1" applyBorder="1" applyAlignment="1">
      <alignment vertical="top"/>
    </xf>
    <xf numFmtId="169" fontId="22" fillId="10" borderId="3" xfId="1" applyNumberFormat="1" applyFont="1" applyFill="1" applyBorder="1" applyAlignment="1">
      <alignment vertical="center"/>
    </xf>
    <xf numFmtId="0" fontId="20" fillId="0" borderId="9" xfId="0" applyFont="1" applyFill="1" applyBorder="1" applyAlignment="1">
      <alignment horizontal="left" vertical="center"/>
    </xf>
    <xf numFmtId="176" fontId="28" fillId="0" borderId="1" xfId="1" applyNumberFormat="1" applyFont="1" applyFill="1" applyBorder="1" applyAlignment="1">
      <alignment vertical="center" wrapText="1"/>
    </xf>
    <xf numFmtId="169" fontId="28" fillId="0" borderId="1" xfId="1" applyNumberFormat="1" applyFont="1" applyFill="1" applyBorder="1" applyAlignment="1">
      <alignment vertical="center" wrapText="1"/>
    </xf>
    <xf numFmtId="169" fontId="28" fillId="0" borderId="1" xfId="1" applyNumberFormat="1" applyFont="1" applyFill="1" applyBorder="1" applyAlignment="1">
      <alignment vertical="center"/>
    </xf>
    <xf numFmtId="165" fontId="28" fillId="0" borderId="1" xfId="1" applyFont="1" applyFill="1" applyBorder="1"/>
    <xf numFmtId="174" fontId="28" fillId="0" borderId="1" xfId="1" applyNumberFormat="1" applyFont="1" applyFill="1" applyBorder="1" applyAlignment="1">
      <alignment vertical="center" wrapText="1"/>
    </xf>
    <xf numFmtId="39" fontId="20" fillId="0" borderId="3" xfId="1" applyNumberFormat="1" applyFont="1" applyFill="1" applyBorder="1" applyAlignment="1">
      <alignment vertical="center"/>
    </xf>
    <xf numFmtId="39" fontId="20" fillId="0" borderId="1" xfId="1" applyNumberFormat="1" applyFont="1" applyFill="1" applyBorder="1"/>
    <xf numFmtId="165" fontId="20" fillId="0" borderId="1" xfId="1" applyFont="1" applyFill="1" applyBorder="1"/>
    <xf numFmtId="165" fontId="8" fillId="0" borderId="0" xfId="0" applyNumberFormat="1" applyFont="1" applyFill="1"/>
    <xf numFmtId="174" fontId="22" fillId="10" borderId="1" xfId="1" applyNumberFormat="1" applyFont="1" applyFill="1" applyBorder="1" applyAlignment="1">
      <alignment vertical="center"/>
    </xf>
    <xf numFmtId="169" fontId="8" fillId="17" borderId="45" xfId="1" applyNumberFormat="1" applyFont="1" applyFill="1" applyBorder="1" applyAlignment="1">
      <alignment horizontal="left" vertical="center"/>
    </xf>
    <xf numFmtId="0" fontId="22" fillId="0" borderId="1" xfId="0" applyFont="1" applyFill="1" applyBorder="1" applyAlignment="1">
      <alignment vertical="top" wrapText="1"/>
    </xf>
    <xf numFmtId="165" fontId="22" fillId="0" borderId="1" xfId="1" applyFont="1" applyFill="1" applyBorder="1" applyAlignment="1">
      <alignment vertical="top" wrapText="1"/>
    </xf>
    <xf numFmtId="169" fontId="33" fillId="8" borderId="1" xfId="1" applyNumberFormat="1" applyFont="1" applyFill="1" applyBorder="1"/>
    <xf numFmtId="169" fontId="33" fillId="8" borderId="1" xfId="1" applyNumberFormat="1" applyFont="1" applyFill="1" applyBorder="1" applyAlignment="1">
      <alignment vertical="center"/>
    </xf>
    <xf numFmtId="169" fontId="31" fillId="8" borderId="1" xfId="1" applyNumberFormat="1" applyFont="1" applyFill="1" applyBorder="1" applyAlignment="1">
      <alignment vertical="center"/>
    </xf>
    <xf numFmtId="0" fontId="20" fillId="0" borderId="1" xfId="7" applyFont="1" applyFill="1" applyBorder="1" applyAlignment="1">
      <alignment horizontal="left" vertical="top" wrapText="1" shrinkToFit="1"/>
    </xf>
    <xf numFmtId="0" fontId="20" fillId="0" borderId="18" xfId="0" applyFont="1" applyFill="1" applyBorder="1" applyAlignment="1">
      <alignment vertical="center" wrapText="1"/>
    </xf>
    <xf numFmtId="174" fontId="20" fillId="2" borderId="0" xfId="1" applyNumberFormat="1" applyFont="1" applyFill="1" applyAlignment="1">
      <alignment vertical="center"/>
    </xf>
    <xf numFmtId="0" fontId="20" fillId="0" borderId="1" xfId="0" applyFont="1" applyFill="1" applyBorder="1" applyAlignment="1">
      <alignment horizontal="center" vertical="center" wrapText="1"/>
    </xf>
    <xf numFmtId="176" fontId="20" fillId="0" borderId="1" xfId="1" applyNumberFormat="1" applyFont="1" applyBorder="1" applyAlignment="1">
      <alignment horizontal="center" vertical="center"/>
    </xf>
    <xf numFmtId="1" fontId="20" fillId="2" borderId="0" xfId="0" applyNumberFormat="1" applyFont="1" applyFill="1" applyAlignment="1">
      <alignment vertical="center"/>
    </xf>
    <xf numFmtId="39" fontId="20" fillId="0" borderId="1" xfId="1" applyNumberFormat="1" applyFont="1" applyFill="1" applyBorder="1" applyAlignment="1">
      <alignment vertical="top" wrapText="1"/>
    </xf>
    <xf numFmtId="0" fontId="8" fillId="10" borderId="18" xfId="0" applyFont="1" applyFill="1" applyBorder="1" applyAlignment="1">
      <alignment vertical="center"/>
    </xf>
    <xf numFmtId="10" fontId="22" fillId="10" borderId="1" xfId="1" applyNumberFormat="1" applyFont="1" applyFill="1" applyBorder="1" applyAlignment="1">
      <alignment horizontal="center" vertical="top" wrapText="1"/>
    </xf>
    <xf numFmtId="0" fontId="8" fillId="15" borderId="4" xfId="0" applyFont="1" applyFill="1" applyBorder="1" applyAlignment="1">
      <alignment horizontal="left" vertical="center"/>
    </xf>
    <xf numFmtId="0" fontId="8" fillId="15" borderId="5" xfId="0" applyFont="1" applyFill="1" applyBorder="1" applyAlignment="1">
      <alignment horizontal="left" vertical="center"/>
    </xf>
    <xf numFmtId="0" fontId="22" fillId="15" borderId="1" xfId="0" applyFont="1" applyFill="1" applyBorder="1" applyAlignment="1">
      <alignment horizontal="left" vertical="top" wrapText="1"/>
    </xf>
    <xf numFmtId="165" fontId="22" fillId="15" borderId="1" xfId="1" applyFont="1" applyFill="1" applyBorder="1" applyAlignment="1">
      <alignment horizontal="left" vertical="top" wrapText="1"/>
    </xf>
    <xf numFmtId="167" fontId="22" fillId="15" borderId="1" xfId="0" applyNumberFormat="1" applyFont="1" applyFill="1" applyBorder="1" applyAlignment="1">
      <alignment horizontal="left" vertical="top" wrapText="1"/>
    </xf>
    <xf numFmtId="169" fontId="22" fillId="15" borderId="1" xfId="1" applyNumberFormat="1" applyFont="1" applyFill="1" applyBorder="1" applyAlignment="1">
      <alignment horizontal="right" vertical="center"/>
    </xf>
    <xf numFmtId="39" fontId="22" fillId="15" borderId="1" xfId="1" applyNumberFormat="1" applyFont="1" applyFill="1" applyBorder="1" applyAlignment="1">
      <alignment horizontal="left"/>
    </xf>
    <xf numFmtId="39" fontId="22" fillId="15" borderId="1" xfId="1" applyNumberFormat="1" applyFont="1" applyFill="1" applyBorder="1" applyAlignment="1">
      <alignment horizontal="left" vertical="center"/>
    </xf>
    <xf numFmtId="9" fontId="22" fillId="15" borderId="1" xfId="3" applyFont="1" applyFill="1" applyBorder="1" applyAlignment="1">
      <alignment horizontal="right"/>
    </xf>
    <xf numFmtId="165" fontId="22" fillId="15" borderId="1" xfId="1" applyFont="1" applyFill="1" applyBorder="1" applyAlignment="1">
      <alignment horizontal="left"/>
    </xf>
    <xf numFmtId="10" fontId="22" fillId="15" borderId="1" xfId="1" applyNumberFormat="1" applyFont="1" applyFill="1" applyBorder="1" applyAlignment="1">
      <alignment horizontal="center" vertical="top" wrapText="1"/>
    </xf>
    <xf numFmtId="0" fontId="8" fillId="2" borderId="0" xfId="0" applyFont="1" applyFill="1" applyAlignment="1">
      <alignment horizontal="left"/>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9" xfId="0" applyFont="1" applyFill="1" applyBorder="1" applyAlignment="1">
      <alignment horizontal="left" vertical="center"/>
    </xf>
    <xf numFmtId="0" fontId="8" fillId="4" borderId="1" xfId="0" applyFont="1" applyFill="1" applyBorder="1" applyAlignment="1">
      <alignment horizontal="left" vertical="center"/>
    </xf>
    <xf numFmtId="165" fontId="8" fillId="4" borderId="1" xfId="1" applyFont="1" applyFill="1" applyBorder="1" applyAlignment="1">
      <alignment horizontal="left" vertical="center"/>
    </xf>
    <xf numFmtId="169" fontId="8" fillId="4" borderId="1" xfId="1" applyNumberFormat="1" applyFont="1" applyFill="1" applyBorder="1" applyAlignment="1">
      <alignment vertical="center" wrapText="1"/>
    </xf>
    <xf numFmtId="0" fontId="8" fillId="4" borderId="1" xfId="0" applyFont="1" applyFill="1" applyBorder="1" applyAlignment="1">
      <alignment vertical="center" wrapText="1"/>
    </xf>
    <xf numFmtId="169" fontId="8" fillId="4" borderId="1"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 xfId="0" applyFont="1" applyFill="1" applyBorder="1" applyAlignment="1">
      <alignment horizontal="center" vertical="center" wrapText="1"/>
    </xf>
    <xf numFmtId="165" fontId="8" fillId="4" borderId="1" xfId="1" applyFont="1" applyFill="1" applyBorder="1" applyAlignment="1">
      <alignment horizontal="center" vertical="center" wrapText="1"/>
    </xf>
    <xf numFmtId="0" fontId="8" fillId="4" borderId="1" xfId="0" applyFont="1" applyFill="1" applyBorder="1" applyAlignment="1">
      <alignment horizontal="center" vertical="top" wrapText="1"/>
    </xf>
    <xf numFmtId="0" fontId="20" fillId="2" borderId="0" xfId="0" applyFont="1" applyFill="1"/>
    <xf numFmtId="0" fontId="8" fillId="4" borderId="6" xfId="0" applyFont="1" applyFill="1" applyBorder="1" applyAlignment="1">
      <alignment horizontal="left" vertical="center"/>
    </xf>
    <xf numFmtId="0" fontId="8" fillId="4" borderId="45" xfId="0" applyFont="1" applyFill="1" applyBorder="1" applyAlignment="1">
      <alignment horizontal="left" vertical="center"/>
    </xf>
    <xf numFmtId="0" fontId="8" fillId="4" borderId="33" xfId="0" applyFont="1" applyFill="1" applyBorder="1" applyAlignment="1">
      <alignment horizontal="left" vertical="center"/>
    </xf>
    <xf numFmtId="167" fontId="8" fillId="4" borderId="1" xfId="0" applyNumberFormat="1" applyFont="1" applyFill="1" applyBorder="1" applyAlignment="1">
      <alignment horizontal="left" vertical="center"/>
    </xf>
    <xf numFmtId="169" fontId="8" fillId="4" borderId="1" xfId="1" applyNumberFormat="1" applyFont="1" applyFill="1" applyBorder="1" applyAlignment="1">
      <alignment horizontal="right" vertical="center" wrapText="1"/>
    </xf>
    <xf numFmtId="39" fontId="8" fillId="4" borderId="1" xfId="0" applyNumberFormat="1" applyFont="1" applyFill="1" applyBorder="1" applyAlignment="1">
      <alignment horizontal="center" vertical="center" wrapText="1"/>
    </xf>
    <xf numFmtId="0" fontId="8" fillId="19" borderId="6" xfId="0" applyFont="1" applyFill="1" applyBorder="1" applyAlignment="1">
      <alignment horizontal="left" vertical="center"/>
    </xf>
    <xf numFmtId="0" fontId="8" fillId="19" borderId="45" xfId="0" applyFont="1" applyFill="1" applyBorder="1" applyAlignment="1">
      <alignment horizontal="left" vertical="center"/>
    </xf>
    <xf numFmtId="0" fontId="20" fillId="19" borderId="45" xfId="0" applyFont="1" applyFill="1" applyBorder="1" applyAlignment="1">
      <alignment horizontal="left" vertical="center"/>
    </xf>
    <xf numFmtId="0" fontId="20" fillId="19" borderId="33" xfId="0" applyFont="1" applyFill="1" applyBorder="1" applyAlignment="1">
      <alignment horizontal="right" vertical="center"/>
    </xf>
    <xf numFmtId="0" fontId="8" fillId="19" borderId="1" xfId="0" applyFont="1" applyFill="1" applyBorder="1" applyAlignment="1">
      <alignment horizontal="left" vertical="center"/>
    </xf>
    <xf numFmtId="165" fontId="8" fillId="19" borderId="1" xfId="1" applyFont="1" applyFill="1" applyBorder="1" applyAlignment="1">
      <alignment horizontal="left" vertical="center"/>
    </xf>
    <xf numFmtId="169" fontId="8" fillId="19" borderId="1" xfId="1" applyNumberFormat="1" applyFont="1" applyFill="1" applyBorder="1" applyAlignment="1">
      <alignment horizontal="right" vertical="center" wrapText="1"/>
    </xf>
    <xf numFmtId="0" fontId="8" fillId="19" borderId="1" xfId="0" applyFont="1" applyFill="1" applyBorder="1" applyAlignment="1">
      <alignment vertical="center" wrapText="1"/>
    </xf>
    <xf numFmtId="172" fontId="8" fillId="19" borderId="1" xfId="0" applyNumberFormat="1" applyFont="1" applyFill="1" applyBorder="1" applyAlignment="1">
      <alignment vertical="center" wrapText="1"/>
    </xf>
    <xf numFmtId="169" fontId="8" fillId="19" borderId="1" xfId="0" applyNumberFormat="1" applyFont="1" applyFill="1" applyBorder="1" applyAlignment="1">
      <alignment horizontal="center" vertical="center" wrapText="1"/>
    </xf>
    <xf numFmtId="39" fontId="8" fillId="19" borderId="1" xfId="0" applyNumberFormat="1" applyFont="1" applyFill="1" applyBorder="1" applyAlignment="1">
      <alignment horizontal="center" vertical="center" wrapText="1"/>
    </xf>
    <xf numFmtId="172" fontId="8" fillId="19" borderId="1" xfId="0" applyNumberFormat="1" applyFont="1" applyFill="1" applyBorder="1" applyAlignment="1">
      <alignment horizontal="center" vertical="center" wrapText="1"/>
    </xf>
    <xf numFmtId="10" fontId="20" fillId="19" borderId="1" xfId="0" applyNumberFormat="1" applyFont="1" applyFill="1" applyBorder="1" applyAlignment="1">
      <alignment horizontal="center"/>
    </xf>
    <xf numFmtId="0" fontId="20" fillId="19" borderId="0" xfId="0" applyFont="1" applyFill="1"/>
    <xf numFmtId="0" fontId="20" fillId="20" borderId="3" xfId="0" applyFont="1" applyFill="1" applyBorder="1" applyAlignment="1">
      <alignment horizontal="right" vertical="top" wrapText="1"/>
    </xf>
    <xf numFmtId="0" fontId="20" fillId="20" borderId="4" xfId="0" applyFont="1" applyFill="1" applyBorder="1" applyAlignment="1">
      <alignment horizontal="right" vertical="top" wrapText="1"/>
    </xf>
    <xf numFmtId="0" fontId="20" fillId="20" borderId="5" xfId="0" applyFont="1" applyFill="1" applyBorder="1" applyAlignment="1">
      <alignment horizontal="right" vertical="top" wrapText="1"/>
    </xf>
    <xf numFmtId="0" fontId="20" fillId="20" borderId="1" xfId="0" applyFont="1" applyFill="1" applyBorder="1" applyAlignment="1">
      <alignment vertical="top" wrapText="1"/>
    </xf>
    <xf numFmtId="165" fontId="20" fillId="20" borderId="1" xfId="1" applyFont="1" applyFill="1" applyBorder="1" applyAlignment="1">
      <alignment vertical="top" wrapText="1"/>
    </xf>
    <xf numFmtId="167" fontId="20" fillId="20" borderId="1" xfId="0" applyNumberFormat="1" applyFont="1" applyFill="1" applyBorder="1" applyAlignment="1">
      <alignment vertical="top" wrapText="1"/>
    </xf>
    <xf numFmtId="39" fontId="8" fillId="20" borderId="1" xfId="0" applyNumberFormat="1" applyFont="1" applyFill="1" applyBorder="1" applyAlignment="1">
      <alignment vertical="center"/>
    </xf>
    <xf numFmtId="165" fontId="8" fillId="20" borderId="1" xfId="1" applyFont="1" applyFill="1" applyBorder="1" applyAlignment="1">
      <alignment vertical="center"/>
    </xf>
    <xf numFmtId="39" fontId="8" fillId="20" borderId="3" xfId="0" applyNumberFormat="1" applyFont="1" applyFill="1" applyBorder="1" applyAlignment="1">
      <alignment vertical="center"/>
    </xf>
    <xf numFmtId="165" fontId="8" fillId="20" borderId="1" xfId="1" applyFont="1" applyFill="1" applyBorder="1" applyAlignment="1">
      <alignment horizontal="center"/>
    </xf>
    <xf numFmtId="10" fontId="8" fillId="20" borderId="1" xfId="0" applyNumberFormat="1" applyFont="1" applyFill="1" applyBorder="1" applyAlignment="1">
      <alignment horizontal="center" vertical="top" wrapText="1"/>
    </xf>
    <xf numFmtId="0" fontId="20" fillId="0" borderId="0" xfId="0" applyFont="1"/>
    <xf numFmtId="0" fontId="8" fillId="4" borderId="3" xfId="0" applyFont="1" applyFill="1" applyBorder="1" applyAlignment="1">
      <alignment horizontal="left"/>
    </xf>
    <xf numFmtId="0" fontId="8" fillId="4" borderId="4" xfId="0" applyFont="1" applyFill="1" applyBorder="1" applyAlignment="1">
      <alignment horizontal="left"/>
    </xf>
    <xf numFmtId="0" fontId="8" fillId="4" borderId="5" xfId="0" applyFont="1" applyFill="1" applyBorder="1" applyAlignment="1">
      <alignment horizontal="left"/>
    </xf>
    <xf numFmtId="0" fontId="20" fillId="4" borderId="1" xfId="0" applyFont="1" applyFill="1" applyBorder="1" applyAlignment="1">
      <alignment vertical="top" wrapText="1"/>
    </xf>
    <xf numFmtId="165" fontId="20" fillId="4" borderId="1" xfId="1" applyFont="1" applyFill="1" applyBorder="1" applyAlignment="1">
      <alignment vertical="top" wrapText="1"/>
    </xf>
    <xf numFmtId="167" fontId="20" fillId="4" borderId="1" xfId="0" applyNumberFormat="1" applyFont="1" applyFill="1" applyBorder="1" applyAlignment="1">
      <alignment vertical="top" wrapText="1"/>
    </xf>
    <xf numFmtId="39" fontId="8" fillId="4" borderId="1" xfId="0" applyNumberFormat="1" applyFont="1" applyFill="1" applyBorder="1" applyAlignment="1">
      <alignment vertical="center"/>
    </xf>
    <xf numFmtId="39" fontId="8" fillId="4" borderId="3" xfId="0" applyNumberFormat="1" applyFont="1" applyFill="1" applyBorder="1" applyAlignment="1">
      <alignment vertical="center"/>
    </xf>
    <xf numFmtId="165" fontId="8" fillId="4" borderId="1" xfId="1" applyFont="1" applyFill="1" applyBorder="1" applyAlignment="1">
      <alignment horizontal="right"/>
    </xf>
    <xf numFmtId="39" fontId="8" fillId="4" borderId="1" xfId="0" applyNumberFormat="1" applyFont="1" applyFill="1" applyBorder="1" applyAlignment="1">
      <alignment vertical="top" wrapText="1"/>
    </xf>
    <xf numFmtId="0" fontId="20" fillId="21" borderId="3" xfId="0" applyFont="1" applyFill="1" applyBorder="1" applyAlignment="1">
      <alignment horizontal="right" vertical="top" wrapText="1"/>
    </xf>
    <xf numFmtId="0" fontId="20" fillId="21" borderId="4" xfId="0" applyFont="1" applyFill="1" applyBorder="1" applyAlignment="1">
      <alignment horizontal="right" vertical="top" wrapText="1"/>
    </xf>
    <xf numFmtId="0" fontId="20" fillId="21" borderId="5" xfId="0" applyFont="1" applyFill="1" applyBorder="1" applyAlignment="1">
      <alignment horizontal="right" vertical="top" wrapText="1"/>
    </xf>
    <xf numFmtId="0" fontId="20" fillId="21" borderId="1" xfId="0" applyFont="1" applyFill="1" applyBorder="1" applyAlignment="1">
      <alignment vertical="top" wrapText="1"/>
    </xf>
    <xf numFmtId="165" fontId="20" fillId="21" borderId="1" xfId="1" applyFont="1" applyFill="1" applyBorder="1" applyAlignment="1">
      <alignment vertical="top" wrapText="1"/>
    </xf>
    <xf numFmtId="169" fontId="8" fillId="21" borderId="1" xfId="1" applyNumberFormat="1" applyFont="1" applyFill="1" applyBorder="1"/>
    <xf numFmtId="39" fontId="8" fillId="21" borderId="1" xfId="0" applyNumberFormat="1" applyFont="1" applyFill="1" applyBorder="1"/>
    <xf numFmtId="39" fontId="8" fillId="21" borderId="1" xfId="0" applyNumberFormat="1" applyFont="1" applyFill="1" applyBorder="1" applyAlignment="1">
      <alignment vertical="center"/>
    </xf>
    <xf numFmtId="169" fontId="8" fillId="21" borderId="1" xfId="0" applyNumberFormat="1" applyFont="1" applyFill="1" applyBorder="1" applyAlignment="1">
      <alignment vertical="center"/>
    </xf>
    <xf numFmtId="39" fontId="8" fillId="21" borderId="3" xfId="0" applyNumberFormat="1" applyFont="1" applyFill="1" applyBorder="1" applyAlignment="1">
      <alignment vertical="center"/>
    </xf>
    <xf numFmtId="37" fontId="8" fillId="21" borderId="1" xfId="0" applyNumberFormat="1" applyFont="1" applyFill="1" applyBorder="1"/>
    <xf numFmtId="165" fontId="8" fillId="21" borderId="1" xfId="1" applyFont="1" applyFill="1" applyBorder="1" applyAlignment="1">
      <alignment horizontal="right"/>
    </xf>
    <xf numFmtId="39" fontId="8" fillId="21" borderId="1" xfId="0" applyNumberFormat="1" applyFont="1" applyFill="1" applyBorder="1" applyAlignment="1">
      <alignment vertical="top" wrapText="1"/>
    </xf>
    <xf numFmtId="165" fontId="2" fillId="0" borderId="0" xfId="1" applyFont="1" applyFill="1"/>
    <xf numFmtId="172" fontId="8" fillId="0" borderId="0" xfId="0" applyNumberFormat="1" applyFont="1" applyFill="1" applyBorder="1" applyAlignment="1">
      <alignment vertical="center" wrapText="1"/>
    </xf>
    <xf numFmtId="0" fontId="2" fillId="0" borderId="0" xfId="0" applyFont="1" applyBorder="1" applyAlignment="1">
      <alignment horizontal="left" wrapText="1"/>
    </xf>
    <xf numFmtId="165" fontId="2" fillId="0" borderId="0" xfId="0" applyNumberFormat="1" applyFont="1" applyBorder="1" applyAlignment="1">
      <alignment vertical="top" wrapText="1"/>
    </xf>
    <xf numFmtId="165" fontId="8" fillId="0" borderId="0" xfId="0" applyNumberFormat="1" applyFont="1" applyFill="1" applyBorder="1" applyAlignment="1">
      <alignment vertical="center" wrapText="1"/>
    </xf>
    <xf numFmtId="165" fontId="32" fillId="0" borderId="0" xfId="0" applyNumberFormat="1" applyFont="1" applyFill="1" applyBorder="1" applyAlignment="1">
      <alignment vertical="center" wrapText="1"/>
    </xf>
    <xf numFmtId="0" fontId="40" fillId="0" borderId="0" xfId="0" applyFont="1"/>
    <xf numFmtId="169" fontId="8" fillId="4" borderId="1" xfId="0" applyNumberFormat="1" applyFont="1" applyFill="1" applyBorder="1" applyAlignment="1">
      <alignment horizontal="right"/>
    </xf>
    <xf numFmtId="0" fontId="41" fillId="23" borderId="1" xfId="0" applyFont="1" applyFill="1" applyBorder="1" applyAlignment="1">
      <alignment horizontal="center" wrapText="1"/>
    </xf>
    <xf numFmtId="0" fontId="42" fillId="0" borderId="1" xfId="0" applyFont="1" applyFill="1" applyBorder="1" applyAlignment="1">
      <alignment horizontal="left" vertical="top" wrapText="1"/>
    </xf>
    <xf numFmtId="169" fontId="42" fillId="0" borderId="1" xfId="0" applyNumberFormat="1" applyFont="1" applyBorder="1"/>
    <xf numFmtId="0" fontId="42" fillId="0" borderId="1" xfId="0" applyFont="1" applyBorder="1" applyAlignment="1">
      <alignment vertical="top" wrapText="1"/>
    </xf>
    <xf numFmtId="0" fontId="42" fillId="0" borderId="1" xfId="0" applyFont="1" applyBorder="1" applyAlignment="1">
      <alignment wrapText="1"/>
    </xf>
    <xf numFmtId="0" fontId="43" fillId="0" borderId="1" xfId="0" applyFont="1" applyBorder="1" applyAlignment="1">
      <alignment wrapText="1"/>
    </xf>
    <xf numFmtId="0" fontId="42" fillId="8" borderId="1" xfId="0" applyFont="1" applyFill="1" applyBorder="1"/>
    <xf numFmtId="169" fontId="42" fillId="8" borderId="1" xfId="0" applyNumberFormat="1" applyFont="1" applyFill="1" applyBorder="1"/>
    <xf numFmtId="0" fontId="43" fillId="23" borderId="1" xfId="0" applyFont="1" applyFill="1" applyBorder="1" applyAlignment="1">
      <alignment wrapText="1"/>
    </xf>
    <xf numFmtId="0" fontId="42" fillId="0" borderId="1" xfId="0" applyFont="1" applyBorder="1"/>
    <xf numFmtId="169" fontId="42" fillId="0" borderId="1" xfId="0" applyNumberFormat="1" applyFont="1" applyFill="1" applyBorder="1"/>
    <xf numFmtId="169" fontId="8" fillId="6" borderId="1" xfId="0" applyNumberFormat="1" applyFont="1" applyFill="1" applyBorder="1" applyAlignment="1">
      <alignment horizontal="right" vertical="center"/>
    </xf>
    <xf numFmtId="39" fontId="2" fillId="0" borderId="21" xfId="1" applyNumberFormat="1" applyFont="1" applyFill="1" applyBorder="1" applyAlignment="1">
      <alignment horizontal="left" wrapText="1"/>
    </xf>
    <xf numFmtId="39" fontId="2" fillId="0" borderId="22" xfId="1" applyNumberFormat="1" applyFont="1" applyFill="1" applyBorder="1" applyAlignment="1">
      <alignment horizontal="left" wrapText="1"/>
    </xf>
    <xf numFmtId="39" fontId="2" fillId="0" borderId="19" xfId="1" applyNumberFormat="1" applyFont="1" applyFill="1" applyBorder="1" applyAlignment="1">
      <alignment horizontal="left" wrapText="1"/>
    </xf>
    <xf numFmtId="39" fontId="2" fillId="0" borderId="22" xfId="1" applyNumberFormat="1" applyFont="1" applyFill="1" applyBorder="1" applyAlignment="1">
      <alignment wrapText="1"/>
    </xf>
    <xf numFmtId="39" fontId="2" fillId="2" borderId="1" xfId="1" applyNumberFormat="1" applyFont="1" applyFill="1" applyBorder="1" applyAlignment="1">
      <alignment horizontal="center" wrapText="1"/>
    </xf>
    <xf numFmtId="39" fontId="15" fillId="10" borderId="19" xfId="1" applyNumberFormat="1" applyFont="1" applyFill="1" applyBorder="1"/>
    <xf numFmtId="39" fontId="2" fillId="2" borderId="1" xfId="1" applyNumberFormat="1" applyFont="1" applyFill="1" applyBorder="1" applyAlignment="1">
      <alignment horizontal="left" wrapText="1"/>
    </xf>
    <xf numFmtId="39" fontId="2" fillId="0" borderId="41" xfId="1" applyNumberFormat="1" applyFont="1" applyFill="1" applyBorder="1" applyAlignment="1">
      <alignment horizontal="left" wrapText="1"/>
    </xf>
    <xf numFmtId="39" fontId="2" fillId="0" borderId="27" xfId="1" applyNumberFormat="1" applyFont="1" applyFill="1" applyBorder="1" applyAlignment="1">
      <alignment horizontal="left" wrapText="1"/>
    </xf>
    <xf numFmtId="0" fontId="2" fillId="0" borderId="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3"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9" fillId="7" borderId="7" xfId="0" applyFont="1" applyFill="1" applyBorder="1" applyAlignment="1">
      <alignment vertical="top" wrapText="1"/>
    </xf>
    <xf numFmtId="0" fontId="9" fillId="7" borderId="9" xfId="0" applyFont="1" applyFill="1" applyBorder="1" applyAlignment="1">
      <alignment vertical="top" wrapText="1"/>
    </xf>
    <xf numFmtId="0" fontId="2" fillId="2" borderId="1"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14" fillId="0" borderId="40" xfId="0" applyFont="1" applyFill="1" applyBorder="1" applyAlignment="1">
      <alignment vertical="top" wrapText="1"/>
    </xf>
    <xf numFmtId="0" fontId="14" fillId="0" borderId="3" xfId="0" applyFont="1" applyFill="1" applyBorder="1" applyAlignment="1">
      <alignment vertical="top" wrapText="1"/>
    </xf>
    <xf numFmtId="0" fontId="13" fillId="2"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9" fillId="0" borderId="40" xfId="0" applyFont="1" applyFill="1" applyBorder="1" applyAlignment="1">
      <alignment vertical="top" wrapText="1"/>
    </xf>
    <xf numFmtId="0" fontId="9" fillId="0" borderId="3" xfId="0" applyFont="1" applyFill="1" applyBorder="1" applyAlignment="1">
      <alignment vertical="top" wrapText="1"/>
    </xf>
    <xf numFmtId="0" fontId="9" fillId="10" borderId="7" xfId="0" applyFont="1" applyFill="1" applyBorder="1" applyAlignment="1">
      <alignment vertical="top" wrapText="1"/>
    </xf>
    <xf numFmtId="0" fontId="2" fillId="0" borderId="40" xfId="0" applyFont="1" applyBorder="1" applyAlignment="1">
      <alignment horizontal="right" vertical="top" wrapText="1"/>
    </xf>
    <xf numFmtId="0" fontId="2" fillId="0" borderId="3" xfId="0" applyFont="1" applyBorder="1" applyAlignment="1">
      <alignment horizontal="right" vertical="top" wrapText="1"/>
    </xf>
    <xf numFmtId="0" fontId="2" fillId="0" borderId="3" xfId="0" applyFont="1" applyFill="1" applyBorder="1" applyAlignment="1">
      <alignment horizontal="right" wrapText="1"/>
    </xf>
    <xf numFmtId="0" fontId="13" fillId="0" borderId="28" xfId="0" applyFont="1" applyFill="1" applyBorder="1" applyAlignment="1">
      <alignment vertical="top" wrapText="1"/>
    </xf>
    <xf numFmtId="0" fontId="2" fillId="0" borderId="6" xfId="0" applyFont="1" applyFill="1" applyBorder="1" applyAlignment="1">
      <alignment vertical="top" wrapText="1"/>
    </xf>
    <xf numFmtId="0" fontId="2" fillId="0" borderId="3" xfId="0" applyFont="1" applyFill="1" applyBorder="1" applyAlignment="1">
      <alignment vertical="top" wrapText="1"/>
    </xf>
    <xf numFmtId="0" fontId="13" fillId="0" borderId="6" xfId="0" applyFont="1" applyBorder="1" applyAlignment="1">
      <alignment horizontal="right" vertical="top" wrapText="1"/>
    </xf>
    <xf numFmtId="0" fontId="13" fillId="0" borderId="3" xfId="0" applyFont="1" applyBorder="1" applyAlignment="1">
      <alignment horizontal="right" vertical="top" wrapText="1"/>
    </xf>
    <xf numFmtId="0" fontId="13" fillId="0" borderId="3" xfId="0" applyFont="1" applyFill="1" applyBorder="1" applyAlignment="1">
      <alignment horizontal="right" vertical="top" wrapText="1"/>
    </xf>
    <xf numFmtId="0" fontId="14" fillId="10" borderId="37" xfId="0" applyFont="1" applyFill="1" applyBorder="1" applyAlignment="1">
      <alignment vertical="top" wrapText="1"/>
    </xf>
    <xf numFmtId="39" fontId="15" fillId="12" borderId="3" xfId="1" applyNumberFormat="1" applyFont="1" applyFill="1" applyBorder="1"/>
    <xf numFmtId="0" fontId="13" fillId="0" borderId="40" xfId="0" applyFont="1" applyFill="1" applyBorder="1" applyAlignment="1">
      <alignment vertical="top" wrapText="1"/>
    </xf>
    <xf numFmtId="0" fontId="13" fillId="0" borderId="3" xfId="0" applyFont="1" applyFill="1" applyBorder="1" applyAlignment="1">
      <alignment vertical="top" wrapText="1"/>
    </xf>
    <xf numFmtId="0" fontId="13" fillId="0" borderId="7" xfId="0" applyFont="1" applyFill="1" applyBorder="1" applyAlignment="1">
      <alignment vertical="top" wrapText="1"/>
    </xf>
    <xf numFmtId="0" fontId="14" fillId="10" borderId="7" xfId="0" applyFont="1" applyFill="1" applyBorder="1" applyAlignment="1">
      <alignment vertical="top" wrapText="1"/>
    </xf>
    <xf numFmtId="0" fontId="14" fillId="10" borderId="46" xfId="0" applyFont="1" applyFill="1" applyBorder="1" applyAlignment="1">
      <alignment vertical="top" wrapText="1"/>
    </xf>
    <xf numFmtId="39" fontId="2" fillId="2" borderId="3" xfId="1" applyNumberFormat="1" applyFont="1" applyFill="1" applyBorder="1"/>
    <xf numFmtId="39" fontId="2" fillId="0" borderId="3" xfId="1" applyNumberFormat="1" applyFont="1" applyFill="1" applyBorder="1" applyAlignment="1">
      <alignment vertical="top"/>
    </xf>
    <xf numFmtId="0" fontId="2" fillId="0" borderId="3" xfId="0" applyFont="1" applyFill="1" applyBorder="1" applyAlignment="1">
      <alignment vertical="center" wrapText="1"/>
    </xf>
    <xf numFmtId="0" fontId="2" fillId="10" borderId="25" xfId="0" applyFont="1" applyFill="1" applyBorder="1"/>
    <xf numFmtId="0" fontId="2" fillId="0" borderId="47" xfId="0" applyFont="1" applyBorder="1" applyAlignment="1">
      <alignment horizontal="right" vertical="top" wrapText="1"/>
    </xf>
    <xf numFmtId="0" fontId="2" fillId="0" borderId="45" xfId="0" applyFont="1" applyBorder="1" applyAlignment="1">
      <alignment horizontal="right" vertical="top" wrapText="1"/>
    </xf>
    <xf numFmtId="0" fontId="19" fillId="14" borderId="48" xfId="0" applyFont="1" applyFill="1" applyBorder="1" applyAlignment="1">
      <alignment vertical="top" wrapText="1"/>
    </xf>
    <xf numFmtId="0" fontId="13" fillId="0" borderId="40" xfId="0" applyFont="1" applyBorder="1" applyAlignment="1">
      <alignment vertical="top" wrapText="1"/>
    </xf>
    <xf numFmtId="0" fontId="13" fillId="0" borderId="3" xfId="0" applyFont="1" applyBorder="1" applyAlignment="1">
      <alignment vertical="top" wrapText="1"/>
    </xf>
    <xf numFmtId="0" fontId="2" fillId="0" borderId="3" xfId="0" applyFont="1" applyBorder="1" applyAlignment="1">
      <alignment wrapText="1"/>
    </xf>
    <xf numFmtId="0" fontId="14" fillId="10" borderId="25" xfId="0" applyFont="1" applyFill="1" applyBorder="1" applyAlignment="1">
      <alignment vertical="top" wrapText="1"/>
    </xf>
    <xf numFmtId="0" fontId="2" fillId="0" borderId="40" xfId="0" applyFont="1" applyFill="1" applyBorder="1" applyAlignment="1">
      <alignment vertical="center"/>
    </xf>
    <xf numFmtId="37" fontId="20" fillId="0" borderId="3" xfId="1" applyNumberFormat="1" applyFont="1" applyFill="1" applyBorder="1" applyAlignment="1">
      <alignment vertical="center"/>
    </xf>
    <xf numFmtId="0" fontId="2" fillId="10" borderId="25" xfId="0" applyFont="1" applyFill="1" applyBorder="1" applyAlignment="1">
      <alignment vertical="center"/>
    </xf>
    <xf numFmtId="0" fontId="2" fillId="0" borderId="6" xfId="0" applyFont="1" applyFill="1" applyBorder="1" applyAlignment="1">
      <alignment vertical="center"/>
    </xf>
    <xf numFmtId="0" fontId="2" fillId="10" borderId="3" xfId="0" applyFont="1" applyFill="1" applyBorder="1" applyAlignment="1">
      <alignment vertical="center"/>
    </xf>
    <xf numFmtId="0" fontId="9" fillId="7" borderId="3" xfId="0" applyFont="1" applyFill="1" applyBorder="1" applyAlignment="1">
      <alignment vertical="top" wrapText="1"/>
    </xf>
    <xf numFmtId="0" fontId="2" fillId="2" borderId="3" xfId="0" applyFont="1" applyFill="1" applyBorder="1" applyAlignment="1">
      <alignment vertical="center" wrapText="1"/>
    </xf>
    <xf numFmtId="0" fontId="2" fillId="2" borderId="3" xfId="0" applyFont="1" applyFill="1" applyBorder="1" applyAlignment="1">
      <alignment horizontal="right" vertical="center" wrapText="1"/>
    </xf>
    <xf numFmtId="0" fontId="21" fillId="0" borderId="3" xfId="0" applyFont="1" applyFill="1" applyBorder="1" applyAlignment="1">
      <alignment vertical="top" wrapText="1"/>
    </xf>
    <xf numFmtId="0" fontId="24" fillId="0" borderId="3" xfId="0" applyFont="1" applyFill="1" applyBorder="1" applyAlignment="1">
      <alignment vertical="top" wrapText="1"/>
    </xf>
    <xf numFmtId="39" fontId="22" fillId="15" borderId="3" xfId="1" applyNumberFormat="1" applyFont="1" applyFill="1" applyBorder="1" applyAlignment="1">
      <alignment vertical="center"/>
    </xf>
    <xf numFmtId="0" fontId="28" fillId="0" borderId="3" xfId="0" applyFont="1" applyFill="1" applyBorder="1" applyAlignment="1">
      <alignment vertical="top" wrapText="1"/>
    </xf>
    <xf numFmtId="174" fontId="28" fillId="0" borderId="3" xfId="1" applyNumberFormat="1" applyFont="1" applyFill="1" applyBorder="1" applyAlignment="1">
      <alignment horizontal="right" vertical="center" wrapText="1"/>
    </xf>
    <xf numFmtId="174" fontId="22" fillId="10" borderId="3" xfId="1" applyNumberFormat="1" applyFont="1" applyFill="1" applyBorder="1" applyAlignment="1">
      <alignment horizontal="right"/>
    </xf>
    <xf numFmtId="174" fontId="20" fillId="0" borderId="3" xfId="5" applyNumberFormat="1" applyFont="1" applyBorder="1" applyAlignment="1">
      <alignment horizontal="right" vertical="center"/>
    </xf>
    <xf numFmtId="174" fontId="22" fillId="10" borderId="3" xfId="1" applyNumberFormat="1" applyFont="1" applyFill="1" applyBorder="1" applyAlignment="1">
      <alignment horizontal="right" vertical="center"/>
    </xf>
    <xf numFmtId="174" fontId="28" fillId="0" borderId="3" xfId="1" applyNumberFormat="1" applyFont="1" applyFill="1" applyBorder="1" applyAlignment="1">
      <alignment vertical="top" wrapText="1"/>
    </xf>
    <xf numFmtId="174" fontId="28" fillId="0" borderId="3" xfId="0" applyNumberFormat="1" applyFont="1" applyFill="1" applyBorder="1" applyAlignment="1">
      <alignment vertical="top" wrapText="1"/>
    </xf>
    <xf numFmtId="174" fontId="28" fillId="0" borderId="3" xfId="1" applyNumberFormat="1" applyFont="1" applyFill="1" applyBorder="1" applyAlignment="1">
      <alignment vertical="center" wrapText="1"/>
    </xf>
    <xf numFmtId="174" fontId="22" fillId="10" borderId="3" xfId="1" applyNumberFormat="1" applyFont="1" applyFill="1" applyBorder="1" applyAlignment="1">
      <alignment vertical="center"/>
    </xf>
    <xf numFmtId="0" fontId="20" fillId="0" borderId="3" xfId="0" applyFont="1" applyFill="1" applyBorder="1" applyAlignment="1">
      <alignment vertical="center" wrapText="1"/>
    </xf>
    <xf numFmtId="39" fontId="22" fillId="15" borderId="3" xfId="1" applyNumberFormat="1" applyFont="1" applyFill="1" applyBorder="1" applyAlignment="1">
      <alignment horizontal="left" vertical="center"/>
    </xf>
    <xf numFmtId="0" fontId="8" fillId="4" borderId="3" xfId="0" applyFont="1" applyFill="1" applyBorder="1" applyAlignment="1">
      <alignment vertical="center" wrapText="1"/>
    </xf>
    <xf numFmtId="39" fontId="8" fillId="4" borderId="3" xfId="0" applyNumberFormat="1" applyFont="1" applyFill="1" applyBorder="1" applyAlignment="1">
      <alignment vertical="center" wrapText="1"/>
    </xf>
    <xf numFmtId="0" fontId="8" fillId="19" borderId="3" xfId="0" applyFont="1" applyFill="1" applyBorder="1" applyAlignment="1">
      <alignment vertical="center" wrapText="1"/>
    </xf>
    <xf numFmtId="0" fontId="10" fillId="3" borderId="33" xfId="4" applyNumberFormat="1" applyFont="1" applyFill="1" applyBorder="1" applyAlignment="1">
      <alignment horizontal="center" vertical="center" wrapText="1"/>
    </xf>
    <xf numFmtId="0" fontId="9" fillId="0" borderId="42" xfId="0" applyFont="1" applyFill="1" applyBorder="1" applyAlignment="1">
      <alignment vertical="top" wrapText="1"/>
    </xf>
    <xf numFmtId="0" fontId="9" fillId="0" borderId="5" xfId="0" applyFont="1" applyFill="1" applyBorder="1" applyAlignment="1">
      <alignment vertical="top" wrapText="1"/>
    </xf>
    <xf numFmtId="0" fontId="9" fillId="10" borderId="9" xfId="0" applyFont="1" applyFill="1" applyBorder="1" applyAlignment="1">
      <alignment vertical="top" wrapText="1"/>
    </xf>
    <xf numFmtId="39" fontId="2" fillId="0" borderId="42" xfId="1" applyNumberFormat="1" applyFont="1" applyFill="1" applyBorder="1"/>
    <xf numFmtId="39" fontId="2" fillId="0" borderId="4" xfId="1" applyNumberFormat="1" applyFont="1" applyFill="1" applyBorder="1"/>
    <xf numFmtId="39" fontId="15" fillId="10" borderId="49" xfId="1" applyNumberFormat="1" applyFont="1" applyFill="1" applyBorder="1"/>
    <xf numFmtId="39" fontId="15" fillId="0" borderId="33" xfId="1" applyNumberFormat="1" applyFont="1" applyFill="1" applyBorder="1"/>
    <xf numFmtId="39" fontId="15" fillId="10" borderId="50" xfId="1" applyNumberFormat="1" applyFont="1" applyFill="1" applyBorder="1"/>
    <xf numFmtId="39" fontId="15" fillId="2" borderId="47" xfId="1" applyNumberFormat="1" applyFont="1" applyFill="1" applyBorder="1"/>
    <xf numFmtId="39" fontId="15" fillId="2" borderId="4" xfId="1" applyNumberFormat="1" applyFont="1" applyFill="1" applyBorder="1"/>
    <xf numFmtId="39" fontId="15" fillId="0" borderId="4" xfId="1" applyNumberFormat="1" applyFont="1" applyFill="1" applyBorder="1" applyAlignment="1">
      <alignment vertical="center"/>
    </xf>
    <xf numFmtId="39" fontId="15" fillId="10" borderId="4" xfId="1" applyNumberFormat="1" applyFont="1" applyFill="1" applyBorder="1" applyAlignment="1">
      <alignment vertical="center"/>
    </xf>
    <xf numFmtId="39" fontId="15" fillId="10" borderId="51" xfId="1" applyNumberFormat="1" applyFont="1" applyFill="1" applyBorder="1"/>
    <xf numFmtId="0" fontId="2" fillId="0" borderId="42" xfId="0" applyFont="1" applyFill="1" applyBorder="1" applyAlignment="1">
      <alignment vertical="center"/>
    </xf>
    <xf numFmtId="39" fontId="22" fillId="0" borderId="4" xfId="1" applyNumberFormat="1" applyFont="1" applyFill="1" applyBorder="1" applyAlignment="1">
      <alignment vertical="center"/>
    </xf>
    <xf numFmtId="0" fontId="2" fillId="10" borderId="51" xfId="0" applyFont="1" applyFill="1" applyBorder="1" applyAlignment="1">
      <alignment vertical="center"/>
    </xf>
    <xf numFmtId="0" fontId="2" fillId="0" borderId="33" xfId="0" applyFont="1" applyFill="1" applyBorder="1" applyAlignment="1">
      <alignment vertical="center"/>
    </xf>
    <xf numFmtId="0" fontId="2" fillId="10" borderId="5" xfId="0" applyFont="1" applyFill="1" applyBorder="1" applyAlignment="1">
      <alignment vertical="center"/>
    </xf>
    <xf numFmtId="0" fontId="9" fillId="7" borderId="5" xfId="0" applyFont="1" applyFill="1" applyBorder="1" applyAlignment="1">
      <alignment vertical="top" wrapText="1"/>
    </xf>
    <xf numFmtId="39" fontId="15" fillId="2" borderId="4" xfId="1" applyNumberFormat="1" applyFont="1" applyFill="1" applyBorder="1" applyAlignment="1">
      <alignment vertical="center"/>
    </xf>
    <xf numFmtId="39" fontId="15" fillId="10" borderId="4" xfId="1" applyNumberFormat="1" applyFont="1" applyFill="1" applyBorder="1"/>
    <xf numFmtId="0" fontId="2" fillId="2" borderId="5" xfId="0" applyFont="1" applyFill="1" applyBorder="1" applyAlignment="1">
      <alignment horizontal="left" vertical="center" wrapText="1"/>
    </xf>
    <xf numFmtId="9" fontId="14" fillId="10" borderId="9" xfId="0" applyNumberFormat="1" applyFont="1" applyFill="1" applyBorder="1" applyAlignment="1">
      <alignment vertical="top" wrapText="1"/>
    </xf>
    <xf numFmtId="0" fontId="15" fillId="0" borderId="5" xfId="0" applyFont="1" applyFill="1" applyBorder="1" applyAlignment="1">
      <alignment vertical="top" wrapText="1"/>
    </xf>
    <xf numFmtId="9" fontId="15" fillId="10" borderId="5" xfId="0" applyNumberFormat="1" applyFont="1" applyFill="1" applyBorder="1" applyAlignment="1">
      <alignment vertical="top" wrapText="1"/>
    </xf>
    <xf numFmtId="0" fontId="14" fillId="0" borderId="5" xfId="0" applyFont="1" applyFill="1" applyBorder="1" applyAlignment="1">
      <alignment vertical="top" wrapText="1"/>
    </xf>
    <xf numFmtId="37" fontId="23" fillId="15" borderId="4" xfId="1" applyNumberFormat="1" applyFont="1" applyFill="1" applyBorder="1" applyAlignment="1">
      <alignment vertical="top"/>
    </xf>
    <xf numFmtId="0" fontId="14" fillId="0" borderId="42" xfId="0" applyFont="1" applyFill="1" applyBorder="1" applyAlignment="1">
      <alignment vertical="top" wrapText="1"/>
    </xf>
    <xf numFmtId="0" fontId="14" fillId="10" borderId="51" xfId="0" applyFont="1" applyFill="1" applyBorder="1" applyAlignment="1">
      <alignment vertical="top" wrapText="1"/>
    </xf>
    <xf numFmtId="39" fontId="22" fillId="0" borderId="5" xfId="1" applyNumberFormat="1" applyFont="1" applyFill="1" applyBorder="1" applyAlignment="1">
      <alignment vertical="center"/>
    </xf>
    <xf numFmtId="39" fontId="22" fillId="10" borderId="5" xfId="1" applyNumberFormat="1" applyFont="1" applyFill="1" applyBorder="1" applyAlignment="1">
      <alignment vertical="center"/>
    </xf>
    <xf numFmtId="39" fontId="22" fillId="15" borderId="5" xfId="1" applyNumberFormat="1" applyFont="1" applyFill="1" applyBorder="1" applyAlignment="1">
      <alignment vertical="center"/>
    </xf>
    <xf numFmtId="39" fontId="28" fillId="0" borderId="4" xfId="1" applyNumberFormat="1" applyFont="1" applyFill="1" applyBorder="1" applyAlignment="1">
      <alignment vertical="top"/>
    </xf>
    <xf numFmtId="39" fontId="22" fillId="10" borderId="4" xfId="1" applyNumberFormat="1" applyFont="1" applyFill="1" applyBorder="1" applyAlignment="1">
      <alignment vertical="center"/>
    </xf>
    <xf numFmtId="39" fontId="20" fillId="0" borderId="4" xfId="1" applyNumberFormat="1" applyFont="1" applyFill="1" applyBorder="1" applyAlignment="1">
      <alignment vertical="center"/>
    </xf>
    <xf numFmtId="39" fontId="22" fillId="15" borderId="5" xfId="1" applyNumberFormat="1" applyFont="1" applyFill="1" applyBorder="1" applyAlignment="1">
      <alignment horizontal="left" vertical="center"/>
    </xf>
    <xf numFmtId="0" fontId="8" fillId="4" borderId="4" xfId="0" applyFont="1" applyFill="1" applyBorder="1" applyAlignment="1">
      <alignment horizontal="center" vertical="center" wrapText="1"/>
    </xf>
    <xf numFmtId="167" fontId="8" fillId="4" borderId="4" xfId="0" applyNumberFormat="1" applyFont="1" applyFill="1" applyBorder="1" applyAlignment="1">
      <alignment horizontal="center" vertical="center" wrapText="1"/>
    </xf>
    <xf numFmtId="0" fontId="8" fillId="19" borderId="4" xfId="0" applyFont="1" applyFill="1" applyBorder="1" applyAlignment="1">
      <alignment horizontal="center" vertical="center" wrapText="1"/>
    </xf>
    <xf numFmtId="39" fontId="8" fillId="20" borderId="4" xfId="0" applyNumberFormat="1" applyFont="1" applyFill="1" applyBorder="1" applyAlignment="1">
      <alignment vertical="center"/>
    </xf>
    <xf numFmtId="39" fontId="8" fillId="4" borderId="4" xfId="0" applyNumberFormat="1" applyFont="1" applyFill="1" applyBorder="1" applyAlignment="1">
      <alignment vertical="center"/>
    </xf>
    <xf numFmtId="39" fontId="8" fillId="21" borderId="4" xfId="0" applyNumberFormat="1" applyFont="1" applyFill="1" applyBorder="1" applyAlignment="1">
      <alignment vertical="center"/>
    </xf>
    <xf numFmtId="0" fontId="2" fillId="0" borderId="1" xfId="0" applyFont="1" applyFill="1" applyBorder="1" applyAlignment="1">
      <alignment vertical="center"/>
    </xf>
    <xf numFmtId="0" fontId="7" fillId="0" borderId="1" xfId="0" applyFont="1" applyBorder="1" applyAlignment="1">
      <alignment horizontal="center" vertical="center"/>
    </xf>
    <xf numFmtId="0" fontId="10" fillId="3" borderId="1" xfId="4" applyNumberFormat="1" applyFont="1" applyFill="1" applyBorder="1" applyAlignment="1">
      <alignment horizontal="center" vertical="center" wrapText="1"/>
    </xf>
    <xf numFmtId="0" fontId="11" fillId="4" borderId="1" xfId="0" applyFont="1" applyFill="1" applyBorder="1" applyAlignment="1">
      <alignment horizontal="left" vertical="center" wrapText="1"/>
    </xf>
    <xf numFmtId="169" fontId="19" fillId="14" borderId="1" xfId="0" applyNumberFormat="1" applyFont="1" applyFill="1" applyBorder="1" applyAlignment="1">
      <alignment vertical="top" wrapText="1"/>
    </xf>
    <xf numFmtId="0" fontId="2" fillId="8" borderId="1" xfId="0" applyFont="1" applyFill="1" applyBorder="1" applyAlignment="1">
      <alignment vertical="center"/>
    </xf>
    <xf numFmtId="169" fontId="27" fillId="4" borderId="1" xfId="0" applyNumberFormat="1" applyFont="1" applyFill="1" applyBorder="1" applyAlignment="1">
      <alignment vertical="center" wrapText="1"/>
    </xf>
    <xf numFmtId="169" fontId="8" fillId="17" borderId="1" xfId="0" applyNumberFormat="1" applyFont="1" applyFill="1" applyBorder="1" applyAlignment="1">
      <alignment vertical="center" wrapText="1"/>
    </xf>
    <xf numFmtId="169" fontId="8" fillId="8" borderId="1" xfId="0" applyNumberFormat="1" applyFont="1" applyFill="1" applyBorder="1" applyAlignment="1">
      <alignment horizontal="left" vertical="center"/>
    </xf>
    <xf numFmtId="169" fontId="8" fillId="17" borderId="1" xfId="0" applyNumberFormat="1" applyFont="1" applyFill="1" applyBorder="1" applyAlignment="1">
      <alignment horizontal="left" vertical="center"/>
    </xf>
    <xf numFmtId="169" fontId="20" fillId="8" borderId="1" xfId="0" applyNumberFormat="1" applyFont="1" applyFill="1" applyBorder="1" applyAlignment="1">
      <alignment vertical="center" wrapText="1"/>
    </xf>
    <xf numFmtId="169" fontId="8" fillId="20" borderId="1" xfId="0" applyNumberFormat="1" applyFont="1" applyFill="1" applyBorder="1" applyAlignment="1">
      <alignment vertical="center"/>
    </xf>
    <xf numFmtId="169" fontId="8" fillId="4" borderId="1" xfId="0" applyNumberFormat="1" applyFont="1" applyFill="1" applyBorder="1" applyAlignment="1">
      <alignment vertical="center"/>
    </xf>
    <xf numFmtId="170" fontId="22" fillId="15" borderId="1" xfId="1" applyNumberFormat="1" applyFont="1" applyFill="1" applyBorder="1" applyAlignment="1"/>
    <xf numFmtId="39" fontId="20" fillId="0" borderId="1" xfId="1" applyNumberFormat="1" applyFont="1" applyFill="1" applyBorder="1" applyAlignment="1">
      <alignment horizontal="center" vertical="top" wrapText="1"/>
    </xf>
    <xf numFmtId="0" fontId="9" fillId="0" borderId="0" xfId="0" applyFont="1" applyBorder="1" applyAlignment="1">
      <alignment vertical="center"/>
    </xf>
    <xf numFmtId="165" fontId="2" fillId="0" borderId="0" xfId="1" applyFont="1" applyFill="1" applyBorder="1" applyAlignment="1">
      <alignment vertical="center"/>
    </xf>
    <xf numFmtId="167" fontId="36" fillId="0" borderId="0" xfId="0" applyNumberFormat="1" applyFont="1" applyBorder="1"/>
    <xf numFmtId="0" fontId="2" fillId="0" borderId="0" xfId="0" applyFont="1" applyBorder="1" applyAlignment="1">
      <alignment vertical="top" wrapText="1"/>
    </xf>
    <xf numFmtId="0" fontId="0" fillId="0" borderId="0" xfId="0" applyBorder="1"/>
    <xf numFmtId="168" fontId="2" fillId="0" borderId="0" xfId="0" applyNumberFormat="1" applyFont="1" applyBorder="1" applyAlignment="1">
      <alignment vertical="top" wrapText="1"/>
    </xf>
    <xf numFmtId="0" fontId="0" fillId="0" borderId="0" xfId="0" applyFill="1" applyBorder="1"/>
    <xf numFmtId="0" fontId="8" fillId="20" borderId="7" xfId="0" applyFont="1" applyFill="1" applyBorder="1" applyAlignment="1">
      <alignment horizontal="right" vertical="center"/>
    </xf>
    <xf numFmtId="0" fontId="8" fillId="20" borderId="8" xfId="0" applyFont="1" applyFill="1" applyBorder="1" applyAlignment="1">
      <alignment horizontal="right" vertical="center"/>
    </xf>
    <xf numFmtId="0" fontId="8" fillId="20" borderId="9" xfId="0" applyFont="1" applyFill="1" applyBorder="1" applyAlignment="1">
      <alignment horizontal="right" vertical="center"/>
    </xf>
    <xf numFmtId="0" fontId="8" fillId="20" borderId="18" xfId="0" applyFont="1" applyFill="1" applyBorder="1" applyAlignment="1">
      <alignment horizontal="left" vertical="center"/>
    </xf>
    <xf numFmtId="165" fontId="8" fillId="20" borderId="18" xfId="1" applyFont="1" applyFill="1" applyBorder="1" applyAlignment="1">
      <alignment horizontal="left" vertical="center"/>
    </xf>
    <xf numFmtId="165" fontId="29" fillId="20" borderId="18" xfId="1" applyFont="1" applyFill="1" applyBorder="1" applyAlignment="1">
      <alignment vertical="center"/>
    </xf>
    <xf numFmtId="165" fontId="8" fillId="20" borderId="18" xfId="1" applyFont="1" applyFill="1" applyBorder="1" applyAlignment="1">
      <alignment vertical="center"/>
    </xf>
    <xf numFmtId="165" fontId="8" fillId="20" borderId="7" xfId="1" applyFont="1" applyFill="1" applyBorder="1" applyAlignment="1">
      <alignment vertical="center"/>
    </xf>
    <xf numFmtId="169" fontId="8" fillId="20" borderId="18" xfId="1" applyNumberFormat="1" applyFont="1" applyFill="1" applyBorder="1" applyAlignment="1">
      <alignment vertical="center"/>
    </xf>
    <xf numFmtId="165" fontId="29" fillId="20" borderId="8" xfId="1" applyFont="1" applyFill="1" applyBorder="1" applyAlignment="1">
      <alignment vertical="center"/>
    </xf>
    <xf numFmtId="37" fontId="29" fillId="20" borderId="18" xfId="0" applyNumberFormat="1" applyFont="1" applyFill="1" applyBorder="1" applyAlignment="1">
      <alignment horizontal="left" vertical="center"/>
    </xf>
    <xf numFmtId="165" fontId="8" fillId="20" borderId="18" xfId="1" applyFont="1" applyFill="1" applyBorder="1" applyAlignment="1">
      <alignment horizontal="right" vertical="center"/>
    </xf>
    <xf numFmtId="9" fontId="8" fillId="20" borderId="18" xfId="3" applyFont="1" applyFill="1" applyBorder="1" applyAlignment="1">
      <alignment horizontal="left" vertical="center" wrapText="1"/>
    </xf>
    <xf numFmtId="169"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65" fontId="2" fillId="0" borderId="0" xfId="1" applyFont="1" applyBorder="1" applyAlignment="1">
      <alignment vertical="center"/>
    </xf>
    <xf numFmtId="165" fontId="2" fillId="0" borderId="0" xfId="0" applyNumberFormat="1" applyFont="1" applyBorder="1"/>
    <xf numFmtId="9" fontId="2" fillId="0" borderId="0" xfId="3" applyNumberFormat="1" applyFont="1" applyBorder="1" applyAlignment="1">
      <alignment vertical="top" wrapText="1"/>
    </xf>
    <xf numFmtId="169" fontId="32" fillId="0" borderId="0" xfId="0" applyNumberFormat="1" applyFont="1" applyFill="1" applyBorder="1"/>
    <xf numFmtId="0" fontId="35" fillId="0" borderId="0" xfId="0" applyFont="1" applyBorder="1"/>
    <xf numFmtId="0" fontId="8" fillId="0" borderId="0" xfId="0" applyFont="1" applyFill="1" applyBorder="1"/>
    <xf numFmtId="165" fontId="9" fillId="0" borderId="0" xfId="1" applyFont="1" applyBorder="1"/>
    <xf numFmtId="0" fontId="32" fillId="0" borderId="0" xfId="0" applyFont="1" applyFill="1" applyBorder="1"/>
    <xf numFmtId="174" fontId="2" fillId="0" borderId="0" xfId="0" applyNumberFormat="1" applyFont="1" applyFill="1" applyBorder="1"/>
    <xf numFmtId="0" fontId="37" fillId="0" borderId="0" xfId="0" applyFont="1" applyFill="1" applyBorder="1" applyAlignment="1">
      <alignment vertical="center" wrapText="1"/>
    </xf>
    <xf numFmtId="0" fontId="37" fillId="22" borderId="0" xfId="0" applyFont="1" applyFill="1" applyBorder="1" applyAlignment="1">
      <alignment vertical="center" wrapText="1"/>
    </xf>
    <xf numFmtId="0" fontId="38" fillId="0" borderId="0" xfId="0" applyFont="1" applyFill="1" applyBorder="1" applyAlignment="1">
      <alignment vertical="center" wrapText="1"/>
    </xf>
    <xf numFmtId="174" fontId="38" fillId="0" borderId="0" xfId="1" applyNumberFormat="1" applyFont="1" applyFill="1" applyBorder="1" applyAlignment="1">
      <alignment vertical="center" wrapText="1"/>
    </xf>
    <xf numFmtId="9" fontId="38" fillId="0" borderId="0" xfId="3" applyFont="1" applyFill="1" applyBorder="1" applyAlignment="1">
      <alignment vertical="center" wrapText="1"/>
    </xf>
    <xf numFmtId="165" fontId="38" fillId="0" borderId="0" xfId="1" applyFont="1" applyBorder="1" applyAlignment="1">
      <alignment vertical="center" wrapText="1"/>
    </xf>
    <xf numFmtId="9" fontId="38" fillId="0" borderId="0" xfId="3" applyFont="1" applyBorder="1" applyAlignment="1">
      <alignment vertical="center" wrapText="1"/>
    </xf>
    <xf numFmtId="0" fontId="39" fillId="0" borderId="0" xfId="0" applyFont="1" applyFill="1" applyBorder="1"/>
    <xf numFmtId="0" fontId="38" fillId="0" borderId="0" xfId="0" applyFont="1" applyBorder="1" applyAlignment="1">
      <alignment vertical="center" wrapText="1"/>
    </xf>
    <xf numFmtId="174" fontId="38" fillId="0" borderId="0" xfId="1" applyNumberFormat="1" applyFont="1" applyBorder="1" applyAlignment="1">
      <alignment vertical="center" wrapText="1"/>
    </xf>
    <xf numFmtId="165" fontId="38" fillId="2" borderId="0" xfId="1" applyFont="1" applyFill="1" applyBorder="1" applyAlignment="1">
      <alignment vertical="center" wrapText="1"/>
    </xf>
    <xf numFmtId="9" fontId="38" fillId="2" borderId="0" xfId="3" applyFont="1" applyFill="1" applyBorder="1" applyAlignment="1">
      <alignment vertical="center" wrapText="1"/>
    </xf>
    <xf numFmtId="172" fontId="7" fillId="0" borderId="0" xfId="0" applyNumberFormat="1" applyFont="1" applyBorder="1" applyAlignment="1">
      <alignment vertical="top" wrapText="1"/>
    </xf>
    <xf numFmtId="167" fontId="2" fillId="0" borderId="0" xfId="0" applyNumberFormat="1" applyFont="1" applyBorder="1"/>
    <xf numFmtId="177" fontId="38" fillId="2" borderId="0" xfId="3" applyNumberFormat="1" applyFont="1" applyFill="1" applyBorder="1" applyAlignment="1">
      <alignment vertical="center" wrapText="1"/>
    </xf>
    <xf numFmtId="0" fontId="37" fillId="0" borderId="0" xfId="0" applyFont="1" applyBorder="1" applyAlignment="1">
      <alignment wrapText="1"/>
    </xf>
    <xf numFmtId="174" fontId="37" fillId="0" borderId="0" xfId="1" applyNumberFormat="1" applyFont="1" applyBorder="1" applyAlignment="1">
      <alignment wrapText="1"/>
    </xf>
    <xf numFmtId="9" fontId="37" fillId="0" borderId="0" xfId="3" applyFont="1" applyBorder="1" applyAlignment="1">
      <alignment wrapText="1"/>
    </xf>
    <xf numFmtId="165" fontId="37" fillId="2" borderId="0" xfId="1" applyFont="1" applyFill="1" applyBorder="1" applyAlignment="1">
      <alignment wrapText="1"/>
    </xf>
    <xf numFmtId="9" fontId="37" fillId="2" borderId="0" xfId="3" applyFont="1" applyFill="1" applyBorder="1" applyAlignment="1">
      <alignment wrapText="1"/>
    </xf>
    <xf numFmtId="37" fontId="2" fillId="0" borderId="0" xfId="0" applyNumberFormat="1" applyFont="1" applyFill="1" applyBorder="1" applyAlignment="1">
      <alignment vertical="center"/>
    </xf>
    <xf numFmtId="176" fontId="2" fillId="0" borderId="0" xfId="1" applyNumberFormat="1" applyFont="1" applyBorder="1"/>
    <xf numFmtId="167" fontId="2" fillId="0" borderId="0" xfId="0" applyNumberFormat="1" applyFont="1" applyFill="1" applyBorder="1" applyAlignment="1">
      <alignment vertical="center"/>
    </xf>
    <xf numFmtId="0" fontId="7" fillId="0" borderId="0" xfId="0" applyFont="1" applyFill="1" applyBorder="1" applyAlignment="1">
      <alignment vertical="center"/>
    </xf>
    <xf numFmtId="165" fontId="7" fillId="0" borderId="0" xfId="1" applyFont="1" applyBorder="1"/>
    <xf numFmtId="165" fontId="36" fillId="0" borderId="0" xfId="1" applyFont="1" applyBorder="1"/>
    <xf numFmtId="0" fontId="7" fillId="0" borderId="0" xfId="0" applyFont="1" applyBorder="1" applyAlignment="1">
      <alignment vertical="top" wrapText="1"/>
    </xf>
    <xf numFmtId="176" fontId="2" fillId="0" borderId="0" xfId="0" applyNumberFormat="1" applyFont="1" applyBorder="1"/>
    <xf numFmtId="39" fontId="20" fillId="0" borderId="18" xfId="1" applyNumberFormat="1" applyFont="1" applyFill="1" applyBorder="1" applyAlignment="1">
      <alignment horizontal="center" vertical="top" wrapText="1"/>
    </xf>
    <xf numFmtId="39" fontId="20" fillId="0" borderId="2" xfId="1" applyNumberFormat="1" applyFont="1" applyFill="1" applyBorder="1" applyAlignment="1">
      <alignment horizontal="center" vertical="top" wrapText="1"/>
    </xf>
    <xf numFmtId="0" fontId="9" fillId="15" borderId="3" xfId="0" applyFont="1" applyFill="1" applyBorder="1" applyAlignment="1">
      <alignment vertical="top"/>
    </xf>
    <xf numFmtId="0" fontId="9" fillId="15" borderId="4" xfId="0" applyFont="1" applyFill="1" applyBorder="1" applyAlignment="1">
      <alignment vertical="top"/>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9" xfId="0" applyFont="1" applyBorder="1" applyAlignment="1">
      <alignment horizontal="left" vertical="center" wrapText="1"/>
    </xf>
    <xf numFmtId="0" fontId="9" fillId="0" borderId="44" xfId="0" applyFont="1" applyBorder="1" applyAlignment="1">
      <alignment horizontal="left" vertical="center" wrapText="1"/>
    </xf>
    <xf numFmtId="0" fontId="8" fillId="0" borderId="41" xfId="0" applyFont="1" applyFill="1" applyBorder="1" applyAlignment="1">
      <alignment horizontal="center" vertical="center"/>
    </xf>
    <xf numFmtId="0" fontId="8" fillId="0" borderId="2" xfId="0" applyFont="1" applyFill="1" applyBorder="1" applyAlignment="1">
      <alignment horizontal="center" vertical="center"/>
    </xf>
    <xf numFmtId="0" fontId="26" fillId="4" borderId="3"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9" fillId="0" borderId="18" xfId="0" applyFont="1" applyBorder="1" applyAlignment="1">
      <alignment horizontal="left" vertical="center" wrapText="1"/>
    </xf>
    <xf numFmtId="0" fontId="9" fillId="0" borderId="27" xfId="0" applyFont="1" applyBorder="1" applyAlignment="1">
      <alignment horizontal="left" vertical="center" wrapText="1"/>
    </xf>
    <xf numFmtId="0" fontId="9" fillId="0" borderId="2" xfId="0" applyFont="1" applyBorder="1" applyAlignment="1">
      <alignment horizontal="left" vertical="center" wrapText="1"/>
    </xf>
    <xf numFmtId="0" fontId="8"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7" borderId="7" xfId="0" applyFont="1" applyFill="1" applyBorder="1" applyAlignment="1">
      <alignment horizontal="left" vertical="top" wrapText="1"/>
    </xf>
    <xf numFmtId="0" fontId="9" fillId="7" borderId="8" xfId="0" applyFont="1" applyFill="1" applyBorder="1" applyAlignment="1">
      <alignment horizontal="left" vertical="top" wrapText="1"/>
    </xf>
    <xf numFmtId="0" fontId="9" fillId="7" borderId="9" xfId="0" applyFont="1" applyFill="1" applyBorder="1" applyAlignment="1">
      <alignment horizontal="left" vertical="top" wrapText="1"/>
    </xf>
    <xf numFmtId="39" fontId="15" fillId="7" borderId="7" xfId="1" applyNumberFormat="1" applyFont="1" applyFill="1" applyBorder="1" applyAlignment="1">
      <alignment horizontal="center"/>
    </xf>
    <xf numFmtId="39" fontId="15" fillId="7" borderId="8" xfId="1" applyNumberFormat="1" applyFont="1" applyFill="1" applyBorder="1" applyAlignment="1">
      <alignment horizontal="center"/>
    </xf>
    <xf numFmtId="39" fontId="15" fillId="7" borderId="9" xfId="1" applyNumberFormat="1" applyFont="1" applyFill="1" applyBorder="1" applyAlignment="1">
      <alignment horizontal="center"/>
    </xf>
    <xf numFmtId="0" fontId="9" fillId="7" borderId="3" xfId="0" applyFont="1" applyFill="1" applyBorder="1" applyAlignment="1">
      <alignment horizontal="left" vertical="top" wrapText="1"/>
    </xf>
    <xf numFmtId="0" fontId="9" fillId="7" borderId="4" xfId="0" applyFont="1" applyFill="1" applyBorder="1" applyAlignment="1">
      <alignment horizontal="left" vertical="top" wrapText="1"/>
    </xf>
    <xf numFmtId="39" fontId="15" fillId="7" borderId="3" xfId="1" applyNumberFormat="1" applyFont="1" applyFill="1" applyBorder="1" applyAlignment="1">
      <alignment horizontal="center"/>
    </xf>
    <xf numFmtId="39" fontId="15" fillId="7" borderId="4" xfId="1" applyNumberFormat="1" applyFont="1" applyFill="1" applyBorder="1" applyAlignment="1">
      <alignment horizontal="center"/>
    </xf>
    <xf numFmtId="39" fontId="15" fillId="7" borderId="5" xfId="1" applyNumberFormat="1" applyFont="1" applyFill="1" applyBorder="1" applyAlignment="1">
      <alignment horizontal="center"/>
    </xf>
    <xf numFmtId="39" fontId="2" fillId="2" borderId="18" xfId="1" applyNumberFormat="1" applyFont="1" applyFill="1" applyBorder="1" applyAlignment="1">
      <alignment horizontal="left" wrapText="1"/>
    </xf>
    <xf numFmtId="39" fontId="2" fillId="2" borderId="27" xfId="1" applyNumberFormat="1" applyFont="1" applyFill="1" applyBorder="1" applyAlignment="1">
      <alignment horizontal="left" wrapText="1"/>
    </xf>
    <xf numFmtId="39" fontId="2" fillId="2" borderId="2" xfId="1" applyNumberFormat="1" applyFont="1" applyFill="1" applyBorder="1" applyAlignment="1">
      <alignment horizontal="left" wrapText="1"/>
    </xf>
    <xf numFmtId="0" fontId="2" fillId="0" borderId="32" xfId="0" applyFont="1" applyBorder="1" applyAlignment="1">
      <alignment horizontal="left" vertical="center" wrapText="1"/>
    </xf>
    <xf numFmtId="0" fontId="2" fillId="0" borderId="3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horizontal="left" vertical="center" wrapText="1"/>
    </xf>
    <xf numFmtId="0" fontId="2" fillId="0" borderId="18" xfId="0" applyFont="1" applyBorder="1" applyAlignment="1">
      <alignment horizontal="left" vertical="center" wrapText="1"/>
    </xf>
    <xf numFmtId="0" fontId="2" fillId="0" borderId="2" xfId="0" applyFont="1" applyBorder="1" applyAlignment="1">
      <alignment horizontal="left" vertical="center" wrapText="1"/>
    </xf>
    <xf numFmtId="0" fontId="9" fillId="0" borderId="34" xfId="0" applyFont="1" applyFill="1" applyBorder="1" applyAlignment="1">
      <alignment horizontal="center"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6" borderId="3" xfId="0" applyFont="1" applyFill="1" applyBorder="1" applyAlignment="1">
      <alignment horizontal="left" vertical="top" wrapText="1"/>
    </xf>
    <xf numFmtId="0" fontId="11" fillId="6" borderId="4" xfId="0" applyFont="1" applyFill="1" applyBorder="1" applyAlignment="1">
      <alignment horizontal="left" vertical="top" wrapText="1"/>
    </xf>
    <xf numFmtId="0" fontId="11" fillId="6" borderId="5" xfId="0" applyFont="1" applyFill="1" applyBorder="1" applyAlignment="1">
      <alignment horizontal="left" vertical="top" wrapText="1"/>
    </xf>
    <xf numFmtId="0" fontId="9" fillId="7" borderId="7" xfId="0" applyFont="1" applyFill="1" applyBorder="1" applyAlignment="1">
      <alignment vertical="top" wrapText="1"/>
    </xf>
    <xf numFmtId="0" fontId="9" fillId="7" borderId="8" xfId="0" applyFont="1" applyFill="1" applyBorder="1" applyAlignment="1">
      <alignment vertical="top" wrapText="1"/>
    </xf>
    <xf numFmtId="0" fontId="9" fillId="7" borderId="9" xfId="0" applyFont="1" applyFill="1" applyBorder="1" applyAlignment="1">
      <alignment vertical="top" wrapText="1"/>
    </xf>
    <xf numFmtId="0" fontId="9" fillId="0" borderId="10"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cellXfs>
  <cellStyles count="8">
    <cellStyle name="Milliers" xfId="1" builtinId="3"/>
    <cellStyle name="Milliers 2" xfId="6" xr:uid="{00000000-0005-0000-0000-000002000000}"/>
    <cellStyle name="Monétaire" xfId="2" builtinId="4"/>
    <cellStyle name="Normal" xfId="0" builtinId="0"/>
    <cellStyle name="Normal 2" xfId="4" xr:uid="{00000000-0005-0000-0000-000004000000}"/>
    <cellStyle name="Normal 2 2" xfId="7" xr:uid="{00000000-0005-0000-0000-000005000000}"/>
    <cellStyle name="Normal 3" xfId="5" xr:uid="{00000000-0005-0000-0000-000006000000}"/>
    <cellStyle name="Pourcentage" xfId="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M430"/>
  <sheetViews>
    <sheetView tabSelected="1" topLeftCell="A8" zoomScale="125" zoomScaleNormal="125" zoomScalePageLayoutView="125" workbookViewId="0">
      <selection activeCell="B8" sqref="B8"/>
    </sheetView>
  </sheetViews>
  <sheetFormatPr baseColWidth="10" defaultColWidth="11.5" defaultRowHeight="13"/>
  <cols>
    <col min="1" max="1" width="33.5" style="7" customWidth="1"/>
    <col min="2" max="2" width="40.33203125" style="13" customWidth="1"/>
    <col min="3" max="3" width="40.83203125" style="13" customWidth="1"/>
    <col min="4" max="4" width="18.33203125" style="7" customWidth="1"/>
    <col min="5" max="5" width="8.5" style="7" customWidth="1"/>
    <col min="6" max="6" width="13" style="8" customWidth="1"/>
    <col min="7" max="7" width="10.83203125" style="7" customWidth="1"/>
    <col min="8" max="8" width="14.5" style="561" customWidth="1"/>
    <col min="9" max="9" width="11.83203125" style="13" customWidth="1"/>
    <col min="10" max="10" width="16.1640625" style="13" customWidth="1"/>
    <col min="11" max="11" width="10.6640625" style="85" customWidth="1"/>
    <col min="12" max="12" width="11.33203125" style="85" customWidth="1"/>
    <col min="13" max="13" width="12" style="85" customWidth="1"/>
    <col min="14" max="14" width="14.1640625" style="702" customWidth="1"/>
    <col min="15" max="15" width="10.83203125" style="85" customWidth="1"/>
    <col min="16" max="16" width="12.1640625" style="85" customWidth="1"/>
    <col min="17" max="17" width="15.5" style="85" customWidth="1"/>
    <col min="18" max="18" width="18.6640625" style="7" bestFit="1" customWidth="1"/>
    <col min="19" max="19" width="18.6640625" style="8" customWidth="1"/>
    <col min="20" max="20" width="42" style="9" customWidth="1"/>
    <col min="21" max="21" width="18.1640625" style="7" customWidth="1"/>
    <col min="22" max="22" width="29.1640625" style="7" customWidth="1"/>
    <col min="23" max="16384" width="11.5" style="7"/>
  </cols>
  <sheetData>
    <row r="1" spans="1:247" ht="18" customHeight="1">
      <c r="A1" s="1"/>
      <c r="B1" s="2"/>
      <c r="C1" s="2"/>
      <c r="D1" s="3" t="s">
        <v>0</v>
      </c>
      <c r="E1" s="3"/>
      <c r="F1" s="4"/>
      <c r="G1" s="3"/>
      <c r="H1" s="5"/>
      <c r="I1" s="2"/>
      <c r="J1" s="2"/>
      <c r="K1" s="6"/>
      <c r="L1" s="6"/>
      <c r="M1" s="6"/>
      <c r="O1" s="6"/>
      <c r="P1" s="6"/>
      <c r="Q1" s="6"/>
    </row>
    <row r="2" spans="1:247">
      <c r="A2" s="10" t="s">
        <v>1</v>
      </c>
      <c r="B2" s="11"/>
      <c r="C2" s="11"/>
      <c r="D2" s="1"/>
      <c r="E2" s="1"/>
      <c r="F2" s="12"/>
      <c r="G2" s="1"/>
      <c r="H2" s="5"/>
      <c r="I2" s="2"/>
      <c r="J2" s="2"/>
      <c r="K2" s="6"/>
      <c r="L2" s="6"/>
      <c r="M2" s="6"/>
      <c r="O2" s="6"/>
      <c r="P2" s="6"/>
      <c r="Q2" s="6"/>
    </row>
    <row r="3" spans="1:247">
      <c r="A3" s="10" t="s">
        <v>285</v>
      </c>
      <c r="B3" s="11"/>
      <c r="D3" s="1"/>
      <c r="E3" s="1"/>
      <c r="F3" s="12"/>
      <c r="G3" s="1"/>
      <c r="H3" s="5"/>
      <c r="I3" s="2"/>
      <c r="J3" s="2"/>
      <c r="K3" s="6"/>
      <c r="L3" s="6"/>
      <c r="M3" s="6"/>
      <c r="O3" s="6"/>
      <c r="P3" s="6"/>
      <c r="Q3" s="6"/>
    </row>
    <row r="4" spans="1:247" ht="12.75" customHeight="1">
      <c r="A4" s="10" t="s">
        <v>2</v>
      </c>
      <c r="B4" s="14"/>
      <c r="D4" s="15"/>
      <c r="E4" s="15"/>
      <c r="F4" s="16"/>
      <c r="G4" s="15"/>
      <c r="H4" s="16"/>
      <c r="I4" s="15"/>
      <c r="J4" s="15"/>
      <c r="K4" s="17"/>
      <c r="L4" s="17"/>
      <c r="M4" s="17"/>
      <c r="N4" s="703"/>
      <c r="O4" s="17"/>
      <c r="P4" s="17"/>
      <c r="Q4" s="17"/>
    </row>
    <row r="5" spans="1:247" ht="12.75" customHeight="1">
      <c r="A5" s="10" t="s">
        <v>286</v>
      </c>
      <c r="B5" s="18"/>
      <c r="C5" s="18"/>
      <c r="D5" s="19"/>
      <c r="E5" s="15"/>
      <c r="F5" s="16"/>
      <c r="G5" s="15"/>
      <c r="H5" s="16"/>
      <c r="I5" s="15"/>
      <c r="J5" s="15"/>
      <c r="K5" s="17"/>
      <c r="L5" s="17"/>
      <c r="M5" s="17"/>
      <c r="N5" s="703"/>
      <c r="O5" s="17"/>
      <c r="P5" s="17"/>
      <c r="Q5" s="17"/>
    </row>
    <row r="6" spans="1:247" ht="12.75" customHeight="1">
      <c r="A6" s="20" t="s">
        <v>287</v>
      </c>
      <c r="B6" s="14"/>
      <c r="C6" s="14"/>
      <c r="D6" s="15"/>
      <c r="E6" s="15"/>
      <c r="F6" s="16"/>
      <c r="G6" s="15"/>
      <c r="H6" s="16"/>
      <c r="I6" s="15"/>
      <c r="J6" s="15"/>
      <c r="K6" s="17"/>
      <c r="L6" s="17"/>
      <c r="M6" s="17"/>
      <c r="N6" s="703"/>
      <c r="O6" s="17"/>
      <c r="P6" s="17"/>
      <c r="Q6" s="17"/>
    </row>
    <row r="7" spans="1:247" ht="12.75" customHeight="1">
      <c r="A7" s="20" t="s">
        <v>288</v>
      </c>
      <c r="B7" s="14"/>
      <c r="C7" s="14"/>
      <c r="D7" s="15"/>
      <c r="E7" s="15"/>
      <c r="F7" s="16"/>
      <c r="G7" s="15"/>
      <c r="H7" s="16"/>
      <c r="I7" s="15"/>
      <c r="J7" s="15"/>
      <c r="K7" s="17"/>
      <c r="L7" s="17"/>
      <c r="M7" s="17"/>
      <c r="N7" s="703"/>
      <c r="O7" s="17"/>
      <c r="P7" s="17"/>
      <c r="Q7" s="17"/>
    </row>
    <row r="8" spans="1:247" ht="13.25" customHeight="1">
      <c r="A8" s="1"/>
      <c r="B8" s="2"/>
      <c r="C8" s="2"/>
      <c r="D8" s="1"/>
      <c r="E8" s="1"/>
      <c r="F8" s="12"/>
      <c r="G8" s="1"/>
      <c r="H8" s="5"/>
      <c r="I8" s="2"/>
      <c r="J8" s="2"/>
      <c r="K8" s="6"/>
      <c r="L8" s="6"/>
      <c r="M8" s="6"/>
      <c r="O8" s="6"/>
      <c r="P8" s="6"/>
      <c r="Q8" s="6"/>
    </row>
    <row r="9" spans="1:247" ht="53.25" customHeight="1">
      <c r="A9" s="21" t="s">
        <v>3</v>
      </c>
      <c r="B9" s="21" t="s">
        <v>4</v>
      </c>
      <c r="C9" s="22" t="s">
        <v>5</v>
      </c>
      <c r="D9" s="21" t="s">
        <v>6</v>
      </c>
      <c r="E9" s="21" t="s">
        <v>7</v>
      </c>
      <c r="F9" s="23" t="s">
        <v>8</v>
      </c>
      <c r="G9" s="21" t="s">
        <v>9</v>
      </c>
      <c r="H9" s="23" t="s">
        <v>10</v>
      </c>
      <c r="I9" s="24" t="s">
        <v>11</v>
      </c>
      <c r="J9" s="24" t="s">
        <v>12</v>
      </c>
      <c r="K9" s="21" t="s">
        <v>7</v>
      </c>
      <c r="L9" s="21" t="s">
        <v>8</v>
      </c>
      <c r="M9" s="603" t="s">
        <v>9</v>
      </c>
      <c r="N9" s="704" t="s">
        <v>13</v>
      </c>
      <c r="O9" s="659" t="s">
        <v>11</v>
      </c>
      <c r="P9" s="24" t="s">
        <v>12</v>
      </c>
      <c r="Q9" s="24" t="s">
        <v>14</v>
      </c>
      <c r="R9" s="24" t="s">
        <v>15</v>
      </c>
      <c r="S9" s="23" t="s">
        <v>16</v>
      </c>
      <c r="T9" s="24" t="s">
        <v>17</v>
      </c>
    </row>
    <row r="10" spans="1:247" s="29" customFormat="1" ht="23.25" customHeight="1">
      <c r="A10" s="825" t="s">
        <v>18</v>
      </c>
      <c r="B10" s="826"/>
      <c r="C10" s="25"/>
      <c r="D10" s="25"/>
      <c r="E10" s="25"/>
      <c r="F10" s="25"/>
      <c r="G10" s="25"/>
      <c r="H10" s="26"/>
      <c r="I10" s="25"/>
      <c r="J10" s="25"/>
      <c r="K10" s="25"/>
      <c r="L10" s="25"/>
      <c r="M10" s="25"/>
      <c r="N10" s="705"/>
      <c r="O10" s="25"/>
      <c r="P10" s="25"/>
      <c r="Q10" s="25"/>
      <c r="R10" s="25"/>
      <c r="S10" s="25"/>
      <c r="T10" s="27"/>
      <c r="U10" s="28"/>
      <c r="V10" s="28"/>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row>
    <row r="11" spans="1:247" ht="27" customHeight="1">
      <c r="A11" s="827" t="s">
        <v>19</v>
      </c>
      <c r="B11" s="828"/>
      <c r="C11" s="828"/>
      <c r="D11" s="828"/>
      <c r="E11" s="828"/>
      <c r="F11" s="828"/>
      <c r="G11" s="828"/>
      <c r="H11" s="828"/>
      <c r="I11" s="828"/>
      <c r="J11" s="828"/>
      <c r="K11" s="828"/>
      <c r="L11" s="828"/>
      <c r="M11" s="828"/>
      <c r="N11" s="828"/>
      <c r="O11" s="828"/>
      <c r="P11" s="828"/>
      <c r="Q11" s="828"/>
      <c r="R11" s="828"/>
      <c r="S11" s="828"/>
      <c r="T11" s="829"/>
    </row>
    <row r="12" spans="1:247" ht="28.5" customHeight="1">
      <c r="A12" s="830" t="s">
        <v>20</v>
      </c>
      <c r="B12" s="831"/>
      <c r="C12" s="831"/>
      <c r="D12" s="831"/>
      <c r="E12" s="831"/>
      <c r="F12" s="831"/>
      <c r="G12" s="831"/>
      <c r="H12" s="831"/>
      <c r="I12" s="831"/>
      <c r="J12" s="831"/>
      <c r="K12" s="831"/>
      <c r="L12" s="831"/>
      <c r="M12" s="831"/>
      <c r="N12" s="831"/>
      <c r="O12" s="831"/>
      <c r="P12" s="831"/>
      <c r="Q12" s="831"/>
      <c r="R12" s="831"/>
      <c r="S12" s="831"/>
      <c r="T12" s="832"/>
    </row>
    <row r="13" spans="1:247" ht="13.5" thickBot="1">
      <c r="A13" s="833" t="s">
        <v>21</v>
      </c>
      <c r="B13" s="834"/>
      <c r="C13" s="834"/>
      <c r="D13" s="834"/>
      <c r="E13" s="834"/>
      <c r="F13" s="834"/>
      <c r="G13" s="834"/>
      <c r="H13" s="834"/>
      <c r="I13" s="834"/>
      <c r="J13" s="834"/>
      <c r="K13" s="834"/>
      <c r="L13" s="834"/>
      <c r="M13" s="834"/>
      <c r="N13" s="834"/>
      <c r="O13" s="834"/>
      <c r="P13" s="834"/>
      <c r="Q13" s="834"/>
      <c r="R13" s="834"/>
      <c r="S13" s="834"/>
      <c r="T13" s="835"/>
    </row>
    <row r="14" spans="1:247" s="39" customFormat="1" ht="31" customHeight="1">
      <c r="A14" s="836" t="s">
        <v>22</v>
      </c>
      <c r="B14" s="30" t="s">
        <v>23</v>
      </c>
      <c r="C14" s="30" t="s">
        <v>24</v>
      </c>
      <c r="D14" s="31" t="s">
        <v>25</v>
      </c>
      <c r="E14" s="32">
        <v>2</v>
      </c>
      <c r="F14" s="33">
        <v>70</v>
      </c>
      <c r="G14" s="32">
        <v>1</v>
      </c>
      <c r="H14" s="34">
        <f>E14*F14*G14</f>
        <v>140</v>
      </c>
      <c r="I14" s="35"/>
      <c r="J14" s="35"/>
      <c r="K14" s="35"/>
      <c r="L14" s="35"/>
      <c r="M14" s="604"/>
      <c r="N14" s="36"/>
      <c r="O14" s="660"/>
      <c r="P14" s="35"/>
      <c r="Q14" s="37">
        <f>H14+N14</f>
        <v>140</v>
      </c>
      <c r="R14" s="35"/>
      <c r="S14" s="38"/>
      <c r="T14" s="593" t="s">
        <v>196</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row>
    <row r="15" spans="1:247" s="39" customFormat="1" ht="30" customHeight="1">
      <c r="A15" s="797"/>
      <c r="B15" s="40" t="s">
        <v>26</v>
      </c>
      <c r="C15" s="40" t="s">
        <v>24</v>
      </c>
      <c r="D15" s="41" t="s">
        <v>25</v>
      </c>
      <c r="E15" s="42">
        <v>80</v>
      </c>
      <c r="F15" s="43">
        <v>10</v>
      </c>
      <c r="G15" s="42">
        <v>1</v>
      </c>
      <c r="H15" s="34">
        <f t="shared" ref="H15:H16" si="0">E15*F15*G15</f>
        <v>800</v>
      </c>
      <c r="I15" s="44"/>
      <c r="J15" s="44"/>
      <c r="K15" s="44"/>
      <c r="L15" s="44"/>
      <c r="M15" s="605"/>
      <c r="N15" s="36"/>
      <c r="O15" s="661"/>
      <c r="P15" s="44"/>
      <c r="Q15" s="37">
        <f t="shared" ref="Q15:Q16" si="1">H15+N15</f>
        <v>800</v>
      </c>
      <c r="R15" s="44"/>
      <c r="S15" s="45"/>
      <c r="T15" s="594" t="s">
        <v>197</v>
      </c>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row>
    <row r="16" spans="1:247" s="39" customFormat="1" ht="43" customHeight="1">
      <c r="A16" s="797"/>
      <c r="B16" s="40" t="s">
        <v>27</v>
      </c>
      <c r="C16" s="40" t="s">
        <v>28</v>
      </c>
      <c r="D16" s="41" t="s">
        <v>25</v>
      </c>
      <c r="E16" s="46">
        <v>80</v>
      </c>
      <c r="F16" s="47">
        <v>1</v>
      </c>
      <c r="G16" s="46">
        <v>1</v>
      </c>
      <c r="H16" s="34">
        <f t="shared" si="0"/>
        <v>80</v>
      </c>
      <c r="I16" s="44"/>
      <c r="J16" s="44"/>
      <c r="K16" s="44"/>
      <c r="L16" s="44"/>
      <c r="M16" s="605"/>
      <c r="N16" s="36"/>
      <c r="O16" s="661"/>
      <c r="P16" s="44"/>
      <c r="Q16" s="37">
        <f t="shared" si="1"/>
        <v>80</v>
      </c>
      <c r="R16" s="44"/>
      <c r="S16" s="45"/>
      <c r="T16" s="595" t="s">
        <v>198</v>
      </c>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row>
    <row r="17" spans="1:247" s="39" customFormat="1" ht="13.5" thickBot="1">
      <c r="A17" s="797"/>
      <c r="B17" s="48"/>
      <c r="C17" s="49"/>
      <c r="D17" s="50" t="s">
        <v>29</v>
      </c>
      <c r="E17" s="50"/>
      <c r="F17" s="50"/>
      <c r="G17" s="50"/>
      <c r="H17" s="51">
        <f>SUM(H14:H16)</f>
        <v>1020</v>
      </c>
      <c r="I17" s="52">
        <v>0.5</v>
      </c>
      <c r="J17" s="53">
        <f>H17*I17</f>
        <v>510</v>
      </c>
      <c r="K17" s="52"/>
      <c r="L17" s="52"/>
      <c r="M17" s="606"/>
      <c r="N17" s="54"/>
      <c r="O17" s="662">
        <v>0.5</v>
      </c>
      <c r="P17" s="52">
        <f>O17*N17</f>
        <v>0</v>
      </c>
      <c r="Q17" s="53">
        <f>SUM(Q14:Q16)</f>
        <v>1020</v>
      </c>
      <c r="R17" s="52">
        <v>0.5</v>
      </c>
      <c r="S17" s="55">
        <f>Q17*R17</f>
        <v>510</v>
      </c>
      <c r="T17" s="56"/>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row>
    <row r="18" spans="1:247" ht="28" customHeight="1" thickBot="1">
      <c r="A18" s="837" t="s">
        <v>30</v>
      </c>
      <c r="B18" s="30" t="s">
        <v>31</v>
      </c>
      <c r="C18" s="30" t="s">
        <v>24</v>
      </c>
      <c r="D18" s="31" t="s">
        <v>25</v>
      </c>
      <c r="E18" s="57">
        <v>10</v>
      </c>
      <c r="F18" s="58">
        <v>15</v>
      </c>
      <c r="G18" s="57">
        <v>1</v>
      </c>
      <c r="H18" s="59">
        <f>E18*F18*G18</f>
        <v>150</v>
      </c>
      <c r="I18" s="60"/>
      <c r="J18" s="61"/>
      <c r="K18" s="57"/>
      <c r="L18" s="58"/>
      <c r="M18" s="607"/>
      <c r="N18" s="67"/>
      <c r="O18" s="663"/>
      <c r="P18" s="60"/>
      <c r="Q18" s="34">
        <f>H18+N18</f>
        <v>150</v>
      </c>
      <c r="R18" s="60"/>
      <c r="S18" s="62"/>
      <c r="T18" s="591" t="s">
        <v>200</v>
      </c>
    </row>
    <row r="19" spans="1:247" ht="47" customHeight="1" thickBot="1">
      <c r="A19" s="838"/>
      <c r="B19" s="40" t="s">
        <v>32</v>
      </c>
      <c r="C19" s="40" t="s">
        <v>24</v>
      </c>
      <c r="D19" s="41" t="s">
        <v>25</v>
      </c>
      <c r="E19" s="63">
        <v>100</v>
      </c>
      <c r="F19" s="64">
        <v>5</v>
      </c>
      <c r="G19" s="63">
        <v>10</v>
      </c>
      <c r="H19" s="59">
        <f t="shared" ref="H19:H20" si="2">E19*F19*G19</f>
        <v>5000</v>
      </c>
      <c r="I19" s="65"/>
      <c r="J19" s="66"/>
      <c r="K19" s="63"/>
      <c r="L19" s="64"/>
      <c r="M19" s="608"/>
      <c r="N19" s="67"/>
      <c r="O19" s="664"/>
      <c r="P19" s="68"/>
      <c r="Q19" s="34">
        <f t="shared" ref="Q19:Q20" si="3">H19+N19</f>
        <v>5000</v>
      </c>
      <c r="R19" s="65"/>
      <c r="S19" s="69"/>
      <c r="T19" s="592" t="s">
        <v>201</v>
      </c>
    </row>
    <row r="20" spans="1:247" s="71" customFormat="1" ht="68" customHeight="1">
      <c r="A20" s="838"/>
      <c r="B20" s="40" t="s">
        <v>33</v>
      </c>
      <c r="C20" s="40" t="s">
        <v>34</v>
      </c>
      <c r="D20" s="41" t="s">
        <v>25</v>
      </c>
      <c r="E20" s="46">
        <v>100</v>
      </c>
      <c r="F20" s="47">
        <v>0.5</v>
      </c>
      <c r="G20" s="46">
        <v>10</v>
      </c>
      <c r="H20" s="59">
        <f t="shared" si="2"/>
        <v>500</v>
      </c>
      <c r="I20" s="65"/>
      <c r="J20" s="65"/>
      <c r="K20" s="46"/>
      <c r="L20" s="47"/>
      <c r="M20" s="609"/>
      <c r="N20" s="67"/>
      <c r="O20" s="664"/>
      <c r="P20" s="68"/>
      <c r="Q20" s="34">
        <f t="shared" si="3"/>
        <v>500</v>
      </c>
      <c r="R20" s="65"/>
      <c r="S20" s="70"/>
      <c r="T20" s="592" t="s">
        <v>202</v>
      </c>
    </row>
    <row r="21" spans="1:247" ht="13.5" thickBot="1">
      <c r="A21" s="839"/>
      <c r="B21" s="72"/>
      <c r="C21" s="72"/>
      <c r="D21" s="73" t="s">
        <v>29</v>
      </c>
      <c r="E21" s="73"/>
      <c r="F21" s="73"/>
      <c r="G21" s="73"/>
      <c r="H21" s="51">
        <f>SUM(H18:H20)</f>
        <v>5650</v>
      </c>
      <c r="I21" s="74">
        <v>0.3</v>
      </c>
      <c r="J21" s="75">
        <f>H21*I21</f>
        <v>1695</v>
      </c>
      <c r="K21" s="74"/>
      <c r="L21" s="74"/>
      <c r="M21" s="76"/>
      <c r="N21" s="77">
        <f>SUM(N18:N20)</f>
        <v>0</v>
      </c>
      <c r="O21" s="665">
        <v>0.3</v>
      </c>
      <c r="P21" s="76">
        <f>O21*N21</f>
        <v>0</v>
      </c>
      <c r="Q21" s="77">
        <f>SUM(Q18:Q20)</f>
        <v>5650</v>
      </c>
      <c r="R21" s="74">
        <v>0.3</v>
      </c>
      <c r="S21" s="78">
        <f>Q21*R21</f>
        <v>1695</v>
      </c>
      <c r="T21" s="79"/>
    </row>
    <row r="22" spans="1:247" ht="39">
      <c r="A22" s="840" t="s">
        <v>35</v>
      </c>
      <c r="B22" s="80" t="s">
        <v>36</v>
      </c>
      <c r="C22" s="80" t="s">
        <v>37</v>
      </c>
      <c r="D22" s="81" t="s">
        <v>25</v>
      </c>
      <c r="E22" s="81">
        <v>1</v>
      </c>
      <c r="F22" s="82">
        <v>35</v>
      </c>
      <c r="G22" s="81">
        <v>10</v>
      </c>
      <c r="H22" s="34">
        <f>E22*F22*G22</f>
        <v>350</v>
      </c>
      <c r="I22" s="83"/>
      <c r="J22" s="84"/>
      <c r="K22" s="81">
        <v>1</v>
      </c>
      <c r="L22" s="82">
        <v>35</v>
      </c>
      <c r="M22" s="610">
        <v>5</v>
      </c>
      <c r="N22" s="34">
        <f>K22*L22*M22</f>
        <v>175</v>
      </c>
      <c r="Q22" s="86">
        <f>H22+N22</f>
        <v>525</v>
      </c>
      <c r="R22" s="87"/>
      <c r="S22" s="88"/>
      <c r="T22" s="584" t="s">
        <v>203</v>
      </c>
    </row>
    <row r="23" spans="1:247" ht="26">
      <c r="A23" s="840"/>
      <c r="B23" s="80" t="s">
        <v>38</v>
      </c>
      <c r="C23" s="80" t="s">
        <v>37</v>
      </c>
      <c r="D23" s="81" t="s">
        <v>25</v>
      </c>
      <c r="E23" s="89">
        <v>60</v>
      </c>
      <c r="F23" s="90">
        <v>5</v>
      </c>
      <c r="G23" s="89">
        <v>10</v>
      </c>
      <c r="H23" s="34">
        <f t="shared" ref="H23:H24" si="4">E23*F23*G23</f>
        <v>3000</v>
      </c>
      <c r="I23" s="83"/>
      <c r="J23" s="84"/>
      <c r="K23" s="89">
        <v>60</v>
      </c>
      <c r="L23" s="90">
        <v>5</v>
      </c>
      <c r="M23" s="610">
        <v>5</v>
      </c>
      <c r="N23" s="34">
        <f t="shared" ref="N23:N24" si="5">K23*L23*M23</f>
        <v>1500</v>
      </c>
      <c r="Q23" s="86">
        <f t="shared" ref="Q23:Q24" si="6">H23+N23</f>
        <v>4500</v>
      </c>
      <c r="R23" s="87"/>
      <c r="S23" s="88"/>
      <c r="T23" s="584" t="s">
        <v>204</v>
      </c>
    </row>
    <row r="24" spans="1:247" ht="26">
      <c r="A24" s="840"/>
      <c r="B24" s="80" t="s">
        <v>39</v>
      </c>
      <c r="C24" s="80" t="s">
        <v>34</v>
      </c>
      <c r="D24" s="81" t="s">
        <v>25</v>
      </c>
      <c r="E24" s="89">
        <v>60</v>
      </c>
      <c r="F24" s="90">
        <v>0.5</v>
      </c>
      <c r="G24" s="89">
        <v>10</v>
      </c>
      <c r="H24" s="34">
        <f t="shared" si="4"/>
        <v>300</v>
      </c>
      <c r="I24" s="83"/>
      <c r="J24" s="84"/>
      <c r="K24" s="89">
        <v>60</v>
      </c>
      <c r="L24" s="90">
        <v>0.5</v>
      </c>
      <c r="M24" s="610">
        <v>5</v>
      </c>
      <c r="N24" s="34">
        <f t="shared" si="5"/>
        <v>150</v>
      </c>
      <c r="Q24" s="86">
        <f t="shared" si="6"/>
        <v>450</v>
      </c>
      <c r="R24" s="87"/>
      <c r="S24" s="88"/>
      <c r="T24" s="584" t="s">
        <v>205</v>
      </c>
    </row>
    <row r="25" spans="1:247" ht="13.5" thickBot="1">
      <c r="A25" s="841"/>
      <c r="B25" s="91"/>
      <c r="C25" s="91"/>
      <c r="D25" s="92"/>
      <c r="E25" s="92"/>
      <c r="F25" s="92"/>
      <c r="G25" s="92"/>
      <c r="H25" s="77">
        <f>SUM(H22:H24)</f>
        <v>3650</v>
      </c>
      <c r="I25" s="93">
        <v>0.3</v>
      </c>
      <c r="J25" s="94">
        <f>I25*H25</f>
        <v>1095</v>
      </c>
      <c r="K25" s="93"/>
      <c r="L25" s="93"/>
      <c r="M25" s="303"/>
      <c r="N25" s="77">
        <f>SUM(N22:N24)</f>
        <v>1825</v>
      </c>
      <c r="O25" s="155">
        <v>0.3</v>
      </c>
      <c r="P25" s="93">
        <f>N25*O25</f>
        <v>547.5</v>
      </c>
      <c r="Q25" s="95">
        <f>SUM(Q22:Q24)</f>
        <v>5475</v>
      </c>
      <c r="R25" s="93">
        <v>0.3</v>
      </c>
      <c r="S25" s="77">
        <f>R25*Q25</f>
        <v>1642.5</v>
      </c>
      <c r="T25" s="93"/>
    </row>
    <row r="26" spans="1:247" ht="26">
      <c r="A26" s="842" t="s">
        <v>40</v>
      </c>
      <c r="B26" s="30" t="s">
        <v>41</v>
      </c>
      <c r="C26" s="30" t="s">
        <v>24</v>
      </c>
      <c r="D26" s="96" t="s">
        <v>25</v>
      </c>
      <c r="E26" s="97">
        <v>5</v>
      </c>
      <c r="F26" s="98">
        <v>10</v>
      </c>
      <c r="G26" s="97">
        <v>1</v>
      </c>
      <c r="H26" s="99">
        <f>E26*F26*G26</f>
        <v>50</v>
      </c>
      <c r="I26" s="100"/>
      <c r="J26" s="101"/>
      <c r="K26" s="97">
        <v>3</v>
      </c>
      <c r="L26" s="98">
        <v>10</v>
      </c>
      <c r="M26" s="611">
        <v>1</v>
      </c>
      <c r="N26" s="34">
        <f>K26*L26*M26</f>
        <v>30</v>
      </c>
      <c r="O26" s="666"/>
      <c r="P26" s="102"/>
      <c r="Q26" s="103">
        <f>H26+N26</f>
        <v>80</v>
      </c>
      <c r="R26" s="102"/>
      <c r="S26" s="104"/>
      <c r="T26" s="583" t="s">
        <v>206</v>
      </c>
    </row>
    <row r="27" spans="1:247" ht="39">
      <c r="A27" s="843"/>
      <c r="B27" s="40" t="s">
        <v>42</v>
      </c>
      <c r="C27" s="40" t="s">
        <v>43</v>
      </c>
      <c r="D27" s="89" t="s">
        <v>25</v>
      </c>
      <c r="E27" s="40">
        <v>25</v>
      </c>
      <c r="F27" s="105">
        <v>10</v>
      </c>
      <c r="G27" s="40">
        <v>5</v>
      </c>
      <c r="H27" s="99">
        <f t="shared" ref="H27:H29" si="7">E27*F27*G27</f>
        <v>1250</v>
      </c>
      <c r="I27" s="106"/>
      <c r="J27" s="70"/>
      <c r="K27" s="40">
        <v>25</v>
      </c>
      <c r="L27" s="105">
        <v>10</v>
      </c>
      <c r="M27" s="612">
        <v>3</v>
      </c>
      <c r="N27" s="34">
        <f t="shared" ref="N27:N29" si="8">K27*L27*M27</f>
        <v>750</v>
      </c>
      <c r="O27" s="151"/>
      <c r="P27" s="106"/>
      <c r="Q27" s="103">
        <f t="shared" ref="Q27:Q29" si="9">H27+N27</f>
        <v>2000</v>
      </c>
      <c r="R27" s="106"/>
      <c r="S27" s="107"/>
      <c r="T27" s="582" t="s">
        <v>207</v>
      </c>
    </row>
    <row r="28" spans="1:247" ht="39">
      <c r="A28" s="843"/>
      <c r="B28" s="40" t="s">
        <v>44</v>
      </c>
      <c r="C28" s="40" t="s">
        <v>28</v>
      </c>
      <c r="D28" s="89" t="s">
        <v>25</v>
      </c>
      <c r="E28" s="40">
        <v>25</v>
      </c>
      <c r="F28" s="105">
        <v>1</v>
      </c>
      <c r="G28" s="40">
        <v>5</v>
      </c>
      <c r="H28" s="99">
        <f t="shared" si="7"/>
        <v>125</v>
      </c>
      <c r="I28" s="106"/>
      <c r="J28" s="70"/>
      <c r="K28" s="40">
        <v>25</v>
      </c>
      <c r="L28" s="105">
        <v>1</v>
      </c>
      <c r="M28" s="612">
        <v>3</v>
      </c>
      <c r="N28" s="34">
        <f t="shared" si="8"/>
        <v>75</v>
      </c>
      <c r="O28" s="151"/>
      <c r="P28" s="106"/>
      <c r="Q28" s="103">
        <f t="shared" si="9"/>
        <v>200</v>
      </c>
      <c r="R28" s="106"/>
      <c r="S28" s="107"/>
      <c r="T28" s="582" t="s">
        <v>208</v>
      </c>
    </row>
    <row r="29" spans="1:247" ht="39">
      <c r="A29" s="843"/>
      <c r="B29" s="40" t="s">
        <v>45</v>
      </c>
      <c r="C29" s="40" t="s">
        <v>24</v>
      </c>
      <c r="D29" s="108" t="s">
        <v>25</v>
      </c>
      <c r="E29" s="40">
        <v>25</v>
      </c>
      <c r="F29" s="105">
        <v>5</v>
      </c>
      <c r="G29" s="40">
        <v>5</v>
      </c>
      <c r="H29" s="99">
        <f t="shared" si="7"/>
        <v>625</v>
      </c>
      <c r="I29" s="109"/>
      <c r="J29" s="70"/>
      <c r="K29" s="40">
        <v>25</v>
      </c>
      <c r="L29" s="105">
        <v>5</v>
      </c>
      <c r="M29" s="612">
        <v>3</v>
      </c>
      <c r="N29" s="34">
        <f t="shared" si="8"/>
        <v>375</v>
      </c>
      <c r="O29" s="151"/>
      <c r="P29" s="106"/>
      <c r="Q29" s="103">
        <f t="shared" si="9"/>
        <v>1000</v>
      </c>
      <c r="R29" s="106"/>
      <c r="S29" s="107"/>
      <c r="T29" s="582" t="s">
        <v>209</v>
      </c>
    </row>
    <row r="30" spans="1:247" ht="13.5" thickBot="1">
      <c r="A30" s="843"/>
      <c r="B30" s="72"/>
      <c r="C30" s="72"/>
      <c r="D30" s="110" t="s">
        <v>46</v>
      </c>
      <c r="E30" s="110"/>
      <c r="F30" s="111"/>
      <c r="G30" s="110"/>
      <c r="H30" s="112">
        <f>SUM(H26:H29)</f>
        <v>2050</v>
      </c>
      <c r="I30" s="113">
        <v>0.5</v>
      </c>
      <c r="J30" s="114">
        <f>H30*I30</f>
        <v>1025</v>
      </c>
      <c r="K30" s="92"/>
      <c r="L30" s="92"/>
      <c r="M30" s="174"/>
      <c r="N30" s="77">
        <f>SUM(N26:N29)</f>
        <v>1230</v>
      </c>
      <c r="O30" s="155">
        <v>0.5</v>
      </c>
      <c r="P30" s="93">
        <f>N30*O30</f>
        <v>615</v>
      </c>
      <c r="Q30" s="77">
        <f>SUM(Q26:Q29)</f>
        <v>3280</v>
      </c>
      <c r="R30" s="93">
        <v>0.5</v>
      </c>
      <c r="S30" s="77">
        <f>Q30*R30</f>
        <v>1640</v>
      </c>
      <c r="T30" s="115"/>
    </row>
    <row r="31" spans="1:247" ht="26">
      <c r="A31" s="797" t="s">
        <v>47</v>
      </c>
      <c r="B31" s="116" t="s">
        <v>48</v>
      </c>
      <c r="C31" s="97" t="s">
        <v>49</v>
      </c>
      <c r="D31" s="117" t="s">
        <v>25</v>
      </c>
      <c r="E31" s="118">
        <v>1</v>
      </c>
      <c r="F31" s="119">
        <v>450</v>
      </c>
      <c r="G31" s="118">
        <v>12</v>
      </c>
      <c r="H31" s="99">
        <f>E31*F31*G31</f>
        <v>5400</v>
      </c>
      <c r="I31" s="120"/>
      <c r="J31" s="121"/>
      <c r="K31" s="118">
        <v>1</v>
      </c>
      <c r="L31" s="119">
        <v>450</v>
      </c>
      <c r="M31" s="613">
        <v>6</v>
      </c>
      <c r="N31" s="34">
        <f>K31*L31*M31</f>
        <v>2700</v>
      </c>
      <c r="O31" s="666"/>
      <c r="P31" s="102"/>
      <c r="Q31" s="103">
        <f>H31+N31</f>
        <v>8100</v>
      </c>
      <c r="R31" s="102"/>
      <c r="S31" s="104"/>
      <c r="T31" s="581" t="s">
        <v>210</v>
      </c>
    </row>
    <row r="32" spans="1:247" ht="39">
      <c r="A32" s="797"/>
      <c r="B32" s="40" t="s">
        <v>50</v>
      </c>
      <c r="C32" s="40" t="s">
        <v>49</v>
      </c>
      <c r="D32" s="122" t="s">
        <v>25</v>
      </c>
      <c r="E32" s="123">
        <v>3</v>
      </c>
      <c r="F32" s="124">
        <v>450</v>
      </c>
      <c r="G32" s="123">
        <v>12</v>
      </c>
      <c r="H32" s="99">
        <f t="shared" ref="H32:H36" si="10">E32*F32*G32</f>
        <v>16200</v>
      </c>
      <c r="I32" s="70"/>
      <c r="J32" s="70"/>
      <c r="K32" s="123">
        <v>3</v>
      </c>
      <c r="L32" s="124">
        <v>450</v>
      </c>
      <c r="M32" s="614">
        <v>6</v>
      </c>
      <c r="N32" s="34">
        <f t="shared" ref="N32:N36" si="11">K32*L32*M32</f>
        <v>8100</v>
      </c>
      <c r="O32" s="666"/>
      <c r="P32" s="102"/>
      <c r="Q32" s="103">
        <f t="shared" ref="Q32:Q36" si="12">H32+N32</f>
        <v>24300</v>
      </c>
      <c r="R32" s="102"/>
      <c r="S32" s="104"/>
      <c r="T32" s="582" t="s">
        <v>211</v>
      </c>
    </row>
    <row r="33" spans="1:20" ht="52">
      <c r="A33" s="797"/>
      <c r="B33" s="40" t="s">
        <v>51</v>
      </c>
      <c r="C33" s="40" t="s">
        <v>24</v>
      </c>
      <c r="D33" s="122" t="s">
        <v>25</v>
      </c>
      <c r="E33" s="123">
        <v>20</v>
      </c>
      <c r="F33" s="124">
        <v>25</v>
      </c>
      <c r="G33" s="123">
        <v>9</v>
      </c>
      <c r="H33" s="99">
        <f t="shared" si="10"/>
        <v>4500</v>
      </c>
      <c r="I33" s="70"/>
      <c r="J33" s="70"/>
      <c r="K33" s="123">
        <v>20</v>
      </c>
      <c r="L33" s="124">
        <v>25</v>
      </c>
      <c r="M33" s="614">
        <v>6</v>
      </c>
      <c r="N33" s="34">
        <f t="shared" si="11"/>
        <v>3000</v>
      </c>
      <c r="O33" s="666"/>
      <c r="P33" s="102"/>
      <c r="Q33" s="103">
        <f t="shared" si="12"/>
        <v>7500</v>
      </c>
      <c r="R33" s="102"/>
      <c r="S33" s="104"/>
      <c r="T33" s="582" t="s">
        <v>212</v>
      </c>
    </row>
    <row r="34" spans="1:20" ht="52">
      <c r="A34" s="797"/>
      <c r="B34" s="40" t="s">
        <v>52</v>
      </c>
      <c r="C34" s="40" t="s">
        <v>24</v>
      </c>
      <c r="D34" s="122" t="s">
        <v>25</v>
      </c>
      <c r="E34" s="123">
        <v>5</v>
      </c>
      <c r="F34" s="124">
        <v>15</v>
      </c>
      <c r="G34" s="123">
        <v>3</v>
      </c>
      <c r="H34" s="99">
        <f t="shared" si="10"/>
        <v>225</v>
      </c>
      <c r="I34" s="70"/>
      <c r="J34" s="70"/>
      <c r="K34" s="123">
        <v>5</v>
      </c>
      <c r="L34" s="124">
        <v>15</v>
      </c>
      <c r="M34" s="614">
        <v>2</v>
      </c>
      <c r="N34" s="34">
        <f t="shared" si="11"/>
        <v>150</v>
      </c>
      <c r="O34" s="666"/>
      <c r="P34" s="102"/>
      <c r="Q34" s="103">
        <f t="shared" si="12"/>
        <v>375</v>
      </c>
      <c r="R34" s="102"/>
      <c r="S34" s="104"/>
      <c r="T34" s="582" t="s">
        <v>213</v>
      </c>
    </row>
    <row r="35" spans="1:20" ht="39">
      <c r="A35" s="797"/>
      <c r="B35" s="125" t="s">
        <v>53</v>
      </c>
      <c r="C35" s="40" t="s">
        <v>37</v>
      </c>
      <c r="D35" s="122" t="s">
        <v>25</v>
      </c>
      <c r="E35" s="123">
        <v>100</v>
      </c>
      <c r="F35" s="124">
        <v>5</v>
      </c>
      <c r="G35" s="123">
        <v>3</v>
      </c>
      <c r="H35" s="99">
        <f t="shared" si="10"/>
        <v>1500</v>
      </c>
      <c r="I35" s="126"/>
      <c r="J35" s="127"/>
      <c r="K35" s="123">
        <v>100</v>
      </c>
      <c r="L35" s="124">
        <v>5</v>
      </c>
      <c r="M35" s="614">
        <v>2</v>
      </c>
      <c r="N35" s="34">
        <f t="shared" si="11"/>
        <v>1000</v>
      </c>
      <c r="O35" s="151"/>
      <c r="P35" s="106"/>
      <c r="Q35" s="103">
        <f t="shared" si="12"/>
        <v>2500</v>
      </c>
      <c r="R35" s="106"/>
      <c r="S35" s="107"/>
      <c r="T35" s="582" t="s">
        <v>214</v>
      </c>
    </row>
    <row r="36" spans="1:20" ht="26.5" thickBot="1">
      <c r="A36" s="797"/>
      <c r="B36" s="125" t="s">
        <v>54</v>
      </c>
      <c r="C36" s="40" t="s">
        <v>34</v>
      </c>
      <c r="D36" s="89" t="s">
        <v>25</v>
      </c>
      <c r="E36" s="128">
        <v>100</v>
      </c>
      <c r="F36" s="90">
        <v>0.5</v>
      </c>
      <c r="G36" s="128">
        <v>3</v>
      </c>
      <c r="H36" s="99">
        <f t="shared" si="10"/>
        <v>150</v>
      </c>
      <c r="I36" s="126"/>
      <c r="J36" s="127"/>
      <c r="K36" s="128">
        <v>100</v>
      </c>
      <c r="L36" s="90">
        <v>0.5</v>
      </c>
      <c r="M36" s="615">
        <v>2</v>
      </c>
      <c r="N36" s="34">
        <f t="shared" si="11"/>
        <v>100</v>
      </c>
      <c r="O36" s="151"/>
      <c r="P36" s="106"/>
      <c r="Q36" s="103">
        <f t="shared" si="12"/>
        <v>250</v>
      </c>
      <c r="R36" s="106"/>
      <c r="S36" s="107"/>
      <c r="T36" s="582" t="s">
        <v>215</v>
      </c>
    </row>
    <row r="37" spans="1:20" ht="13.5" thickBot="1">
      <c r="A37" s="824"/>
      <c r="B37" s="129"/>
      <c r="C37" s="130"/>
      <c r="D37" s="131" t="s">
        <v>46</v>
      </c>
      <c r="E37" s="131"/>
      <c r="F37" s="131"/>
      <c r="G37" s="131"/>
      <c r="H37" s="132">
        <f>SUM(H31:H36)</f>
        <v>27975</v>
      </c>
      <c r="I37" s="133">
        <v>0.5</v>
      </c>
      <c r="J37" s="134">
        <f>H37*I37</f>
        <v>13987.5</v>
      </c>
      <c r="K37" s="131"/>
      <c r="L37" s="131"/>
      <c r="M37" s="616"/>
      <c r="N37" s="77">
        <f>SUM(N31:N36)</f>
        <v>15050</v>
      </c>
      <c r="O37" s="667">
        <v>0.5</v>
      </c>
      <c r="P37" s="135">
        <f>N37*O37</f>
        <v>7525</v>
      </c>
      <c r="Q37" s="132">
        <f>SUM(Q31:Q36)</f>
        <v>43025</v>
      </c>
      <c r="R37" s="135">
        <v>0.5</v>
      </c>
      <c r="S37" s="132">
        <f>Q37*R37</f>
        <v>21512.5</v>
      </c>
      <c r="T37" s="136"/>
    </row>
    <row r="38" spans="1:20">
      <c r="A38" s="137" t="s">
        <v>55</v>
      </c>
      <c r="B38" s="138"/>
      <c r="C38" s="138"/>
      <c r="D38" s="139"/>
      <c r="E38" s="139"/>
      <c r="F38" s="139"/>
      <c r="G38" s="139"/>
      <c r="H38" s="140">
        <f>H37+H30+H25+H21+H17</f>
        <v>40345</v>
      </c>
      <c r="I38" s="141">
        <f>J38/H38</f>
        <v>0.46914115751642088</v>
      </c>
      <c r="J38" s="141">
        <f>J30+J37+J78+J17+J21</f>
        <v>18927.5</v>
      </c>
      <c r="K38" s="141"/>
      <c r="L38" s="141"/>
      <c r="M38" s="617"/>
      <c r="N38" s="140">
        <f>N78+N37+N30+N25+N21+N17</f>
        <v>18105</v>
      </c>
      <c r="O38" s="142">
        <f>P38/N38</f>
        <v>0.47983982325324498</v>
      </c>
      <c r="P38" s="141">
        <f>P78+P37+P30+P25+P21+P17</f>
        <v>8687.5</v>
      </c>
      <c r="Q38" s="140">
        <f>Q37+Q30+Q25+Q21+Q17</f>
        <v>58450</v>
      </c>
      <c r="R38" s="141">
        <f>S38/Q38</f>
        <v>0.49118905047048761</v>
      </c>
      <c r="S38" s="140">
        <f>S78+S37+S30+S25+S21+S17</f>
        <v>28710</v>
      </c>
      <c r="T38" s="142"/>
    </row>
    <row r="39" spans="1:20" ht="13.5" thickBot="1">
      <c r="A39" s="808" t="s">
        <v>56</v>
      </c>
      <c r="B39" s="809"/>
      <c r="C39" s="809"/>
      <c r="D39" s="809"/>
      <c r="E39" s="809"/>
      <c r="F39" s="809"/>
      <c r="G39" s="809"/>
      <c r="H39" s="804"/>
      <c r="I39" s="810"/>
      <c r="J39" s="811"/>
      <c r="K39" s="811"/>
      <c r="L39" s="811"/>
      <c r="M39" s="811"/>
      <c r="N39" s="806"/>
      <c r="O39" s="811"/>
      <c r="P39" s="811"/>
      <c r="Q39" s="811"/>
      <c r="R39" s="811"/>
      <c r="S39" s="811"/>
      <c r="T39" s="812"/>
    </row>
    <row r="40" spans="1:20" ht="39">
      <c r="A40" s="799" t="s">
        <v>57</v>
      </c>
      <c r="B40" s="30" t="s">
        <v>58</v>
      </c>
      <c r="C40" s="30" t="s">
        <v>24</v>
      </c>
      <c r="D40" s="143" t="s">
        <v>25</v>
      </c>
      <c r="E40" s="144">
        <v>5</v>
      </c>
      <c r="F40" s="145">
        <v>20</v>
      </c>
      <c r="G40" s="144">
        <v>3</v>
      </c>
      <c r="H40" s="146">
        <f>E40*F40*G40</f>
        <v>300</v>
      </c>
      <c r="I40" s="109"/>
      <c r="J40" s="147"/>
      <c r="K40" s="144">
        <v>5</v>
      </c>
      <c r="L40" s="145">
        <v>20</v>
      </c>
      <c r="M40" s="618">
        <v>2</v>
      </c>
      <c r="N40" s="146">
        <f>K40*L40*M40</f>
        <v>200</v>
      </c>
      <c r="O40" s="147"/>
      <c r="P40" s="109"/>
      <c r="Q40" s="148">
        <f>H40+N40</f>
        <v>500</v>
      </c>
      <c r="R40" s="109"/>
      <c r="S40" s="149"/>
      <c r="T40" s="587" t="s">
        <v>216</v>
      </c>
    </row>
    <row r="41" spans="1:20" ht="52">
      <c r="A41" s="800"/>
      <c r="B41" s="40" t="s">
        <v>44</v>
      </c>
      <c r="C41" s="40" t="s">
        <v>28</v>
      </c>
      <c r="D41" s="150" t="s">
        <v>25</v>
      </c>
      <c r="E41" s="89">
        <v>180</v>
      </c>
      <c r="F41" s="90">
        <v>1</v>
      </c>
      <c r="G41" s="89">
        <v>3</v>
      </c>
      <c r="H41" s="146">
        <f t="shared" ref="H41:H43" si="13">E41*F41*G41</f>
        <v>540</v>
      </c>
      <c r="I41" s="106"/>
      <c r="J41" s="151"/>
      <c r="K41" s="89">
        <v>180</v>
      </c>
      <c r="L41" s="90">
        <v>1</v>
      </c>
      <c r="M41" s="619">
        <v>2</v>
      </c>
      <c r="N41" s="146">
        <f t="shared" ref="N41:N43" si="14">K41*L41*M41</f>
        <v>360</v>
      </c>
      <c r="O41" s="147"/>
      <c r="P41" s="109"/>
      <c r="Q41" s="148">
        <f t="shared" ref="Q41:Q43" si="15">H41+N41</f>
        <v>900</v>
      </c>
      <c r="R41" s="109"/>
      <c r="S41" s="149"/>
      <c r="T41" s="587" t="s">
        <v>217</v>
      </c>
    </row>
    <row r="42" spans="1:20">
      <c r="A42" s="800"/>
      <c r="B42" s="40" t="s">
        <v>45</v>
      </c>
      <c r="C42" s="40" t="s">
        <v>37</v>
      </c>
      <c r="D42" s="150" t="s">
        <v>25</v>
      </c>
      <c r="E42" s="89">
        <v>180</v>
      </c>
      <c r="F42" s="90">
        <v>5</v>
      </c>
      <c r="G42" s="89">
        <v>3</v>
      </c>
      <c r="H42" s="146">
        <f t="shared" si="13"/>
        <v>2700</v>
      </c>
      <c r="I42" s="109"/>
      <c r="J42" s="147"/>
      <c r="K42" s="89">
        <v>180</v>
      </c>
      <c r="L42" s="90">
        <v>5</v>
      </c>
      <c r="M42" s="619">
        <v>2</v>
      </c>
      <c r="N42" s="146">
        <f t="shared" si="14"/>
        <v>1800</v>
      </c>
      <c r="O42" s="147"/>
      <c r="P42" s="109"/>
      <c r="Q42" s="148">
        <f t="shared" si="15"/>
        <v>4500</v>
      </c>
      <c r="R42" s="109"/>
      <c r="S42" s="149"/>
      <c r="T42" s="587" t="s">
        <v>218</v>
      </c>
    </row>
    <row r="43" spans="1:20" ht="39">
      <c r="A43" s="800"/>
      <c r="B43" s="48" t="s">
        <v>59</v>
      </c>
      <c r="C43" s="48" t="s">
        <v>60</v>
      </c>
      <c r="D43" s="152" t="s">
        <v>25</v>
      </c>
      <c r="E43" s="153">
        <v>3</v>
      </c>
      <c r="F43" s="154">
        <v>450</v>
      </c>
      <c r="G43" s="153">
        <v>12</v>
      </c>
      <c r="H43" s="146">
        <f t="shared" si="13"/>
        <v>16200</v>
      </c>
      <c r="I43" s="109"/>
      <c r="J43" s="147"/>
      <c r="K43" s="153">
        <v>3</v>
      </c>
      <c r="L43" s="154">
        <v>450</v>
      </c>
      <c r="M43" s="620">
        <v>6</v>
      </c>
      <c r="N43" s="146">
        <f t="shared" si="14"/>
        <v>8100</v>
      </c>
      <c r="O43" s="147"/>
      <c r="P43" s="109"/>
      <c r="Q43" s="148">
        <f t="shared" si="15"/>
        <v>24300</v>
      </c>
      <c r="R43" s="109"/>
      <c r="S43" s="149"/>
      <c r="T43" s="587" t="s">
        <v>219</v>
      </c>
    </row>
    <row r="44" spans="1:20" ht="13.5" thickBot="1">
      <c r="A44" s="800"/>
      <c r="B44" s="72"/>
      <c r="C44" s="72"/>
      <c r="D44" s="73" t="s">
        <v>29</v>
      </c>
      <c r="E44" s="73"/>
      <c r="F44" s="73"/>
      <c r="G44" s="50"/>
      <c r="H44" s="51">
        <f>SUM(H40:H43)</f>
        <v>19740</v>
      </c>
      <c r="I44" s="93">
        <v>0.3</v>
      </c>
      <c r="J44" s="155">
        <f>H44*I44</f>
        <v>5922</v>
      </c>
      <c r="K44" s="73"/>
      <c r="L44" s="73"/>
      <c r="M44" s="621"/>
      <c r="N44" s="77">
        <f>SUM(N40:N43)</f>
        <v>10460</v>
      </c>
      <c r="O44" s="155">
        <v>0.3</v>
      </c>
      <c r="P44" s="93">
        <f>N44*O44</f>
        <v>3138</v>
      </c>
      <c r="Q44" s="156">
        <f>SUM(Q40:Q43)</f>
        <v>30200</v>
      </c>
      <c r="R44" s="93">
        <v>0.3</v>
      </c>
      <c r="S44" s="77">
        <f>Q44*R44</f>
        <v>9060</v>
      </c>
      <c r="T44" s="93"/>
    </row>
    <row r="45" spans="1:20" ht="39">
      <c r="A45" s="799" t="s">
        <v>61</v>
      </c>
      <c r="B45" s="157" t="s">
        <v>62</v>
      </c>
      <c r="C45" s="157" t="s">
        <v>24</v>
      </c>
      <c r="D45" s="157" t="s">
        <v>25</v>
      </c>
      <c r="E45" s="30">
        <v>1</v>
      </c>
      <c r="F45" s="158">
        <v>10</v>
      </c>
      <c r="G45" s="40">
        <v>5</v>
      </c>
      <c r="H45" s="159">
        <f>E45*F45*G45</f>
        <v>50</v>
      </c>
      <c r="I45" s="109"/>
      <c r="J45" s="147"/>
      <c r="K45" s="30">
        <v>2</v>
      </c>
      <c r="L45" s="158">
        <v>10</v>
      </c>
      <c r="M45" s="612">
        <v>2</v>
      </c>
      <c r="N45" s="159">
        <f>K45*L45*M45</f>
        <v>40</v>
      </c>
      <c r="O45" s="147"/>
      <c r="P45" s="109"/>
      <c r="Q45" s="160">
        <f>H45+N45</f>
        <v>90</v>
      </c>
      <c r="R45" s="109"/>
      <c r="S45" s="149"/>
      <c r="T45" s="587" t="s">
        <v>220</v>
      </c>
    </row>
    <row r="46" spans="1:20" ht="26">
      <c r="A46" s="800"/>
      <c r="B46" s="161" t="s">
        <v>63</v>
      </c>
      <c r="C46" s="161" t="s">
        <v>24</v>
      </c>
      <c r="D46" s="161" t="s">
        <v>25</v>
      </c>
      <c r="E46" s="97">
        <v>50</v>
      </c>
      <c r="F46" s="98">
        <v>5</v>
      </c>
      <c r="G46" s="40">
        <v>5</v>
      </c>
      <c r="H46" s="159">
        <f t="shared" ref="H46:H48" si="16">E46*F46*G46</f>
        <v>1250</v>
      </c>
      <c r="I46" s="106"/>
      <c r="J46" s="151"/>
      <c r="K46" s="97">
        <v>50</v>
      </c>
      <c r="L46" s="98">
        <v>5</v>
      </c>
      <c r="M46" s="612">
        <v>2</v>
      </c>
      <c r="N46" s="159">
        <f t="shared" ref="N46:N48" si="17">K46*L46*M46</f>
        <v>500</v>
      </c>
      <c r="O46" s="151"/>
      <c r="P46" s="106"/>
      <c r="Q46" s="160">
        <f t="shared" ref="Q46:Q48" si="18">H46+N46</f>
        <v>1750</v>
      </c>
      <c r="R46" s="106"/>
      <c r="S46" s="107"/>
      <c r="T46" s="587" t="s">
        <v>221</v>
      </c>
    </row>
    <row r="47" spans="1:20" ht="26">
      <c r="A47" s="800"/>
      <c r="B47" s="161" t="s">
        <v>64</v>
      </c>
      <c r="C47" s="161" t="s">
        <v>28</v>
      </c>
      <c r="D47" s="161" t="s">
        <v>25</v>
      </c>
      <c r="E47" s="97">
        <v>50</v>
      </c>
      <c r="F47" s="98">
        <v>1</v>
      </c>
      <c r="G47" s="40">
        <v>5</v>
      </c>
      <c r="H47" s="159">
        <f t="shared" si="16"/>
        <v>250</v>
      </c>
      <c r="I47" s="106"/>
      <c r="J47" s="151"/>
      <c r="K47" s="97">
        <v>50</v>
      </c>
      <c r="L47" s="98">
        <v>1.5</v>
      </c>
      <c r="M47" s="612">
        <v>2</v>
      </c>
      <c r="N47" s="159">
        <f t="shared" si="17"/>
        <v>150</v>
      </c>
      <c r="O47" s="151"/>
      <c r="P47" s="106"/>
      <c r="Q47" s="160">
        <f t="shared" si="18"/>
        <v>400</v>
      </c>
      <c r="R47" s="106"/>
      <c r="S47" s="107"/>
      <c r="T47" s="587" t="s">
        <v>222</v>
      </c>
    </row>
    <row r="48" spans="1:20" ht="52">
      <c r="A48" s="800"/>
      <c r="B48" s="162" t="s">
        <v>65</v>
      </c>
      <c r="C48" s="162" t="s">
        <v>24</v>
      </c>
      <c r="D48" s="162" t="s">
        <v>25</v>
      </c>
      <c r="E48" s="97">
        <v>2</v>
      </c>
      <c r="F48" s="98">
        <v>100</v>
      </c>
      <c r="G48" s="40">
        <v>5</v>
      </c>
      <c r="H48" s="159">
        <f t="shared" si="16"/>
        <v>1000</v>
      </c>
      <c r="I48" s="109"/>
      <c r="J48" s="147"/>
      <c r="K48" s="97">
        <v>2</v>
      </c>
      <c r="L48" s="98">
        <v>75</v>
      </c>
      <c r="M48" s="612">
        <v>2</v>
      </c>
      <c r="N48" s="159">
        <f t="shared" si="17"/>
        <v>300</v>
      </c>
      <c r="O48" s="147"/>
      <c r="P48" s="109"/>
      <c r="Q48" s="160">
        <f t="shared" si="18"/>
        <v>1300</v>
      </c>
      <c r="R48" s="109"/>
      <c r="S48" s="149"/>
      <c r="T48" s="587" t="s">
        <v>223</v>
      </c>
    </row>
    <row r="49" spans="1:20" ht="13.5" thickBot="1">
      <c r="A49" s="801"/>
      <c r="B49" s="163"/>
      <c r="C49" s="163"/>
      <c r="D49" s="73" t="s">
        <v>46</v>
      </c>
      <c r="E49" s="164"/>
      <c r="F49" s="164"/>
      <c r="G49" s="164"/>
      <c r="H49" s="165">
        <f>SUM(H45:H48)</f>
        <v>2550</v>
      </c>
      <c r="I49" s="93">
        <v>0.3</v>
      </c>
      <c r="J49" s="155">
        <f>H49*I49</f>
        <v>765</v>
      </c>
      <c r="K49" s="164"/>
      <c r="L49" s="164"/>
      <c r="M49" s="622"/>
      <c r="N49" s="165">
        <f>SUM(N45:N48)</f>
        <v>990</v>
      </c>
      <c r="O49" s="155">
        <v>0.3</v>
      </c>
      <c r="P49" s="93">
        <f>N49*O49</f>
        <v>297</v>
      </c>
      <c r="Q49" s="156">
        <f>SUM(Q45:Q48)</f>
        <v>3540</v>
      </c>
      <c r="R49" s="93">
        <v>0.3</v>
      </c>
      <c r="S49" s="166">
        <f>Q49*R49</f>
        <v>1062</v>
      </c>
      <c r="T49" s="93"/>
    </row>
    <row r="50" spans="1:20">
      <c r="A50" s="799" t="s">
        <v>66</v>
      </c>
      <c r="B50" s="40"/>
      <c r="C50" s="40"/>
      <c r="D50" s="167" t="s">
        <v>25</v>
      </c>
      <c r="E50" s="167"/>
      <c r="F50" s="167"/>
      <c r="G50" s="168"/>
      <c r="H50" s="169">
        <f>E50*F50*G50</f>
        <v>0</v>
      </c>
      <c r="I50" s="109"/>
      <c r="J50" s="147"/>
      <c r="K50" s="109"/>
      <c r="L50" s="109"/>
      <c r="M50" s="199"/>
      <c r="N50" s="169">
        <f>K50*L50*M50</f>
        <v>0</v>
      </c>
      <c r="O50" s="147"/>
      <c r="P50" s="109"/>
      <c r="Q50" s="148">
        <f>H50+N50</f>
        <v>0</v>
      </c>
      <c r="R50" s="109"/>
      <c r="S50" s="149"/>
      <c r="T50" s="813" t="s">
        <v>224</v>
      </c>
    </row>
    <row r="51" spans="1:20">
      <c r="A51" s="800"/>
      <c r="B51" s="40" t="s">
        <v>67</v>
      </c>
      <c r="C51" s="40" t="s">
        <v>37</v>
      </c>
      <c r="D51" s="167" t="s">
        <v>25</v>
      </c>
      <c r="E51" s="167">
        <v>1</v>
      </c>
      <c r="F51" s="170">
        <v>2100</v>
      </c>
      <c r="G51" s="168">
        <v>4</v>
      </c>
      <c r="H51" s="169">
        <f t="shared" ref="H51:H53" si="19">E51*F51*G51</f>
        <v>8400</v>
      </c>
      <c r="I51" s="109"/>
      <c r="J51" s="147"/>
      <c r="K51" s="171">
        <v>1</v>
      </c>
      <c r="L51" s="172">
        <v>2100</v>
      </c>
      <c r="M51" s="623">
        <v>2</v>
      </c>
      <c r="N51" s="34">
        <f t="shared" ref="N51:N53" si="20">K51*L51*M51</f>
        <v>4200</v>
      </c>
      <c r="O51" s="147"/>
      <c r="P51" s="109"/>
      <c r="Q51" s="148">
        <f t="shared" ref="Q51:Q53" si="21">H51+N51</f>
        <v>12600</v>
      </c>
      <c r="R51" s="109"/>
      <c r="S51" s="149"/>
      <c r="T51" s="814"/>
    </row>
    <row r="52" spans="1:20">
      <c r="A52" s="800"/>
      <c r="B52" s="40"/>
      <c r="C52" s="40"/>
      <c r="D52" s="167" t="s">
        <v>25</v>
      </c>
      <c r="E52" s="167"/>
      <c r="F52" s="167"/>
      <c r="G52" s="168"/>
      <c r="H52" s="169">
        <f t="shared" si="19"/>
        <v>0</v>
      </c>
      <c r="I52" s="109"/>
      <c r="J52" s="147"/>
      <c r="K52" s="109"/>
      <c r="L52" s="109"/>
      <c r="M52" s="199"/>
      <c r="N52" s="169">
        <f t="shared" si="20"/>
        <v>0</v>
      </c>
      <c r="O52" s="147"/>
      <c r="P52" s="109"/>
      <c r="Q52" s="148">
        <f t="shared" si="21"/>
        <v>0</v>
      </c>
      <c r="R52" s="109"/>
      <c r="S52" s="149"/>
      <c r="T52" s="814"/>
    </row>
    <row r="53" spans="1:20">
      <c r="A53" s="800"/>
      <c r="B53" s="40"/>
      <c r="C53" s="40"/>
      <c r="D53" s="167" t="s">
        <v>25</v>
      </c>
      <c r="E53" s="167"/>
      <c r="F53" s="167"/>
      <c r="G53" s="168"/>
      <c r="H53" s="169">
        <f t="shared" si="19"/>
        <v>0</v>
      </c>
      <c r="I53" s="109"/>
      <c r="J53" s="147"/>
      <c r="K53" s="109"/>
      <c r="L53" s="109"/>
      <c r="M53" s="199"/>
      <c r="N53" s="169">
        <f t="shared" si="20"/>
        <v>0</v>
      </c>
      <c r="O53" s="147"/>
      <c r="P53" s="109"/>
      <c r="Q53" s="148">
        <f t="shared" si="21"/>
        <v>0</v>
      </c>
      <c r="R53" s="109"/>
      <c r="S53" s="149"/>
      <c r="T53" s="815"/>
    </row>
    <row r="54" spans="1:20">
      <c r="A54" s="173"/>
      <c r="B54" s="40"/>
      <c r="C54" s="40"/>
      <c r="D54" s="92"/>
      <c r="E54" s="92"/>
      <c r="F54" s="92"/>
      <c r="G54" s="174"/>
      <c r="H54" s="77">
        <f>SUM(H50:H53)</f>
        <v>8400</v>
      </c>
      <c r="I54" s="93">
        <v>0.5</v>
      </c>
      <c r="J54" s="155">
        <f>H54*I54</f>
        <v>4200</v>
      </c>
      <c r="K54" s="93"/>
      <c r="L54" s="93"/>
      <c r="M54" s="303"/>
      <c r="N54" s="77">
        <f>SUM(N50:N53)</f>
        <v>4200</v>
      </c>
      <c r="O54" s="155">
        <v>0.5</v>
      </c>
      <c r="P54" s="93">
        <f>N54*O54</f>
        <v>2100</v>
      </c>
      <c r="Q54" s="156">
        <f>SUM(Q50:Q53)</f>
        <v>12600</v>
      </c>
      <c r="R54" s="93">
        <v>0.5</v>
      </c>
      <c r="S54" s="77">
        <f>Q54*R54</f>
        <v>6300</v>
      </c>
      <c r="T54" s="93"/>
    </row>
    <row r="55" spans="1:20">
      <c r="A55" s="175" t="s">
        <v>68</v>
      </c>
      <c r="B55" s="176"/>
      <c r="C55" s="176"/>
      <c r="D55" s="177"/>
      <c r="E55" s="177"/>
      <c r="F55" s="177"/>
      <c r="G55" s="178"/>
      <c r="H55" s="140">
        <f>H54+H49+H44</f>
        <v>30690</v>
      </c>
      <c r="I55" s="141">
        <f>J55/H55</f>
        <v>0.3877321603128055</v>
      </c>
      <c r="J55" s="142">
        <f>J44+J49+J84+J90+J54</f>
        <v>11899.5</v>
      </c>
      <c r="K55" s="141"/>
      <c r="L55" s="141"/>
      <c r="M55" s="617"/>
      <c r="N55" s="140">
        <f>N54+N49+N44</f>
        <v>15650</v>
      </c>
      <c r="O55" s="142">
        <f>P55/N55</f>
        <v>0.53075079872204478</v>
      </c>
      <c r="P55" s="141">
        <f>P44+P49+P84+P90+P54</f>
        <v>8306.25</v>
      </c>
      <c r="Q55" s="179">
        <f>Q54+Q49+Q44</f>
        <v>46340</v>
      </c>
      <c r="R55" s="141">
        <f>S55/Q55</f>
        <v>0.43603258523953387</v>
      </c>
      <c r="S55" s="140">
        <f>S44+S49+S84+S90+S54</f>
        <v>20205.75</v>
      </c>
      <c r="T55" s="141"/>
    </row>
    <row r="56" spans="1:20">
      <c r="A56" s="808" t="s">
        <v>69</v>
      </c>
      <c r="B56" s="809"/>
      <c r="C56" s="809"/>
      <c r="D56" s="809"/>
      <c r="E56" s="809"/>
      <c r="F56" s="809"/>
      <c r="G56" s="809"/>
      <c r="H56" s="804"/>
      <c r="I56" s="810"/>
      <c r="J56" s="811"/>
      <c r="K56" s="811"/>
      <c r="L56" s="811"/>
      <c r="M56" s="811"/>
      <c r="N56" s="806"/>
      <c r="O56" s="811"/>
      <c r="P56" s="811"/>
      <c r="Q56" s="811"/>
      <c r="R56" s="811"/>
      <c r="S56" s="811"/>
      <c r="T56" s="812"/>
    </row>
    <row r="57" spans="1:20" ht="26">
      <c r="A57" s="816" t="s">
        <v>70</v>
      </c>
      <c r="B57" s="40" t="s">
        <v>26</v>
      </c>
      <c r="C57" s="40" t="s">
        <v>24</v>
      </c>
      <c r="D57" s="41" t="s">
        <v>25</v>
      </c>
      <c r="E57" s="63">
        <v>20</v>
      </c>
      <c r="F57" s="64">
        <v>7.5</v>
      </c>
      <c r="G57" s="63">
        <v>4</v>
      </c>
      <c r="H57" s="180">
        <f>E57*F57*G57</f>
        <v>600</v>
      </c>
      <c r="I57" s="181"/>
      <c r="J57" s="182"/>
      <c r="K57" s="181"/>
      <c r="L57" s="181"/>
      <c r="M57" s="624"/>
      <c r="N57" s="183"/>
      <c r="O57" s="664"/>
      <c r="P57" s="68"/>
      <c r="Q57" s="180">
        <f>H57+N57</f>
        <v>600</v>
      </c>
      <c r="R57" s="65"/>
      <c r="S57" s="184"/>
      <c r="T57" s="590" t="s">
        <v>225</v>
      </c>
    </row>
    <row r="58" spans="1:20" ht="39">
      <c r="A58" s="816"/>
      <c r="B58" s="40" t="s">
        <v>27</v>
      </c>
      <c r="C58" s="40" t="s">
        <v>34</v>
      </c>
      <c r="D58" s="41" t="s">
        <v>25</v>
      </c>
      <c r="E58" s="185">
        <v>20</v>
      </c>
      <c r="F58" s="186">
        <v>2.5</v>
      </c>
      <c r="G58" s="185">
        <v>1</v>
      </c>
      <c r="H58" s="180">
        <f>E58*F58*G58</f>
        <v>50</v>
      </c>
      <c r="I58" s="65"/>
      <c r="J58" s="187"/>
      <c r="K58" s="65"/>
      <c r="L58" s="65"/>
      <c r="M58" s="68"/>
      <c r="N58" s="188"/>
      <c r="O58" s="664"/>
      <c r="P58" s="68"/>
      <c r="Q58" s="180">
        <f>H58+N58</f>
        <v>50</v>
      </c>
      <c r="R58" s="65"/>
      <c r="S58" s="184"/>
      <c r="T58" s="590" t="s">
        <v>226</v>
      </c>
    </row>
    <row r="59" spans="1:20" ht="13.5" thickBot="1">
      <c r="A59" s="817"/>
      <c r="B59" s="72"/>
      <c r="C59" s="72"/>
      <c r="D59" s="73" t="s">
        <v>29</v>
      </c>
      <c r="E59" s="73"/>
      <c r="F59" s="73"/>
      <c r="G59" s="73"/>
      <c r="H59" s="78">
        <f>SUM(H57:H58)</f>
        <v>650</v>
      </c>
      <c r="I59" s="74">
        <v>0.5</v>
      </c>
      <c r="J59" s="189">
        <f>H59*I59</f>
        <v>325</v>
      </c>
      <c r="K59" s="74"/>
      <c r="L59" s="74"/>
      <c r="M59" s="76"/>
      <c r="N59" s="77"/>
      <c r="O59" s="665"/>
      <c r="P59" s="76"/>
      <c r="Q59" s="78">
        <f>SUM(Q57:Q58)</f>
        <v>650</v>
      </c>
      <c r="R59" s="78">
        <v>0.5</v>
      </c>
      <c r="S59" s="78">
        <f>Q59*R59</f>
        <v>325</v>
      </c>
      <c r="T59" s="586"/>
    </row>
    <row r="60" spans="1:20" ht="13.5" thickBot="1">
      <c r="A60" s="818" t="s">
        <v>71</v>
      </c>
      <c r="B60" s="30"/>
      <c r="C60" s="30"/>
      <c r="D60" s="190"/>
      <c r="E60" s="190"/>
      <c r="F60" s="190"/>
      <c r="G60" s="190"/>
      <c r="H60" s="191"/>
      <c r="I60" s="192"/>
      <c r="J60" s="193"/>
      <c r="K60" s="194"/>
      <c r="L60" s="192"/>
      <c r="M60" s="195"/>
      <c r="N60" s="169"/>
      <c r="O60" s="668"/>
      <c r="P60" s="195"/>
      <c r="Q60" s="191">
        <f>H60+N60</f>
        <v>0</v>
      </c>
      <c r="R60" s="196"/>
      <c r="S60" s="196"/>
      <c r="T60" s="585"/>
    </row>
    <row r="61" spans="1:20" ht="13.5" thickBot="1">
      <c r="A61" s="819"/>
      <c r="B61" s="40" t="s">
        <v>72</v>
      </c>
      <c r="C61" s="40"/>
      <c r="D61" s="167" t="s">
        <v>25</v>
      </c>
      <c r="E61" s="167"/>
      <c r="F61" s="167"/>
      <c r="G61" s="167"/>
      <c r="H61" s="169"/>
      <c r="I61" s="109"/>
      <c r="J61" s="197"/>
      <c r="K61" s="198"/>
      <c r="L61" s="109"/>
      <c r="M61" s="199"/>
      <c r="N61" s="169"/>
      <c r="O61" s="669"/>
      <c r="P61" s="199"/>
      <c r="Q61" s="191">
        <f t="shared" ref="Q61:Q62" si="22">H61+N61</f>
        <v>0</v>
      </c>
      <c r="R61" s="149"/>
      <c r="S61" s="149"/>
      <c r="T61" s="585"/>
    </row>
    <row r="62" spans="1:20">
      <c r="A62" s="819"/>
      <c r="B62" s="40"/>
      <c r="C62" s="40"/>
      <c r="D62" s="167"/>
      <c r="E62" s="167"/>
      <c r="F62" s="167"/>
      <c r="G62" s="167"/>
      <c r="H62" s="169"/>
      <c r="I62" s="109"/>
      <c r="J62" s="197"/>
      <c r="K62" s="198"/>
      <c r="L62" s="109"/>
      <c r="M62" s="199"/>
      <c r="N62" s="169"/>
      <c r="O62" s="669"/>
      <c r="P62" s="199"/>
      <c r="Q62" s="191">
        <f t="shared" si="22"/>
        <v>0</v>
      </c>
      <c r="R62" s="149"/>
      <c r="S62" s="149"/>
      <c r="T62" s="585"/>
    </row>
    <row r="63" spans="1:20" ht="13.5" thickBot="1">
      <c r="A63" s="820"/>
      <c r="B63" s="72"/>
      <c r="C63" s="72"/>
      <c r="D63" s="73"/>
      <c r="E63" s="50"/>
      <c r="F63" s="50"/>
      <c r="G63" s="50"/>
      <c r="H63" s="51"/>
      <c r="I63" s="74"/>
      <c r="J63" s="200"/>
      <c r="K63" s="201"/>
      <c r="L63" s="74"/>
      <c r="M63" s="76"/>
      <c r="N63" s="77"/>
      <c r="O63" s="665"/>
      <c r="P63" s="76"/>
      <c r="Q63" s="78">
        <f>SUM(Q60:Q62)</f>
        <v>0</v>
      </c>
      <c r="R63" s="78"/>
      <c r="S63" s="78"/>
      <c r="T63" s="79"/>
    </row>
    <row r="64" spans="1:20" ht="26">
      <c r="A64" s="821" t="s">
        <v>73</v>
      </c>
      <c r="B64" s="40" t="s">
        <v>74</v>
      </c>
      <c r="C64" s="40" t="s">
        <v>24</v>
      </c>
      <c r="D64" s="89" t="s">
        <v>25</v>
      </c>
      <c r="E64" s="202"/>
      <c r="F64" s="202"/>
      <c r="G64" s="202"/>
      <c r="H64" s="203"/>
      <c r="I64" s="204"/>
      <c r="J64" s="205"/>
      <c r="K64" s="206">
        <v>2</v>
      </c>
      <c r="L64" s="207">
        <v>10</v>
      </c>
      <c r="M64" s="625">
        <v>4</v>
      </c>
      <c r="N64" s="208">
        <f>K64*L64*M64</f>
        <v>80</v>
      </c>
      <c r="O64" s="670"/>
      <c r="P64" s="209"/>
      <c r="Q64" s="208">
        <f>N64+H64</f>
        <v>80</v>
      </c>
      <c r="R64" s="106"/>
      <c r="S64" s="107"/>
      <c r="T64" s="588" t="s">
        <v>227</v>
      </c>
    </row>
    <row r="65" spans="1:20" ht="26">
      <c r="A65" s="821"/>
      <c r="B65" s="40" t="s">
        <v>75</v>
      </c>
      <c r="C65" s="40" t="s">
        <v>24</v>
      </c>
      <c r="D65" s="89" t="s">
        <v>25</v>
      </c>
      <c r="E65" s="202"/>
      <c r="F65" s="202"/>
      <c r="G65" s="202"/>
      <c r="H65" s="203"/>
      <c r="I65" s="204"/>
      <c r="J65" s="205"/>
      <c r="K65" s="206">
        <v>100</v>
      </c>
      <c r="L65" s="207">
        <v>5</v>
      </c>
      <c r="M65" s="625">
        <v>4</v>
      </c>
      <c r="N65" s="208">
        <f t="shared" ref="N65:N67" si="23">K65*L65*M65</f>
        <v>2000</v>
      </c>
      <c r="O65" s="670"/>
      <c r="P65" s="209"/>
      <c r="Q65" s="208">
        <f t="shared" ref="Q65:Q67" si="24">N65+H65</f>
        <v>2000</v>
      </c>
      <c r="R65" s="106"/>
      <c r="S65" s="107"/>
      <c r="T65" s="589" t="s">
        <v>228</v>
      </c>
    </row>
    <row r="66" spans="1:20" ht="39">
      <c r="A66" s="821"/>
      <c r="B66" s="40" t="s">
        <v>76</v>
      </c>
      <c r="C66" s="40" t="s">
        <v>34</v>
      </c>
      <c r="D66" s="89" t="s">
        <v>25</v>
      </c>
      <c r="E66" s="202"/>
      <c r="F66" s="202"/>
      <c r="G66" s="202"/>
      <c r="H66" s="203"/>
      <c r="I66" s="204"/>
      <c r="J66" s="205"/>
      <c r="K66" s="206">
        <v>100</v>
      </c>
      <c r="L66" s="207">
        <v>8.5</v>
      </c>
      <c r="M66" s="625">
        <v>4</v>
      </c>
      <c r="N66" s="208">
        <f t="shared" si="23"/>
        <v>3400</v>
      </c>
      <c r="O66" s="670"/>
      <c r="P66" s="209"/>
      <c r="Q66" s="208">
        <f t="shared" si="24"/>
        <v>3400</v>
      </c>
      <c r="R66" s="106"/>
      <c r="S66" s="107"/>
      <c r="T66" s="589" t="s">
        <v>229</v>
      </c>
    </row>
    <row r="67" spans="1:20" ht="26">
      <c r="A67" s="821"/>
      <c r="B67" s="40" t="s">
        <v>27</v>
      </c>
      <c r="C67" s="40" t="s">
        <v>34</v>
      </c>
      <c r="D67" s="89" t="s">
        <v>25</v>
      </c>
      <c r="E67" s="202"/>
      <c r="F67" s="202"/>
      <c r="G67" s="202"/>
      <c r="H67" s="203"/>
      <c r="I67" s="204"/>
      <c r="J67" s="205"/>
      <c r="K67" s="206">
        <v>100</v>
      </c>
      <c r="L67" s="207">
        <v>2</v>
      </c>
      <c r="M67" s="625">
        <v>1</v>
      </c>
      <c r="N67" s="208">
        <f t="shared" si="23"/>
        <v>200</v>
      </c>
      <c r="O67" s="670"/>
      <c r="P67" s="209"/>
      <c r="Q67" s="208">
        <f t="shared" si="24"/>
        <v>200</v>
      </c>
      <c r="R67" s="106"/>
      <c r="S67" s="107"/>
      <c r="T67" s="589" t="s">
        <v>230</v>
      </c>
    </row>
    <row r="68" spans="1:20">
      <c r="A68" s="821"/>
      <c r="B68" s="40"/>
      <c r="C68" s="40"/>
      <c r="D68" s="92" t="s">
        <v>29</v>
      </c>
      <c r="E68" s="210"/>
      <c r="F68" s="210"/>
      <c r="G68" s="210"/>
      <c r="H68" s="210"/>
      <c r="I68" s="211">
        <v>0.5</v>
      </c>
      <c r="J68" s="211"/>
      <c r="K68" s="92"/>
      <c r="L68" s="92"/>
      <c r="M68" s="174"/>
      <c r="N68" s="212">
        <f>SUM(N64:N67)</f>
        <v>5680</v>
      </c>
      <c r="O68" s="671">
        <v>0.5</v>
      </c>
      <c r="P68" s="213"/>
      <c r="Q68" s="214">
        <f>SUM(Q64:Q67)</f>
        <v>5680</v>
      </c>
      <c r="R68" s="93">
        <v>0.5</v>
      </c>
      <c r="S68" s="77">
        <f>Q68*R68</f>
        <v>2840</v>
      </c>
      <c r="T68" s="93"/>
    </row>
    <row r="69" spans="1:20" ht="39">
      <c r="A69" s="822" t="s">
        <v>77</v>
      </c>
      <c r="B69" s="125" t="s">
        <v>78</v>
      </c>
      <c r="C69" s="40" t="s">
        <v>24</v>
      </c>
      <c r="D69" s="41" t="s">
        <v>25</v>
      </c>
      <c r="E69" s="108">
        <v>20</v>
      </c>
      <c r="F69" s="90">
        <v>790</v>
      </c>
      <c r="G69" s="108">
        <v>1</v>
      </c>
      <c r="H69" s="208">
        <f>E69*F69*G69</f>
        <v>15800</v>
      </c>
      <c r="I69" s="109"/>
      <c r="J69" s="109"/>
      <c r="K69" s="109">
        <v>0</v>
      </c>
      <c r="L69" s="109">
        <v>0</v>
      </c>
      <c r="M69" s="199">
        <v>0</v>
      </c>
      <c r="N69" s="215">
        <v>0</v>
      </c>
      <c r="O69" s="669"/>
      <c r="P69" s="199"/>
      <c r="Q69" s="208"/>
      <c r="R69" s="109"/>
      <c r="S69" s="149"/>
      <c r="T69" s="216" t="s">
        <v>231</v>
      </c>
    </row>
    <row r="70" spans="1:20">
      <c r="A70" s="823"/>
      <c r="B70" s="217"/>
      <c r="C70" s="217"/>
      <c r="D70" s="92" t="s">
        <v>46</v>
      </c>
      <c r="E70" s="218"/>
      <c r="F70" s="218"/>
      <c r="G70" s="218"/>
      <c r="H70" s="77">
        <f>SUM(H69)</f>
        <v>15800</v>
      </c>
      <c r="I70" s="93">
        <v>0.5</v>
      </c>
      <c r="J70" s="93">
        <f>H70*I70</f>
        <v>7900</v>
      </c>
      <c r="K70" s="93"/>
      <c r="L70" s="93"/>
      <c r="M70" s="303"/>
      <c r="N70" s="77">
        <f>SUM(N69)</f>
        <v>0</v>
      </c>
      <c r="O70" s="155"/>
      <c r="P70" s="93"/>
      <c r="Q70" s="77">
        <f>H70+N70</f>
        <v>15800</v>
      </c>
      <c r="R70" s="93">
        <v>0.5</v>
      </c>
      <c r="S70" s="77">
        <f>Q70*R70</f>
        <v>7900</v>
      </c>
      <c r="T70" s="155"/>
    </row>
    <row r="71" spans="1:20">
      <c r="A71" s="175" t="s">
        <v>79</v>
      </c>
      <c r="B71" s="176"/>
      <c r="C71" s="176"/>
      <c r="D71" s="177"/>
      <c r="E71" s="177"/>
      <c r="F71" s="177"/>
      <c r="G71" s="178"/>
      <c r="H71" s="219">
        <f>H70+H68+H63+H59</f>
        <v>16450</v>
      </c>
      <c r="I71" s="141">
        <f>J71/H71</f>
        <v>0.5</v>
      </c>
      <c r="J71" s="141">
        <f>J59+J63+J68+J70</f>
        <v>8225</v>
      </c>
      <c r="K71" s="141"/>
      <c r="L71" s="141"/>
      <c r="M71" s="617"/>
      <c r="N71" s="219">
        <f>N70+N68+N63+N59</f>
        <v>5680</v>
      </c>
      <c r="O71" s="142"/>
      <c r="P71" s="141"/>
      <c r="Q71" s="220">
        <f>Q70+Q68+Q63+Q59</f>
        <v>22130</v>
      </c>
      <c r="R71" s="141">
        <f>S71/Q71</f>
        <v>0.5</v>
      </c>
      <c r="S71" s="140">
        <f>S59+S63+S68+S70</f>
        <v>11065</v>
      </c>
      <c r="T71" s="141"/>
    </row>
    <row r="72" spans="1:20">
      <c r="A72" s="808" t="s">
        <v>80</v>
      </c>
      <c r="B72" s="809"/>
      <c r="C72" s="809"/>
      <c r="D72" s="809"/>
      <c r="E72" s="809"/>
      <c r="F72" s="809"/>
      <c r="G72" s="809"/>
      <c r="H72" s="804"/>
      <c r="I72" s="810"/>
      <c r="J72" s="811"/>
      <c r="K72" s="811"/>
      <c r="L72" s="811"/>
      <c r="M72" s="811"/>
      <c r="N72" s="806"/>
      <c r="O72" s="811"/>
      <c r="P72" s="811"/>
      <c r="Q72" s="811"/>
      <c r="R72" s="811"/>
      <c r="S72" s="811"/>
      <c r="T72" s="812"/>
    </row>
    <row r="73" spans="1:20" ht="39">
      <c r="A73" s="797" t="s">
        <v>81</v>
      </c>
      <c r="B73" s="40" t="s">
        <v>82</v>
      </c>
      <c r="C73" s="40" t="s">
        <v>37</v>
      </c>
      <c r="D73" s="122" t="s">
        <v>25</v>
      </c>
      <c r="E73" s="123">
        <v>100</v>
      </c>
      <c r="F73" s="221">
        <v>15</v>
      </c>
      <c r="G73" s="123">
        <v>4</v>
      </c>
      <c r="H73" s="34">
        <f>E73*F73*G73</f>
        <v>6000</v>
      </c>
      <c r="I73" s="70"/>
      <c r="J73" s="222"/>
      <c r="K73" s="70"/>
      <c r="L73" s="223"/>
      <c r="M73" s="226"/>
      <c r="N73" s="224">
        <f>K73*L73*M73</f>
        <v>0</v>
      </c>
      <c r="O73" s="151"/>
      <c r="P73" s="106"/>
      <c r="Q73" s="169">
        <f>N73+H73</f>
        <v>6000</v>
      </c>
      <c r="R73" s="109"/>
      <c r="S73" s="149"/>
      <c r="T73" s="587" t="s">
        <v>232</v>
      </c>
    </row>
    <row r="74" spans="1:20" ht="26">
      <c r="A74" s="797"/>
      <c r="B74" s="40" t="s">
        <v>26</v>
      </c>
      <c r="C74" s="40" t="s">
        <v>37</v>
      </c>
      <c r="D74" s="122" t="s">
        <v>25</v>
      </c>
      <c r="E74" s="123">
        <v>100</v>
      </c>
      <c r="F74" s="221">
        <v>10</v>
      </c>
      <c r="G74" s="123">
        <v>4</v>
      </c>
      <c r="H74" s="34">
        <f t="shared" ref="H74:H77" si="25">E74*F74*G74</f>
        <v>4000</v>
      </c>
      <c r="I74" s="70"/>
      <c r="J74" s="222"/>
      <c r="K74" s="70"/>
      <c r="L74" s="223"/>
      <c r="M74" s="226"/>
      <c r="N74" s="224">
        <f t="shared" ref="N74:N77" si="26">K74*L74*M74</f>
        <v>0</v>
      </c>
      <c r="O74" s="151"/>
      <c r="P74" s="106"/>
      <c r="Q74" s="169">
        <f>N74+H74</f>
        <v>4000</v>
      </c>
      <c r="R74" s="109"/>
      <c r="S74" s="149"/>
      <c r="T74" s="587" t="s">
        <v>233</v>
      </c>
    </row>
    <row r="75" spans="1:20" ht="39">
      <c r="A75" s="797"/>
      <c r="B75" s="40" t="s">
        <v>83</v>
      </c>
      <c r="C75" s="40" t="s">
        <v>24</v>
      </c>
      <c r="D75" s="122" t="s">
        <v>25</v>
      </c>
      <c r="E75" s="123">
        <v>1</v>
      </c>
      <c r="F75" s="221">
        <v>100</v>
      </c>
      <c r="G75" s="123">
        <v>4</v>
      </c>
      <c r="H75" s="34">
        <f t="shared" si="25"/>
        <v>400</v>
      </c>
      <c r="I75" s="70"/>
      <c r="J75" s="222"/>
      <c r="K75" s="70"/>
      <c r="L75" s="223"/>
      <c r="M75" s="226"/>
      <c r="N75" s="224">
        <f t="shared" si="26"/>
        <v>0</v>
      </c>
      <c r="O75" s="151"/>
      <c r="P75" s="106"/>
      <c r="Q75" s="169">
        <f>N75+H75</f>
        <v>400</v>
      </c>
      <c r="R75" s="109"/>
      <c r="S75" s="149"/>
      <c r="T75" s="587" t="s">
        <v>234</v>
      </c>
    </row>
    <row r="76" spans="1:20" s="71" customFormat="1" ht="52">
      <c r="A76" s="797"/>
      <c r="B76" s="40" t="s">
        <v>84</v>
      </c>
      <c r="C76" s="40" t="s">
        <v>28</v>
      </c>
      <c r="D76" s="89" t="s">
        <v>25</v>
      </c>
      <c r="E76" s="128">
        <v>100</v>
      </c>
      <c r="F76" s="225">
        <v>2</v>
      </c>
      <c r="G76" s="128">
        <v>1</v>
      </c>
      <c r="H76" s="34">
        <f t="shared" si="25"/>
        <v>200</v>
      </c>
      <c r="I76" s="70"/>
      <c r="J76" s="226"/>
      <c r="K76" s="70"/>
      <c r="L76" s="223"/>
      <c r="M76" s="226"/>
      <c r="N76" s="224">
        <f t="shared" si="26"/>
        <v>0</v>
      </c>
      <c r="O76" s="151"/>
      <c r="P76" s="106"/>
      <c r="Q76" s="169">
        <f>N76+H76</f>
        <v>200</v>
      </c>
      <c r="R76" s="106"/>
      <c r="S76" s="107"/>
      <c r="T76" s="587" t="s">
        <v>235</v>
      </c>
    </row>
    <row r="77" spans="1:20" ht="39">
      <c r="A77" s="797"/>
      <c r="B77" s="40" t="s">
        <v>85</v>
      </c>
      <c r="C77" s="40" t="s">
        <v>24</v>
      </c>
      <c r="D77" s="227" t="s">
        <v>25</v>
      </c>
      <c r="E77" s="185">
        <v>2</v>
      </c>
      <c r="F77" s="186">
        <v>100</v>
      </c>
      <c r="G77" s="185">
        <v>4</v>
      </c>
      <c r="H77" s="34">
        <f t="shared" si="25"/>
        <v>800</v>
      </c>
      <c r="I77" s="70"/>
      <c r="J77" s="222"/>
      <c r="K77" s="70"/>
      <c r="L77" s="223"/>
      <c r="M77" s="226"/>
      <c r="N77" s="224">
        <f t="shared" si="26"/>
        <v>0</v>
      </c>
      <c r="O77" s="151"/>
      <c r="P77" s="106"/>
      <c r="Q77" s="169">
        <f>N77+H77</f>
        <v>800</v>
      </c>
      <c r="R77" s="109"/>
      <c r="S77" s="149"/>
      <c r="T77" s="587" t="s">
        <v>236</v>
      </c>
    </row>
    <row r="78" spans="1:20" ht="13.5" thickBot="1">
      <c r="A78" s="798"/>
      <c r="B78" s="72"/>
      <c r="C78" s="72"/>
      <c r="D78" s="73" t="s">
        <v>46</v>
      </c>
      <c r="E78" s="228"/>
      <c r="F78" s="228"/>
      <c r="G78" s="228"/>
      <c r="H78" s="78">
        <f>SUM(H73:H77)</f>
        <v>11400</v>
      </c>
      <c r="I78" s="229">
        <v>0.15</v>
      </c>
      <c r="J78" s="230">
        <f>H78*I78</f>
        <v>1710</v>
      </c>
      <c r="K78" s="229"/>
      <c r="L78" s="231"/>
      <c r="M78" s="626"/>
      <c r="N78" s="288">
        <f>SUM(N73:N77)</f>
        <v>0</v>
      </c>
      <c r="O78" s="672"/>
      <c r="P78" s="74"/>
      <c r="Q78" s="78">
        <f>SUM(Q73:Q77)</f>
        <v>11400</v>
      </c>
      <c r="R78" s="74">
        <v>0.15</v>
      </c>
      <c r="S78" s="78">
        <f>Q78*R78</f>
        <v>1710</v>
      </c>
      <c r="T78" s="586"/>
    </row>
    <row r="79" spans="1:20" ht="26">
      <c r="A79" s="799" t="s">
        <v>86</v>
      </c>
      <c r="B79" s="157" t="s">
        <v>87</v>
      </c>
      <c r="C79" s="157" t="s">
        <v>24</v>
      </c>
      <c r="D79" s="157" t="s">
        <v>25</v>
      </c>
      <c r="E79" s="57"/>
      <c r="F79" s="232"/>
      <c r="G79" s="233"/>
      <c r="H79" s="234">
        <f>E79*F79*G79</f>
        <v>0</v>
      </c>
      <c r="I79" s="109"/>
      <c r="J79" s="147"/>
      <c r="K79" s="57">
        <v>1</v>
      </c>
      <c r="L79" s="235">
        <v>100</v>
      </c>
      <c r="M79" s="627">
        <v>2</v>
      </c>
      <c r="N79" s="236">
        <f>M79*L79*K79</f>
        <v>200</v>
      </c>
      <c r="O79" s="147"/>
      <c r="P79" s="109"/>
      <c r="Q79" s="160">
        <f>N79+H79</f>
        <v>200</v>
      </c>
      <c r="R79" s="109"/>
      <c r="S79" s="149"/>
      <c r="T79" s="587" t="s">
        <v>237</v>
      </c>
    </row>
    <row r="80" spans="1:20" ht="26">
      <c r="A80" s="800"/>
      <c r="B80" s="237" t="s">
        <v>88</v>
      </c>
      <c r="C80" s="162" t="s">
        <v>24</v>
      </c>
      <c r="D80" s="162" t="s">
        <v>25</v>
      </c>
      <c r="E80" s="238"/>
      <c r="F80" s="239"/>
      <c r="G80" s="240"/>
      <c r="H80" s="234">
        <f t="shared" ref="H80:H83" si="27">E80*F80*G80</f>
        <v>0</v>
      </c>
      <c r="I80" s="109"/>
      <c r="J80" s="147"/>
      <c r="K80" s="238">
        <v>100</v>
      </c>
      <c r="L80" s="241">
        <v>10</v>
      </c>
      <c r="M80" s="628">
        <v>2</v>
      </c>
      <c r="N80" s="236">
        <f t="shared" ref="N80:N83" si="28">M80*L80*K80</f>
        <v>2000</v>
      </c>
      <c r="O80" s="147"/>
      <c r="P80" s="109"/>
      <c r="Q80" s="160">
        <f>N80+H80</f>
        <v>2000</v>
      </c>
      <c r="R80" s="109"/>
      <c r="S80" s="149"/>
      <c r="T80" s="587" t="s">
        <v>238</v>
      </c>
    </row>
    <row r="81" spans="1:21" ht="39">
      <c r="A81" s="800"/>
      <c r="B81" s="242" t="s">
        <v>89</v>
      </c>
      <c r="C81" s="162" t="s">
        <v>34</v>
      </c>
      <c r="D81" s="162" t="s">
        <v>25</v>
      </c>
      <c r="E81" s="238"/>
      <c r="F81" s="239"/>
      <c r="G81" s="240"/>
      <c r="H81" s="234">
        <f t="shared" si="27"/>
        <v>0</v>
      </c>
      <c r="I81" s="109"/>
      <c r="J81" s="147"/>
      <c r="K81" s="238">
        <v>100</v>
      </c>
      <c r="L81" s="241">
        <v>15</v>
      </c>
      <c r="M81" s="628">
        <v>3</v>
      </c>
      <c r="N81" s="236">
        <f t="shared" si="28"/>
        <v>4500</v>
      </c>
      <c r="O81" s="147"/>
      <c r="P81" s="109"/>
      <c r="Q81" s="160">
        <f>N81+H81</f>
        <v>4500</v>
      </c>
      <c r="R81" s="109"/>
      <c r="S81" s="149"/>
      <c r="T81" s="587" t="s">
        <v>239</v>
      </c>
    </row>
    <row r="82" spans="1:21" s="71" customFormat="1" ht="26">
      <c r="A82" s="800"/>
      <c r="B82" s="242" t="s">
        <v>90</v>
      </c>
      <c r="C82" s="161" t="s">
        <v>28</v>
      </c>
      <c r="D82" s="161" t="s">
        <v>25</v>
      </c>
      <c r="E82" s="243"/>
      <c r="F82" s="244"/>
      <c r="G82" s="245"/>
      <c r="H82" s="234">
        <f t="shared" si="27"/>
        <v>0</v>
      </c>
      <c r="I82" s="106"/>
      <c r="J82" s="151"/>
      <c r="K82" s="238">
        <v>100</v>
      </c>
      <c r="L82" s="241">
        <v>2.5</v>
      </c>
      <c r="M82" s="628">
        <v>1</v>
      </c>
      <c r="N82" s="236">
        <f t="shared" si="28"/>
        <v>250</v>
      </c>
      <c r="O82" s="151"/>
      <c r="P82" s="106"/>
      <c r="Q82" s="160">
        <f>N82+H82</f>
        <v>250</v>
      </c>
      <c r="R82" s="106"/>
      <c r="S82" s="107"/>
      <c r="T82" s="587" t="s">
        <v>240</v>
      </c>
    </row>
    <row r="83" spans="1:21" ht="26">
      <c r="A83" s="800"/>
      <c r="B83" s="242" t="s">
        <v>91</v>
      </c>
      <c r="C83" s="162" t="s">
        <v>24</v>
      </c>
      <c r="D83" s="162" t="s">
        <v>25</v>
      </c>
      <c r="E83" s="238"/>
      <c r="F83" s="239"/>
      <c r="G83" s="240"/>
      <c r="H83" s="234">
        <f t="shared" si="27"/>
        <v>0</v>
      </c>
      <c r="I83" s="109"/>
      <c r="J83" s="147"/>
      <c r="K83" s="238">
        <v>3</v>
      </c>
      <c r="L83" s="241">
        <v>100</v>
      </c>
      <c r="M83" s="628">
        <v>2</v>
      </c>
      <c r="N83" s="236">
        <f t="shared" si="28"/>
        <v>600</v>
      </c>
      <c r="O83" s="147"/>
      <c r="P83" s="109"/>
      <c r="Q83" s="160">
        <f>N83+H83</f>
        <v>600</v>
      </c>
      <c r="R83" s="109"/>
      <c r="S83" s="149"/>
      <c r="T83" s="587" t="s">
        <v>241</v>
      </c>
    </row>
    <row r="84" spans="1:21" ht="13.5" thickBot="1">
      <c r="A84" s="801"/>
      <c r="B84" s="246"/>
      <c r="C84" s="246"/>
      <c r="D84" s="73" t="s">
        <v>46</v>
      </c>
      <c r="E84" s="73"/>
      <c r="F84" s="73"/>
      <c r="G84" s="73"/>
      <c r="H84" s="247">
        <f>SUM(H79:H83)</f>
        <v>0</v>
      </c>
      <c r="I84" s="93"/>
      <c r="J84" s="155"/>
      <c r="K84" s="248"/>
      <c r="L84" s="249"/>
      <c r="M84" s="629"/>
      <c r="N84" s="706">
        <f>SUM(N79:N83)</f>
        <v>7550</v>
      </c>
      <c r="O84" s="155">
        <v>0.3</v>
      </c>
      <c r="P84" s="93">
        <f>N84*O84</f>
        <v>2265</v>
      </c>
      <c r="Q84" s="156">
        <f>SUM(Q79:Q83)</f>
        <v>7550</v>
      </c>
      <c r="R84" s="93">
        <v>0.3</v>
      </c>
      <c r="S84" s="77">
        <f>Q84*R84</f>
        <v>2265</v>
      </c>
      <c r="T84" s="93"/>
    </row>
    <row r="85" spans="1:21" ht="52">
      <c r="A85" s="799" t="s">
        <v>92</v>
      </c>
      <c r="B85" s="30" t="s">
        <v>93</v>
      </c>
      <c r="C85" s="30" t="s">
        <v>34</v>
      </c>
      <c r="D85" s="250" t="s">
        <v>25</v>
      </c>
      <c r="E85" s="250">
        <v>60</v>
      </c>
      <c r="F85" s="251">
        <v>10</v>
      </c>
      <c r="G85" s="250">
        <v>1</v>
      </c>
      <c r="H85" s="34">
        <f>G85*F85*E85</f>
        <v>600</v>
      </c>
      <c r="I85" s="106"/>
      <c r="J85" s="151"/>
      <c r="K85" s="250">
        <v>30</v>
      </c>
      <c r="L85" s="251">
        <v>10</v>
      </c>
      <c r="M85" s="630">
        <v>1</v>
      </c>
      <c r="N85" s="34">
        <f>M85*L85*K85</f>
        <v>300</v>
      </c>
      <c r="O85" s="151"/>
      <c r="P85" s="151"/>
      <c r="Q85" s="160">
        <f>N85+H85</f>
        <v>900</v>
      </c>
      <c r="R85" s="109"/>
      <c r="S85" s="149"/>
      <c r="T85" s="587" t="s">
        <v>242</v>
      </c>
    </row>
    <row r="86" spans="1:21" ht="26">
      <c r="A86" s="800"/>
      <c r="B86" s="40" t="s">
        <v>94</v>
      </c>
      <c r="C86" s="40" t="s">
        <v>95</v>
      </c>
      <c r="D86" s="122" t="s">
        <v>25</v>
      </c>
      <c r="E86" s="122">
        <v>60</v>
      </c>
      <c r="F86" s="124">
        <v>2.5</v>
      </c>
      <c r="G86" s="122">
        <v>1</v>
      </c>
      <c r="H86" s="34">
        <f t="shared" ref="H86:H89" si="29">G86*F86*E86</f>
        <v>150</v>
      </c>
      <c r="I86" s="106"/>
      <c r="J86" s="151"/>
      <c r="K86" s="122">
        <v>30</v>
      </c>
      <c r="L86" s="124">
        <v>2.5</v>
      </c>
      <c r="M86" s="631">
        <v>1</v>
      </c>
      <c r="N86" s="34">
        <f t="shared" ref="N86:N89" si="30">M86*L86*K86</f>
        <v>75</v>
      </c>
      <c r="O86" s="151"/>
      <c r="P86" s="151"/>
      <c r="Q86" s="160">
        <f t="shared" ref="Q86:Q89" si="31">N86+H86</f>
        <v>225</v>
      </c>
      <c r="R86" s="109"/>
      <c r="S86" s="149"/>
      <c r="T86" s="585" t="s">
        <v>243</v>
      </c>
    </row>
    <row r="87" spans="1:21" ht="26">
      <c r="A87" s="800"/>
      <c r="B87" s="40" t="s">
        <v>96</v>
      </c>
      <c r="C87" s="40" t="s">
        <v>24</v>
      </c>
      <c r="D87" s="122" t="s">
        <v>25</v>
      </c>
      <c r="E87" s="122">
        <v>1</v>
      </c>
      <c r="F87" s="124">
        <v>500</v>
      </c>
      <c r="G87" s="122">
        <v>1</v>
      </c>
      <c r="H87" s="34">
        <f t="shared" si="29"/>
        <v>500</v>
      </c>
      <c r="I87" s="106"/>
      <c r="J87" s="151"/>
      <c r="K87" s="122">
        <v>1</v>
      </c>
      <c r="L87" s="124">
        <v>250</v>
      </c>
      <c r="M87" s="631">
        <v>1</v>
      </c>
      <c r="N87" s="34">
        <f t="shared" si="30"/>
        <v>250</v>
      </c>
      <c r="O87" s="151"/>
      <c r="P87" s="151"/>
      <c r="Q87" s="160">
        <f t="shared" si="31"/>
        <v>750</v>
      </c>
      <c r="R87" s="109"/>
      <c r="S87" s="149"/>
      <c r="T87" s="585" t="s">
        <v>244</v>
      </c>
    </row>
    <row r="88" spans="1:21" ht="39">
      <c r="A88" s="800"/>
      <c r="B88" s="40" t="s">
        <v>97</v>
      </c>
      <c r="C88" s="40" t="s">
        <v>24</v>
      </c>
      <c r="D88" s="122" t="s">
        <v>25</v>
      </c>
      <c r="E88" s="122">
        <v>1</v>
      </c>
      <c r="F88" s="124">
        <v>2500</v>
      </c>
      <c r="G88" s="122">
        <v>1</v>
      </c>
      <c r="H88" s="34">
        <f t="shared" si="29"/>
        <v>2500</v>
      </c>
      <c r="I88" s="106"/>
      <c r="J88" s="151"/>
      <c r="K88" s="122">
        <v>1</v>
      </c>
      <c r="L88" s="124">
        <v>1250</v>
      </c>
      <c r="M88" s="631">
        <v>1</v>
      </c>
      <c r="N88" s="34">
        <f t="shared" si="30"/>
        <v>1250</v>
      </c>
      <c r="O88" s="151"/>
      <c r="P88" s="151"/>
      <c r="Q88" s="160">
        <f t="shared" si="31"/>
        <v>3750</v>
      </c>
      <c r="R88" s="109"/>
      <c r="S88" s="149"/>
      <c r="T88" s="585" t="s">
        <v>245</v>
      </c>
    </row>
    <row r="89" spans="1:21" ht="26">
      <c r="A89" s="800"/>
      <c r="B89" s="40" t="s">
        <v>98</v>
      </c>
      <c r="C89" s="40" t="s">
        <v>24</v>
      </c>
      <c r="D89" s="227" t="s">
        <v>25</v>
      </c>
      <c r="E89" s="227">
        <v>1</v>
      </c>
      <c r="F89" s="252">
        <v>3000</v>
      </c>
      <c r="G89" s="227">
        <v>1</v>
      </c>
      <c r="H89" s="34">
        <f t="shared" si="29"/>
        <v>3000</v>
      </c>
      <c r="I89" s="106"/>
      <c r="J89" s="151"/>
      <c r="K89" s="227">
        <v>1</v>
      </c>
      <c r="L89" s="252">
        <v>1500</v>
      </c>
      <c r="M89" s="632">
        <v>1</v>
      </c>
      <c r="N89" s="34">
        <f t="shared" si="30"/>
        <v>1500</v>
      </c>
      <c r="O89" s="151"/>
      <c r="P89" s="151"/>
      <c r="Q89" s="160">
        <f t="shared" si="31"/>
        <v>4500</v>
      </c>
      <c r="R89" s="109"/>
      <c r="S89" s="149"/>
      <c r="T89" s="585" t="s">
        <v>246</v>
      </c>
    </row>
    <row r="90" spans="1:21" ht="13.5" thickBot="1">
      <c r="A90" s="800"/>
      <c r="B90" s="72"/>
      <c r="C90" s="72"/>
      <c r="D90" s="73" t="s">
        <v>29</v>
      </c>
      <c r="E90" s="73"/>
      <c r="F90" s="73"/>
      <c r="G90" s="73"/>
      <c r="H90" s="78">
        <f>SUM(H85:H89)</f>
        <v>6750</v>
      </c>
      <c r="I90" s="93">
        <v>0.15</v>
      </c>
      <c r="J90" s="155">
        <f>H90*I90</f>
        <v>1012.5</v>
      </c>
      <c r="K90" s="73"/>
      <c r="L90" s="73"/>
      <c r="M90" s="633"/>
      <c r="N90" s="77">
        <f>SUM(N85:N89)</f>
        <v>3375</v>
      </c>
      <c r="O90" s="155">
        <v>0.15</v>
      </c>
      <c r="P90" s="155">
        <f>N90*O90</f>
        <v>506.25</v>
      </c>
      <c r="Q90" s="156">
        <f>SUM(Q85:Q89)</f>
        <v>10125</v>
      </c>
      <c r="R90" s="93">
        <v>0.15</v>
      </c>
      <c r="S90" s="77">
        <f>Q90*R90</f>
        <v>1518.75</v>
      </c>
      <c r="T90" s="93"/>
    </row>
    <row r="91" spans="1:21">
      <c r="A91" s="175" t="s">
        <v>99</v>
      </c>
      <c r="B91" s="176"/>
      <c r="C91" s="176"/>
      <c r="D91" s="177"/>
      <c r="E91" s="177"/>
      <c r="F91" s="177"/>
      <c r="G91" s="178"/>
      <c r="H91" s="219">
        <f>H90+H84+H78</f>
        <v>18150</v>
      </c>
      <c r="I91" s="141">
        <f>J91/H91</f>
        <v>0.15</v>
      </c>
      <c r="J91" s="141">
        <f>J90+J84+J78</f>
        <v>2722.5</v>
      </c>
      <c r="K91" s="141"/>
      <c r="L91" s="141"/>
      <c r="M91" s="617"/>
      <c r="N91" s="219">
        <f>N90+N84+N78</f>
        <v>10925</v>
      </c>
      <c r="O91" s="142"/>
      <c r="P91" s="141"/>
      <c r="Q91" s="220">
        <f>Q90+Q84+Q78</f>
        <v>29075</v>
      </c>
      <c r="R91" s="141">
        <f>S91/Q91</f>
        <v>0.18895098882201203</v>
      </c>
      <c r="S91" s="140">
        <f>S90+S84+S78</f>
        <v>5493.75</v>
      </c>
      <c r="T91" s="141"/>
    </row>
    <row r="92" spans="1:21" ht="13.5" thickBot="1">
      <c r="A92" s="802" t="s">
        <v>100</v>
      </c>
      <c r="B92" s="803"/>
      <c r="C92" s="803"/>
      <c r="D92" s="803"/>
      <c r="E92" s="803"/>
      <c r="F92" s="803"/>
      <c r="G92" s="803"/>
      <c r="H92" s="804"/>
      <c r="I92" s="805"/>
      <c r="J92" s="806"/>
      <c r="K92" s="806"/>
      <c r="L92" s="806"/>
      <c r="M92" s="806"/>
      <c r="N92" s="806"/>
      <c r="O92" s="806"/>
      <c r="P92" s="806"/>
      <c r="Q92" s="806"/>
      <c r="R92" s="806"/>
      <c r="S92" s="806"/>
      <c r="T92" s="807"/>
    </row>
    <row r="93" spans="1:21">
      <c r="A93" s="791" t="s">
        <v>101</v>
      </c>
      <c r="B93" s="253"/>
      <c r="C93" s="253"/>
      <c r="D93" s="62"/>
      <c r="E93" s="62"/>
      <c r="F93" s="254"/>
      <c r="G93" s="62"/>
      <c r="H93" s="255"/>
      <c r="I93" s="253"/>
      <c r="J93" s="253"/>
      <c r="K93" s="256"/>
      <c r="L93" s="256"/>
      <c r="M93" s="634"/>
      <c r="N93" s="707"/>
      <c r="O93" s="673"/>
      <c r="P93" s="256"/>
      <c r="Q93" s="257"/>
      <c r="R93" s="62"/>
      <c r="S93" s="254"/>
      <c r="T93" s="258"/>
      <c r="U93" s="259"/>
    </row>
    <row r="94" spans="1:21">
      <c r="A94" s="792"/>
      <c r="B94" s="260"/>
      <c r="C94" s="261" t="s">
        <v>102</v>
      </c>
      <c r="D94" s="262" t="s">
        <v>25</v>
      </c>
      <c r="E94" s="262">
        <v>3</v>
      </c>
      <c r="F94" s="263">
        <v>1500</v>
      </c>
      <c r="G94" s="262">
        <v>1</v>
      </c>
      <c r="H94" s="264">
        <f>E94*F94*G94</f>
        <v>4500</v>
      </c>
      <c r="I94" s="265"/>
      <c r="J94" s="265"/>
      <c r="K94" s="266">
        <v>1</v>
      </c>
      <c r="L94" s="267">
        <v>1500</v>
      </c>
      <c r="M94" s="635">
        <v>1</v>
      </c>
      <c r="N94" s="268">
        <f>K94*L94*M94</f>
        <v>1500</v>
      </c>
      <c r="O94" s="674"/>
      <c r="P94" s="269"/>
      <c r="Q94" s="270">
        <f>H94+N94</f>
        <v>6000</v>
      </c>
      <c r="R94" s="265"/>
      <c r="S94" s="271"/>
      <c r="T94" s="272" t="s">
        <v>247</v>
      </c>
      <c r="U94" s="259"/>
    </row>
    <row r="95" spans="1:21" ht="13.5" thickBot="1">
      <c r="A95" s="793"/>
      <c r="B95" s="163"/>
      <c r="C95" s="163"/>
      <c r="D95" s="229"/>
      <c r="E95" s="229"/>
      <c r="F95" s="231"/>
      <c r="G95" s="229"/>
      <c r="H95" s="112">
        <f>SUM(H93:H94)</f>
        <v>4500</v>
      </c>
      <c r="I95" s="229">
        <v>0.15</v>
      </c>
      <c r="J95" s="273">
        <f>H95*I95</f>
        <v>675</v>
      </c>
      <c r="K95" s="274"/>
      <c r="L95" s="274"/>
      <c r="M95" s="636"/>
      <c r="N95" s="291">
        <f>SUM(N93:N94)</f>
        <v>1500</v>
      </c>
      <c r="O95" s="675">
        <v>0.15</v>
      </c>
      <c r="P95" s="276">
        <f>O95*N95</f>
        <v>225</v>
      </c>
      <c r="Q95" s="275">
        <f>SUM(Q93:Q94)</f>
        <v>6000</v>
      </c>
      <c r="R95" s="229">
        <v>0.15</v>
      </c>
      <c r="S95" s="277">
        <f>R95*Q95</f>
        <v>900</v>
      </c>
      <c r="T95" s="278"/>
      <c r="U95" s="259"/>
    </row>
    <row r="96" spans="1:21">
      <c r="A96" s="794" t="s">
        <v>103</v>
      </c>
      <c r="B96" s="101"/>
      <c r="C96" s="101"/>
      <c r="D96" s="279"/>
      <c r="E96" s="279"/>
      <c r="F96" s="280"/>
      <c r="G96" s="279"/>
      <c r="H96" s="281"/>
      <c r="I96" s="101"/>
      <c r="J96" s="101"/>
      <c r="K96" s="282"/>
      <c r="L96" s="282"/>
      <c r="M96" s="637"/>
      <c r="N96" s="707"/>
      <c r="O96" s="676"/>
      <c r="P96" s="282"/>
      <c r="Q96" s="283"/>
      <c r="R96" s="279"/>
      <c r="S96" s="280"/>
      <c r="T96" s="284"/>
    </row>
    <row r="97" spans="1:24">
      <c r="A97" s="795"/>
      <c r="B97" s="260"/>
      <c r="C97" s="261" t="s">
        <v>102</v>
      </c>
      <c r="D97" s="262" t="s">
        <v>25</v>
      </c>
      <c r="E97" s="262">
        <v>1</v>
      </c>
      <c r="F97" s="263">
        <v>5000</v>
      </c>
      <c r="G97" s="262">
        <v>1</v>
      </c>
      <c r="H97" s="264">
        <f>E97*F97*G97</f>
        <v>5000</v>
      </c>
      <c r="I97" s="265"/>
      <c r="J97" s="265"/>
      <c r="K97" s="266">
        <v>1</v>
      </c>
      <c r="L97" s="267">
        <v>5000</v>
      </c>
      <c r="M97" s="635">
        <v>1</v>
      </c>
      <c r="N97" s="268">
        <f>K97*L97*M97</f>
        <v>5000</v>
      </c>
      <c r="O97" s="674"/>
      <c r="P97" s="269"/>
      <c r="Q97" s="270">
        <f>H97+N97</f>
        <v>10000</v>
      </c>
      <c r="R97" s="265"/>
      <c r="S97" s="271"/>
      <c r="T97" s="478" t="s">
        <v>248</v>
      </c>
    </row>
    <row r="98" spans="1:24">
      <c r="A98" s="795"/>
      <c r="B98" s="70"/>
      <c r="C98" s="70"/>
      <c r="D98" s="286"/>
      <c r="E98" s="286"/>
      <c r="F98" s="287"/>
      <c r="G98" s="286"/>
      <c r="H98" s="288">
        <f>SUM(H96:H97)</f>
        <v>5000</v>
      </c>
      <c r="I98" s="286">
        <v>0.15</v>
      </c>
      <c r="J98" s="289">
        <f>H98*I98</f>
        <v>750</v>
      </c>
      <c r="K98" s="290"/>
      <c r="L98" s="290"/>
      <c r="M98" s="638"/>
      <c r="N98" s="291">
        <f>SUM(N96:N97)</f>
        <v>5000</v>
      </c>
      <c r="O98" s="677">
        <v>0.15</v>
      </c>
      <c r="P98" s="292">
        <f>O98*N98</f>
        <v>750</v>
      </c>
      <c r="Q98" s="292">
        <f>SUM(Q96:Q97)</f>
        <v>10000</v>
      </c>
      <c r="R98" s="286">
        <v>0.15</v>
      </c>
      <c r="S98" s="293">
        <f>R98*Q98</f>
        <v>1500</v>
      </c>
      <c r="T98" s="294"/>
    </row>
    <row r="99" spans="1:24">
      <c r="A99" s="175" t="s">
        <v>104</v>
      </c>
      <c r="B99" s="176"/>
      <c r="C99" s="176"/>
      <c r="D99" s="177"/>
      <c r="E99" s="177"/>
      <c r="F99" s="177"/>
      <c r="G99" s="178"/>
      <c r="H99" s="219">
        <f>H98+H95</f>
        <v>9500</v>
      </c>
      <c r="I99" s="141">
        <f>J99/H99</f>
        <v>0.15</v>
      </c>
      <c r="J99" s="140">
        <f>J95+J98</f>
        <v>1425</v>
      </c>
      <c r="K99" s="141"/>
      <c r="L99" s="141"/>
      <c r="M99" s="617"/>
      <c r="N99" s="219">
        <f>N98+N95</f>
        <v>6500</v>
      </c>
      <c r="O99" s="142">
        <v>0.15</v>
      </c>
      <c r="P99" s="140">
        <f>P98+P95</f>
        <v>975</v>
      </c>
      <c r="Q99" s="219">
        <f>N99+H99</f>
        <v>16000</v>
      </c>
      <c r="R99" s="141">
        <f>S99/Q99</f>
        <v>0.15</v>
      </c>
      <c r="S99" s="140">
        <f>S98+S95</f>
        <v>2400</v>
      </c>
      <c r="T99" s="141"/>
    </row>
    <row r="100" spans="1:24" s="297" customFormat="1">
      <c r="A100" s="295" t="s">
        <v>105</v>
      </c>
      <c r="B100" s="296"/>
      <c r="C100" s="296"/>
      <c r="D100" s="296"/>
      <c r="E100" s="296"/>
      <c r="F100" s="296"/>
      <c r="G100" s="296"/>
      <c r="H100" s="296"/>
      <c r="I100" s="296"/>
      <c r="J100" s="296"/>
      <c r="K100" s="296"/>
      <c r="L100" s="296"/>
      <c r="M100" s="639"/>
      <c r="N100" s="296"/>
      <c r="O100" s="678"/>
      <c r="P100" s="296"/>
      <c r="Q100" s="296"/>
      <c r="R100" s="296"/>
      <c r="S100" s="296"/>
      <c r="T100" s="296"/>
      <c r="V100" s="298"/>
      <c r="W100" s="298"/>
      <c r="X100" s="298"/>
    </row>
    <row r="101" spans="1:24" s="297" customFormat="1" ht="26">
      <c r="A101" s="788" t="s">
        <v>106</v>
      </c>
      <c r="B101" s="40" t="s">
        <v>107</v>
      </c>
      <c r="C101" s="40" t="s">
        <v>24</v>
      </c>
      <c r="D101" s="108" t="s">
        <v>25</v>
      </c>
      <c r="E101" s="299">
        <v>2</v>
      </c>
      <c r="F101" s="300">
        <v>35</v>
      </c>
      <c r="G101" s="299">
        <v>2</v>
      </c>
      <c r="H101" s="208">
        <f>E101*F101*G101</f>
        <v>140</v>
      </c>
      <c r="I101" s="301"/>
      <c r="J101" s="301"/>
      <c r="K101" s="299">
        <v>2</v>
      </c>
      <c r="L101" s="300">
        <v>35</v>
      </c>
      <c r="M101" s="640">
        <v>2</v>
      </c>
      <c r="N101" s="208">
        <f>K101*L101*M101</f>
        <v>140</v>
      </c>
      <c r="O101" s="679"/>
      <c r="P101" s="302"/>
      <c r="Q101" s="208">
        <f>N101+H101</f>
        <v>280</v>
      </c>
      <c r="R101" s="109"/>
      <c r="S101" s="109"/>
      <c r="T101" s="585" t="s">
        <v>249</v>
      </c>
      <c r="V101" s="298"/>
      <c r="W101" s="298"/>
      <c r="X101" s="298"/>
    </row>
    <row r="102" spans="1:24" s="297" customFormat="1" ht="26">
      <c r="A102" s="789"/>
      <c r="B102" s="40" t="s">
        <v>89</v>
      </c>
      <c r="C102" s="40" t="s">
        <v>108</v>
      </c>
      <c r="D102" s="108" t="s">
        <v>25</v>
      </c>
      <c r="E102" s="299">
        <v>30</v>
      </c>
      <c r="F102" s="300">
        <v>10</v>
      </c>
      <c r="G102" s="299">
        <v>2</v>
      </c>
      <c r="H102" s="208">
        <f>E102*F102*G102</f>
        <v>600</v>
      </c>
      <c r="I102" s="301"/>
      <c r="J102" s="301"/>
      <c r="K102" s="299">
        <v>30</v>
      </c>
      <c r="L102" s="300">
        <v>10</v>
      </c>
      <c r="M102" s="640">
        <v>2</v>
      </c>
      <c r="N102" s="208">
        <f>M102*L102*K102</f>
        <v>600</v>
      </c>
      <c r="O102" s="679"/>
      <c r="P102" s="302"/>
      <c r="Q102" s="208">
        <f>N102+H102</f>
        <v>1200</v>
      </c>
      <c r="R102" s="109"/>
      <c r="S102" s="109"/>
      <c r="T102" s="585" t="s">
        <v>250</v>
      </c>
      <c r="V102" s="298"/>
      <c r="W102" s="298"/>
      <c r="X102" s="298"/>
    </row>
    <row r="103" spans="1:24" s="297" customFormat="1" ht="26">
      <c r="A103" s="789"/>
      <c r="B103" s="40" t="s">
        <v>109</v>
      </c>
      <c r="C103" s="40" t="s">
        <v>24</v>
      </c>
      <c r="D103" s="108" t="s">
        <v>25</v>
      </c>
      <c r="E103" s="299">
        <v>30</v>
      </c>
      <c r="F103" s="300">
        <v>7.5</v>
      </c>
      <c r="G103" s="299">
        <v>2</v>
      </c>
      <c r="H103" s="208">
        <f>E103*F103*G103</f>
        <v>450</v>
      </c>
      <c r="I103" s="301"/>
      <c r="J103" s="301"/>
      <c r="K103" s="299">
        <v>30</v>
      </c>
      <c r="L103" s="300">
        <v>7.5</v>
      </c>
      <c r="M103" s="640">
        <v>2</v>
      </c>
      <c r="N103" s="208">
        <f>M103*L103*K103</f>
        <v>450</v>
      </c>
      <c r="O103" s="679"/>
      <c r="P103" s="302"/>
      <c r="Q103" s="208">
        <f>N103+H103</f>
        <v>900</v>
      </c>
      <c r="R103" s="109"/>
      <c r="S103" s="109"/>
      <c r="T103" s="585" t="s">
        <v>251</v>
      </c>
      <c r="V103" s="298"/>
      <c r="W103" s="298"/>
      <c r="X103" s="298"/>
    </row>
    <row r="104" spans="1:24" s="297" customFormat="1" ht="52">
      <c r="A104" s="789"/>
      <c r="B104" s="40" t="s">
        <v>110</v>
      </c>
      <c r="C104" s="40" t="s">
        <v>24</v>
      </c>
      <c r="D104" s="108" t="s">
        <v>25</v>
      </c>
      <c r="E104" s="299">
        <v>1</v>
      </c>
      <c r="F104" s="300">
        <v>75</v>
      </c>
      <c r="G104" s="299">
        <v>4</v>
      </c>
      <c r="H104" s="208">
        <f>E104*F104*G104</f>
        <v>300</v>
      </c>
      <c r="I104" s="301"/>
      <c r="J104" s="301"/>
      <c r="K104" s="299">
        <v>1</v>
      </c>
      <c r="L104" s="300">
        <v>100</v>
      </c>
      <c r="M104" s="640">
        <v>4</v>
      </c>
      <c r="N104" s="208">
        <f>M104*L104*K104</f>
        <v>400</v>
      </c>
      <c r="O104" s="679"/>
      <c r="P104" s="302"/>
      <c r="Q104" s="208">
        <f>N104+H104</f>
        <v>700</v>
      </c>
      <c r="R104" s="109"/>
      <c r="S104" s="109"/>
      <c r="T104" s="585" t="s">
        <v>252</v>
      </c>
      <c r="V104" s="298"/>
      <c r="W104" s="298"/>
      <c r="X104" s="298"/>
    </row>
    <row r="105" spans="1:24" s="297" customFormat="1">
      <c r="A105" s="789"/>
      <c r="B105" s="40"/>
      <c r="C105" s="40"/>
      <c r="D105" s="92" t="s">
        <v>46</v>
      </c>
      <c r="E105" s="92"/>
      <c r="F105" s="92"/>
      <c r="G105" s="92"/>
      <c r="H105" s="77">
        <f>SUM(H101:H104)</f>
        <v>1490</v>
      </c>
      <c r="I105" s="93">
        <v>0.5</v>
      </c>
      <c r="J105" s="77">
        <f>H105*I105</f>
        <v>745</v>
      </c>
      <c r="K105" s="93"/>
      <c r="L105" s="93"/>
      <c r="M105" s="303"/>
      <c r="N105" s="77">
        <f>SUM(N101:N104)</f>
        <v>1590</v>
      </c>
      <c r="O105" s="680">
        <v>0.5</v>
      </c>
      <c r="P105" s="303"/>
      <c r="Q105" s="77">
        <f>SUM(Q101:Q104)</f>
        <v>3080</v>
      </c>
      <c r="R105" s="93">
        <v>0.5</v>
      </c>
      <c r="S105" s="93">
        <f>Q105*R105</f>
        <v>1540</v>
      </c>
      <c r="T105" s="93"/>
      <c r="V105" s="298"/>
      <c r="W105" s="298"/>
      <c r="X105" s="298"/>
    </row>
    <row r="106" spans="1:24" s="297" customFormat="1" ht="39">
      <c r="A106" s="796" t="s">
        <v>111</v>
      </c>
      <c r="B106" s="237" t="s">
        <v>112</v>
      </c>
      <c r="C106" s="237" t="s">
        <v>108</v>
      </c>
      <c r="D106" s="108" t="s">
        <v>25</v>
      </c>
      <c r="E106" s="304">
        <v>2</v>
      </c>
      <c r="F106" s="305">
        <v>50</v>
      </c>
      <c r="G106" s="304">
        <v>1</v>
      </c>
      <c r="H106" s="306">
        <f>G106*F106*E106</f>
        <v>100</v>
      </c>
      <c r="I106" s="237"/>
      <c r="J106" s="237"/>
      <c r="K106" s="304">
        <v>2</v>
      </c>
      <c r="L106" s="305">
        <v>50</v>
      </c>
      <c r="M106" s="641">
        <v>1</v>
      </c>
      <c r="N106" s="306">
        <f>K106*L106*M106</f>
        <v>100</v>
      </c>
      <c r="O106" s="681"/>
      <c r="P106" s="237"/>
      <c r="Q106" s="307">
        <f>H106+N106</f>
        <v>200</v>
      </c>
      <c r="R106" s="237"/>
      <c r="S106" s="237"/>
      <c r="T106" s="598" t="s">
        <v>253</v>
      </c>
      <c r="V106" s="298"/>
      <c r="W106" s="298"/>
      <c r="X106" s="298"/>
    </row>
    <row r="107" spans="1:24" s="297" customFormat="1" ht="39">
      <c r="A107" s="796"/>
      <c r="B107" s="237" t="s">
        <v>113</v>
      </c>
      <c r="C107" s="237" t="s">
        <v>28</v>
      </c>
      <c r="D107" s="108" t="s">
        <v>25</v>
      </c>
      <c r="E107" s="304">
        <v>1</v>
      </c>
      <c r="F107" s="305">
        <v>40</v>
      </c>
      <c r="G107" s="304">
        <v>1</v>
      </c>
      <c r="H107" s="306">
        <f t="shared" ref="H107:H109" si="32">G107*F107*E107</f>
        <v>40</v>
      </c>
      <c r="I107" s="237"/>
      <c r="J107" s="237"/>
      <c r="K107" s="304">
        <v>1</v>
      </c>
      <c r="L107" s="305">
        <v>40</v>
      </c>
      <c r="M107" s="641">
        <v>1</v>
      </c>
      <c r="N107" s="306">
        <f>M107*L107*K107</f>
        <v>40</v>
      </c>
      <c r="O107" s="681"/>
      <c r="P107" s="237"/>
      <c r="Q107" s="307">
        <f>H107+N107</f>
        <v>80</v>
      </c>
      <c r="R107" s="237"/>
      <c r="S107" s="237"/>
      <c r="T107" s="598" t="s">
        <v>254</v>
      </c>
      <c r="V107" s="298"/>
      <c r="W107" s="298"/>
      <c r="X107" s="298"/>
    </row>
    <row r="108" spans="1:24" s="297" customFormat="1" ht="39">
      <c r="A108" s="796"/>
      <c r="B108" s="237" t="s">
        <v>114</v>
      </c>
      <c r="C108" s="237" t="s">
        <v>34</v>
      </c>
      <c r="D108" s="108" t="s">
        <v>25</v>
      </c>
      <c r="E108" s="304">
        <v>300</v>
      </c>
      <c r="F108" s="305">
        <v>10</v>
      </c>
      <c r="G108" s="304">
        <v>1</v>
      </c>
      <c r="H108" s="306">
        <f t="shared" si="32"/>
        <v>3000</v>
      </c>
      <c r="I108" s="237"/>
      <c r="J108" s="237"/>
      <c r="K108" s="304">
        <v>300</v>
      </c>
      <c r="L108" s="305">
        <v>10</v>
      </c>
      <c r="M108" s="641">
        <v>1</v>
      </c>
      <c r="N108" s="306">
        <f>M108*L108*K108</f>
        <v>3000</v>
      </c>
      <c r="O108" s="681"/>
      <c r="P108" s="237"/>
      <c r="Q108" s="307">
        <f>H108+N108</f>
        <v>6000</v>
      </c>
      <c r="R108" s="237"/>
      <c r="S108" s="237"/>
      <c r="T108" s="598" t="s">
        <v>255</v>
      </c>
      <c r="V108" s="298"/>
      <c r="W108" s="298"/>
      <c r="X108" s="298"/>
    </row>
    <row r="109" spans="1:24" s="297" customFormat="1" ht="39">
      <c r="A109" s="796"/>
      <c r="B109" s="237" t="s">
        <v>115</v>
      </c>
      <c r="C109" s="237" t="s">
        <v>34</v>
      </c>
      <c r="D109" s="108" t="s">
        <v>25</v>
      </c>
      <c r="E109" s="304">
        <v>6500</v>
      </c>
      <c r="F109" s="305">
        <v>0.5</v>
      </c>
      <c r="G109" s="304">
        <v>1</v>
      </c>
      <c r="H109" s="306">
        <f t="shared" si="32"/>
        <v>3250</v>
      </c>
      <c r="I109" s="237"/>
      <c r="J109" s="237"/>
      <c r="K109" s="304">
        <v>6500</v>
      </c>
      <c r="L109" s="305">
        <v>0.5</v>
      </c>
      <c r="M109" s="641">
        <v>1</v>
      </c>
      <c r="N109" s="306">
        <f>M109*L109*K109</f>
        <v>3250</v>
      </c>
      <c r="O109" s="681"/>
      <c r="P109" s="237"/>
      <c r="Q109" s="307">
        <f>H109+N109</f>
        <v>6500</v>
      </c>
      <c r="R109" s="237"/>
      <c r="S109" s="237"/>
      <c r="T109" s="598" t="s">
        <v>256</v>
      </c>
      <c r="V109" s="298"/>
      <c r="W109" s="298"/>
      <c r="X109" s="298"/>
    </row>
    <row r="110" spans="1:24" s="297" customFormat="1">
      <c r="A110" s="796"/>
      <c r="B110" s="237"/>
      <c r="C110" s="237"/>
      <c r="D110" s="50" t="s">
        <v>46</v>
      </c>
      <c r="E110" s="50"/>
      <c r="F110" s="50"/>
      <c r="G110" s="50"/>
      <c r="H110" s="247">
        <f>SUM(H106:H109)</f>
        <v>6390</v>
      </c>
      <c r="I110" s="308">
        <v>0.3</v>
      </c>
      <c r="J110" s="247">
        <f>I110*H110</f>
        <v>1917</v>
      </c>
      <c r="K110" s="50"/>
      <c r="L110" s="50"/>
      <c r="M110" s="621"/>
      <c r="N110" s="165">
        <f>SUM(N106:N109)</f>
        <v>6390</v>
      </c>
      <c r="O110" s="682">
        <v>0.3</v>
      </c>
      <c r="P110" s="308"/>
      <c r="Q110" s="247">
        <f>SUM(Q106:Q109)</f>
        <v>12780</v>
      </c>
      <c r="R110" s="308">
        <v>0.3</v>
      </c>
      <c r="S110" s="247">
        <f>Q110*R110</f>
        <v>3834</v>
      </c>
      <c r="T110" s="50"/>
      <c r="V110" s="298"/>
      <c r="W110" s="298"/>
      <c r="X110" s="298"/>
    </row>
    <row r="111" spans="1:24" s="297" customFormat="1" ht="39">
      <c r="A111" s="788" t="s">
        <v>116</v>
      </c>
      <c r="B111" s="237" t="s">
        <v>117</v>
      </c>
      <c r="C111" s="40" t="s">
        <v>24</v>
      </c>
      <c r="D111" s="108" t="s">
        <v>25</v>
      </c>
      <c r="E111" s="89">
        <v>20</v>
      </c>
      <c r="F111" s="90">
        <v>100</v>
      </c>
      <c r="G111" s="89">
        <v>1</v>
      </c>
      <c r="H111" s="309">
        <f>G111*F111*E111</f>
        <v>2000</v>
      </c>
      <c r="I111" s="150"/>
      <c r="J111" s="150"/>
      <c r="K111" s="89">
        <v>20</v>
      </c>
      <c r="L111" s="90">
        <v>100</v>
      </c>
      <c r="M111" s="619">
        <v>1</v>
      </c>
      <c r="N111" s="159">
        <f>K111*L111*M111</f>
        <v>2000</v>
      </c>
      <c r="O111" s="683"/>
      <c r="P111" s="310"/>
      <c r="Q111" s="159">
        <f>H111+N111</f>
        <v>4000</v>
      </c>
      <c r="R111" s="150"/>
      <c r="S111" s="150"/>
      <c r="T111" s="599" t="s">
        <v>257</v>
      </c>
      <c r="V111" s="311"/>
      <c r="W111" s="298"/>
      <c r="X111" s="298"/>
    </row>
    <row r="112" spans="1:24" s="297" customFormat="1">
      <c r="A112" s="789"/>
      <c r="B112" s="237"/>
      <c r="C112" s="237"/>
      <c r="D112" s="108" t="s">
        <v>25</v>
      </c>
      <c r="E112" s="89"/>
      <c r="F112" s="90"/>
      <c r="G112" s="89"/>
      <c r="H112" s="309"/>
      <c r="I112" s="150"/>
      <c r="J112" s="150"/>
      <c r="K112" s="89"/>
      <c r="L112" s="90"/>
      <c r="M112" s="619"/>
      <c r="N112" s="159"/>
      <c r="O112" s="683"/>
      <c r="P112" s="310"/>
      <c r="Q112" s="312"/>
      <c r="R112" s="150"/>
      <c r="S112" s="150"/>
      <c r="T112" s="599"/>
      <c r="V112" s="298"/>
      <c r="W112" s="298"/>
      <c r="X112" s="298"/>
    </row>
    <row r="113" spans="1:24" s="297" customFormat="1">
      <c r="A113" s="790"/>
      <c r="B113" s="237"/>
      <c r="C113" s="237"/>
      <c r="D113" s="92" t="s">
        <v>46</v>
      </c>
      <c r="E113" s="92"/>
      <c r="F113" s="92"/>
      <c r="G113" s="92"/>
      <c r="H113" s="165">
        <f>SUM(H111:H112)</f>
        <v>2000</v>
      </c>
      <c r="I113" s="313">
        <v>0.5</v>
      </c>
      <c r="J113" s="165">
        <f>I113*H113</f>
        <v>1000</v>
      </c>
      <c r="K113" s="92"/>
      <c r="L113" s="92"/>
      <c r="M113" s="174"/>
      <c r="N113" s="314">
        <f>SUM(N111:N112)</f>
        <v>2000</v>
      </c>
      <c r="O113" s="684">
        <v>0.5</v>
      </c>
      <c r="P113" s="315"/>
      <c r="Q113" s="314">
        <f>SUM(Q111:Q112)</f>
        <v>4000</v>
      </c>
      <c r="R113" s="313">
        <v>0.5</v>
      </c>
      <c r="S113" s="165">
        <f>Q113*R113</f>
        <v>2000</v>
      </c>
      <c r="T113" s="92"/>
      <c r="V113" s="298"/>
      <c r="W113" s="298"/>
      <c r="X113" s="298"/>
    </row>
    <row r="114" spans="1:24" s="297" customFormat="1" ht="52">
      <c r="A114" s="788" t="s">
        <v>118</v>
      </c>
      <c r="B114" s="237" t="s">
        <v>119</v>
      </c>
      <c r="C114" s="40" t="s">
        <v>24</v>
      </c>
      <c r="D114" s="108" t="s">
        <v>25</v>
      </c>
      <c r="E114" s="89">
        <v>5</v>
      </c>
      <c r="F114" s="90">
        <v>100</v>
      </c>
      <c r="G114" s="89">
        <v>4</v>
      </c>
      <c r="H114" s="309">
        <f>G114*F114*E114</f>
        <v>2000</v>
      </c>
      <c r="I114" s="150"/>
      <c r="J114" s="150"/>
      <c r="K114" s="89">
        <v>5</v>
      </c>
      <c r="L114" s="90">
        <v>100</v>
      </c>
      <c r="M114" s="619">
        <v>2</v>
      </c>
      <c r="N114" s="309">
        <f>M114*L114*K114</f>
        <v>1000</v>
      </c>
      <c r="O114" s="685"/>
      <c r="P114" s="150"/>
      <c r="Q114" s="316">
        <f>N114+H114</f>
        <v>3000</v>
      </c>
      <c r="R114" s="150"/>
      <c r="S114" s="150"/>
      <c r="T114" s="599" t="s">
        <v>258</v>
      </c>
      <c r="V114" s="298"/>
      <c r="W114" s="298"/>
      <c r="X114" s="298"/>
    </row>
    <row r="115" spans="1:24" s="297" customFormat="1">
      <c r="A115" s="789"/>
      <c r="B115" s="237"/>
      <c r="C115" s="237"/>
      <c r="D115" s="108" t="s">
        <v>25</v>
      </c>
      <c r="E115" s="89"/>
      <c r="F115" s="90"/>
      <c r="G115" s="89"/>
      <c r="H115" s="309"/>
      <c r="I115" s="150"/>
      <c r="J115" s="150"/>
      <c r="K115" s="89"/>
      <c r="L115" s="90"/>
      <c r="M115" s="619"/>
      <c r="N115" s="309"/>
      <c r="O115" s="685"/>
      <c r="P115" s="150"/>
      <c r="Q115" s="316"/>
      <c r="R115" s="150"/>
      <c r="S115" s="150"/>
      <c r="T115" s="599"/>
      <c r="V115" s="298"/>
      <c r="W115" s="298"/>
      <c r="X115" s="298"/>
    </row>
    <row r="116" spans="1:24" s="297" customFormat="1">
      <c r="A116" s="789"/>
      <c r="B116" s="237"/>
      <c r="C116" s="237"/>
      <c r="D116" s="108" t="s">
        <v>25</v>
      </c>
      <c r="E116" s="89"/>
      <c r="F116" s="90"/>
      <c r="G116" s="317"/>
      <c r="H116" s="309"/>
      <c r="I116" s="150"/>
      <c r="J116" s="150"/>
      <c r="K116" s="89"/>
      <c r="L116" s="90"/>
      <c r="M116" s="619"/>
      <c r="N116" s="309"/>
      <c r="O116" s="685"/>
      <c r="P116" s="150"/>
      <c r="Q116" s="316"/>
      <c r="R116" s="150"/>
      <c r="S116" s="150"/>
      <c r="T116" s="599"/>
      <c r="V116" s="298"/>
      <c r="W116" s="298"/>
      <c r="X116" s="298"/>
    </row>
    <row r="117" spans="1:24" s="297" customFormat="1">
      <c r="A117" s="789"/>
      <c r="B117" s="318"/>
      <c r="C117" s="318"/>
      <c r="D117" s="50" t="s">
        <v>46</v>
      </c>
      <c r="E117" s="50"/>
      <c r="F117" s="50"/>
      <c r="G117" s="50"/>
      <c r="H117" s="247">
        <f>SUM(H114:H116)</f>
        <v>2000</v>
      </c>
      <c r="I117" s="308">
        <v>0.15</v>
      </c>
      <c r="J117" s="247">
        <f>I117*H117</f>
        <v>300</v>
      </c>
      <c r="K117" s="50"/>
      <c r="L117" s="50"/>
      <c r="M117" s="621"/>
      <c r="N117" s="165">
        <f>SUM(N114:N116)</f>
        <v>1000</v>
      </c>
      <c r="O117" s="341"/>
      <c r="P117" s="50"/>
      <c r="Q117" s="247">
        <f>SUM(Q114:Q116)</f>
        <v>3000</v>
      </c>
      <c r="R117" s="308">
        <v>0.15</v>
      </c>
      <c r="S117" s="247">
        <f>Q117*R117</f>
        <v>450</v>
      </c>
      <c r="T117" s="50"/>
      <c r="V117" s="298"/>
      <c r="W117" s="298"/>
      <c r="X117" s="298"/>
    </row>
    <row r="118" spans="1:24" s="297" customFormat="1">
      <c r="A118" s="319" t="s">
        <v>120</v>
      </c>
      <c r="B118" s="320"/>
      <c r="C118" s="320"/>
      <c r="D118" s="320"/>
      <c r="E118" s="320"/>
      <c r="F118" s="320"/>
      <c r="G118" s="321"/>
      <c r="H118" s="322">
        <f>H117+H113+H110+H105</f>
        <v>11880</v>
      </c>
      <c r="I118" s="323">
        <f>J118/H118</f>
        <v>0.5092592592592593</v>
      </c>
      <c r="J118" s="323">
        <v>6050</v>
      </c>
      <c r="K118" s="320"/>
      <c r="L118" s="320"/>
      <c r="M118" s="321"/>
      <c r="N118" s="322">
        <f>+N105+N110+N113+N117</f>
        <v>10980</v>
      </c>
      <c r="O118" s="326"/>
      <c r="P118" s="324"/>
      <c r="Q118" s="322">
        <f>+Q105+Q110+Q113+Q117</f>
        <v>22860</v>
      </c>
      <c r="R118" s="325">
        <f>S118/Q118</f>
        <v>0.34225721784776902</v>
      </c>
      <c r="S118" s="322">
        <f>S117+S113+S110+S105</f>
        <v>7824</v>
      </c>
      <c r="T118" s="326"/>
      <c r="V118" s="298"/>
      <c r="W118" s="298"/>
      <c r="X118" s="298"/>
    </row>
    <row r="119" spans="1:24" s="297" customFormat="1">
      <c r="A119" s="778" t="s">
        <v>121</v>
      </c>
      <c r="B119" s="779"/>
      <c r="C119" s="327"/>
      <c r="D119" s="328"/>
      <c r="E119" s="328"/>
      <c r="F119" s="328"/>
      <c r="G119" s="328"/>
      <c r="H119" s="329">
        <f>H118+H99+H91+H71+H55+H38</f>
        <v>127015</v>
      </c>
      <c r="I119" s="330">
        <f>J119/H119</f>
        <v>0.38774554186513405</v>
      </c>
      <c r="J119" s="330">
        <f>J118+J99+J91+J71+J55+J38</f>
        <v>49249.5</v>
      </c>
      <c r="K119" s="330"/>
      <c r="L119" s="330"/>
      <c r="M119" s="331"/>
      <c r="N119" s="329">
        <f>N118+N99+N91+N71+N55+N38</f>
        <v>67840</v>
      </c>
      <c r="O119" s="686"/>
      <c r="P119" s="331"/>
      <c r="Q119" s="329">
        <f>Q118+Q99+Q91+Q71+Q55+Q38</f>
        <v>194855</v>
      </c>
      <c r="R119" s="332">
        <f>S119/Q119</f>
        <v>5.6785815093274489E-2</v>
      </c>
      <c r="S119" s="330">
        <f>S71</f>
        <v>11065</v>
      </c>
      <c r="T119" s="330"/>
      <c r="V119" s="298"/>
      <c r="W119" s="298"/>
      <c r="X119" s="298"/>
    </row>
    <row r="120" spans="1:24" s="297" customFormat="1" ht="13.5" thickBot="1">
      <c r="A120" s="333" t="s">
        <v>122</v>
      </c>
      <c r="B120" s="334"/>
      <c r="C120" s="334"/>
      <c r="D120" s="334"/>
      <c r="E120" s="334"/>
      <c r="F120" s="334"/>
      <c r="G120" s="334">
        <v>127915</v>
      </c>
      <c r="H120" s="334"/>
      <c r="I120" s="334"/>
      <c r="J120" s="334"/>
      <c r="K120" s="334"/>
      <c r="L120" s="334"/>
      <c r="M120" s="596"/>
      <c r="N120" s="296"/>
      <c r="O120" s="597"/>
      <c r="P120" s="334"/>
      <c r="Q120" s="334"/>
      <c r="R120" s="334"/>
      <c r="S120" s="334"/>
      <c r="T120" s="296"/>
      <c r="V120" s="298"/>
      <c r="W120" s="298"/>
      <c r="X120" s="298"/>
    </row>
    <row r="121" spans="1:24" s="297" customFormat="1" ht="52">
      <c r="A121" s="780" t="s">
        <v>123</v>
      </c>
      <c r="B121" s="157" t="s">
        <v>54</v>
      </c>
      <c r="C121" s="30" t="s">
        <v>34</v>
      </c>
      <c r="D121" s="335" t="s">
        <v>25</v>
      </c>
      <c r="E121" s="144">
        <v>1</v>
      </c>
      <c r="F121" s="145">
        <v>50</v>
      </c>
      <c r="G121" s="144">
        <v>4</v>
      </c>
      <c r="H121" s="336">
        <f>G121*F121*E121</f>
        <v>200</v>
      </c>
      <c r="I121" s="143"/>
      <c r="J121" s="143"/>
      <c r="K121" s="144">
        <v>1</v>
      </c>
      <c r="L121" s="145">
        <v>50</v>
      </c>
      <c r="M121" s="618">
        <v>2</v>
      </c>
      <c r="N121" s="309">
        <f>M121*L121*K121</f>
        <v>100</v>
      </c>
      <c r="O121" s="687"/>
      <c r="P121" s="143"/>
      <c r="Q121" s="337">
        <f>N121+H121</f>
        <v>300</v>
      </c>
      <c r="R121" s="143"/>
      <c r="S121" s="600"/>
      <c r="T121" s="599" t="s">
        <v>259</v>
      </c>
      <c r="V121" s="298"/>
      <c r="W121" s="298"/>
      <c r="X121" s="298"/>
    </row>
    <row r="122" spans="1:24" s="297" customFormat="1">
      <c r="A122" s="781"/>
      <c r="B122" s="237"/>
      <c r="C122" s="237"/>
      <c r="D122" s="108" t="s">
        <v>25</v>
      </c>
      <c r="E122" s="89"/>
      <c r="F122" s="90"/>
      <c r="G122" s="89"/>
      <c r="H122" s="309"/>
      <c r="I122" s="150"/>
      <c r="J122" s="150"/>
      <c r="K122" s="89"/>
      <c r="L122" s="90"/>
      <c r="M122" s="619"/>
      <c r="N122" s="309"/>
      <c r="O122" s="685"/>
      <c r="P122" s="150"/>
      <c r="Q122" s="316"/>
      <c r="R122" s="150"/>
      <c r="S122" s="601"/>
      <c r="T122" s="599"/>
      <c r="V122" s="298"/>
      <c r="W122" s="298"/>
      <c r="X122" s="298"/>
    </row>
    <row r="123" spans="1:24" s="297" customFormat="1" ht="13.5" thickBot="1">
      <c r="A123" s="782"/>
      <c r="B123" s="246"/>
      <c r="C123" s="246"/>
      <c r="D123" s="73" t="s">
        <v>46</v>
      </c>
      <c r="E123" s="73"/>
      <c r="F123" s="73"/>
      <c r="G123" s="73"/>
      <c r="H123" s="338">
        <f>SUM(H121:H122)</f>
        <v>200</v>
      </c>
      <c r="I123" s="339">
        <v>0.5</v>
      </c>
      <c r="J123" s="338">
        <f>I123*H123</f>
        <v>100</v>
      </c>
      <c r="K123" s="73"/>
      <c r="L123" s="73"/>
      <c r="M123" s="633"/>
      <c r="N123" s="165">
        <f>SUM(N121:N122)</f>
        <v>100</v>
      </c>
      <c r="O123" s="688"/>
      <c r="P123" s="73"/>
      <c r="Q123" s="338">
        <f>SUM(Q121:Q122)</f>
        <v>300</v>
      </c>
      <c r="R123" s="339">
        <v>0.5</v>
      </c>
      <c r="S123" s="340">
        <f>Q123*R123</f>
        <v>150</v>
      </c>
      <c r="T123" s="341"/>
      <c r="V123" s="298"/>
      <c r="W123" s="298"/>
      <c r="X123" s="298"/>
    </row>
    <row r="124" spans="1:24" s="297" customFormat="1" ht="52">
      <c r="A124" s="780" t="s">
        <v>124</v>
      </c>
      <c r="B124" s="261" t="s">
        <v>125</v>
      </c>
      <c r="C124" s="261" t="s">
        <v>126</v>
      </c>
      <c r="D124" s="262" t="s">
        <v>25</v>
      </c>
      <c r="E124" s="262">
        <v>10</v>
      </c>
      <c r="F124" s="263">
        <v>15</v>
      </c>
      <c r="G124" s="262">
        <v>2</v>
      </c>
      <c r="H124" s="264">
        <f>E124*F124*G124</f>
        <v>300</v>
      </c>
      <c r="I124" s="265"/>
      <c r="J124" s="265"/>
      <c r="K124" s="262">
        <v>10</v>
      </c>
      <c r="L124" s="263">
        <v>15</v>
      </c>
      <c r="M124" s="642">
        <v>1</v>
      </c>
      <c r="N124" s="264">
        <f>K124*L124*M124</f>
        <v>150</v>
      </c>
      <c r="O124" s="689"/>
      <c r="P124" s="342"/>
      <c r="Q124" s="270">
        <f>N124+H124</f>
        <v>450</v>
      </c>
      <c r="R124" s="265"/>
      <c r="S124" s="271"/>
      <c r="T124" s="478" t="s">
        <v>260</v>
      </c>
      <c r="V124" s="298"/>
      <c r="W124" s="298"/>
      <c r="X124" s="298"/>
    </row>
    <row r="125" spans="1:24" s="297" customFormat="1" ht="65">
      <c r="A125" s="781"/>
      <c r="B125" s="261" t="s">
        <v>127</v>
      </c>
      <c r="C125" s="261" t="s">
        <v>126</v>
      </c>
      <c r="D125" s="262" t="s">
        <v>25</v>
      </c>
      <c r="E125" s="262">
        <v>200</v>
      </c>
      <c r="F125" s="263">
        <v>5</v>
      </c>
      <c r="G125" s="262">
        <v>2</v>
      </c>
      <c r="H125" s="264">
        <f>E125*F125*G125</f>
        <v>2000</v>
      </c>
      <c r="I125" s="265"/>
      <c r="J125" s="265"/>
      <c r="K125" s="262">
        <v>200</v>
      </c>
      <c r="L125" s="263">
        <v>5</v>
      </c>
      <c r="M125" s="642">
        <v>1</v>
      </c>
      <c r="N125" s="264">
        <f>K125*L125*M125</f>
        <v>1000</v>
      </c>
      <c r="O125" s="689"/>
      <c r="P125" s="342"/>
      <c r="Q125" s="270">
        <f>N125+H125</f>
        <v>3000</v>
      </c>
      <c r="R125" s="265"/>
      <c r="S125" s="271"/>
      <c r="T125" s="478" t="s">
        <v>261</v>
      </c>
      <c r="V125" s="298"/>
      <c r="W125" s="298"/>
      <c r="X125" s="298"/>
    </row>
    <row r="126" spans="1:24" s="297" customFormat="1" ht="52">
      <c r="A126" s="783"/>
      <c r="B126" s="261" t="s">
        <v>128</v>
      </c>
      <c r="C126" s="261" t="s">
        <v>126</v>
      </c>
      <c r="D126" s="262" t="s">
        <v>25</v>
      </c>
      <c r="E126" s="262">
        <v>3</v>
      </c>
      <c r="F126" s="263">
        <v>100</v>
      </c>
      <c r="G126" s="262">
        <v>2</v>
      </c>
      <c r="H126" s="264">
        <f>E126*F126*G126</f>
        <v>600</v>
      </c>
      <c r="I126" s="265"/>
      <c r="J126" s="265"/>
      <c r="K126" s="262">
        <v>3</v>
      </c>
      <c r="L126" s="263">
        <v>100</v>
      </c>
      <c r="M126" s="642">
        <v>1</v>
      </c>
      <c r="N126" s="264">
        <f>K126*L126*M126</f>
        <v>300</v>
      </c>
      <c r="O126" s="689"/>
      <c r="P126" s="342"/>
      <c r="Q126" s="270">
        <f>N126+H126</f>
        <v>900</v>
      </c>
      <c r="R126" s="265"/>
      <c r="S126" s="271"/>
      <c r="T126" s="478" t="s">
        <v>262</v>
      </c>
      <c r="V126" s="298"/>
      <c r="W126" s="298"/>
      <c r="X126" s="298"/>
    </row>
    <row r="127" spans="1:24" s="297" customFormat="1" ht="13.5" thickBot="1">
      <c r="A127" s="782"/>
      <c r="B127" s="246"/>
      <c r="C127" s="246"/>
      <c r="D127" s="73" t="s">
        <v>46</v>
      </c>
      <c r="E127" s="73"/>
      <c r="F127" s="73"/>
      <c r="G127" s="73"/>
      <c r="H127" s="338">
        <f>SUM(H124:H126)</f>
        <v>2900</v>
      </c>
      <c r="I127" s="339">
        <v>0.5</v>
      </c>
      <c r="J127" s="338">
        <f>I127*H127</f>
        <v>1450</v>
      </c>
      <c r="K127" s="73"/>
      <c r="L127" s="73"/>
      <c r="M127" s="633"/>
      <c r="N127" s="165">
        <f>SUM(N124:N126)</f>
        <v>1450</v>
      </c>
      <c r="O127" s="688"/>
      <c r="P127" s="73"/>
      <c r="Q127" s="338">
        <f>SUM(Q124:Q126)</f>
        <v>4350</v>
      </c>
      <c r="R127" s="339">
        <v>0.5</v>
      </c>
      <c r="S127" s="340">
        <f>Q127*R127</f>
        <v>2175</v>
      </c>
      <c r="T127" s="341"/>
      <c r="V127" s="298"/>
      <c r="W127" s="298"/>
      <c r="X127" s="298"/>
    </row>
    <row r="128" spans="1:24" s="297" customFormat="1">
      <c r="A128" s="784" t="s">
        <v>129</v>
      </c>
      <c r="B128" s="261"/>
      <c r="C128" s="261" t="s">
        <v>126</v>
      </c>
      <c r="D128" s="343" t="s">
        <v>25</v>
      </c>
      <c r="E128" s="344"/>
      <c r="F128" s="344"/>
      <c r="G128" s="344"/>
      <c r="H128" s="344"/>
      <c r="I128" s="265"/>
      <c r="J128" s="265"/>
      <c r="K128" s="343">
        <v>1</v>
      </c>
      <c r="L128" s="345">
        <v>10114</v>
      </c>
      <c r="M128" s="643">
        <v>1</v>
      </c>
      <c r="N128" s="346">
        <f>K128*L128*M128</f>
        <v>10114</v>
      </c>
      <c r="O128" s="689"/>
      <c r="P128" s="342"/>
      <c r="Q128" s="347">
        <f>N128+H128</f>
        <v>10114</v>
      </c>
      <c r="R128" s="265"/>
      <c r="S128" s="271"/>
      <c r="T128" s="478" t="s">
        <v>263</v>
      </c>
      <c r="V128" s="298"/>
      <c r="W128" s="298"/>
      <c r="X128" s="298"/>
    </row>
    <row r="129" spans="1:94" s="297" customFormat="1">
      <c r="A129" s="785"/>
      <c r="B129" s="261"/>
      <c r="C129" s="261"/>
      <c r="D129" s="348"/>
      <c r="E129" s="348"/>
      <c r="F129" s="349"/>
      <c r="G129" s="348"/>
      <c r="H129" s="350"/>
      <c r="I129" s="351">
        <v>0.5</v>
      </c>
      <c r="J129" s="351"/>
      <c r="K129" s="352"/>
      <c r="L129" s="353"/>
      <c r="M129" s="409"/>
      <c r="N129" s="353">
        <f>N128</f>
        <v>10114</v>
      </c>
      <c r="O129" s="690"/>
      <c r="P129" s="352"/>
      <c r="Q129" s="353">
        <f>N129+H129</f>
        <v>10114</v>
      </c>
      <c r="R129" s="351">
        <v>0.5</v>
      </c>
      <c r="S129" s="354">
        <f>R129*Q129</f>
        <v>5057</v>
      </c>
      <c r="T129" s="355"/>
      <c r="V129" s="298"/>
      <c r="W129" s="298"/>
      <c r="X129" s="298"/>
    </row>
    <row r="130" spans="1:94" s="297" customFormat="1">
      <c r="A130" s="356" t="s">
        <v>130</v>
      </c>
      <c r="B130" s="357"/>
      <c r="C130" s="357"/>
      <c r="D130" s="357"/>
      <c r="E130" s="357"/>
      <c r="F130" s="357"/>
      <c r="G130" s="358"/>
      <c r="H130" s="359">
        <f>H129+H127+H123</f>
        <v>3100</v>
      </c>
      <c r="I130" s="360">
        <f>J130/H130</f>
        <v>0.5</v>
      </c>
      <c r="J130" s="361">
        <f>J129+J127+J123</f>
        <v>1550</v>
      </c>
      <c r="K130" s="357"/>
      <c r="L130" s="357"/>
      <c r="M130" s="358"/>
      <c r="N130" s="359">
        <f>N129+N127+N123</f>
        <v>11664</v>
      </c>
      <c r="O130" s="364"/>
      <c r="P130" s="362"/>
      <c r="Q130" s="359">
        <f>Q129+Q127+Q123</f>
        <v>14764</v>
      </c>
      <c r="R130" s="363">
        <v>0.5</v>
      </c>
      <c r="S130" s="359">
        <f>R130*Q130</f>
        <v>7382</v>
      </c>
      <c r="T130" s="364"/>
      <c r="V130" s="298"/>
      <c r="W130" s="298"/>
      <c r="X130" s="298"/>
    </row>
    <row r="131" spans="1:94" s="297" customFormat="1">
      <c r="A131" s="365" t="s">
        <v>131</v>
      </c>
      <c r="B131" s="366"/>
      <c r="C131" s="367"/>
      <c r="D131" s="368"/>
      <c r="E131" s="368"/>
      <c r="F131" s="369"/>
      <c r="G131" s="368"/>
      <c r="H131" s="370">
        <f>H130+H119</f>
        <v>130115</v>
      </c>
      <c r="I131" s="371">
        <f>J131/H131</f>
        <v>0.39042001306536528</v>
      </c>
      <c r="J131" s="372">
        <f>J130+J119</f>
        <v>50799.5</v>
      </c>
      <c r="K131" s="372"/>
      <c r="L131" s="372"/>
      <c r="M131" s="644"/>
      <c r="N131" s="370">
        <f>N130+N119</f>
        <v>79504</v>
      </c>
      <c r="O131" s="691"/>
      <c r="P131" s="372"/>
      <c r="Q131" s="370">
        <f>Q130+Q119</f>
        <v>209619</v>
      </c>
      <c r="R131" s="373"/>
      <c r="S131" s="715">
        <f>S130+S119</f>
        <v>18447</v>
      </c>
      <c r="T131" s="374"/>
      <c r="U131" s="375"/>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8"/>
      <c r="AY131" s="298"/>
      <c r="AZ131" s="298"/>
      <c r="BA131" s="298"/>
      <c r="BB131" s="298"/>
      <c r="BC131" s="298"/>
      <c r="BD131" s="298"/>
      <c r="BE131" s="298"/>
      <c r="BF131" s="298"/>
      <c r="BG131" s="298"/>
      <c r="BH131" s="298"/>
      <c r="BI131" s="298"/>
      <c r="BJ131" s="298"/>
      <c r="BK131" s="298"/>
      <c r="BL131" s="298"/>
      <c r="BM131" s="298"/>
      <c r="BN131" s="298"/>
      <c r="BO131" s="298"/>
      <c r="BP131" s="298"/>
      <c r="BQ131" s="298"/>
      <c r="BR131" s="298"/>
      <c r="BS131" s="298"/>
      <c r="BT131" s="298"/>
      <c r="BU131" s="298"/>
      <c r="BV131" s="298"/>
      <c r="BW131" s="298"/>
      <c r="BX131" s="298"/>
      <c r="BY131" s="298"/>
      <c r="BZ131" s="298"/>
      <c r="CA131" s="298"/>
      <c r="CB131" s="298"/>
      <c r="CC131" s="298"/>
      <c r="CD131" s="298"/>
      <c r="CE131" s="298"/>
      <c r="CF131" s="298"/>
      <c r="CG131" s="298"/>
      <c r="CH131" s="298"/>
      <c r="CI131" s="298"/>
      <c r="CJ131" s="298"/>
      <c r="CK131" s="298"/>
      <c r="CL131" s="298"/>
      <c r="CM131" s="298"/>
      <c r="CN131" s="298"/>
      <c r="CO131" s="298"/>
      <c r="CP131" s="298"/>
    </row>
    <row r="132" spans="1:94" s="384" customFormat="1">
      <c r="A132" s="786" t="s">
        <v>132</v>
      </c>
      <c r="B132" s="787"/>
      <c r="C132" s="787"/>
      <c r="D132" s="376"/>
      <c r="E132" s="376"/>
      <c r="F132" s="377"/>
      <c r="G132" s="376">
        <v>131015</v>
      </c>
      <c r="H132" s="378"/>
      <c r="I132" s="376"/>
      <c r="J132" s="376"/>
      <c r="K132" s="376"/>
      <c r="L132" s="376"/>
      <c r="M132" s="376"/>
      <c r="N132" s="708"/>
      <c r="O132" s="376"/>
      <c r="P132" s="376"/>
      <c r="Q132" s="379"/>
      <c r="R132" s="380"/>
      <c r="S132" s="377"/>
      <c r="T132" s="381"/>
      <c r="U132" s="382">
        <f>SUM(U131:U131)</f>
        <v>0</v>
      </c>
      <c r="V132" s="383"/>
      <c r="W132" s="383"/>
      <c r="X132" s="298"/>
      <c r="Y132" s="298"/>
      <c r="Z132" s="298"/>
      <c r="AA132" s="298"/>
      <c r="AB132" s="298"/>
      <c r="AC132" s="298"/>
      <c r="AD132" s="298"/>
      <c r="AE132" s="298"/>
      <c r="AF132" s="298"/>
      <c r="AG132" s="298"/>
      <c r="AH132" s="298"/>
      <c r="AI132" s="298"/>
      <c r="AJ132" s="298"/>
      <c r="AK132" s="298"/>
      <c r="AL132" s="298"/>
      <c r="AM132" s="298"/>
      <c r="AN132" s="298"/>
      <c r="AO132" s="298"/>
      <c r="AP132" s="298"/>
      <c r="AQ132" s="298"/>
      <c r="AR132" s="298"/>
      <c r="AS132" s="298"/>
      <c r="AT132" s="298"/>
      <c r="AU132" s="298"/>
      <c r="AV132" s="298"/>
      <c r="AW132" s="298"/>
      <c r="AX132" s="298"/>
      <c r="AY132" s="298"/>
      <c r="AZ132" s="298"/>
      <c r="BA132" s="298"/>
      <c r="BB132" s="298"/>
      <c r="BC132" s="298"/>
      <c r="BD132" s="298"/>
      <c r="BE132" s="298"/>
      <c r="BF132" s="298"/>
      <c r="BG132" s="298"/>
      <c r="BH132" s="298"/>
      <c r="BI132" s="298"/>
      <c r="BJ132" s="298"/>
      <c r="BK132" s="298"/>
      <c r="BL132" s="298"/>
      <c r="BM132" s="298"/>
      <c r="BN132" s="298"/>
      <c r="BO132" s="298"/>
      <c r="BP132" s="298"/>
      <c r="BQ132" s="298"/>
      <c r="BR132" s="298"/>
      <c r="BS132" s="298"/>
      <c r="BT132" s="298"/>
      <c r="BU132" s="298"/>
      <c r="BV132" s="298"/>
      <c r="BW132" s="298"/>
      <c r="BX132" s="298"/>
      <c r="BY132" s="298"/>
      <c r="BZ132" s="298"/>
      <c r="CA132" s="298"/>
      <c r="CB132" s="298"/>
      <c r="CC132" s="298"/>
      <c r="CD132" s="298"/>
      <c r="CE132" s="298"/>
      <c r="CF132" s="298"/>
      <c r="CG132" s="298"/>
      <c r="CH132" s="298"/>
      <c r="CI132" s="298"/>
      <c r="CJ132" s="298"/>
      <c r="CK132" s="298"/>
      <c r="CL132" s="298"/>
      <c r="CM132" s="298"/>
      <c r="CN132" s="298"/>
      <c r="CO132" s="298"/>
      <c r="CP132" s="298"/>
    </row>
    <row r="133" spans="1:94" s="393" customFormat="1">
      <c r="A133" s="385" t="s">
        <v>133</v>
      </c>
      <c r="B133" s="386"/>
      <c r="C133" s="386"/>
      <c r="D133" s="387"/>
      <c r="E133" s="387"/>
      <c r="F133" s="388"/>
      <c r="G133" s="387"/>
      <c r="H133" s="389"/>
      <c r="I133" s="387"/>
      <c r="J133" s="387"/>
      <c r="K133" s="387"/>
      <c r="L133" s="387"/>
      <c r="M133" s="387"/>
      <c r="N133" s="709"/>
      <c r="O133" s="387"/>
      <c r="P133" s="387"/>
      <c r="Q133" s="390"/>
      <c r="R133" s="387"/>
      <c r="S133" s="388"/>
      <c r="T133" s="391"/>
      <c r="U133" s="392"/>
      <c r="V133" s="392"/>
      <c r="W133" s="392"/>
      <c r="X133" s="298"/>
      <c r="Y133" s="298"/>
      <c r="Z133" s="298"/>
      <c r="AA133" s="298"/>
      <c r="AB133" s="298"/>
      <c r="AC133" s="298"/>
      <c r="AD133" s="298"/>
      <c r="AE133" s="298"/>
      <c r="AF133" s="298"/>
      <c r="AG133" s="298"/>
      <c r="AH133" s="298"/>
      <c r="AI133" s="298"/>
      <c r="AJ133" s="298"/>
      <c r="AK133" s="298"/>
      <c r="AL133" s="298"/>
      <c r="AM133" s="298"/>
      <c r="AN133" s="298"/>
      <c r="AO133" s="298"/>
      <c r="AP133" s="298"/>
      <c r="AQ133" s="298"/>
      <c r="AR133" s="298"/>
      <c r="AS133" s="298"/>
      <c r="AT133" s="298"/>
      <c r="AU133" s="298"/>
      <c r="AV133" s="298"/>
      <c r="AW133" s="298"/>
      <c r="AX133" s="298"/>
      <c r="AY133" s="298"/>
      <c r="AZ133" s="298"/>
      <c r="BA133" s="298"/>
      <c r="BB133" s="298"/>
      <c r="BC133" s="298"/>
      <c r="BD133" s="298"/>
      <c r="BE133" s="298"/>
      <c r="BF133" s="298"/>
      <c r="BG133" s="298"/>
      <c r="BH133" s="298"/>
      <c r="BI133" s="298"/>
      <c r="BJ133" s="298"/>
      <c r="BK133" s="298"/>
      <c r="BL133" s="298"/>
      <c r="BM133" s="298"/>
      <c r="BN133" s="298"/>
      <c r="BO133" s="298"/>
      <c r="BP133" s="298"/>
      <c r="BQ133" s="298"/>
      <c r="BR133" s="298"/>
      <c r="BS133" s="298"/>
      <c r="BT133" s="298"/>
      <c r="BU133" s="298"/>
      <c r="BV133" s="298"/>
      <c r="BW133" s="298"/>
      <c r="BX133" s="298"/>
      <c r="BY133" s="298"/>
      <c r="BZ133" s="298"/>
      <c r="CA133" s="298"/>
      <c r="CB133" s="298"/>
      <c r="CC133" s="298"/>
      <c r="CD133" s="298"/>
      <c r="CE133" s="298"/>
      <c r="CF133" s="298"/>
      <c r="CG133" s="298"/>
      <c r="CH133" s="298"/>
      <c r="CI133" s="298"/>
      <c r="CJ133" s="298"/>
      <c r="CK133" s="298"/>
      <c r="CL133" s="298"/>
      <c r="CM133" s="298"/>
      <c r="CN133" s="298"/>
      <c r="CO133" s="298"/>
      <c r="CP133" s="298"/>
    </row>
    <row r="134" spans="1:94" s="392" customFormat="1">
      <c r="A134" s="394" t="s">
        <v>134</v>
      </c>
      <c r="B134" s="395" t="s">
        <v>60</v>
      </c>
      <c r="C134" s="396" t="s">
        <v>60</v>
      </c>
      <c r="D134" s="397" t="s">
        <v>25</v>
      </c>
      <c r="E134" s="398">
        <v>1</v>
      </c>
      <c r="F134" s="399">
        <v>450</v>
      </c>
      <c r="G134" s="398">
        <v>12</v>
      </c>
      <c r="H134" s="400">
        <f>E134*F134*G134</f>
        <v>5400</v>
      </c>
      <c r="I134" s="401"/>
      <c r="J134" s="401"/>
      <c r="K134" s="398">
        <v>1</v>
      </c>
      <c r="L134" s="402">
        <v>450</v>
      </c>
      <c r="M134" s="645">
        <v>6</v>
      </c>
      <c r="N134" s="400">
        <f>K134*L134*M134</f>
        <v>2700</v>
      </c>
      <c r="O134" s="692"/>
      <c r="P134" s="401"/>
      <c r="Q134" s="400">
        <f>H134+N134</f>
        <v>8100</v>
      </c>
      <c r="R134" s="401"/>
      <c r="S134" s="401"/>
      <c r="T134" s="602" t="s">
        <v>264</v>
      </c>
    </row>
    <row r="135" spans="1:94" s="392" customFormat="1">
      <c r="A135" s="394" t="s">
        <v>135</v>
      </c>
      <c r="B135" s="395" t="s">
        <v>60</v>
      </c>
      <c r="C135" s="396" t="s">
        <v>60</v>
      </c>
      <c r="D135" s="397" t="s">
        <v>25</v>
      </c>
      <c r="E135" s="398">
        <v>1</v>
      </c>
      <c r="F135" s="399">
        <v>500</v>
      </c>
      <c r="G135" s="398">
        <v>12</v>
      </c>
      <c r="H135" s="400">
        <f t="shared" ref="H135:H141" si="33">E135*F135*G135</f>
        <v>6000</v>
      </c>
      <c r="I135" s="401"/>
      <c r="J135" s="401"/>
      <c r="K135" s="398">
        <v>1</v>
      </c>
      <c r="L135" s="402">
        <v>500</v>
      </c>
      <c r="M135" s="645">
        <v>6</v>
      </c>
      <c r="N135" s="400">
        <f>K135*L135*M135</f>
        <v>3000</v>
      </c>
      <c r="O135" s="692"/>
      <c r="P135" s="401"/>
      <c r="Q135" s="400">
        <f t="shared" ref="Q135:Q141" si="34">H135+N135</f>
        <v>9000</v>
      </c>
      <c r="R135" s="401"/>
      <c r="S135" s="401"/>
      <c r="T135" s="602" t="s">
        <v>264</v>
      </c>
    </row>
    <row r="136" spans="1:94" s="392" customFormat="1">
      <c r="A136" s="394" t="s">
        <v>136</v>
      </c>
      <c r="B136" s="395" t="s">
        <v>60</v>
      </c>
      <c r="C136" s="396" t="s">
        <v>60</v>
      </c>
      <c r="D136" s="397" t="s">
        <v>25</v>
      </c>
      <c r="E136" s="398">
        <v>1</v>
      </c>
      <c r="F136" s="399">
        <v>650</v>
      </c>
      <c r="G136" s="398">
        <v>12</v>
      </c>
      <c r="H136" s="400">
        <f t="shared" si="33"/>
        <v>7800</v>
      </c>
      <c r="I136" s="401"/>
      <c r="J136" s="401"/>
      <c r="K136" s="398">
        <v>1</v>
      </c>
      <c r="L136" s="402">
        <v>650</v>
      </c>
      <c r="M136" s="645">
        <v>6</v>
      </c>
      <c r="N136" s="400">
        <f>K136*L136*M136</f>
        <v>3900</v>
      </c>
      <c r="O136" s="692"/>
      <c r="P136" s="401"/>
      <c r="Q136" s="400">
        <f t="shared" si="34"/>
        <v>11700</v>
      </c>
      <c r="R136" s="401"/>
      <c r="S136" s="401"/>
      <c r="T136" s="602" t="s">
        <v>265</v>
      </c>
    </row>
    <row r="137" spans="1:94" s="392" customFormat="1">
      <c r="A137" s="394" t="s">
        <v>137</v>
      </c>
      <c r="B137" s="395" t="s">
        <v>60</v>
      </c>
      <c r="C137" s="396" t="s">
        <v>60</v>
      </c>
      <c r="D137" s="397" t="s">
        <v>25</v>
      </c>
      <c r="E137" s="398">
        <v>1</v>
      </c>
      <c r="F137" s="399">
        <v>650</v>
      </c>
      <c r="G137" s="398">
        <v>12</v>
      </c>
      <c r="H137" s="400">
        <f t="shared" si="33"/>
        <v>7800</v>
      </c>
      <c r="I137" s="401"/>
      <c r="J137" s="401"/>
      <c r="K137" s="398">
        <v>1</v>
      </c>
      <c r="L137" s="402">
        <v>650</v>
      </c>
      <c r="M137" s="645">
        <v>6</v>
      </c>
      <c r="N137" s="400">
        <f>K137*L137*M137</f>
        <v>3900</v>
      </c>
      <c r="O137" s="692"/>
      <c r="P137" s="403"/>
      <c r="Q137" s="400">
        <f t="shared" si="34"/>
        <v>11700</v>
      </c>
      <c r="R137" s="401"/>
      <c r="S137" s="401"/>
      <c r="T137" s="602" t="s">
        <v>264</v>
      </c>
      <c r="V137" s="404"/>
    </row>
    <row r="138" spans="1:94" s="392" customFormat="1">
      <c r="A138" s="394" t="s">
        <v>138</v>
      </c>
      <c r="B138" s="395" t="s">
        <v>60</v>
      </c>
      <c r="C138" s="396" t="s">
        <v>60</v>
      </c>
      <c r="D138" s="397" t="s">
        <v>25</v>
      </c>
      <c r="E138" s="398">
        <v>0.5</v>
      </c>
      <c r="F138" s="399">
        <v>850</v>
      </c>
      <c r="G138" s="398">
        <v>12</v>
      </c>
      <c r="H138" s="400">
        <f t="shared" si="33"/>
        <v>5100</v>
      </c>
      <c r="I138" s="401"/>
      <c r="J138" s="401"/>
      <c r="K138" s="398">
        <v>0.5</v>
      </c>
      <c r="L138" s="402">
        <v>850</v>
      </c>
      <c r="M138" s="645">
        <v>6</v>
      </c>
      <c r="N138" s="400">
        <f>K138*L138*M138</f>
        <v>2550</v>
      </c>
      <c r="O138" s="692"/>
      <c r="P138" s="403"/>
      <c r="Q138" s="400">
        <f t="shared" si="34"/>
        <v>7650</v>
      </c>
      <c r="R138" s="401"/>
      <c r="S138" s="401"/>
      <c r="T138" s="602" t="s">
        <v>266</v>
      </c>
      <c r="V138" s="404"/>
    </row>
    <row r="139" spans="1:94" s="392" customFormat="1">
      <c r="A139" s="394" t="s">
        <v>139</v>
      </c>
      <c r="B139" s="395" t="s">
        <v>60</v>
      </c>
      <c r="C139" s="396" t="s">
        <v>60</v>
      </c>
      <c r="D139" s="397" t="s">
        <v>25</v>
      </c>
      <c r="E139" s="398">
        <v>1</v>
      </c>
      <c r="F139" s="399">
        <v>850</v>
      </c>
      <c r="G139" s="398">
        <v>12</v>
      </c>
      <c r="H139" s="400">
        <f t="shared" si="33"/>
        <v>10200</v>
      </c>
      <c r="I139" s="401"/>
      <c r="J139" s="401"/>
      <c r="K139" s="398">
        <v>1</v>
      </c>
      <c r="L139" s="402">
        <v>850</v>
      </c>
      <c r="M139" s="645">
        <v>6</v>
      </c>
      <c r="N139" s="400">
        <f>M139*L139*K139</f>
        <v>5100</v>
      </c>
      <c r="O139" s="692"/>
      <c r="P139" s="403"/>
      <c r="Q139" s="400">
        <f t="shared" si="34"/>
        <v>15300</v>
      </c>
      <c r="R139" s="401"/>
      <c r="S139" s="401"/>
      <c r="T139" s="602" t="s">
        <v>264</v>
      </c>
    </row>
    <row r="140" spans="1:94" s="392" customFormat="1">
      <c r="A140" s="394" t="s">
        <v>140</v>
      </c>
      <c r="B140" s="395" t="s">
        <v>60</v>
      </c>
      <c r="C140" s="396" t="s">
        <v>60</v>
      </c>
      <c r="D140" s="397" t="s">
        <v>25</v>
      </c>
      <c r="E140" s="398">
        <v>1</v>
      </c>
      <c r="F140" s="399">
        <v>1250</v>
      </c>
      <c r="G140" s="398">
        <v>12</v>
      </c>
      <c r="H140" s="400">
        <f t="shared" si="33"/>
        <v>15000</v>
      </c>
      <c r="I140" s="401"/>
      <c r="J140" s="401"/>
      <c r="K140" s="398">
        <v>1</v>
      </c>
      <c r="L140" s="402">
        <v>1250</v>
      </c>
      <c r="M140" s="645">
        <v>6</v>
      </c>
      <c r="N140" s="400">
        <f>K140*L140*M140</f>
        <v>7500</v>
      </c>
      <c r="O140" s="692"/>
      <c r="P140" s="403"/>
      <c r="Q140" s="400">
        <f t="shared" si="34"/>
        <v>22500</v>
      </c>
      <c r="R140" s="401"/>
      <c r="S140" s="401"/>
      <c r="T140" s="602" t="s">
        <v>266</v>
      </c>
    </row>
    <row r="141" spans="1:94" s="392" customFormat="1">
      <c r="A141" s="394" t="s">
        <v>141</v>
      </c>
      <c r="B141" s="395" t="s">
        <v>60</v>
      </c>
      <c r="C141" s="396" t="s">
        <v>60</v>
      </c>
      <c r="D141" s="397" t="s">
        <v>25</v>
      </c>
      <c r="E141" s="398">
        <v>2</v>
      </c>
      <c r="F141" s="399">
        <v>250</v>
      </c>
      <c r="G141" s="398">
        <v>12</v>
      </c>
      <c r="H141" s="400">
        <f t="shared" si="33"/>
        <v>6000</v>
      </c>
      <c r="I141" s="401"/>
      <c r="J141" s="401"/>
      <c r="K141" s="398">
        <v>2</v>
      </c>
      <c r="L141" s="402">
        <v>250</v>
      </c>
      <c r="M141" s="645">
        <v>6</v>
      </c>
      <c r="N141" s="400">
        <f>M141*L141*K141</f>
        <v>3000</v>
      </c>
      <c r="O141" s="692"/>
      <c r="P141" s="403"/>
      <c r="Q141" s="400">
        <f t="shared" si="34"/>
        <v>9000</v>
      </c>
      <c r="R141" s="401"/>
      <c r="S141" s="401"/>
      <c r="T141" s="602" t="s">
        <v>264</v>
      </c>
    </row>
    <row r="142" spans="1:94" s="344" customFormat="1">
      <c r="A142" s="405"/>
      <c r="B142" s="406"/>
      <c r="C142" s="407"/>
      <c r="D142" s="348" t="s">
        <v>29</v>
      </c>
      <c r="E142" s="348"/>
      <c r="F142" s="408"/>
      <c r="G142" s="348"/>
      <c r="H142" s="354">
        <f>SUM(H134:H141)</f>
        <v>63300</v>
      </c>
      <c r="I142" s="351">
        <v>0.5</v>
      </c>
      <c r="J142" s="354">
        <f>H142*I142</f>
        <v>31650</v>
      </c>
      <c r="K142" s="352"/>
      <c r="L142" s="352"/>
      <c r="M142" s="409"/>
      <c r="N142" s="353">
        <f>SUM(N134:N141)</f>
        <v>31650</v>
      </c>
      <c r="O142" s="693">
        <v>0.5</v>
      </c>
      <c r="P142" s="409"/>
      <c r="Q142" s="353">
        <f>SUM(Q134:Q141)</f>
        <v>94950</v>
      </c>
      <c r="R142" s="410">
        <v>0.5</v>
      </c>
      <c r="S142" s="411">
        <f>Q142*R142</f>
        <v>47475</v>
      </c>
      <c r="T142" s="412"/>
      <c r="U142" s="392"/>
    </row>
    <row r="143" spans="1:94" s="344" customFormat="1">
      <c r="A143" s="385" t="s">
        <v>142</v>
      </c>
      <c r="B143" s="413"/>
      <c r="C143" s="413"/>
      <c r="D143" s="413"/>
      <c r="E143" s="413"/>
      <c r="F143" s="413"/>
      <c r="G143" s="413"/>
      <c r="H143" s="414"/>
      <c r="I143" s="413"/>
      <c r="J143" s="413"/>
      <c r="K143" s="413"/>
      <c r="L143" s="413"/>
      <c r="M143" s="413"/>
      <c r="N143" s="710"/>
      <c r="O143" s="413"/>
      <c r="P143" s="413"/>
      <c r="Q143" s="415"/>
      <c r="R143" s="413"/>
      <c r="S143" s="413"/>
      <c r="T143" s="416"/>
      <c r="U143" s="392"/>
    </row>
    <row r="144" spans="1:94" s="425" customFormat="1">
      <c r="A144" s="417" t="s">
        <v>143</v>
      </c>
      <c r="B144" s="418"/>
      <c r="C144" s="419" t="s">
        <v>95</v>
      </c>
      <c r="D144" s="397" t="s">
        <v>25</v>
      </c>
      <c r="E144" s="420">
        <v>1</v>
      </c>
      <c r="F144" s="421">
        <v>250</v>
      </c>
      <c r="G144" s="422">
        <v>12</v>
      </c>
      <c r="H144" s="423">
        <f>E144*F144*G144</f>
        <v>3000</v>
      </c>
      <c r="I144" s="424"/>
      <c r="J144" s="424"/>
      <c r="K144" s="422">
        <v>1</v>
      </c>
      <c r="L144" s="421">
        <v>250</v>
      </c>
      <c r="M144" s="646">
        <v>6</v>
      </c>
      <c r="N144" s="423">
        <f>K144*L144*M144</f>
        <v>1500</v>
      </c>
      <c r="O144" s="674"/>
      <c r="P144" s="269"/>
      <c r="Q144" s="268">
        <f>H144+N144</f>
        <v>4500</v>
      </c>
      <c r="R144" s="265"/>
      <c r="S144" s="271"/>
      <c r="T144" s="716" t="s">
        <v>267</v>
      </c>
      <c r="U144" s="392"/>
      <c r="V144" s="344"/>
      <c r="W144" s="344"/>
      <c r="X144" s="344"/>
      <c r="Y144" s="344"/>
      <c r="Z144" s="344"/>
      <c r="AA144" s="344"/>
      <c r="AB144" s="344"/>
      <c r="AC144" s="344"/>
      <c r="AD144" s="344"/>
      <c r="AE144" s="344"/>
      <c r="AF144" s="344"/>
      <c r="AG144" s="344"/>
      <c r="AH144" s="344"/>
      <c r="AI144" s="344"/>
      <c r="AJ144" s="344"/>
      <c r="AK144" s="344"/>
      <c r="AL144" s="344"/>
      <c r="AM144" s="344"/>
      <c r="AN144" s="344"/>
      <c r="AO144" s="344"/>
      <c r="AP144" s="344"/>
      <c r="AQ144" s="344"/>
      <c r="AR144" s="344"/>
      <c r="AS144" s="344"/>
      <c r="AT144" s="344"/>
      <c r="AU144" s="344"/>
      <c r="AV144" s="344"/>
      <c r="AW144" s="344"/>
      <c r="AX144" s="344"/>
    </row>
    <row r="145" spans="1:125" s="425" customFormat="1" ht="39">
      <c r="A145" s="426" t="s">
        <v>144</v>
      </c>
      <c r="B145" s="427"/>
      <c r="C145" s="419" t="s">
        <v>95</v>
      </c>
      <c r="D145" s="397" t="s">
        <v>25</v>
      </c>
      <c r="E145" s="420">
        <v>1</v>
      </c>
      <c r="F145" s="421">
        <v>100</v>
      </c>
      <c r="G145" s="422">
        <v>12</v>
      </c>
      <c r="H145" s="423">
        <f t="shared" ref="H145" si="35">E145*F145*G145</f>
        <v>1200</v>
      </c>
      <c r="I145" s="424"/>
      <c r="J145" s="424"/>
      <c r="K145" s="422">
        <v>1</v>
      </c>
      <c r="L145" s="421">
        <v>100</v>
      </c>
      <c r="M145" s="646">
        <v>6</v>
      </c>
      <c r="N145" s="423">
        <f t="shared" ref="N145" si="36">K145*L145*M145</f>
        <v>600</v>
      </c>
      <c r="O145" s="674"/>
      <c r="P145" s="269"/>
      <c r="Q145" s="268">
        <f>H145+N145</f>
        <v>1800</v>
      </c>
      <c r="R145" s="265"/>
      <c r="S145" s="271"/>
      <c r="T145" s="716" t="s">
        <v>268</v>
      </c>
      <c r="U145" s="428"/>
    </row>
    <row r="146" spans="1:125" s="425" customFormat="1" ht="52">
      <c r="A146" s="426" t="s">
        <v>145</v>
      </c>
      <c r="B146" s="418"/>
      <c r="C146" s="429" t="s">
        <v>95</v>
      </c>
      <c r="D146" s="397" t="s">
        <v>25</v>
      </c>
      <c r="E146" s="420">
        <v>1</v>
      </c>
      <c r="F146" s="421">
        <v>321</v>
      </c>
      <c r="G146" s="422">
        <v>12</v>
      </c>
      <c r="H146" s="423">
        <f>F146*G146</f>
        <v>3852</v>
      </c>
      <c r="I146" s="424"/>
      <c r="J146" s="424"/>
      <c r="K146" s="422">
        <v>1</v>
      </c>
      <c r="L146" s="421">
        <v>320</v>
      </c>
      <c r="M146" s="646">
        <v>6</v>
      </c>
      <c r="N146" s="423">
        <f>K146*L146*M146</f>
        <v>1920</v>
      </c>
      <c r="O146" s="674"/>
      <c r="P146" s="269"/>
      <c r="Q146" s="268">
        <f>H146+N146</f>
        <v>5772</v>
      </c>
      <c r="R146" s="265"/>
      <c r="S146" s="271"/>
      <c r="T146" s="430" t="s">
        <v>269</v>
      </c>
      <c r="U146" s="428"/>
    </row>
    <row r="147" spans="1:125" s="344" customFormat="1">
      <c r="A147" s="405"/>
      <c r="B147" s="406"/>
      <c r="C147" s="407"/>
      <c r="D147" s="348" t="s">
        <v>29</v>
      </c>
      <c r="E147" s="352"/>
      <c r="F147" s="352"/>
      <c r="G147" s="352"/>
      <c r="H147" s="353">
        <f>SUM(H144:H146)</f>
        <v>8052</v>
      </c>
      <c r="I147" s="351">
        <v>0.5</v>
      </c>
      <c r="J147" s="354">
        <f>I147*H147</f>
        <v>4026</v>
      </c>
      <c r="K147" s="351"/>
      <c r="L147" s="351"/>
      <c r="M147" s="647"/>
      <c r="N147" s="354">
        <f>SUM(N144:N146)</f>
        <v>4020</v>
      </c>
      <c r="O147" s="693">
        <v>0.5</v>
      </c>
      <c r="P147" s="409">
        <f>N147*O147</f>
        <v>2010</v>
      </c>
      <c r="Q147" s="353">
        <f>SUM(Q144:Q146)</f>
        <v>12072</v>
      </c>
      <c r="R147" s="351">
        <v>0.5</v>
      </c>
      <c r="S147" s="354">
        <f>R147*Q147</f>
        <v>6036</v>
      </c>
      <c r="T147" s="355"/>
      <c r="U147" s="392"/>
    </row>
    <row r="148" spans="1:125" s="344" customFormat="1">
      <c r="A148" s="385" t="s">
        <v>146</v>
      </c>
      <c r="B148" s="413"/>
      <c r="C148" s="413"/>
      <c r="D148" s="413"/>
      <c r="E148" s="413"/>
      <c r="F148" s="413"/>
      <c r="G148" s="413"/>
      <c r="H148" s="414"/>
      <c r="I148" s="413"/>
      <c r="J148" s="413"/>
      <c r="K148" s="413"/>
      <c r="L148" s="413"/>
      <c r="M148" s="431"/>
      <c r="N148" s="711"/>
      <c r="O148" s="413"/>
      <c r="P148" s="413"/>
      <c r="Q148" s="415"/>
      <c r="R148" s="413"/>
      <c r="S148" s="413"/>
      <c r="T148" s="416"/>
      <c r="U148" s="392"/>
    </row>
    <row r="149" spans="1:125" s="344" customFormat="1" ht="26">
      <c r="A149" s="426" t="s">
        <v>147</v>
      </c>
      <c r="B149" s="432"/>
      <c r="C149" s="433" t="s">
        <v>148</v>
      </c>
      <c r="D149" s="434" t="s">
        <v>25</v>
      </c>
      <c r="E149" s="434">
        <v>4</v>
      </c>
      <c r="F149" s="435">
        <v>500</v>
      </c>
      <c r="G149" s="434">
        <v>1</v>
      </c>
      <c r="H149" s="436">
        <f>E149*F149</f>
        <v>2000</v>
      </c>
      <c r="I149" s="265"/>
      <c r="J149" s="265"/>
      <c r="K149" s="437"/>
      <c r="L149" s="438"/>
      <c r="M149" s="648"/>
      <c r="N149" s="712"/>
      <c r="O149" s="674"/>
      <c r="P149" s="269"/>
      <c r="Q149" s="268">
        <f t="shared" ref="Q149:Q150" si="37">+H149+N149</f>
        <v>2000</v>
      </c>
      <c r="R149" s="265"/>
      <c r="S149" s="271"/>
      <c r="T149" s="776" t="s">
        <v>149</v>
      </c>
      <c r="U149" s="392"/>
    </row>
    <row r="150" spans="1:125" s="344" customFormat="1">
      <c r="A150" s="417" t="s">
        <v>150</v>
      </c>
      <c r="B150" s="432"/>
      <c r="C150" s="433" t="s">
        <v>148</v>
      </c>
      <c r="D150" s="434" t="s">
        <v>25</v>
      </c>
      <c r="E150" s="434">
        <v>1</v>
      </c>
      <c r="F150" s="435">
        <v>750</v>
      </c>
      <c r="G150" s="434">
        <v>1</v>
      </c>
      <c r="H150" s="436">
        <f>E150*F150</f>
        <v>750</v>
      </c>
      <c r="I150" s="265"/>
      <c r="J150" s="265"/>
      <c r="K150" s="437"/>
      <c r="L150" s="438"/>
      <c r="M150" s="648"/>
      <c r="N150" s="712"/>
      <c r="O150" s="674"/>
      <c r="P150" s="269"/>
      <c r="Q150" s="268">
        <f t="shared" si="37"/>
        <v>750</v>
      </c>
      <c r="R150" s="265"/>
      <c r="S150" s="271"/>
      <c r="T150" s="777"/>
      <c r="U150" s="392"/>
    </row>
    <row r="151" spans="1:125" s="344" customFormat="1">
      <c r="A151" s="405"/>
      <c r="B151" s="439"/>
      <c r="C151" s="440"/>
      <c r="D151" s="348" t="s">
        <v>29</v>
      </c>
      <c r="E151" s="348"/>
      <c r="F151" s="408"/>
      <c r="G151" s="348"/>
      <c r="H151" s="353">
        <f>SUM(H149:H150)</f>
        <v>2750</v>
      </c>
      <c r="I151" s="351">
        <v>0.5</v>
      </c>
      <c r="J151" s="354">
        <f>I151*H151</f>
        <v>1375</v>
      </c>
      <c r="K151" s="352"/>
      <c r="L151" s="352"/>
      <c r="M151" s="649"/>
      <c r="N151" s="353">
        <f>SUM(N149:N150)</f>
        <v>0</v>
      </c>
      <c r="O151" s="693"/>
      <c r="P151" s="409"/>
      <c r="Q151" s="353">
        <f>SUM(Q149:Q150)</f>
        <v>2750</v>
      </c>
      <c r="R151" s="351">
        <v>0.5</v>
      </c>
      <c r="S151" s="441">
        <f>Q151*R151</f>
        <v>1375</v>
      </c>
      <c r="T151" s="355"/>
      <c r="U151" s="392"/>
    </row>
    <row r="152" spans="1:125" s="344" customFormat="1">
      <c r="A152" s="385" t="s">
        <v>151</v>
      </c>
      <c r="B152" s="413"/>
      <c r="C152" s="413"/>
      <c r="D152" s="413"/>
      <c r="E152" s="413"/>
      <c r="F152" s="413"/>
      <c r="G152" s="413"/>
      <c r="H152" s="414"/>
      <c r="I152" s="413"/>
      <c r="J152" s="413"/>
      <c r="K152" s="413"/>
      <c r="L152" s="413"/>
      <c r="M152" s="431"/>
      <c r="N152" s="711"/>
      <c r="O152" s="413"/>
      <c r="P152" s="413"/>
      <c r="Q152" s="415"/>
      <c r="R152" s="413"/>
      <c r="S152" s="413"/>
      <c r="T152" s="416"/>
      <c r="U152" s="392"/>
    </row>
    <row r="153" spans="1:125" s="425" customFormat="1" ht="26">
      <c r="A153" s="442" t="s">
        <v>152</v>
      </c>
      <c r="B153" s="443"/>
      <c r="C153" s="444" t="s">
        <v>102</v>
      </c>
      <c r="D153" s="397" t="s">
        <v>25</v>
      </c>
      <c r="E153" s="420">
        <v>1</v>
      </c>
      <c r="F153" s="445">
        <v>500</v>
      </c>
      <c r="G153" s="446">
        <v>12</v>
      </c>
      <c r="H153" s="447">
        <f>E153*F153*G153</f>
        <v>6000</v>
      </c>
      <c r="I153" s="448"/>
      <c r="J153" s="448"/>
      <c r="K153" s="449">
        <v>1</v>
      </c>
      <c r="L153" s="445">
        <v>500</v>
      </c>
      <c r="M153" s="650">
        <v>6</v>
      </c>
      <c r="N153" s="447">
        <f>K153*L153*M153</f>
        <v>3000</v>
      </c>
      <c r="O153" s="674"/>
      <c r="P153" s="269"/>
      <c r="Q153" s="268">
        <f>+H153+N153</f>
        <v>9000</v>
      </c>
      <c r="R153" s="265"/>
      <c r="S153" s="271"/>
      <c r="T153" s="716" t="s">
        <v>270</v>
      </c>
      <c r="U153" s="392"/>
      <c r="V153" s="344"/>
      <c r="W153" s="344"/>
      <c r="X153" s="344"/>
      <c r="Y153" s="344"/>
      <c r="Z153" s="344"/>
      <c r="AA153" s="344"/>
      <c r="AB153" s="344"/>
      <c r="AC153" s="344"/>
      <c r="AD153" s="344"/>
      <c r="AE153" s="344"/>
      <c r="AF153" s="344"/>
      <c r="AG153" s="344"/>
      <c r="AH153" s="344"/>
      <c r="AI153" s="344"/>
      <c r="AJ153" s="344"/>
      <c r="AK153" s="344"/>
      <c r="AL153" s="344"/>
      <c r="AM153" s="344"/>
      <c r="AN153" s="344"/>
      <c r="AO153" s="344"/>
      <c r="AP153" s="344"/>
      <c r="AQ153" s="344"/>
      <c r="AR153" s="344"/>
      <c r="AS153" s="344"/>
      <c r="AT153" s="344"/>
      <c r="AU153" s="344"/>
      <c r="AV153" s="344"/>
      <c r="AW153" s="344"/>
      <c r="AX153" s="344"/>
      <c r="AY153" s="344"/>
      <c r="AZ153" s="344"/>
      <c r="BA153" s="344"/>
      <c r="BB153" s="344"/>
      <c r="BC153" s="344"/>
      <c r="BD153" s="344"/>
      <c r="BE153" s="344"/>
      <c r="BF153" s="344"/>
      <c r="BG153" s="344"/>
      <c r="BH153" s="344"/>
      <c r="BI153" s="344"/>
      <c r="BJ153" s="344"/>
      <c r="BK153" s="344"/>
      <c r="BL153" s="344"/>
      <c r="BM153" s="344"/>
      <c r="BN153" s="344"/>
      <c r="BO153" s="344"/>
      <c r="BP153" s="344"/>
      <c r="BQ153" s="344"/>
      <c r="BR153" s="344"/>
      <c r="BS153" s="344"/>
      <c r="BT153" s="344"/>
      <c r="BU153" s="344"/>
      <c r="BV153" s="344"/>
      <c r="BW153" s="344"/>
      <c r="BX153" s="344"/>
      <c r="BY153" s="344"/>
      <c r="BZ153" s="344"/>
      <c r="CA153" s="344"/>
      <c r="CB153" s="344"/>
      <c r="CC153" s="344"/>
      <c r="CD153" s="344"/>
      <c r="CE153" s="344"/>
      <c r="CF153" s="344"/>
      <c r="CG153" s="344"/>
      <c r="CH153" s="344"/>
      <c r="CI153" s="344"/>
      <c r="CJ153" s="344"/>
      <c r="CK153" s="344"/>
      <c r="CL153" s="344"/>
      <c r="CM153" s="344"/>
      <c r="CN153" s="344"/>
      <c r="CO153" s="344"/>
      <c r="CP153" s="344"/>
      <c r="CQ153" s="344"/>
      <c r="CR153" s="344"/>
      <c r="CS153" s="344"/>
      <c r="CT153" s="344"/>
      <c r="CU153" s="344"/>
      <c r="CV153" s="344"/>
      <c r="CW153" s="344"/>
      <c r="CX153" s="344"/>
      <c r="CY153" s="344"/>
      <c r="CZ153" s="344"/>
      <c r="DA153" s="344"/>
      <c r="DB153" s="344"/>
      <c r="DC153" s="344"/>
      <c r="DD153" s="344"/>
      <c r="DE153" s="344"/>
      <c r="DF153" s="344"/>
      <c r="DG153" s="344"/>
      <c r="DH153" s="344"/>
      <c r="DI153" s="344"/>
      <c r="DJ153" s="344"/>
      <c r="DK153" s="344"/>
      <c r="DL153" s="344"/>
      <c r="DM153" s="344"/>
      <c r="DN153" s="344"/>
      <c r="DO153" s="344"/>
      <c r="DP153" s="344"/>
      <c r="DQ153" s="344"/>
      <c r="DR153" s="344"/>
      <c r="DS153" s="344"/>
      <c r="DT153" s="344"/>
      <c r="DU153" s="344"/>
    </row>
    <row r="154" spans="1:125" s="425" customFormat="1" ht="39">
      <c r="A154" s="442" t="s">
        <v>153</v>
      </c>
      <c r="B154" s="443"/>
      <c r="C154" s="444" t="s">
        <v>102</v>
      </c>
      <c r="D154" s="397" t="s">
        <v>25</v>
      </c>
      <c r="E154" s="420">
        <v>1</v>
      </c>
      <c r="F154" s="445">
        <v>150</v>
      </c>
      <c r="G154" s="446">
        <v>12</v>
      </c>
      <c r="H154" s="447">
        <f t="shared" ref="H154:H155" si="38">E154*F154*G154</f>
        <v>1800</v>
      </c>
      <c r="I154" s="448"/>
      <c r="J154" s="448"/>
      <c r="K154" s="449">
        <v>1</v>
      </c>
      <c r="L154" s="445">
        <v>150</v>
      </c>
      <c r="M154" s="650">
        <v>6</v>
      </c>
      <c r="N154" s="447">
        <f t="shared" ref="N154:N155" si="39">K154*L154*M154</f>
        <v>900</v>
      </c>
      <c r="O154" s="674"/>
      <c r="P154" s="269"/>
      <c r="Q154" s="268">
        <f t="shared" ref="Q154:Q155" si="40">+H154+N154</f>
        <v>2700</v>
      </c>
      <c r="R154" s="265"/>
      <c r="S154" s="271"/>
      <c r="T154" s="716" t="s">
        <v>271</v>
      </c>
      <c r="U154" s="392"/>
      <c r="V154" s="344"/>
      <c r="W154" s="344"/>
      <c r="X154" s="344"/>
      <c r="Y154" s="344"/>
      <c r="Z154" s="344"/>
      <c r="AA154" s="344"/>
      <c r="AB154" s="344"/>
      <c r="AC154" s="344"/>
      <c r="AD154" s="344"/>
      <c r="AE154" s="344"/>
      <c r="AF154" s="344"/>
      <c r="AG154" s="344"/>
      <c r="AH154" s="344"/>
      <c r="AI154" s="344"/>
      <c r="AJ154" s="344"/>
      <c r="AK154" s="344"/>
      <c r="AL154" s="344"/>
      <c r="AM154" s="344"/>
      <c r="AN154" s="344"/>
      <c r="AO154" s="344"/>
      <c r="AP154" s="344"/>
      <c r="AQ154" s="344"/>
      <c r="AR154" s="344"/>
      <c r="AS154" s="344"/>
      <c r="AT154" s="344"/>
      <c r="AU154" s="344"/>
      <c r="AV154" s="344"/>
      <c r="AW154" s="344"/>
      <c r="AX154" s="344"/>
      <c r="AY154" s="344"/>
      <c r="AZ154" s="344"/>
      <c r="BA154" s="344"/>
      <c r="BB154" s="344"/>
      <c r="BC154" s="344"/>
      <c r="BD154" s="344"/>
      <c r="BE154" s="344"/>
      <c r="BF154" s="344"/>
      <c r="BG154" s="344"/>
      <c r="BH154" s="344"/>
      <c r="BI154" s="344"/>
      <c r="BJ154" s="344"/>
      <c r="BK154" s="344"/>
      <c r="BL154" s="344"/>
      <c r="BM154" s="344"/>
      <c r="BN154" s="344"/>
      <c r="BO154" s="344"/>
      <c r="BP154" s="344"/>
      <c r="BQ154" s="344"/>
      <c r="BR154" s="344"/>
      <c r="BS154" s="344"/>
      <c r="BT154" s="344"/>
      <c r="BU154" s="344"/>
      <c r="BV154" s="344"/>
      <c r="BW154" s="344"/>
      <c r="BX154" s="344"/>
      <c r="BY154" s="344"/>
      <c r="BZ154" s="344"/>
      <c r="CA154" s="344"/>
      <c r="CB154" s="344"/>
      <c r="CC154" s="344"/>
      <c r="CD154" s="344"/>
      <c r="CE154" s="344"/>
      <c r="CF154" s="344"/>
      <c r="CG154" s="344"/>
      <c r="CH154" s="344"/>
      <c r="CI154" s="344"/>
      <c r="CJ154" s="344"/>
      <c r="CK154" s="344"/>
      <c r="CL154" s="344"/>
      <c r="CM154" s="344"/>
      <c r="CN154" s="344"/>
      <c r="CO154" s="344"/>
      <c r="CP154" s="344"/>
      <c r="CQ154" s="344"/>
      <c r="CR154" s="344"/>
      <c r="CS154" s="344"/>
      <c r="CT154" s="344"/>
      <c r="CU154" s="344"/>
      <c r="CV154" s="344"/>
      <c r="CW154" s="344"/>
      <c r="CX154" s="344"/>
      <c r="CY154" s="344"/>
      <c r="CZ154" s="344"/>
      <c r="DA154" s="344"/>
      <c r="DB154" s="344"/>
      <c r="DC154" s="344"/>
      <c r="DD154" s="344"/>
      <c r="DE154" s="344"/>
      <c r="DF154" s="344"/>
      <c r="DG154" s="344"/>
      <c r="DH154" s="344"/>
      <c r="DI154" s="344"/>
      <c r="DJ154" s="344"/>
      <c r="DK154" s="344"/>
      <c r="DL154" s="344"/>
      <c r="DM154" s="344"/>
      <c r="DN154" s="344"/>
      <c r="DO154" s="344"/>
      <c r="DP154" s="344"/>
      <c r="DQ154" s="344"/>
      <c r="DR154" s="344"/>
      <c r="DS154" s="344"/>
      <c r="DT154" s="344"/>
      <c r="DU154" s="344"/>
    </row>
    <row r="155" spans="1:125" s="425" customFormat="1" ht="39">
      <c r="A155" s="442" t="s">
        <v>154</v>
      </c>
      <c r="B155" s="443"/>
      <c r="C155" s="444" t="s">
        <v>102</v>
      </c>
      <c r="D155" s="397" t="s">
        <v>25</v>
      </c>
      <c r="E155" s="420">
        <v>1</v>
      </c>
      <c r="F155" s="445">
        <v>200</v>
      </c>
      <c r="G155" s="446">
        <v>12</v>
      </c>
      <c r="H155" s="447">
        <f t="shared" si="38"/>
        <v>2400</v>
      </c>
      <c r="I155" s="448"/>
      <c r="J155" s="448"/>
      <c r="K155" s="449">
        <v>1</v>
      </c>
      <c r="L155" s="445">
        <v>200</v>
      </c>
      <c r="M155" s="650">
        <v>6</v>
      </c>
      <c r="N155" s="447">
        <f t="shared" si="39"/>
        <v>1200</v>
      </c>
      <c r="O155" s="674"/>
      <c r="P155" s="269"/>
      <c r="Q155" s="268">
        <f t="shared" si="40"/>
        <v>3600</v>
      </c>
      <c r="R155" s="265"/>
      <c r="S155" s="271"/>
      <c r="T155" s="716" t="s">
        <v>272</v>
      </c>
      <c r="U155" s="392"/>
      <c r="V155" s="344"/>
      <c r="W155" s="344"/>
      <c r="X155" s="344"/>
      <c r="Y155" s="344"/>
      <c r="Z155" s="344"/>
      <c r="AA155" s="344"/>
      <c r="AB155" s="344"/>
      <c r="AC155" s="344"/>
      <c r="AD155" s="344"/>
      <c r="AE155" s="344"/>
      <c r="AF155" s="344"/>
      <c r="AG155" s="344"/>
      <c r="AH155" s="344"/>
      <c r="AI155" s="344"/>
      <c r="AJ155" s="344"/>
      <c r="AK155" s="344"/>
      <c r="AL155" s="344"/>
      <c r="AM155" s="344"/>
      <c r="AN155" s="344"/>
      <c r="AO155" s="344"/>
      <c r="AP155" s="344"/>
      <c r="AQ155" s="344"/>
      <c r="AR155" s="344"/>
      <c r="AS155" s="344"/>
      <c r="AT155" s="344"/>
      <c r="AU155" s="344"/>
      <c r="AV155" s="344"/>
      <c r="AW155" s="344"/>
      <c r="AX155" s="344"/>
      <c r="AY155" s="344"/>
      <c r="AZ155" s="344"/>
      <c r="BA155" s="344"/>
      <c r="BB155" s="344"/>
      <c r="BC155" s="344"/>
      <c r="BD155" s="344"/>
      <c r="BE155" s="344"/>
      <c r="BF155" s="344"/>
      <c r="BG155" s="344"/>
      <c r="BH155" s="344"/>
      <c r="BI155" s="344"/>
      <c r="BJ155" s="344"/>
      <c r="BK155" s="344"/>
      <c r="BL155" s="344"/>
      <c r="BM155" s="344"/>
      <c r="BN155" s="344"/>
      <c r="BO155" s="344"/>
      <c r="BP155" s="344"/>
      <c r="BQ155" s="344"/>
      <c r="BR155" s="344"/>
      <c r="BS155" s="344"/>
      <c r="BT155" s="344"/>
      <c r="BU155" s="344"/>
      <c r="BV155" s="344"/>
      <c r="BW155" s="344"/>
      <c r="BX155" s="344"/>
      <c r="BY155" s="344"/>
      <c r="BZ155" s="344"/>
      <c r="CA155" s="344"/>
      <c r="CB155" s="344"/>
      <c r="CC155" s="344"/>
      <c r="CD155" s="344"/>
      <c r="CE155" s="344"/>
      <c r="CF155" s="344"/>
      <c r="CG155" s="344"/>
      <c r="CH155" s="344"/>
      <c r="CI155" s="344"/>
      <c r="CJ155" s="344"/>
      <c r="CK155" s="344"/>
      <c r="CL155" s="344"/>
      <c r="CM155" s="344"/>
      <c r="CN155" s="344"/>
      <c r="CO155" s="344"/>
      <c r="CP155" s="344"/>
      <c r="CQ155" s="344"/>
      <c r="CR155" s="344"/>
      <c r="CS155" s="344"/>
      <c r="CT155" s="344"/>
      <c r="CU155" s="344"/>
      <c r="CV155" s="344"/>
      <c r="CW155" s="344"/>
      <c r="CX155" s="344"/>
      <c r="CY155" s="344"/>
      <c r="CZ155" s="344"/>
      <c r="DA155" s="344"/>
      <c r="DB155" s="344"/>
      <c r="DC155" s="344"/>
      <c r="DD155" s="344"/>
      <c r="DE155" s="344"/>
      <c r="DF155" s="344"/>
      <c r="DG155" s="344"/>
      <c r="DH155" s="344"/>
      <c r="DI155" s="344"/>
      <c r="DJ155" s="344"/>
      <c r="DK155" s="344"/>
      <c r="DL155" s="344"/>
      <c r="DM155" s="344"/>
      <c r="DN155" s="344"/>
      <c r="DO155" s="344"/>
      <c r="DP155" s="344"/>
      <c r="DQ155" s="344"/>
      <c r="DR155" s="344"/>
      <c r="DS155" s="344"/>
      <c r="DT155" s="344"/>
      <c r="DU155" s="344"/>
    </row>
    <row r="156" spans="1:125" s="425" customFormat="1" ht="39">
      <c r="A156" s="394" t="s">
        <v>155</v>
      </c>
      <c r="B156" s="395"/>
      <c r="C156" s="444" t="s">
        <v>102</v>
      </c>
      <c r="D156" s="397" t="s">
        <v>25</v>
      </c>
      <c r="E156" s="398">
        <v>1</v>
      </c>
      <c r="F156" s="445">
        <v>450</v>
      </c>
      <c r="G156" s="398">
        <v>12</v>
      </c>
      <c r="H156" s="400">
        <f>E156*F156*G156</f>
        <v>5400</v>
      </c>
      <c r="I156" s="401"/>
      <c r="J156" s="401"/>
      <c r="K156" s="398">
        <v>1</v>
      </c>
      <c r="L156" s="450">
        <v>450</v>
      </c>
      <c r="M156" s="651">
        <v>6</v>
      </c>
      <c r="N156" s="400">
        <f>K156*L156*M156</f>
        <v>2700</v>
      </c>
      <c r="O156" s="692"/>
      <c r="P156" s="403"/>
      <c r="Q156" s="451">
        <f>H156+N156</f>
        <v>8100</v>
      </c>
      <c r="R156" s="401"/>
      <c r="S156" s="401"/>
      <c r="T156" s="716" t="s">
        <v>273</v>
      </c>
      <c r="U156" s="392"/>
      <c r="V156" s="452"/>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4"/>
      <c r="AV156" s="344"/>
      <c r="AW156" s="344"/>
      <c r="AX156" s="344"/>
      <c r="AY156" s="344"/>
      <c r="AZ156" s="344"/>
      <c r="BA156" s="344"/>
      <c r="BB156" s="344"/>
      <c r="BC156" s="344"/>
      <c r="BD156" s="344"/>
      <c r="BE156" s="344"/>
      <c r="BF156" s="344"/>
      <c r="BG156" s="344"/>
      <c r="BH156" s="344"/>
      <c r="BI156" s="344"/>
      <c r="BJ156" s="344"/>
      <c r="BK156" s="344"/>
      <c r="BL156" s="344"/>
      <c r="BM156" s="344"/>
      <c r="BN156" s="344"/>
      <c r="BO156" s="344"/>
      <c r="BP156" s="344"/>
      <c r="BQ156" s="344"/>
      <c r="BR156" s="344"/>
      <c r="BS156" s="344"/>
      <c r="BT156" s="344"/>
      <c r="BU156" s="344"/>
      <c r="BV156" s="344"/>
      <c r="BW156" s="344"/>
      <c r="BX156" s="344"/>
      <c r="BY156" s="344"/>
      <c r="BZ156" s="344"/>
      <c r="CA156" s="344"/>
      <c r="CB156" s="344"/>
      <c r="CC156" s="344"/>
      <c r="CD156" s="344"/>
      <c r="CE156" s="344"/>
      <c r="CF156" s="344"/>
      <c r="CG156" s="344"/>
      <c r="CH156" s="344"/>
      <c r="CI156" s="344"/>
      <c r="CJ156" s="344"/>
      <c r="CK156" s="344"/>
      <c r="CL156" s="344"/>
      <c r="CM156" s="344"/>
      <c r="CN156" s="344"/>
      <c r="CO156" s="344"/>
      <c r="CP156" s="344"/>
      <c r="CQ156" s="344"/>
      <c r="CR156" s="344"/>
      <c r="CS156" s="344"/>
      <c r="CT156" s="344"/>
      <c r="CU156" s="344"/>
      <c r="CV156" s="344"/>
      <c r="CW156" s="344"/>
      <c r="CX156" s="344"/>
      <c r="CY156" s="344"/>
      <c r="CZ156" s="344"/>
      <c r="DA156" s="344"/>
      <c r="DB156" s="344"/>
      <c r="DC156" s="344"/>
      <c r="DD156" s="344"/>
      <c r="DE156" s="344"/>
      <c r="DF156" s="344"/>
      <c r="DG156" s="344"/>
      <c r="DH156" s="344"/>
      <c r="DI156" s="344"/>
      <c r="DJ156" s="344"/>
      <c r="DK156" s="344"/>
      <c r="DL156" s="344"/>
      <c r="DM156" s="344"/>
      <c r="DN156" s="344"/>
      <c r="DO156" s="344"/>
      <c r="DP156" s="344"/>
      <c r="DQ156" s="344"/>
      <c r="DR156" s="344"/>
      <c r="DS156" s="344"/>
      <c r="DT156" s="344"/>
      <c r="DU156" s="344"/>
    </row>
    <row r="157" spans="1:125" s="425" customFormat="1" ht="52">
      <c r="A157" s="394" t="s">
        <v>156</v>
      </c>
      <c r="B157" s="394"/>
      <c r="C157" s="444" t="s">
        <v>37</v>
      </c>
      <c r="D157" s="397" t="s">
        <v>25</v>
      </c>
      <c r="E157" s="398">
        <v>2</v>
      </c>
      <c r="F157" s="445">
        <v>1000</v>
      </c>
      <c r="G157" s="398">
        <v>12</v>
      </c>
      <c r="H157" s="400">
        <f>E157*F157*G157</f>
        <v>24000</v>
      </c>
      <c r="I157" s="401"/>
      <c r="J157" s="401"/>
      <c r="K157" s="398">
        <v>2</v>
      </c>
      <c r="L157" s="450">
        <v>1000</v>
      </c>
      <c r="M157" s="651">
        <v>6</v>
      </c>
      <c r="N157" s="400">
        <f>K157*L157*M157</f>
        <v>12000</v>
      </c>
      <c r="O157" s="692"/>
      <c r="P157" s="453"/>
      <c r="Q157" s="451">
        <f>N157+H157</f>
        <v>36000</v>
      </c>
      <c r="R157" s="401"/>
      <c r="S157" s="401"/>
      <c r="T157" s="430" t="s">
        <v>274</v>
      </c>
      <c r="U157" s="392"/>
      <c r="V157" s="452"/>
      <c r="W157" s="344"/>
      <c r="X157" s="344"/>
      <c r="Y157" s="344"/>
      <c r="Z157" s="344"/>
      <c r="AA157" s="344"/>
      <c r="AB157" s="344"/>
      <c r="AC157" s="344"/>
      <c r="AD157" s="344"/>
      <c r="AE157" s="344"/>
      <c r="AF157" s="344"/>
      <c r="AG157" s="344"/>
      <c r="AH157" s="344"/>
      <c r="AI157" s="344"/>
      <c r="AJ157" s="344"/>
      <c r="AK157" s="344"/>
      <c r="AL157" s="344"/>
      <c r="AM157" s="344"/>
      <c r="AN157" s="344"/>
      <c r="AO157" s="344"/>
      <c r="AP157" s="344"/>
      <c r="AQ157" s="344"/>
      <c r="AR157" s="344"/>
      <c r="AS157" s="344"/>
      <c r="AT157" s="344"/>
      <c r="AU157" s="344"/>
      <c r="AV157" s="344"/>
      <c r="AW157" s="344"/>
      <c r="AX157" s="344"/>
      <c r="AY157" s="344"/>
      <c r="AZ157" s="344"/>
      <c r="BA157" s="344"/>
      <c r="BB157" s="344"/>
      <c r="BC157" s="344"/>
      <c r="BD157" s="344"/>
      <c r="BE157" s="344"/>
      <c r="BF157" s="344"/>
      <c r="BG157" s="344"/>
      <c r="BH157" s="344"/>
      <c r="BI157" s="344"/>
      <c r="BJ157" s="344"/>
      <c r="BK157" s="344"/>
      <c r="BL157" s="344"/>
      <c r="BM157" s="344"/>
      <c r="BN157" s="344"/>
      <c r="BO157" s="344"/>
      <c r="BP157" s="344"/>
      <c r="BQ157" s="344"/>
      <c r="BR157" s="344"/>
      <c r="BS157" s="344"/>
      <c r="BT157" s="344"/>
      <c r="BU157" s="344"/>
      <c r="BV157" s="344"/>
      <c r="BW157" s="344"/>
      <c r="BX157" s="344"/>
      <c r="BY157" s="344"/>
      <c r="BZ157" s="344"/>
      <c r="CA157" s="344"/>
      <c r="CB157" s="344"/>
      <c r="CC157" s="344"/>
      <c r="CD157" s="344"/>
      <c r="CE157" s="344"/>
      <c r="CF157" s="344"/>
      <c r="CG157" s="344"/>
      <c r="CH157" s="344"/>
      <c r="CI157" s="344"/>
      <c r="CJ157" s="344"/>
      <c r="CK157" s="344"/>
      <c r="CL157" s="344"/>
      <c r="CM157" s="344"/>
      <c r="CN157" s="344"/>
      <c r="CO157" s="344"/>
      <c r="CP157" s="344"/>
      <c r="CQ157" s="344"/>
      <c r="CR157" s="344"/>
      <c r="CS157" s="344"/>
      <c r="CT157" s="344"/>
      <c r="CU157" s="344"/>
      <c r="CV157" s="344"/>
      <c r="CW157" s="344"/>
      <c r="CX157" s="344"/>
      <c r="CY157" s="344"/>
      <c r="CZ157" s="344"/>
      <c r="DA157" s="344"/>
      <c r="DB157" s="344"/>
      <c r="DC157" s="344"/>
      <c r="DD157" s="344"/>
      <c r="DE157" s="344"/>
      <c r="DF157" s="344"/>
      <c r="DG157" s="344"/>
      <c r="DH157" s="344"/>
      <c r="DI157" s="344"/>
      <c r="DJ157" s="344"/>
      <c r="DK157" s="344"/>
      <c r="DL157" s="344"/>
      <c r="DM157" s="344"/>
      <c r="DN157" s="344"/>
      <c r="DO157" s="344"/>
      <c r="DP157" s="344"/>
      <c r="DQ157" s="344"/>
      <c r="DR157" s="344"/>
      <c r="DS157" s="344"/>
      <c r="DT157" s="344"/>
      <c r="DU157" s="344"/>
    </row>
    <row r="158" spans="1:125" s="425" customFormat="1" ht="39">
      <c r="A158" s="394" t="s">
        <v>157</v>
      </c>
      <c r="B158" s="394"/>
      <c r="C158" s="444" t="s">
        <v>37</v>
      </c>
      <c r="D158" s="397" t="s">
        <v>25</v>
      </c>
      <c r="E158" s="398">
        <v>2</v>
      </c>
      <c r="F158" s="445">
        <v>200</v>
      </c>
      <c r="G158" s="398">
        <v>12</v>
      </c>
      <c r="H158" s="400">
        <f>E158*F158*G158</f>
        <v>4800</v>
      </c>
      <c r="I158" s="401"/>
      <c r="J158" s="401"/>
      <c r="K158" s="398">
        <v>2</v>
      </c>
      <c r="L158" s="450">
        <v>200</v>
      </c>
      <c r="M158" s="651">
        <v>6</v>
      </c>
      <c r="N158" s="400">
        <f>K158*L158*M158</f>
        <v>2400</v>
      </c>
      <c r="O158" s="692"/>
      <c r="P158" s="453"/>
      <c r="Q158" s="451">
        <f>N158+H158</f>
        <v>7200</v>
      </c>
      <c r="R158" s="401"/>
      <c r="S158" s="401"/>
      <c r="T158" s="430" t="s">
        <v>275</v>
      </c>
      <c r="U158" s="392"/>
      <c r="V158" s="452"/>
      <c r="W158" s="344"/>
      <c r="X158" s="344"/>
      <c r="Y158" s="344"/>
      <c r="Z158" s="344"/>
      <c r="AA158" s="344"/>
      <c r="AB158" s="344"/>
      <c r="AC158" s="344"/>
      <c r="AD158" s="344"/>
      <c r="AE158" s="344"/>
      <c r="AF158" s="344"/>
      <c r="AG158" s="344"/>
      <c r="AH158" s="344"/>
      <c r="AI158" s="344"/>
      <c r="AJ158" s="344"/>
      <c r="AK158" s="344"/>
      <c r="AL158" s="344"/>
      <c r="AM158" s="344"/>
      <c r="AN158" s="344"/>
      <c r="AO158" s="344"/>
      <c r="AP158" s="344"/>
      <c r="AQ158" s="344"/>
      <c r="AR158" s="344"/>
      <c r="AS158" s="344"/>
      <c r="AT158" s="344"/>
      <c r="AU158" s="344"/>
      <c r="AV158" s="344"/>
      <c r="AW158" s="344"/>
      <c r="AX158" s="344"/>
      <c r="AY158" s="344"/>
      <c r="AZ158" s="344"/>
      <c r="BA158" s="344"/>
      <c r="BB158" s="344"/>
      <c r="BC158" s="344"/>
      <c r="BD158" s="344"/>
      <c r="BE158" s="344"/>
      <c r="BF158" s="344"/>
      <c r="BG158" s="344"/>
      <c r="BH158" s="344"/>
      <c r="BI158" s="344"/>
      <c r="BJ158" s="344"/>
      <c r="BK158" s="344"/>
      <c r="BL158" s="344"/>
      <c r="BM158" s="344"/>
      <c r="BN158" s="344"/>
      <c r="BO158" s="344"/>
      <c r="BP158" s="344"/>
      <c r="BQ158" s="344"/>
      <c r="BR158" s="344"/>
      <c r="BS158" s="344"/>
      <c r="BT158" s="344"/>
      <c r="BU158" s="344"/>
      <c r="BV158" s="344"/>
      <c r="BW158" s="344"/>
      <c r="BX158" s="344"/>
      <c r="BY158" s="344"/>
      <c r="BZ158" s="344"/>
      <c r="CA158" s="344"/>
      <c r="CB158" s="344"/>
      <c r="CC158" s="344"/>
      <c r="CD158" s="344"/>
      <c r="CE158" s="344"/>
      <c r="CF158" s="344"/>
      <c r="CG158" s="344"/>
      <c r="CH158" s="344"/>
      <c r="CI158" s="344"/>
      <c r="CJ158" s="344"/>
      <c r="CK158" s="344"/>
      <c r="CL158" s="344"/>
      <c r="CM158" s="344"/>
      <c r="CN158" s="344"/>
      <c r="CO158" s="344"/>
      <c r="CP158" s="344"/>
      <c r="CQ158" s="344"/>
      <c r="CR158" s="344"/>
      <c r="CS158" s="344"/>
      <c r="CT158" s="344"/>
      <c r="CU158" s="344"/>
      <c r="CV158" s="344"/>
      <c r="CW158" s="344"/>
      <c r="CX158" s="344"/>
      <c r="CY158" s="344"/>
      <c r="CZ158" s="344"/>
      <c r="DA158" s="344"/>
      <c r="DB158" s="344"/>
      <c r="DC158" s="344"/>
      <c r="DD158" s="344"/>
      <c r="DE158" s="344"/>
      <c r="DF158" s="344"/>
      <c r="DG158" s="344"/>
      <c r="DH158" s="344"/>
      <c r="DI158" s="344"/>
      <c r="DJ158" s="344"/>
      <c r="DK158" s="344"/>
      <c r="DL158" s="344"/>
      <c r="DM158" s="344"/>
      <c r="DN158" s="344"/>
      <c r="DO158" s="344"/>
      <c r="DP158" s="344"/>
      <c r="DQ158" s="344"/>
      <c r="DR158" s="344"/>
      <c r="DS158" s="344"/>
      <c r="DT158" s="344"/>
      <c r="DU158" s="344"/>
    </row>
    <row r="159" spans="1:125" s="344" customFormat="1">
      <c r="A159" s="405"/>
      <c r="B159" s="439"/>
      <c r="C159" s="405"/>
      <c r="D159" s="348" t="s">
        <v>29</v>
      </c>
      <c r="E159" s="348"/>
      <c r="F159" s="408"/>
      <c r="G159" s="348"/>
      <c r="H159" s="354">
        <f>SUM(H153:H158)</f>
        <v>44400</v>
      </c>
      <c r="I159" s="351">
        <v>0.5</v>
      </c>
      <c r="J159" s="354">
        <f>H159*I159</f>
        <v>22200</v>
      </c>
      <c r="K159" s="352"/>
      <c r="L159" s="352"/>
      <c r="M159" s="409"/>
      <c r="N159" s="353">
        <f>SUM(N153:N158)</f>
        <v>22200</v>
      </c>
      <c r="O159" s="693">
        <v>0.5</v>
      </c>
      <c r="P159" s="454">
        <f>O159*N159</f>
        <v>11100</v>
      </c>
      <c r="Q159" s="353">
        <f>SUM(Q153:Q158)</f>
        <v>66600</v>
      </c>
      <c r="R159" s="351">
        <v>0.5</v>
      </c>
      <c r="S159" s="441">
        <f>R159*Q159</f>
        <v>33300</v>
      </c>
      <c r="T159" s="355"/>
      <c r="U159" s="392"/>
    </row>
    <row r="160" spans="1:125" s="344" customFormat="1">
      <c r="A160" s="385" t="s">
        <v>158</v>
      </c>
      <c r="B160" s="413"/>
      <c r="C160" s="413"/>
      <c r="D160" s="413"/>
      <c r="E160" s="413"/>
      <c r="F160" s="413"/>
      <c r="G160" s="413"/>
      <c r="H160" s="414"/>
      <c r="I160" s="413"/>
      <c r="J160" s="413"/>
      <c r="K160" s="413"/>
      <c r="L160" s="413"/>
      <c r="M160" s="413"/>
      <c r="N160" s="711"/>
      <c r="O160" s="413"/>
      <c r="P160" s="413"/>
      <c r="Q160" s="415"/>
      <c r="R160" s="413"/>
      <c r="S160" s="413"/>
      <c r="T160" s="416"/>
      <c r="U160" s="392"/>
    </row>
    <row r="161" spans="1:63" s="425" customFormat="1" ht="52">
      <c r="A161" s="426" t="s">
        <v>159</v>
      </c>
      <c r="B161" s="455" t="s">
        <v>160</v>
      </c>
      <c r="C161" s="444" t="s">
        <v>108</v>
      </c>
      <c r="D161" s="397" t="s">
        <v>25</v>
      </c>
      <c r="E161" s="456">
        <v>10</v>
      </c>
      <c r="F161" s="457">
        <v>25</v>
      </c>
      <c r="G161" s="460">
        <v>2</v>
      </c>
      <c r="H161" s="458">
        <f>E161*F161*G161</f>
        <v>500</v>
      </c>
      <c r="I161" s="459"/>
      <c r="J161" s="459"/>
      <c r="K161" s="460">
        <v>5</v>
      </c>
      <c r="L161" s="457">
        <v>25</v>
      </c>
      <c r="M161" s="652">
        <v>2</v>
      </c>
      <c r="N161" s="458">
        <f>K161*L161*M161</f>
        <v>250</v>
      </c>
      <c r="O161" s="694"/>
      <c r="P161" s="461"/>
      <c r="Q161" s="267">
        <f t="shared" ref="Q161:Q165" si="41">+H161+N161</f>
        <v>750</v>
      </c>
      <c r="R161" s="462"/>
      <c r="S161" s="463"/>
      <c r="T161" s="716" t="s">
        <v>276</v>
      </c>
      <c r="U161" s="392"/>
      <c r="V161" s="344"/>
      <c r="W161" s="344"/>
      <c r="X161" s="344"/>
      <c r="Y161" s="344"/>
      <c r="Z161" s="344"/>
      <c r="AA161" s="344"/>
      <c r="AB161" s="344"/>
      <c r="AC161" s="344"/>
      <c r="AD161" s="344"/>
      <c r="AE161" s="344"/>
      <c r="AF161" s="344"/>
      <c r="AG161" s="344"/>
      <c r="AH161" s="344"/>
      <c r="AI161" s="344"/>
      <c r="AJ161" s="344"/>
      <c r="AK161" s="344"/>
      <c r="AL161" s="344"/>
      <c r="AM161" s="344"/>
      <c r="AN161" s="344"/>
      <c r="AO161" s="344"/>
      <c r="AP161" s="344"/>
      <c r="AQ161" s="344"/>
      <c r="AR161" s="344"/>
      <c r="AS161" s="344"/>
      <c r="AT161" s="344"/>
    </row>
    <row r="162" spans="1:63" s="425" customFormat="1" ht="104">
      <c r="A162" s="426" t="s">
        <v>161</v>
      </c>
      <c r="B162" s="455" t="s">
        <v>162</v>
      </c>
      <c r="C162" s="444" t="s">
        <v>108</v>
      </c>
      <c r="D162" s="397" t="s">
        <v>25</v>
      </c>
      <c r="E162" s="456">
        <v>1</v>
      </c>
      <c r="F162" s="457">
        <v>1737.5</v>
      </c>
      <c r="G162" s="460">
        <v>12</v>
      </c>
      <c r="H162" s="458">
        <f>E162*F162*G162</f>
        <v>20850</v>
      </c>
      <c r="I162" s="459"/>
      <c r="J162" s="459"/>
      <c r="K162" s="460">
        <v>1</v>
      </c>
      <c r="L162" s="457">
        <v>2516.5</v>
      </c>
      <c r="M162" s="652">
        <v>6</v>
      </c>
      <c r="N162" s="458">
        <f>K162*L162*M162</f>
        <v>15099</v>
      </c>
      <c r="O162" s="694"/>
      <c r="P162" s="461"/>
      <c r="Q162" s="267">
        <f t="shared" si="41"/>
        <v>35949</v>
      </c>
      <c r="R162" s="462"/>
      <c r="S162" s="463"/>
      <c r="T162" s="716" t="s">
        <v>277</v>
      </c>
      <c r="U162" s="392"/>
      <c r="V162" s="344"/>
      <c r="W162" s="344"/>
      <c r="X162" s="344"/>
      <c r="Y162" s="344"/>
      <c r="Z162" s="344"/>
      <c r="AA162" s="344"/>
      <c r="AB162" s="344"/>
      <c r="AC162" s="344"/>
      <c r="AD162" s="344"/>
      <c r="AE162" s="344"/>
      <c r="AF162" s="344"/>
      <c r="AG162" s="344"/>
      <c r="AH162" s="344"/>
      <c r="AI162" s="344"/>
      <c r="AJ162" s="344"/>
      <c r="AK162" s="344"/>
      <c r="AL162" s="344"/>
      <c r="AM162" s="344"/>
      <c r="AN162" s="344"/>
      <c r="AO162" s="344"/>
      <c r="AP162" s="344"/>
      <c r="AQ162" s="344"/>
      <c r="AR162" s="344"/>
      <c r="AS162" s="344"/>
      <c r="AT162" s="344"/>
    </row>
    <row r="163" spans="1:63" s="425" customFormat="1" ht="65">
      <c r="A163" s="426" t="s">
        <v>163</v>
      </c>
      <c r="B163" s="455" t="s">
        <v>162</v>
      </c>
      <c r="C163" s="444" t="s">
        <v>108</v>
      </c>
      <c r="D163" s="397" t="s">
        <v>25</v>
      </c>
      <c r="E163" s="456">
        <v>40</v>
      </c>
      <c r="F163" s="457">
        <v>25</v>
      </c>
      <c r="G163" s="460">
        <v>12</v>
      </c>
      <c r="H163" s="458">
        <f>E163*F163*G163</f>
        <v>12000</v>
      </c>
      <c r="I163" s="459"/>
      <c r="J163" s="459"/>
      <c r="K163" s="460">
        <v>40</v>
      </c>
      <c r="L163" s="457">
        <v>25</v>
      </c>
      <c r="M163" s="652">
        <v>6</v>
      </c>
      <c r="N163" s="458">
        <f>K163*L163*M163</f>
        <v>6000</v>
      </c>
      <c r="O163" s="694"/>
      <c r="P163" s="461"/>
      <c r="Q163" s="267">
        <f t="shared" si="41"/>
        <v>18000</v>
      </c>
      <c r="R163" s="462"/>
      <c r="S163" s="463"/>
      <c r="T163" s="716" t="s">
        <v>279</v>
      </c>
      <c r="U163" s="392"/>
      <c r="V163" s="344"/>
      <c r="W163" s="344"/>
      <c r="X163" s="344"/>
      <c r="Y163" s="344"/>
      <c r="Z163" s="344"/>
      <c r="AA163" s="344"/>
      <c r="AB163" s="344"/>
      <c r="AC163" s="344"/>
      <c r="AD163" s="344"/>
      <c r="AE163" s="344"/>
      <c r="AF163" s="344"/>
      <c r="AG163" s="344"/>
      <c r="AH163" s="344"/>
      <c r="AI163" s="344"/>
      <c r="AJ163" s="344"/>
      <c r="AK163" s="344"/>
      <c r="AL163" s="344"/>
      <c r="AM163" s="344"/>
      <c r="AN163" s="344"/>
      <c r="AO163" s="344"/>
      <c r="AP163" s="344"/>
      <c r="AQ163" s="344"/>
      <c r="AR163" s="344"/>
      <c r="AS163" s="344"/>
      <c r="AT163" s="344"/>
    </row>
    <row r="164" spans="1:63" s="425" customFormat="1" ht="39">
      <c r="A164" s="426" t="s">
        <v>164</v>
      </c>
      <c r="B164" s="455" t="s">
        <v>162</v>
      </c>
      <c r="C164" s="444" t="s">
        <v>108</v>
      </c>
      <c r="D164" s="397" t="s">
        <v>25</v>
      </c>
      <c r="E164" s="456">
        <v>7</v>
      </c>
      <c r="F164" s="457">
        <v>50</v>
      </c>
      <c r="G164" s="460">
        <v>12</v>
      </c>
      <c r="H164" s="458">
        <f>E164*F164*G164</f>
        <v>4200</v>
      </c>
      <c r="I164" s="459"/>
      <c r="J164" s="459"/>
      <c r="K164" s="460">
        <v>7</v>
      </c>
      <c r="L164" s="457">
        <v>50</v>
      </c>
      <c r="M164" s="652">
        <v>6</v>
      </c>
      <c r="N164" s="458">
        <f>K164*L164*M164</f>
        <v>2100</v>
      </c>
      <c r="O164" s="694"/>
      <c r="P164" s="461"/>
      <c r="Q164" s="267">
        <f t="shared" si="41"/>
        <v>6300</v>
      </c>
      <c r="R164" s="462"/>
      <c r="S164" s="463"/>
      <c r="T164" s="716" t="s">
        <v>278</v>
      </c>
      <c r="U164" s="392"/>
      <c r="V164" s="344"/>
      <c r="W164" s="344"/>
      <c r="X164" s="344"/>
      <c r="Y164" s="344"/>
      <c r="Z164" s="344"/>
      <c r="AA164" s="344"/>
      <c r="AB164" s="344"/>
      <c r="AC164" s="344"/>
      <c r="AD164" s="344"/>
      <c r="AE164" s="344"/>
      <c r="AF164" s="344"/>
      <c r="AG164" s="344"/>
      <c r="AH164" s="344"/>
      <c r="AI164" s="344"/>
      <c r="AJ164" s="344"/>
      <c r="AK164" s="344"/>
      <c r="AL164" s="344"/>
      <c r="AM164" s="344"/>
      <c r="AN164" s="344"/>
      <c r="AO164" s="344"/>
      <c r="AP164" s="344"/>
      <c r="AQ164" s="344"/>
      <c r="AR164" s="344"/>
      <c r="AS164" s="344"/>
      <c r="AT164" s="344"/>
    </row>
    <row r="165" spans="1:63" s="425" customFormat="1" ht="26">
      <c r="A165" s="417" t="s">
        <v>165</v>
      </c>
      <c r="B165" s="455" t="s">
        <v>166</v>
      </c>
      <c r="C165" s="444" t="s">
        <v>108</v>
      </c>
      <c r="D165" s="397" t="s">
        <v>25</v>
      </c>
      <c r="E165" s="456">
        <v>2</v>
      </c>
      <c r="F165" s="457">
        <v>80</v>
      </c>
      <c r="G165" s="460">
        <v>7</v>
      </c>
      <c r="H165" s="458">
        <f>E165*F165*G165</f>
        <v>1120</v>
      </c>
      <c r="I165" s="459"/>
      <c r="J165" s="459"/>
      <c r="K165" s="460">
        <v>2</v>
      </c>
      <c r="L165" s="457">
        <v>80</v>
      </c>
      <c r="M165" s="652">
        <v>7</v>
      </c>
      <c r="N165" s="458">
        <f>K165*L165*M165</f>
        <v>1120</v>
      </c>
      <c r="O165" s="694"/>
      <c r="P165" s="461"/>
      <c r="Q165" s="267">
        <f t="shared" si="41"/>
        <v>2240</v>
      </c>
      <c r="R165" s="462"/>
      <c r="S165" s="463"/>
      <c r="T165" s="716" t="s">
        <v>280</v>
      </c>
      <c r="U165" s="392"/>
      <c r="V165" s="464"/>
      <c r="W165" s="344"/>
      <c r="X165" s="344"/>
      <c r="Y165" s="344"/>
      <c r="Z165" s="344"/>
      <c r="AA165" s="344"/>
      <c r="AB165" s="344"/>
      <c r="AC165" s="344"/>
      <c r="AD165" s="344"/>
      <c r="AE165" s="344"/>
      <c r="AF165" s="344"/>
      <c r="AG165" s="344"/>
      <c r="AH165" s="344"/>
      <c r="AI165" s="344"/>
      <c r="AJ165" s="344"/>
      <c r="AK165" s="344"/>
      <c r="AL165" s="344"/>
      <c r="AM165" s="344"/>
      <c r="AN165" s="344"/>
      <c r="AO165" s="344"/>
      <c r="AP165" s="344"/>
      <c r="AQ165" s="344"/>
      <c r="AR165" s="344"/>
      <c r="AS165" s="344"/>
      <c r="AT165" s="344"/>
    </row>
    <row r="166" spans="1:63" s="344" customFormat="1">
      <c r="A166" s="405"/>
      <c r="B166" s="439"/>
      <c r="C166" s="405"/>
      <c r="D166" s="348" t="s">
        <v>29</v>
      </c>
      <c r="E166" s="348"/>
      <c r="F166" s="349"/>
      <c r="G166" s="348"/>
      <c r="H166" s="354">
        <f>SUM(H161:H165)</f>
        <v>38670</v>
      </c>
      <c r="I166" s="351">
        <v>0.5</v>
      </c>
      <c r="J166" s="354">
        <f>I166*H166</f>
        <v>19335</v>
      </c>
      <c r="K166" s="465"/>
      <c r="L166" s="353"/>
      <c r="M166" s="653"/>
      <c r="N166" s="353">
        <f>SUM(N161:N165)</f>
        <v>24569</v>
      </c>
      <c r="O166" s="693">
        <v>0.5</v>
      </c>
      <c r="P166" s="454">
        <f>O166*N166</f>
        <v>12284.5</v>
      </c>
      <c r="Q166" s="353">
        <f>SUM(Q161:Q165)</f>
        <v>63239</v>
      </c>
      <c r="R166" s="351">
        <v>0.5</v>
      </c>
      <c r="S166" s="441">
        <f>Q166*R166</f>
        <v>31619.5</v>
      </c>
      <c r="T166" s="355"/>
      <c r="U166" s="392"/>
    </row>
    <row r="167" spans="1:63" s="344" customFormat="1">
      <c r="A167" s="385" t="s">
        <v>167</v>
      </c>
      <c r="B167" s="413"/>
      <c r="C167" s="413"/>
      <c r="D167" s="413"/>
      <c r="E167" s="413"/>
      <c r="F167" s="413"/>
      <c r="G167" s="413"/>
      <c r="H167" s="466"/>
      <c r="I167" s="413"/>
      <c r="J167" s="413"/>
      <c r="K167" s="413"/>
      <c r="L167" s="413"/>
      <c r="M167" s="413"/>
      <c r="N167" s="711"/>
      <c r="O167" s="413"/>
      <c r="P167" s="413"/>
      <c r="Q167" s="415"/>
      <c r="R167" s="413"/>
      <c r="S167" s="413"/>
      <c r="T167" s="416"/>
      <c r="U167" s="392"/>
    </row>
    <row r="168" spans="1:63" s="344" customFormat="1">
      <c r="A168" s="261" t="s">
        <v>168</v>
      </c>
      <c r="B168" s="443"/>
      <c r="C168" s="444" t="s">
        <v>169</v>
      </c>
      <c r="D168" s="434"/>
      <c r="E168" s="467"/>
      <c r="F168" s="468"/>
      <c r="G168" s="467"/>
      <c r="H168" s="469">
        <v>0</v>
      </c>
      <c r="I168" s="265"/>
      <c r="J168" s="265"/>
      <c r="K168" s="342"/>
      <c r="L168" s="342"/>
      <c r="M168" s="269"/>
      <c r="N168" s="470">
        <v>0</v>
      </c>
      <c r="O168" s="674"/>
      <c r="P168" s="269"/>
      <c r="Q168" s="471">
        <v>0</v>
      </c>
      <c r="R168" s="265"/>
      <c r="S168" s="271"/>
      <c r="T168" s="285"/>
      <c r="U168" s="392"/>
    </row>
    <row r="169" spans="1:63" s="344" customFormat="1">
      <c r="A169" s="405"/>
      <c r="B169" s="439"/>
      <c r="C169" s="405"/>
      <c r="D169" s="348" t="s">
        <v>29</v>
      </c>
      <c r="E169" s="348"/>
      <c r="F169" s="408"/>
      <c r="G169" s="348"/>
      <c r="H169" s="354">
        <f>SUM(H168)</f>
        <v>0</v>
      </c>
      <c r="I169" s="351"/>
      <c r="J169" s="351"/>
      <c r="K169" s="352"/>
      <c r="L169" s="352"/>
      <c r="M169" s="409"/>
      <c r="N169" s="353">
        <f>SUM(N168)</f>
        <v>0</v>
      </c>
      <c r="O169" s="693"/>
      <c r="P169" s="409"/>
      <c r="Q169" s="353">
        <f>SUM(Q168)</f>
        <v>0</v>
      </c>
      <c r="R169" s="351"/>
      <c r="S169" s="441"/>
      <c r="T169" s="355"/>
      <c r="U169" s="392"/>
    </row>
    <row r="170" spans="1:63" s="344" customFormat="1">
      <c r="A170" s="385" t="s">
        <v>170</v>
      </c>
      <c r="B170" s="413"/>
      <c r="C170" s="413"/>
      <c r="D170" s="413"/>
      <c r="E170" s="413"/>
      <c r="F170" s="413"/>
      <c r="G170" s="413"/>
      <c r="H170" s="414"/>
      <c r="I170" s="413"/>
      <c r="J170" s="413"/>
      <c r="K170" s="413"/>
      <c r="L170" s="413"/>
      <c r="M170" s="413"/>
      <c r="N170" s="711"/>
      <c r="O170" s="413"/>
      <c r="P170" s="413"/>
      <c r="Q170" s="415"/>
      <c r="R170" s="413"/>
      <c r="S170" s="413"/>
      <c r="T170" s="416"/>
      <c r="U170" s="392"/>
    </row>
    <row r="171" spans="1:63" s="344" customFormat="1" ht="26">
      <c r="A171" s="472" t="s">
        <v>171</v>
      </c>
      <c r="C171" s="473" t="s">
        <v>28</v>
      </c>
      <c r="D171" s="434" t="s">
        <v>25</v>
      </c>
      <c r="E171" s="397">
        <v>1</v>
      </c>
      <c r="F171" s="474">
        <v>1005</v>
      </c>
      <c r="G171" s="475">
        <v>12</v>
      </c>
      <c r="H171" s="436">
        <f>E171*F171*G171</f>
        <v>12060</v>
      </c>
      <c r="I171" s="265"/>
      <c r="J171" s="265"/>
      <c r="K171" s="476">
        <v>1</v>
      </c>
      <c r="L171" s="477">
        <v>1000</v>
      </c>
      <c r="M171" s="654">
        <v>6</v>
      </c>
      <c r="N171" s="712">
        <f>K171*L171*M171</f>
        <v>6000</v>
      </c>
      <c r="O171" s="674"/>
      <c r="P171" s="269"/>
      <c r="Q171" s="268">
        <f t="shared" ref="Q171" si="42">H171+N171</f>
        <v>18060</v>
      </c>
      <c r="R171" s="265"/>
      <c r="S171" s="271"/>
      <c r="T171" s="478"/>
      <c r="U171" s="392"/>
    </row>
    <row r="172" spans="1:63" s="344" customFormat="1">
      <c r="A172" s="405"/>
      <c r="B172" s="406"/>
      <c r="C172" s="479"/>
      <c r="D172" s="348" t="s">
        <v>29</v>
      </c>
      <c r="E172" s="348"/>
      <c r="F172" s="408"/>
      <c r="G172" s="348"/>
      <c r="H172" s="353">
        <f>SUM(H171)</f>
        <v>12060</v>
      </c>
      <c r="I172" s="351">
        <v>0.5</v>
      </c>
      <c r="J172" s="354">
        <f>H172*I172</f>
        <v>6030</v>
      </c>
      <c r="K172" s="352"/>
      <c r="L172" s="352"/>
      <c r="M172" s="409"/>
      <c r="N172" s="353">
        <f>SUM(N171)</f>
        <v>6000</v>
      </c>
      <c r="O172" s="693"/>
      <c r="P172" s="409"/>
      <c r="Q172" s="353">
        <f>SUM(Q171)</f>
        <v>18060</v>
      </c>
      <c r="R172" s="351">
        <v>0.375</v>
      </c>
      <c r="S172" s="441">
        <f>Q172*R172</f>
        <v>6772.5</v>
      </c>
      <c r="T172" s="480"/>
      <c r="U172" s="392"/>
    </row>
    <row r="173" spans="1:63" s="492" customFormat="1">
      <c r="A173" s="365" t="s">
        <v>172</v>
      </c>
      <c r="B173" s="481"/>
      <c r="C173" s="482"/>
      <c r="D173" s="483"/>
      <c r="E173" s="483"/>
      <c r="F173" s="484"/>
      <c r="G173" s="485"/>
      <c r="H173" s="486">
        <f>H172+H169+H166+H159+H151+H147+H142</f>
        <v>169232</v>
      </c>
      <c r="I173" s="487"/>
      <c r="J173" s="487"/>
      <c r="K173" s="488"/>
      <c r="L173" s="488"/>
      <c r="M173" s="655"/>
      <c r="N173" s="486">
        <f>N172+N169+N166+N159+N151+N147+N142</f>
        <v>88439</v>
      </c>
      <c r="O173" s="695"/>
      <c r="P173" s="488"/>
      <c r="Q173" s="486">
        <f>Q172+Q169+Q166+Q159+Q151+Q147+Q142</f>
        <v>257671</v>
      </c>
      <c r="R173" s="489">
        <f>S173/Q173</f>
        <v>0.36852614380353244</v>
      </c>
      <c r="S173" s="490">
        <f>S142+S147+S151+S159+S169+S172</f>
        <v>94958.5</v>
      </c>
      <c r="T173" s="491"/>
      <c r="U173" s="392"/>
      <c r="V173" s="344"/>
      <c r="W173" s="344"/>
      <c r="X173" s="344"/>
      <c r="Y173" s="344"/>
      <c r="Z173" s="344"/>
      <c r="AA173" s="344"/>
      <c r="AB173" s="344"/>
      <c r="AC173" s="344"/>
      <c r="AD173" s="344"/>
      <c r="AE173" s="344"/>
      <c r="AF173" s="344"/>
      <c r="AG173" s="344"/>
      <c r="AH173" s="344"/>
      <c r="AI173" s="344"/>
      <c r="AJ173" s="344"/>
      <c r="AK173" s="344"/>
      <c r="AL173" s="344"/>
      <c r="AM173" s="344"/>
      <c r="AN173" s="344"/>
      <c r="AO173" s="344"/>
      <c r="AP173" s="344"/>
      <c r="AQ173" s="344"/>
      <c r="AR173" s="344"/>
      <c r="AS173" s="344"/>
      <c r="AT173" s="344"/>
      <c r="AU173" s="344"/>
      <c r="AV173" s="344"/>
      <c r="AW173" s="344"/>
      <c r="AX173" s="344"/>
      <c r="AY173" s="344"/>
      <c r="AZ173" s="344"/>
      <c r="BA173" s="344"/>
      <c r="BB173" s="344"/>
      <c r="BC173" s="344"/>
      <c r="BD173" s="344"/>
      <c r="BE173" s="344"/>
      <c r="BF173" s="344"/>
      <c r="BG173" s="344"/>
      <c r="BH173" s="344"/>
      <c r="BI173" s="344"/>
      <c r="BJ173" s="344"/>
      <c r="BK173" s="344"/>
    </row>
    <row r="174" spans="1:63" s="505" customFormat="1">
      <c r="A174" s="493" t="s">
        <v>173</v>
      </c>
      <c r="B174" s="494"/>
      <c r="C174" s="494"/>
      <c r="D174" s="495"/>
      <c r="E174" s="496"/>
      <c r="F174" s="497"/>
      <c r="G174" s="496"/>
      <c r="H174" s="498" t="s">
        <v>174</v>
      </c>
      <c r="I174" s="499"/>
      <c r="J174" s="499"/>
      <c r="K174" s="499"/>
      <c r="L174" s="499"/>
      <c r="M174" s="656"/>
      <c r="N174" s="500" t="s">
        <v>175</v>
      </c>
      <c r="O174" s="696"/>
      <c r="P174" s="501"/>
      <c r="Q174" s="500"/>
      <c r="R174" s="502"/>
      <c r="S174" s="503"/>
      <c r="T174" s="504"/>
      <c r="U174" s="392"/>
      <c r="V174" s="344"/>
      <c r="W174" s="344"/>
      <c r="X174" s="344"/>
      <c r="Y174" s="344"/>
      <c r="Z174" s="344"/>
      <c r="AA174" s="344"/>
      <c r="AB174" s="344"/>
      <c r="AC174" s="344"/>
      <c r="AD174" s="344"/>
      <c r="AE174" s="344"/>
      <c r="AF174" s="344"/>
      <c r="AG174" s="344"/>
      <c r="AH174" s="344"/>
      <c r="AI174" s="344"/>
      <c r="AJ174" s="344"/>
      <c r="AK174" s="344"/>
      <c r="AL174" s="344"/>
      <c r="AM174" s="344"/>
      <c r="AN174" s="344"/>
      <c r="AO174" s="344"/>
      <c r="AP174" s="344"/>
      <c r="AQ174" s="344"/>
      <c r="AR174" s="344"/>
      <c r="AS174" s="344"/>
      <c r="AT174" s="344"/>
      <c r="AU174" s="344"/>
      <c r="AV174" s="344"/>
      <c r="AW174" s="344"/>
      <c r="AX174" s="344"/>
      <c r="AY174" s="344"/>
      <c r="AZ174" s="344"/>
      <c r="BA174" s="344"/>
      <c r="BB174" s="344"/>
      <c r="BC174" s="344"/>
      <c r="BD174" s="344"/>
      <c r="BE174" s="344"/>
      <c r="BF174" s="344"/>
      <c r="BG174" s="344"/>
      <c r="BH174" s="344"/>
      <c r="BI174" s="344"/>
      <c r="BJ174" s="344"/>
      <c r="BK174" s="344"/>
    </row>
    <row r="175" spans="1:63" s="505" customFormat="1">
      <c r="A175" s="506"/>
      <c r="B175" s="507"/>
      <c r="C175" s="507"/>
      <c r="D175" s="508"/>
      <c r="E175" s="496"/>
      <c r="F175" s="497"/>
      <c r="G175" s="509"/>
      <c r="H175" s="510">
        <f>H131+H173</f>
        <v>299347</v>
      </c>
      <c r="I175" s="499"/>
      <c r="J175" s="499"/>
      <c r="K175" s="499"/>
      <c r="L175" s="499"/>
      <c r="M175" s="657"/>
      <c r="N175" s="498">
        <f>N173+N131</f>
        <v>167943</v>
      </c>
      <c r="O175" s="697"/>
      <c r="P175" s="501"/>
      <c r="Q175" s="498">
        <f>Q131+Q173</f>
        <v>467290</v>
      </c>
      <c r="R175" s="511">
        <f>S175/Q175</f>
        <v>0.24268762438742536</v>
      </c>
      <c r="S175" s="503">
        <f>S173+S131</f>
        <v>113405.5</v>
      </c>
      <c r="T175" s="504"/>
      <c r="U175" s="392"/>
      <c r="V175" s="344"/>
      <c r="W175" s="344"/>
      <c r="X175" s="344"/>
      <c r="Y175" s="344"/>
      <c r="Z175" s="344"/>
      <c r="AA175" s="344"/>
      <c r="AB175" s="344"/>
      <c r="AC175" s="344"/>
      <c r="AD175" s="344"/>
      <c r="AE175" s="344"/>
      <c r="AF175" s="344"/>
      <c r="AG175" s="344"/>
      <c r="AH175" s="344"/>
      <c r="AI175" s="344"/>
      <c r="AJ175" s="344"/>
      <c r="AK175" s="344"/>
      <c r="AL175" s="344"/>
      <c r="AM175" s="344"/>
      <c r="AN175" s="344"/>
      <c r="AO175" s="344"/>
      <c r="AP175" s="344"/>
      <c r="AQ175" s="344"/>
      <c r="AR175" s="344"/>
      <c r="AS175" s="344"/>
      <c r="AT175" s="344"/>
      <c r="AU175" s="344"/>
      <c r="AV175" s="344"/>
      <c r="AW175" s="344"/>
      <c r="AX175" s="344"/>
      <c r="AY175" s="344"/>
      <c r="AZ175" s="344"/>
      <c r="BA175" s="344"/>
      <c r="BB175" s="344"/>
      <c r="BC175" s="344"/>
      <c r="BD175" s="344"/>
      <c r="BE175" s="344"/>
      <c r="BF175" s="344"/>
      <c r="BG175" s="344"/>
      <c r="BH175" s="344"/>
      <c r="BI175" s="344"/>
      <c r="BJ175" s="344"/>
      <c r="BK175" s="344"/>
    </row>
    <row r="176" spans="1:63" s="525" customFormat="1">
      <c r="A176" s="512"/>
      <c r="B176" s="513"/>
      <c r="C176" s="514"/>
      <c r="D176" s="515" t="s">
        <v>176</v>
      </c>
      <c r="E176" s="516"/>
      <c r="F176" s="517"/>
      <c r="G176" s="516"/>
      <c r="H176" s="518"/>
      <c r="I176" s="519"/>
      <c r="J176" s="520"/>
      <c r="K176" s="519"/>
      <c r="L176" s="519"/>
      <c r="M176" s="658"/>
      <c r="N176" s="521"/>
      <c r="O176" s="698"/>
      <c r="P176" s="520"/>
      <c r="Q176" s="521"/>
      <c r="R176" s="522"/>
      <c r="S176" s="523"/>
      <c r="T176" s="524"/>
      <c r="U176" s="392"/>
      <c r="V176" s="344"/>
      <c r="W176" s="344"/>
      <c r="X176" s="344"/>
      <c r="Y176" s="344"/>
      <c r="Z176" s="344"/>
      <c r="AA176" s="344"/>
      <c r="AB176" s="344"/>
      <c r="AC176" s="344"/>
      <c r="AD176" s="344"/>
      <c r="AE176" s="344"/>
      <c r="AF176" s="344"/>
      <c r="AG176" s="344"/>
      <c r="AH176" s="344"/>
      <c r="AI176" s="344"/>
      <c r="AJ176" s="344"/>
      <c r="AK176" s="344"/>
      <c r="AL176" s="344"/>
      <c r="AM176" s="344"/>
      <c r="AN176" s="344"/>
      <c r="AO176" s="344"/>
      <c r="AP176" s="344"/>
      <c r="AQ176" s="344"/>
      <c r="AR176" s="344"/>
      <c r="AS176" s="344"/>
      <c r="AT176" s="344"/>
      <c r="AU176" s="344"/>
      <c r="AV176" s="344"/>
      <c r="AW176" s="344"/>
      <c r="AX176" s="344"/>
      <c r="AY176" s="344"/>
      <c r="AZ176" s="344"/>
      <c r="BA176" s="344"/>
      <c r="BB176" s="344"/>
      <c r="BC176" s="344"/>
      <c r="BD176" s="344"/>
      <c r="BE176" s="344"/>
      <c r="BF176" s="344"/>
      <c r="BG176" s="344"/>
      <c r="BH176" s="344"/>
      <c r="BI176" s="344"/>
      <c r="BJ176" s="344"/>
      <c r="BK176" s="344"/>
    </row>
    <row r="177" spans="1:63" s="537" customFormat="1">
      <c r="A177" s="526" t="s">
        <v>177</v>
      </c>
      <c r="B177" s="527"/>
      <c r="C177" s="527"/>
      <c r="D177" s="528"/>
      <c r="E177" s="529"/>
      <c r="F177" s="530"/>
      <c r="G177" s="531"/>
      <c r="H177" s="713">
        <f>H175*0.07</f>
        <v>20954.29</v>
      </c>
      <c r="I177" s="533"/>
      <c r="J177" s="533"/>
      <c r="K177" s="532"/>
      <c r="L177" s="532"/>
      <c r="M177" s="534"/>
      <c r="N177" s="713">
        <f>N175*0.07</f>
        <v>11756.01</v>
      </c>
      <c r="O177" s="699"/>
      <c r="P177" s="534"/>
      <c r="Q177" s="580">
        <f>Q175*0.07</f>
        <v>32710.300000000003</v>
      </c>
      <c r="R177" s="534">
        <v>0.38</v>
      </c>
      <c r="S177" s="535">
        <f>Q177*R177</f>
        <v>12429.914000000001</v>
      </c>
      <c r="T177" s="536"/>
      <c r="U177" s="392"/>
      <c r="V177" s="344"/>
      <c r="W177" s="344"/>
      <c r="X177" s="344"/>
      <c r="Y177" s="344"/>
      <c r="Z177" s="344"/>
      <c r="AA177" s="344"/>
      <c r="AB177" s="344"/>
      <c r="AC177" s="344"/>
      <c r="AD177" s="344"/>
      <c r="AE177" s="344"/>
      <c r="AF177" s="344"/>
      <c r="AG177" s="344"/>
      <c r="AH177" s="344"/>
      <c r="AI177" s="344"/>
      <c r="AJ177" s="344"/>
      <c r="AK177" s="344"/>
      <c r="AL177" s="344"/>
      <c r="AM177" s="344"/>
      <c r="AN177" s="344"/>
      <c r="AO177" s="344"/>
      <c r="AP177" s="344"/>
      <c r="AQ177" s="344"/>
      <c r="AR177" s="344"/>
      <c r="AS177" s="344"/>
      <c r="AT177" s="344"/>
      <c r="AU177" s="344"/>
      <c r="AV177" s="344"/>
      <c r="AW177" s="344"/>
      <c r="AX177" s="344"/>
      <c r="AY177" s="344"/>
      <c r="AZ177" s="344"/>
      <c r="BA177" s="344"/>
      <c r="BB177" s="344"/>
      <c r="BC177" s="344"/>
      <c r="BD177" s="344"/>
      <c r="BE177" s="344"/>
      <c r="BF177" s="344"/>
      <c r="BG177" s="344"/>
      <c r="BH177" s="344"/>
      <c r="BI177" s="344"/>
      <c r="BJ177" s="344"/>
      <c r="BK177" s="344"/>
    </row>
    <row r="178" spans="1:63" s="537" customFormat="1">
      <c r="A178" s="538" t="s">
        <v>178</v>
      </c>
      <c r="B178" s="539"/>
      <c r="C178" s="539"/>
      <c r="D178" s="540"/>
      <c r="E178" s="541"/>
      <c r="F178" s="542"/>
      <c r="G178" s="543"/>
      <c r="H178" s="714">
        <f>H175+H177</f>
        <v>320301.28999999998</v>
      </c>
      <c r="I178" s="544"/>
      <c r="J178" s="544"/>
      <c r="K178" s="544"/>
      <c r="L178" s="544"/>
      <c r="M178" s="545"/>
      <c r="N178" s="714">
        <f>N175+N177</f>
        <v>179699.01</v>
      </c>
      <c r="O178" s="700"/>
      <c r="P178" s="545"/>
      <c r="Q178" s="568">
        <f>Q175+Q177</f>
        <v>500000.3</v>
      </c>
      <c r="R178" s="545"/>
      <c r="S178" s="546">
        <f>S175</f>
        <v>113405.5</v>
      </c>
      <c r="T178" s="547"/>
      <c r="U178" s="392"/>
      <c r="V178" s="344"/>
      <c r="W178" s="344"/>
      <c r="X178" s="344"/>
      <c r="Y178" s="344"/>
      <c r="Z178" s="344"/>
      <c r="AA178" s="344"/>
      <c r="AB178" s="344"/>
      <c r="AC178" s="344"/>
      <c r="AD178" s="344"/>
      <c r="AE178" s="344"/>
      <c r="AF178" s="344"/>
      <c r="AG178" s="344"/>
      <c r="AH178" s="344"/>
      <c r="AI178" s="344"/>
      <c r="AJ178" s="344"/>
      <c r="AK178" s="344"/>
      <c r="AL178" s="344"/>
      <c r="AM178" s="344"/>
      <c r="AN178" s="344"/>
      <c r="AO178" s="344"/>
      <c r="AP178" s="344"/>
      <c r="AQ178" s="344"/>
      <c r="AR178" s="344"/>
      <c r="AS178" s="344"/>
      <c r="AT178" s="344"/>
      <c r="AU178" s="344"/>
      <c r="AV178" s="344"/>
      <c r="AW178" s="344"/>
      <c r="AX178" s="344"/>
      <c r="AY178" s="344"/>
      <c r="AZ178" s="344"/>
      <c r="BA178" s="344"/>
      <c r="BB178" s="344"/>
      <c r="BC178" s="344"/>
      <c r="BD178" s="344"/>
      <c r="BE178" s="344"/>
      <c r="BF178" s="344"/>
      <c r="BG178" s="344"/>
      <c r="BH178" s="344"/>
      <c r="BI178" s="344"/>
      <c r="BJ178" s="344"/>
      <c r="BK178" s="344"/>
    </row>
    <row r="179" spans="1:63" s="537" customFormat="1">
      <c r="A179" s="548" t="s">
        <v>281</v>
      </c>
      <c r="B179" s="549"/>
      <c r="C179" s="549"/>
      <c r="D179" s="550"/>
      <c r="E179" s="551"/>
      <c r="F179" s="552"/>
      <c r="G179" s="551"/>
      <c r="H179" s="553">
        <f>H178*8%</f>
        <v>25624.103199999998</v>
      </c>
      <c r="I179" s="554"/>
      <c r="J179" s="554"/>
      <c r="K179" s="555"/>
      <c r="L179" s="555"/>
      <c r="M179" s="557"/>
      <c r="N179" s="556">
        <f>N178*8%</f>
        <v>14375.920800000002</v>
      </c>
      <c r="O179" s="701"/>
      <c r="P179" s="557"/>
      <c r="Q179" s="556">
        <f>+Q178*8%</f>
        <v>40000.023999999998</v>
      </c>
      <c r="R179" s="558"/>
      <c r="S179" s="559"/>
      <c r="T179" s="560"/>
      <c r="U179" s="392"/>
      <c r="V179" s="344"/>
      <c r="W179" s="344"/>
      <c r="X179" s="344"/>
      <c r="Y179" s="344"/>
      <c r="Z179" s="344"/>
      <c r="AA179" s="344"/>
      <c r="AB179" s="344"/>
      <c r="AC179" s="344"/>
      <c r="AD179" s="344"/>
      <c r="AE179" s="344"/>
      <c r="AF179" s="344"/>
      <c r="AG179" s="344"/>
      <c r="AH179" s="344"/>
      <c r="AI179" s="344"/>
      <c r="AJ179" s="344"/>
      <c r="AK179" s="344"/>
      <c r="AL179" s="344"/>
      <c r="AM179" s="344"/>
      <c r="AN179" s="344"/>
      <c r="AO179" s="344"/>
      <c r="AP179" s="344"/>
      <c r="AQ179" s="344"/>
      <c r="AR179" s="344"/>
      <c r="AS179" s="344"/>
      <c r="AT179" s="344"/>
      <c r="AU179" s="344"/>
      <c r="AV179" s="344"/>
      <c r="AW179" s="344"/>
      <c r="AX179" s="344"/>
      <c r="AY179" s="344"/>
      <c r="AZ179" s="344"/>
      <c r="BA179" s="344"/>
      <c r="BB179" s="344"/>
      <c r="BC179" s="344"/>
      <c r="BD179" s="344"/>
      <c r="BE179" s="344"/>
      <c r="BF179" s="344"/>
      <c r="BG179" s="344"/>
      <c r="BH179" s="344"/>
      <c r="BI179" s="344"/>
      <c r="BJ179" s="344"/>
      <c r="BK179" s="344"/>
    </row>
    <row r="180" spans="1:63" s="537" customFormat="1">
      <c r="A180" s="724"/>
      <c r="B180" s="725"/>
      <c r="C180" s="725"/>
      <c r="D180" s="726" t="s">
        <v>179</v>
      </c>
      <c r="E180" s="727"/>
      <c r="F180" s="728"/>
      <c r="G180" s="727"/>
      <c r="H180" s="732">
        <f>SUM(H178:H179)</f>
        <v>345925.39319999999</v>
      </c>
      <c r="I180" s="729"/>
      <c r="J180" s="730"/>
      <c r="K180" s="730"/>
      <c r="L180" s="730"/>
      <c r="M180" s="731"/>
      <c r="N180" s="732">
        <f>N178+N179</f>
        <v>194074.9308</v>
      </c>
      <c r="O180" s="733"/>
      <c r="P180" s="731"/>
      <c r="Q180" s="732">
        <f>+Q178+Q179</f>
        <v>540000.32400000002</v>
      </c>
      <c r="R180" s="734"/>
      <c r="S180" s="735">
        <f>S178</f>
        <v>113405.5</v>
      </c>
      <c r="T180" s="736">
        <f>S180/Q180</f>
        <v>0.21001005917914967</v>
      </c>
      <c r="U180" s="392"/>
      <c r="V180" s="344"/>
      <c r="AE180" s="344"/>
      <c r="AF180" s="344"/>
      <c r="AG180" s="344"/>
      <c r="AH180" s="344"/>
      <c r="AI180" s="344"/>
      <c r="AJ180" s="344"/>
      <c r="AK180" s="344"/>
      <c r="AL180" s="344"/>
      <c r="AM180" s="344"/>
      <c r="AN180" s="344"/>
      <c r="AO180" s="344"/>
      <c r="AP180" s="344"/>
      <c r="AQ180" s="344"/>
      <c r="AR180" s="344"/>
      <c r="AS180" s="344"/>
      <c r="AT180" s="344"/>
      <c r="AU180" s="344"/>
      <c r="AV180" s="344"/>
      <c r="AW180" s="344"/>
      <c r="AX180" s="344"/>
      <c r="AY180" s="344"/>
      <c r="AZ180" s="344"/>
      <c r="BA180" s="344"/>
      <c r="BB180" s="344"/>
      <c r="BC180" s="344"/>
      <c r="BD180" s="344"/>
      <c r="BE180" s="344"/>
      <c r="BF180" s="344"/>
      <c r="BG180" s="344"/>
      <c r="BH180" s="344"/>
      <c r="BI180" s="344"/>
      <c r="BJ180" s="344"/>
      <c r="BK180" s="344"/>
    </row>
    <row r="181" spans="1:63" s="1" customFormat="1">
      <c r="A181" s="20"/>
      <c r="B181" s="2"/>
      <c r="C181" s="2"/>
      <c r="F181" s="12"/>
      <c r="H181" s="5"/>
      <c r="I181" s="2"/>
      <c r="J181" s="2"/>
      <c r="K181" s="6"/>
      <c r="L181" s="6"/>
      <c r="M181" s="6"/>
      <c r="N181" s="737"/>
      <c r="O181" s="738"/>
      <c r="P181" s="6"/>
      <c r="Q181" s="739"/>
      <c r="R181" s="740"/>
      <c r="S181" s="12"/>
      <c r="T181" s="741"/>
      <c r="U181" s="392"/>
      <c r="V181" s="742"/>
      <c r="W181" s="743"/>
      <c r="AE181" s="744"/>
      <c r="AF181" s="744"/>
      <c r="AG181" s="744"/>
      <c r="AH181" s="744"/>
      <c r="AI181" s="744"/>
      <c r="AJ181" s="744"/>
      <c r="AK181" s="744"/>
      <c r="AL181" s="744"/>
      <c r="AM181" s="744"/>
      <c r="AN181" s="744"/>
      <c r="AO181" s="744"/>
      <c r="AP181" s="744"/>
      <c r="AQ181" s="744"/>
      <c r="AR181" s="744"/>
      <c r="AS181" s="744"/>
      <c r="AT181" s="744"/>
      <c r="AU181" s="744"/>
      <c r="AV181" s="744"/>
      <c r="AW181" s="744"/>
      <c r="AX181" s="744"/>
      <c r="AY181" s="744"/>
      <c r="AZ181" s="744"/>
      <c r="BA181" s="744"/>
      <c r="BB181" s="744"/>
      <c r="BC181" s="744"/>
      <c r="BD181" s="744"/>
      <c r="BE181" s="744"/>
      <c r="BF181" s="744"/>
      <c r="BG181" s="744"/>
      <c r="BH181" s="744"/>
      <c r="BI181" s="744"/>
      <c r="BJ181" s="744"/>
      <c r="BK181" s="744"/>
    </row>
    <row r="182" spans="1:63" s="1" customFormat="1">
      <c r="A182" s="20" t="s">
        <v>180</v>
      </c>
      <c r="B182" s="20"/>
      <c r="C182" s="20"/>
      <c r="D182" s="20"/>
      <c r="E182" s="20"/>
      <c r="F182" s="745"/>
      <c r="H182" s="5"/>
      <c r="I182" s="2"/>
      <c r="J182" s="2"/>
      <c r="K182" s="2"/>
      <c r="L182" s="717"/>
      <c r="M182" s="717"/>
      <c r="N182" s="6"/>
      <c r="O182" s="6"/>
      <c r="P182" s="6"/>
      <c r="Q182" s="718"/>
      <c r="R182" s="719"/>
      <c r="S182" s="12"/>
      <c r="T182" s="720"/>
      <c r="U182" s="562"/>
      <c r="V182" s="746"/>
    </row>
    <row r="183" spans="1:63" s="1" customFormat="1" ht="15.5">
      <c r="A183" s="1" t="s">
        <v>181</v>
      </c>
      <c r="F183" s="745"/>
      <c r="H183" s="5"/>
      <c r="I183" s="2"/>
      <c r="J183" s="2"/>
      <c r="K183" s="747"/>
      <c r="L183" s="717"/>
      <c r="M183" s="748"/>
      <c r="N183" s="748"/>
      <c r="O183" s="748"/>
      <c r="P183" s="723"/>
      <c r="Q183" s="748"/>
      <c r="R183" s="749"/>
      <c r="S183" s="749"/>
      <c r="T183" s="722"/>
      <c r="U183" s="392"/>
      <c r="V183" s="746"/>
    </row>
    <row r="184" spans="1:63" s="1" customFormat="1" ht="104.5">
      <c r="A184" s="563" t="s">
        <v>182</v>
      </c>
      <c r="B184" s="563"/>
      <c r="C184" s="563"/>
      <c r="D184" s="563"/>
      <c r="E184" s="563"/>
      <c r="F184" s="745"/>
      <c r="G184" s="12"/>
      <c r="H184" s="5"/>
      <c r="I184" s="2"/>
      <c r="J184" s="2"/>
      <c r="K184" s="2"/>
      <c r="L184" s="717"/>
      <c r="M184" s="750"/>
      <c r="N184" s="751"/>
      <c r="O184" s="752"/>
      <c r="P184" s="723"/>
      <c r="Q184" s="750"/>
      <c r="R184" s="753"/>
      <c r="S184" s="754"/>
      <c r="T184" s="564"/>
      <c r="U184" s="565"/>
      <c r="V184" s="755"/>
    </row>
    <row r="185" spans="1:63" s="1" customFormat="1" ht="15.5">
      <c r="A185" s="1" t="s">
        <v>183</v>
      </c>
      <c r="B185" s="2"/>
      <c r="C185" s="2"/>
      <c r="D185" s="20"/>
      <c r="F185" s="745"/>
      <c r="H185" s="5"/>
      <c r="I185" s="2"/>
      <c r="J185" s="2"/>
      <c r="K185" s="2"/>
      <c r="L185" s="6"/>
      <c r="M185" s="756"/>
      <c r="N185" s="757"/>
      <c r="O185" s="754"/>
      <c r="P185" s="721"/>
      <c r="Q185" s="756"/>
      <c r="R185" s="758"/>
      <c r="S185" s="759"/>
      <c r="T185" s="760"/>
      <c r="U185" s="566"/>
      <c r="V185" s="744"/>
    </row>
    <row r="186" spans="1:63" s="1" customFormat="1" ht="15.5">
      <c r="B186" s="2" t="s">
        <v>184</v>
      </c>
      <c r="C186" s="2"/>
      <c r="F186" s="12"/>
      <c r="G186" s="761"/>
      <c r="H186" s="5"/>
      <c r="I186" s="2"/>
      <c r="J186" s="2"/>
      <c r="K186" s="2"/>
      <c r="L186" s="6"/>
      <c r="M186" s="756"/>
      <c r="N186" s="757"/>
      <c r="O186" s="754"/>
      <c r="P186" s="721"/>
      <c r="Q186" s="756"/>
      <c r="R186" s="758"/>
      <c r="S186" s="762"/>
      <c r="T186" s="720"/>
      <c r="U186" s="392"/>
      <c r="V186" s="744"/>
    </row>
    <row r="187" spans="1:63" s="1" customFormat="1" ht="15.5">
      <c r="B187" s="2" t="s">
        <v>185</v>
      </c>
      <c r="C187" s="2"/>
      <c r="F187" s="12"/>
      <c r="H187" s="5"/>
      <c r="I187" s="2"/>
      <c r="J187" s="2"/>
      <c r="K187" s="2"/>
      <c r="L187" s="6"/>
      <c r="M187" s="763"/>
      <c r="N187" s="764"/>
      <c r="O187" s="765"/>
      <c r="P187" s="721"/>
      <c r="Q187" s="763"/>
      <c r="R187" s="766"/>
      <c r="S187" s="767"/>
      <c r="T187" s="720"/>
      <c r="U187" s="565"/>
      <c r="V187" s="744"/>
    </row>
    <row r="188" spans="1:63" s="1" customFormat="1" ht="65">
      <c r="A188" s="563" t="s">
        <v>186</v>
      </c>
      <c r="B188" s="563"/>
      <c r="C188" s="563"/>
      <c r="D188" s="563"/>
      <c r="E188" s="563"/>
      <c r="F188" s="12"/>
      <c r="G188" s="761"/>
      <c r="H188" s="5"/>
      <c r="I188" s="2"/>
      <c r="J188" s="2"/>
      <c r="K188" s="6"/>
      <c r="L188" s="6"/>
      <c r="M188" s="6"/>
      <c r="N188" s="6"/>
      <c r="O188" s="6"/>
      <c r="P188" s="6"/>
      <c r="Q188" s="768"/>
      <c r="R188" s="769"/>
      <c r="S188" s="739"/>
      <c r="T188" s="720"/>
      <c r="U188" s="392"/>
      <c r="V188" s="744"/>
    </row>
    <row r="189" spans="1:63" s="1" customFormat="1" ht="52">
      <c r="A189" s="563" t="s">
        <v>187</v>
      </c>
      <c r="B189" s="563"/>
      <c r="C189" s="563"/>
      <c r="D189" s="563"/>
      <c r="E189" s="563"/>
      <c r="F189" s="12"/>
      <c r="H189" s="5"/>
      <c r="I189" s="2"/>
      <c r="J189" s="2"/>
      <c r="K189" s="6"/>
      <c r="L189" s="6"/>
      <c r="M189" s="6"/>
      <c r="N189" s="6"/>
      <c r="O189" s="6"/>
      <c r="P189" s="6"/>
      <c r="Q189" s="770"/>
      <c r="R189" s="769"/>
      <c r="S189" s="739"/>
      <c r="T189" s="720"/>
      <c r="V189" s="744"/>
    </row>
    <row r="190" spans="1:63" s="1" customFormat="1">
      <c r="B190" s="2"/>
      <c r="C190" s="2"/>
      <c r="F190" s="12"/>
      <c r="H190" s="5"/>
      <c r="I190" s="2"/>
      <c r="J190" s="2"/>
      <c r="K190" s="6"/>
      <c r="L190" s="6"/>
      <c r="M190" s="6"/>
      <c r="N190" s="6"/>
      <c r="O190" s="6"/>
      <c r="P190" s="6"/>
      <c r="Q190" s="771"/>
      <c r="R190" s="772"/>
      <c r="S190" s="773"/>
      <c r="T190" s="774"/>
      <c r="V190" s="744"/>
    </row>
    <row r="191" spans="1:63" s="1" customFormat="1">
      <c r="A191" s="20" t="s">
        <v>188</v>
      </c>
      <c r="B191" s="2"/>
      <c r="C191" s="2"/>
      <c r="F191" s="12"/>
      <c r="H191" s="5"/>
      <c r="I191" s="2"/>
      <c r="J191" s="2"/>
      <c r="K191" s="6"/>
      <c r="L191" s="6"/>
      <c r="M191" s="6"/>
      <c r="N191" s="6"/>
      <c r="O191" s="6"/>
      <c r="P191" s="6"/>
      <c r="Q191" s="6"/>
      <c r="R191" s="775"/>
      <c r="S191" s="745"/>
      <c r="T191" s="720"/>
      <c r="V191" s="744"/>
    </row>
    <row r="192" spans="1:63" s="1" customFormat="1">
      <c r="A192" s="1" t="s">
        <v>60</v>
      </c>
      <c r="B192" s="2"/>
      <c r="C192" s="2"/>
      <c r="F192" s="12"/>
      <c r="H192" s="5"/>
      <c r="I192" s="2"/>
      <c r="J192" s="2"/>
      <c r="K192" s="6"/>
      <c r="L192" s="6"/>
      <c r="M192" s="6"/>
      <c r="N192" s="6"/>
      <c r="O192" s="6"/>
      <c r="P192" s="6"/>
      <c r="Q192" s="718"/>
      <c r="S192" s="773"/>
      <c r="T192" s="720"/>
      <c r="V192" s="744"/>
    </row>
    <row r="193" spans="1:22" s="1" customFormat="1">
      <c r="A193" s="1" t="s">
        <v>34</v>
      </c>
      <c r="B193" s="2"/>
      <c r="C193" s="2"/>
      <c r="F193" s="12"/>
      <c r="H193" s="5"/>
      <c r="I193" s="2"/>
      <c r="J193" s="2"/>
      <c r="K193" s="6"/>
      <c r="L193" s="6"/>
      <c r="M193" s="6"/>
      <c r="N193" s="6"/>
      <c r="O193" s="6"/>
      <c r="P193" s="6"/>
      <c r="Q193" s="6"/>
      <c r="R193" s="761"/>
      <c r="S193" s="12"/>
      <c r="T193" s="720"/>
      <c r="V193" s="744"/>
    </row>
    <row r="194" spans="1:22" s="1" customFormat="1">
      <c r="A194" s="1" t="s">
        <v>148</v>
      </c>
      <c r="B194" s="2"/>
      <c r="C194" s="2"/>
      <c r="F194" s="12"/>
      <c r="H194" s="5"/>
      <c r="I194" s="2"/>
      <c r="J194" s="2"/>
      <c r="K194" s="6"/>
      <c r="L194" s="6"/>
      <c r="M194" s="6"/>
      <c r="N194" s="6"/>
      <c r="O194" s="6"/>
      <c r="P194" s="6"/>
      <c r="Q194" s="6"/>
      <c r="R194" s="12"/>
      <c r="S194" s="12"/>
      <c r="T194" s="720"/>
      <c r="V194" s="744"/>
    </row>
    <row r="195" spans="1:22" s="1" customFormat="1">
      <c r="A195" s="1" t="s">
        <v>24</v>
      </c>
      <c r="B195" s="2"/>
      <c r="C195" s="2"/>
      <c r="F195" s="12"/>
      <c r="H195" s="5"/>
      <c r="I195" s="2"/>
      <c r="J195" s="2"/>
      <c r="K195" s="6"/>
      <c r="L195" s="6"/>
      <c r="M195" s="6"/>
      <c r="N195" s="6"/>
      <c r="O195" s="6"/>
      <c r="P195" s="6"/>
      <c r="Q195" s="6"/>
      <c r="R195" s="12"/>
      <c r="S195" s="12"/>
      <c r="T195" s="720"/>
      <c r="V195" s="744"/>
    </row>
    <row r="196" spans="1:22" s="1" customFormat="1">
      <c r="A196" s="1" t="s">
        <v>108</v>
      </c>
      <c r="B196" s="2"/>
      <c r="C196" s="2"/>
      <c r="F196" s="12"/>
      <c r="H196" s="5"/>
      <c r="I196" s="2"/>
      <c r="J196" s="2"/>
      <c r="K196" s="6"/>
      <c r="L196" s="6"/>
      <c r="M196" s="6"/>
      <c r="N196" s="6"/>
      <c r="O196" s="6"/>
      <c r="P196" s="6"/>
      <c r="Q196" s="6"/>
      <c r="R196" s="12"/>
      <c r="S196" s="12"/>
      <c r="T196" s="720"/>
    </row>
    <row r="197" spans="1:22" s="1" customFormat="1">
      <c r="A197" s="1" t="s">
        <v>169</v>
      </c>
      <c r="B197" s="2"/>
      <c r="C197" s="2"/>
      <c r="F197" s="12"/>
      <c r="H197" s="5"/>
      <c r="I197" s="2"/>
      <c r="J197" s="2"/>
      <c r="K197" s="6"/>
      <c r="L197" s="6"/>
      <c r="M197" s="6"/>
      <c r="N197" s="6"/>
      <c r="O197" s="6"/>
      <c r="P197" s="6"/>
      <c r="Q197" s="6"/>
      <c r="R197" s="761"/>
      <c r="S197" s="12"/>
      <c r="T197" s="720"/>
    </row>
    <row r="198" spans="1:22" s="1" customFormat="1">
      <c r="A198" s="1" t="s">
        <v>171</v>
      </c>
      <c r="B198" s="2"/>
      <c r="C198" s="2"/>
      <c r="F198" s="12"/>
      <c r="H198" s="5"/>
      <c r="I198" s="2"/>
      <c r="J198" s="2"/>
      <c r="K198" s="6"/>
      <c r="L198" s="6"/>
      <c r="M198" s="6"/>
      <c r="N198" s="6"/>
      <c r="O198" s="6"/>
      <c r="P198" s="6"/>
      <c r="Q198" s="6"/>
      <c r="S198" s="12"/>
      <c r="T198" s="720"/>
    </row>
    <row r="199" spans="1:22" s="1" customFormat="1">
      <c r="B199" s="2"/>
      <c r="C199" s="2"/>
      <c r="F199" s="12"/>
      <c r="H199" s="5"/>
      <c r="I199" s="2"/>
      <c r="J199" s="2"/>
      <c r="K199" s="6"/>
      <c r="L199" s="6"/>
      <c r="M199" s="6"/>
      <c r="N199" s="6"/>
      <c r="O199" s="6"/>
      <c r="P199" s="6"/>
      <c r="Q199" s="6"/>
      <c r="S199" s="12"/>
      <c r="T199" s="720"/>
    </row>
    <row r="200" spans="1:22" s="1" customFormat="1">
      <c r="B200" s="2"/>
      <c r="C200" s="2"/>
      <c r="F200" s="12"/>
      <c r="H200" s="5"/>
      <c r="I200" s="2"/>
      <c r="J200" s="2"/>
      <c r="K200" s="6"/>
      <c r="L200" s="6"/>
      <c r="M200" s="6"/>
      <c r="N200" s="6"/>
      <c r="O200" s="6"/>
      <c r="P200" s="6"/>
      <c r="Q200" s="6"/>
      <c r="S200" s="12"/>
      <c r="T200" s="720"/>
    </row>
    <row r="201" spans="1:22" s="1" customFormat="1">
      <c r="B201" s="2"/>
      <c r="C201" s="2"/>
      <c r="F201" s="12"/>
      <c r="H201" s="5"/>
      <c r="I201" s="2"/>
      <c r="J201" s="2"/>
      <c r="K201" s="6"/>
      <c r="L201" s="6"/>
      <c r="M201" s="6"/>
      <c r="N201" s="6"/>
      <c r="O201" s="6"/>
      <c r="P201" s="6"/>
      <c r="Q201" s="6"/>
      <c r="S201" s="12"/>
      <c r="T201" s="720"/>
    </row>
    <row r="202" spans="1:22" s="1" customFormat="1">
      <c r="B202" s="2"/>
      <c r="C202" s="2"/>
      <c r="F202" s="12"/>
      <c r="H202" s="5"/>
      <c r="I202" s="2"/>
      <c r="J202" s="2"/>
      <c r="K202" s="6"/>
      <c r="L202" s="6"/>
      <c r="M202" s="6"/>
      <c r="N202" s="6"/>
      <c r="O202" s="6"/>
      <c r="P202" s="6"/>
      <c r="Q202" s="6"/>
      <c r="S202" s="12"/>
      <c r="T202" s="720"/>
    </row>
    <row r="203" spans="1:22" s="1" customFormat="1">
      <c r="B203" s="2"/>
      <c r="C203" s="2"/>
      <c r="F203" s="12"/>
      <c r="H203" s="5"/>
      <c r="I203" s="2"/>
      <c r="J203" s="2"/>
      <c r="K203" s="6"/>
      <c r="L203" s="6"/>
      <c r="M203" s="6"/>
      <c r="N203" s="6"/>
      <c r="O203" s="6"/>
      <c r="P203" s="6"/>
      <c r="Q203" s="6"/>
      <c r="S203" s="12"/>
      <c r="T203" s="720"/>
    </row>
    <row r="204" spans="1:22" s="1" customFormat="1">
      <c r="B204" s="2"/>
      <c r="C204" s="2"/>
      <c r="F204" s="12"/>
      <c r="H204" s="5"/>
      <c r="I204" s="2"/>
      <c r="J204" s="2"/>
      <c r="K204" s="6"/>
      <c r="L204" s="6"/>
      <c r="M204" s="6"/>
      <c r="N204" s="6"/>
      <c r="O204" s="6"/>
      <c r="P204" s="6"/>
      <c r="Q204" s="6"/>
      <c r="S204" s="12"/>
      <c r="T204" s="720"/>
    </row>
    <row r="205" spans="1:22" s="1" customFormat="1">
      <c r="B205" s="2"/>
      <c r="C205" s="2"/>
      <c r="F205" s="12"/>
      <c r="H205" s="5"/>
      <c r="I205" s="2"/>
      <c r="J205" s="2"/>
      <c r="K205" s="6"/>
      <c r="L205" s="6"/>
      <c r="M205" s="6"/>
      <c r="N205" s="6"/>
      <c r="O205" s="6"/>
      <c r="P205" s="6"/>
      <c r="Q205" s="6"/>
      <c r="S205" s="12"/>
      <c r="T205" s="720"/>
    </row>
    <row r="206" spans="1:22" s="1" customFormat="1">
      <c r="B206" s="2"/>
      <c r="C206" s="2"/>
      <c r="F206" s="12"/>
      <c r="H206" s="5"/>
      <c r="I206" s="2"/>
      <c r="J206" s="2"/>
      <c r="K206" s="6"/>
      <c r="L206" s="6"/>
      <c r="M206" s="6"/>
      <c r="N206" s="6"/>
      <c r="O206" s="6"/>
      <c r="P206" s="6"/>
      <c r="Q206" s="6"/>
      <c r="S206" s="12"/>
      <c r="T206" s="720"/>
    </row>
    <row r="207" spans="1:22" s="1" customFormat="1">
      <c r="B207" s="2"/>
      <c r="C207" s="2"/>
      <c r="F207" s="12"/>
      <c r="H207" s="5"/>
      <c r="I207" s="2"/>
      <c r="J207" s="2"/>
      <c r="K207" s="6"/>
      <c r="L207" s="6"/>
      <c r="M207" s="6"/>
      <c r="N207" s="6"/>
      <c r="O207" s="6"/>
      <c r="P207" s="6"/>
      <c r="Q207" s="6"/>
      <c r="S207" s="12"/>
      <c r="T207" s="720"/>
    </row>
    <row r="208" spans="1:22" s="1" customFormat="1">
      <c r="B208" s="2"/>
      <c r="C208" s="2"/>
      <c r="F208" s="12"/>
      <c r="H208" s="5"/>
      <c r="I208" s="2"/>
      <c r="J208" s="2"/>
      <c r="K208" s="6"/>
      <c r="L208" s="6"/>
      <c r="M208" s="6"/>
      <c r="N208" s="6"/>
      <c r="O208" s="6"/>
      <c r="P208" s="6"/>
      <c r="Q208" s="6"/>
      <c r="S208" s="12"/>
      <c r="T208" s="720"/>
    </row>
    <row r="209" spans="2:20" s="1" customFormat="1">
      <c r="B209" s="2"/>
      <c r="C209" s="2"/>
      <c r="F209" s="12"/>
      <c r="H209" s="5"/>
      <c r="I209" s="2"/>
      <c r="J209" s="2"/>
      <c r="K209" s="6"/>
      <c r="L209" s="6"/>
      <c r="M209" s="6"/>
      <c r="N209" s="6"/>
      <c r="O209" s="6"/>
      <c r="P209" s="6"/>
      <c r="Q209" s="6"/>
      <c r="S209" s="12"/>
      <c r="T209" s="720"/>
    </row>
    <row r="210" spans="2:20" s="1" customFormat="1">
      <c r="B210" s="2"/>
      <c r="C210" s="2"/>
      <c r="F210" s="12"/>
      <c r="H210" s="5"/>
      <c r="I210" s="2"/>
      <c r="J210" s="2"/>
      <c r="K210" s="6"/>
      <c r="L210" s="6"/>
      <c r="M210" s="6"/>
      <c r="N210" s="6"/>
      <c r="O210" s="6"/>
      <c r="P210" s="6"/>
      <c r="Q210" s="6"/>
      <c r="S210" s="12"/>
      <c r="T210" s="720"/>
    </row>
    <row r="211" spans="2:20" s="1" customFormat="1">
      <c r="B211" s="2"/>
      <c r="C211" s="2"/>
      <c r="F211" s="12"/>
      <c r="H211" s="5"/>
      <c r="I211" s="2"/>
      <c r="J211" s="2"/>
      <c r="K211" s="6"/>
      <c r="L211" s="6"/>
      <c r="M211" s="6"/>
      <c r="N211" s="6"/>
      <c r="O211" s="6"/>
      <c r="P211" s="6"/>
      <c r="Q211" s="6"/>
      <c r="S211" s="12"/>
      <c r="T211" s="720"/>
    </row>
    <row r="212" spans="2:20" s="1" customFormat="1">
      <c r="B212" s="2"/>
      <c r="C212" s="2"/>
      <c r="F212" s="12"/>
      <c r="H212" s="5"/>
      <c r="I212" s="2"/>
      <c r="J212" s="2"/>
      <c r="K212" s="6"/>
      <c r="L212" s="6"/>
      <c r="M212" s="6"/>
      <c r="N212" s="6"/>
      <c r="O212" s="6"/>
      <c r="P212" s="6"/>
      <c r="Q212" s="6"/>
      <c r="S212" s="12"/>
      <c r="T212" s="720"/>
    </row>
    <row r="213" spans="2:20" s="1" customFormat="1">
      <c r="B213" s="2"/>
      <c r="C213" s="2"/>
      <c r="F213" s="12"/>
      <c r="H213" s="5"/>
      <c r="I213" s="2"/>
      <c r="J213" s="2"/>
      <c r="K213" s="6"/>
      <c r="L213" s="6"/>
      <c r="M213" s="6"/>
      <c r="N213" s="6"/>
      <c r="O213" s="6"/>
      <c r="P213" s="6"/>
      <c r="Q213" s="6"/>
      <c r="S213" s="12"/>
      <c r="T213" s="720"/>
    </row>
    <row r="214" spans="2:20" s="1" customFormat="1">
      <c r="B214" s="2"/>
      <c r="C214" s="2"/>
      <c r="F214" s="12"/>
      <c r="H214" s="5"/>
      <c r="I214" s="2"/>
      <c r="J214" s="2"/>
      <c r="K214" s="6"/>
      <c r="L214" s="6"/>
      <c r="M214" s="6"/>
      <c r="N214" s="6"/>
      <c r="O214" s="6"/>
      <c r="P214" s="6"/>
      <c r="Q214" s="6"/>
      <c r="S214" s="12"/>
      <c r="T214" s="720"/>
    </row>
    <row r="215" spans="2:20" s="1" customFormat="1">
      <c r="B215" s="2"/>
      <c r="C215" s="2"/>
      <c r="F215" s="12"/>
      <c r="H215" s="5"/>
      <c r="I215" s="2"/>
      <c r="J215" s="2"/>
      <c r="K215" s="6"/>
      <c r="L215" s="6"/>
      <c r="M215" s="6"/>
      <c r="N215" s="6"/>
      <c r="O215" s="6"/>
      <c r="P215" s="6"/>
      <c r="Q215" s="6"/>
      <c r="S215" s="12"/>
      <c r="T215" s="720"/>
    </row>
    <row r="216" spans="2:20" s="1" customFormat="1">
      <c r="B216" s="2"/>
      <c r="C216" s="2"/>
      <c r="F216" s="12"/>
      <c r="H216" s="5"/>
      <c r="I216" s="2"/>
      <c r="J216" s="2"/>
      <c r="K216" s="6"/>
      <c r="L216" s="6"/>
      <c r="M216" s="6"/>
      <c r="N216" s="6"/>
      <c r="O216" s="6"/>
      <c r="P216" s="6"/>
      <c r="Q216" s="6"/>
      <c r="S216" s="12"/>
      <c r="T216" s="720"/>
    </row>
    <row r="217" spans="2:20" s="1" customFormat="1">
      <c r="B217" s="2"/>
      <c r="C217" s="2"/>
      <c r="F217" s="12"/>
      <c r="H217" s="5"/>
      <c r="I217" s="2"/>
      <c r="J217" s="2"/>
      <c r="K217" s="6"/>
      <c r="L217" s="6"/>
      <c r="M217" s="6"/>
      <c r="N217" s="6"/>
      <c r="O217" s="6"/>
      <c r="P217" s="6"/>
      <c r="Q217" s="6"/>
      <c r="S217" s="12"/>
      <c r="T217" s="720"/>
    </row>
    <row r="218" spans="2:20" s="1" customFormat="1">
      <c r="B218" s="2"/>
      <c r="C218" s="2"/>
      <c r="F218" s="12"/>
      <c r="H218" s="5"/>
      <c r="I218" s="2"/>
      <c r="J218" s="2"/>
      <c r="K218" s="6"/>
      <c r="L218" s="6"/>
      <c r="M218" s="6"/>
      <c r="N218" s="6"/>
      <c r="O218" s="6"/>
      <c r="P218" s="6"/>
      <c r="Q218" s="6"/>
      <c r="S218" s="12"/>
      <c r="T218" s="720"/>
    </row>
    <row r="219" spans="2:20" s="1" customFormat="1">
      <c r="B219" s="2"/>
      <c r="C219" s="2"/>
      <c r="F219" s="12"/>
      <c r="H219" s="5"/>
      <c r="I219" s="2"/>
      <c r="J219" s="2"/>
      <c r="K219" s="6"/>
      <c r="L219" s="6"/>
      <c r="M219" s="6"/>
      <c r="N219" s="6"/>
      <c r="O219" s="6"/>
      <c r="P219" s="6"/>
      <c r="Q219" s="6"/>
      <c r="S219" s="12"/>
      <c r="T219" s="720"/>
    </row>
    <row r="220" spans="2:20" s="1" customFormat="1">
      <c r="B220" s="2"/>
      <c r="C220" s="2"/>
      <c r="F220" s="12"/>
      <c r="H220" s="5"/>
      <c r="I220" s="2"/>
      <c r="J220" s="2"/>
      <c r="K220" s="6"/>
      <c r="L220" s="6"/>
      <c r="M220" s="6"/>
      <c r="N220" s="6"/>
      <c r="O220" s="6"/>
      <c r="P220" s="6"/>
      <c r="Q220" s="6"/>
      <c r="S220" s="12"/>
      <c r="T220" s="720"/>
    </row>
    <row r="221" spans="2:20" s="1" customFormat="1">
      <c r="B221" s="2"/>
      <c r="C221" s="2"/>
      <c r="F221" s="12"/>
      <c r="H221" s="5"/>
      <c r="I221" s="2"/>
      <c r="J221" s="2"/>
      <c r="K221" s="6"/>
      <c r="L221" s="6"/>
      <c r="M221" s="6"/>
      <c r="N221" s="6"/>
      <c r="O221" s="6"/>
      <c r="P221" s="6"/>
      <c r="Q221" s="6"/>
      <c r="S221" s="12"/>
      <c r="T221" s="720"/>
    </row>
    <row r="222" spans="2:20" s="1" customFormat="1">
      <c r="B222" s="2"/>
      <c r="C222" s="2"/>
      <c r="F222" s="12"/>
      <c r="H222" s="5"/>
      <c r="I222" s="2"/>
      <c r="J222" s="2"/>
      <c r="K222" s="6"/>
      <c r="L222" s="6"/>
      <c r="M222" s="6"/>
      <c r="N222" s="6"/>
      <c r="O222" s="6"/>
      <c r="P222" s="6"/>
      <c r="Q222" s="6"/>
      <c r="S222" s="12"/>
      <c r="T222" s="720"/>
    </row>
    <row r="223" spans="2:20" s="1" customFormat="1">
      <c r="B223" s="2"/>
      <c r="C223" s="2"/>
      <c r="F223" s="12"/>
      <c r="H223" s="5"/>
      <c r="I223" s="2"/>
      <c r="J223" s="2"/>
      <c r="K223" s="6"/>
      <c r="L223" s="6"/>
      <c r="M223" s="6"/>
      <c r="N223" s="6"/>
      <c r="O223" s="6"/>
      <c r="P223" s="6"/>
      <c r="Q223" s="6"/>
      <c r="S223" s="12"/>
      <c r="T223" s="720"/>
    </row>
    <row r="224" spans="2:20" s="1" customFormat="1">
      <c r="B224" s="2"/>
      <c r="C224" s="2"/>
      <c r="F224" s="12"/>
      <c r="H224" s="5"/>
      <c r="I224" s="2"/>
      <c r="J224" s="2"/>
      <c r="K224" s="6"/>
      <c r="L224" s="6"/>
      <c r="M224" s="6"/>
      <c r="N224" s="6"/>
      <c r="O224" s="6"/>
      <c r="P224" s="6"/>
      <c r="Q224" s="6"/>
      <c r="S224" s="12"/>
      <c r="T224" s="720"/>
    </row>
    <row r="225" spans="2:20" s="1" customFormat="1">
      <c r="B225" s="2"/>
      <c r="C225" s="2"/>
      <c r="F225" s="12"/>
      <c r="H225" s="5"/>
      <c r="I225" s="2"/>
      <c r="J225" s="2"/>
      <c r="K225" s="6"/>
      <c r="L225" s="6"/>
      <c r="M225" s="6"/>
      <c r="N225" s="6"/>
      <c r="O225" s="6"/>
      <c r="P225" s="6"/>
      <c r="Q225" s="6"/>
      <c r="S225" s="12"/>
      <c r="T225" s="720"/>
    </row>
    <row r="226" spans="2:20" s="1" customFormat="1">
      <c r="B226" s="2"/>
      <c r="C226" s="2"/>
      <c r="F226" s="12"/>
      <c r="H226" s="5"/>
      <c r="I226" s="2"/>
      <c r="J226" s="2"/>
      <c r="K226" s="6"/>
      <c r="L226" s="6"/>
      <c r="M226" s="6"/>
      <c r="N226" s="6"/>
      <c r="O226" s="6"/>
      <c r="P226" s="6"/>
      <c r="Q226" s="6"/>
      <c r="S226" s="12"/>
      <c r="T226" s="720"/>
    </row>
    <row r="227" spans="2:20" s="1" customFormat="1">
      <c r="B227" s="2"/>
      <c r="C227" s="2"/>
      <c r="F227" s="12"/>
      <c r="H227" s="5"/>
      <c r="I227" s="2"/>
      <c r="J227" s="2"/>
      <c r="K227" s="6"/>
      <c r="L227" s="6"/>
      <c r="M227" s="6"/>
      <c r="N227" s="6"/>
      <c r="O227" s="6"/>
      <c r="P227" s="6"/>
      <c r="Q227" s="6"/>
      <c r="S227" s="12"/>
      <c r="T227" s="720"/>
    </row>
    <row r="228" spans="2:20" s="1" customFormat="1">
      <c r="B228" s="2"/>
      <c r="C228" s="2"/>
      <c r="F228" s="12"/>
      <c r="H228" s="5"/>
      <c r="I228" s="2"/>
      <c r="J228" s="2"/>
      <c r="K228" s="6"/>
      <c r="L228" s="6"/>
      <c r="M228" s="6"/>
      <c r="N228" s="6"/>
      <c r="O228" s="6"/>
      <c r="P228" s="6"/>
      <c r="Q228" s="6"/>
      <c r="S228" s="12"/>
      <c r="T228" s="720"/>
    </row>
    <row r="229" spans="2:20" s="1" customFormat="1">
      <c r="B229" s="2"/>
      <c r="C229" s="2"/>
      <c r="F229" s="12"/>
      <c r="H229" s="5"/>
      <c r="I229" s="2"/>
      <c r="J229" s="2"/>
      <c r="K229" s="6"/>
      <c r="L229" s="6"/>
      <c r="M229" s="6"/>
      <c r="N229" s="6"/>
      <c r="O229" s="6"/>
      <c r="P229" s="6"/>
      <c r="Q229" s="6"/>
      <c r="S229" s="12"/>
      <c r="T229" s="720"/>
    </row>
    <row r="230" spans="2:20" s="1" customFormat="1">
      <c r="B230" s="2"/>
      <c r="C230" s="2"/>
      <c r="F230" s="12"/>
      <c r="H230" s="5"/>
      <c r="I230" s="2"/>
      <c r="J230" s="2"/>
      <c r="K230" s="6"/>
      <c r="L230" s="6"/>
      <c r="M230" s="6"/>
      <c r="N230" s="6"/>
      <c r="O230" s="6"/>
      <c r="P230" s="6"/>
      <c r="Q230" s="6"/>
      <c r="S230" s="12"/>
      <c r="T230" s="720"/>
    </row>
    <row r="231" spans="2:20" s="1" customFormat="1">
      <c r="B231" s="2"/>
      <c r="C231" s="2"/>
      <c r="F231" s="12"/>
      <c r="H231" s="5"/>
      <c r="I231" s="2"/>
      <c r="J231" s="2"/>
      <c r="K231" s="6"/>
      <c r="L231" s="6"/>
      <c r="M231" s="6"/>
      <c r="N231" s="6"/>
      <c r="O231" s="6"/>
      <c r="P231" s="6"/>
      <c r="Q231" s="6"/>
      <c r="S231" s="12"/>
      <c r="T231" s="720"/>
    </row>
    <row r="232" spans="2:20" s="1" customFormat="1">
      <c r="B232" s="2"/>
      <c r="C232" s="2"/>
      <c r="F232" s="12"/>
      <c r="H232" s="5"/>
      <c r="I232" s="2"/>
      <c r="J232" s="2"/>
      <c r="K232" s="6"/>
      <c r="L232" s="6"/>
      <c r="M232" s="6"/>
      <c r="N232" s="6"/>
      <c r="O232" s="6"/>
      <c r="P232" s="6"/>
      <c r="Q232" s="6"/>
      <c r="S232" s="12"/>
      <c r="T232" s="720"/>
    </row>
    <row r="233" spans="2:20" s="1" customFormat="1">
      <c r="B233" s="2"/>
      <c r="C233" s="2"/>
      <c r="F233" s="12"/>
      <c r="H233" s="5"/>
      <c r="I233" s="2"/>
      <c r="J233" s="2"/>
      <c r="K233" s="6"/>
      <c r="L233" s="6"/>
      <c r="M233" s="6"/>
      <c r="N233" s="6"/>
      <c r="O233" s="6"/>
      <c r="P233" s="6"/>
      <c r="Q233" s="6"/>
      <c r="S233" s="12"/>
      <c r="T233" s="720"/>
    </row>
    <row r="234" spans="2:20" s="1" customFormat="1">
      <c r="B234" s="2"/>
      <c r="C234" s="2"/>
      <c r="F234" s="12"/>
      <c r="H234" s="5"/>
      <c r="I234" s="2"/>
      <c r="J234" s="2"/>
      <c r="K234" s="6"/>
      <c r="L234" s="6"/>
      <c r="M234" s="6"/>
      <c r="N234" s="6"/>
      <c r="O234" s="6"/>
      <c r="P234" s="6"/>
      <c r="Q234" s="6"/>
      <c r="S234" s="12"/>
      <c r="T234" s="720"/>
    </row>
    <row r="235" spans="2:20" s="1" customFormat="1">
      <c r="B235" s="2"/>
      <c r="C235" s="2"/>
      <c r="F235" s="12"/>
      <c r="H235" s="5"/>
      <c r="I235" s="2"/>
      <c r="J235" s="2"/>
      <c r="K235" s="6"/>
      <c r="L235" s="6"/>
      <c r="M235" s="6"/>
      <c r="N235" s="6"/>
      <c r="O235" s="6"/>
      <c r="P235" s="6"/>
      <c r="Q235" s="6"/>
      <c r="S235" s="12"/>
      <c r="T235" s="720"/>
    </row>
    <row r="236" spans="2:20" s="1" customFormat="1">
      <c r="B236" s="2"/>
      <c r="C236" s="2"/>
      <c r="F236" s="12"/>
      <c r="H236" s="5"/>
      <c r="I236" s="2"/>
      <c r="J236" s="2"/>
      <c r="K236" s="6"/>
      <c r="L236" s="6"/>
      <c r="M236" s="6"/>
      <c r="N236" s="6"/>
      <c r="O236" s="6"/>
      <c r="P236" s="6"/>
      <c r="Q236" s="6"/>
      <c r="S236" s="12"/>
      <c r="T236" s="720"/>
    </row>
    <row r="237" spans="2:20" s="1" customFormat="1">
      <c r="B237" s="2"/>
      <c r="C237" s="2"/>
      <c r="F237" s="12"/>
      <c r="H237" s="5"/>
      <c r="I237" s="2"/>
      <c r="J237" s="2"/>
      <c r="K237" s="6"/>
      <c r="L237" s="6"/>
      <c r="M237" s="6"/>
      <c r="N237" s="6"/>
      <c r="O237" s="6"/>
      <c r="P237" s="6"/>
      <c r="Q237" s="6"/>
      <c r="S237" s="12"/>
      <c r="T237" s="720"/>
    </row>
    <row r="238" spans="2:20" s="1" customFormat="1">
      <c r="B238" s="2"/>
      <c r="C238" s="2"/>
      <c r="F238" s="12"/>
      <c r="H238" s="5"/>
      <c r="I238" s="2"/>
      <c r="J238" s="2"/>
      <c r="K238" s="6"/>
      <c r="L238" s="6"/>
      <c r="M238" s="6"/>
      <c r="N238" s="6"/>
      <c r="O238" s="6"/>
      <c r="P238" s="6"/>
      <c r="Q238" s="6"/>
      <c r="S238" s="12"/>
      <c r="T238" s="720"/>
    </row>
    <row r="239" spans="2:20" s="1" customFormat="1">
      <c r="B239" s="2"/>
      <c r="C239" s="2"/>
      <c r="F239" s="12"/>
      <c r="H239" s="5"/>
      <c r="I239" s="2"/>
      <c r="J239" s="2"/>
      <c r="K239" s="6"/>
      <c r="L239" s="6"/>
      <c r="M239" s="6"/>
      <c r="N239" s="6"/>
      <c r="O239" s="6"/>
      <c r="P239" s="6"/>
      <c r="Q239" s="6"/>
      <c r="S239" s="12"/>
      <c r="T239" s="720"/>
    </row>
    <row r="240" spans="2:20" s="1" customFormat="1">
      <c r="B240" s="2"/>
      <c r="C240" s="2"/>
      <c r="F240" s="12"/>
      <c r="H240" s="5"/>
      <c r="I240" s="2"/>
      <c r="J240" s="2"/>
      <c r="K240" s="6"/>
      <c r="L240" s="6"/>
      <c r="M240" s="6"/>
      <c r="N240" s="6"/>
      <c r="O240" s="6"/>
      <c r="P240" s="6"/>
      <c r="Q240" s="6"/>
      <c r="S240" s="12"/>
      <c r="T240" s="720"/>
    </row>
    <row r="241" spans="2:20" s="1" customFormat="1">
      <c r="B241" s="2"/>
      <c r="C241" s="2"/>
      <c r="F241" s="12"/>
      <c r="H241" s="5"/>
      <c r="I241" s="2"/>
      <c r="J241" s="2"/>
      <c r="K241" s="6"/>
      <c r="L241" s="6"/>
      <c r="M241" s="6"/>
      <c r="N241" s="6"/>
      <c r="O241" s="6"/>
      <c r="P241" s="6"/>
      <c r="Q241" s="6"/>
      <c r="S241" s="12"/>
      <c r="T241" s="720"/>
    </row>
    <row r="242" spans="2:20" s="1" customFormat="1">
      <c r="B242" s="2"/>
      <c r="C242" s="2"/>
      <c r="F242" s="12"/>
      <c r="H242" s="5"/>
      <c r="I242" s="2"/>
      <c r="J242" s="2"/>
      <c r="K242" s="6"/>
      <c r="L242" s="6"/>
      <c r="M242" s="6"/>
      <c r="N242" s="6"/>
      <c r="O242" s="6"/>
      <c r="P242" s="6"/>
      <c r="Q242" s="6"/>
      <c r="S242" s="12"/>
      <c r="T242" s="720"/>
    </row>
    <row r="243" spans="2:20" s="1" customFormat="1">
      <c r="B243" s="2"/>
      <c r="C243" s="2"/>
      <c r="F243" s="12"/>
      <c r="H243" s="5"/>
      <c r="I243" s="2"/>
      <c r="J243" s="2"/>
      <c r="K243" s="6"/>
      <c r="L243" s="6"/>
      <c r="M243" s="6"/>
      <c r="N243" s="6"/>
      <c r="O243" s="6"/>
      <c r="P243" s="6"/>
      <c r="Q243" s="6"/>
      <c r="S243" s="12"/>
      <c r="T243" s="720"/>
    </row>
    <row r="244" spans="2:20" s="1" customFormat="1">
      <c r="B244" s="2"/>
      <c r="C244" s="2"/>
      <c r="F244" s="12"/>
      <c r="H244" s="5"/>
      <c r="I244" s="2"/>
      <c r="J244" s="2"/>
      <c r="K244" s="6"/>
      <c r="L244" s="6"/>
      <c r="M244" s="6"/>
      <c r="N244" s="6"/>
      <c r="O244" s="6"/>
      <c r="P244" s="6"/>
      <c r="Q244" s="6"/>
      <c r="S244" s="12"/>
      <c r="T244" s="720"/>
    </row>
    <row r="245" spans="2:20" s="1" customFormat="1">
      <c r="B245" s="2"/>
      <c r="C245" s="2"/>
      <c r="F245" s="12"/>
      <c r="H245" s="5"/>
      <c r="I245" s="2"/>
      <c r="J245" s="2"/>
      <c r="K245" s="6"/>
      <c r="L245" s="6"/>
      <c r="M245" s="6"/>
      <c r="N245" s="6"/>
      <c r="O245" s="6"/>
      <c r="P245" s="6"/>
      <c r="Q245" s="6"/>
      <c r="S245" s="12"/>
      <c r="T245" s="720"/>
    </row>
    <row r="246" spans="2:20" s="1" customFormat="1">
      <c r="B246" s="2"/>
      <c r="C246" s="2"/>
      <c r="F246" s="12"/>
      <c r="H246" s="5"/>
      <c r="I246" s="2"/>
      <c r="J246" s="2"/>
      <c r="K246" s="6"/>
      <c r="L246" s="6"/>
      <c r="M246" s="6"/>
      <c r="N246" s="6"/>
      <c r="O246" s="6"/>
      <c r="P246" s="6"/>
      <c r="Q246" s="6"/>
      <c r="S246" s="12"/>
      <c r="T246" s="720"/>
    </row>
    <row r="247" spans="2:20" s="1" customFormat="1">
      <c r="B247" s="2"/>
      <c r="C247" s="2"/>
      <c r="F247" s="12"/>
      <c r="H247" s="5"/>
      <c r="I247" s="2"/>
      <c r="J247" s="2"/>
      <c r="K247" s="6"/>
      <c r="L247" s="6"/>
      <c r="M247" s="6"/>
      <c r="N247" s="6"/>
      <c r="O247" s="6"/>
      <c r="P247" s="6"/>
      <c r="Q247" s="6"/>
      <c r="S247" s="12"/>
      <c r="T247" s="720"/>
    </row>
    <row r="248" spans="2:20" s="1" customFormat="1">
      <c r="B248" s="2"/>
      <c r="C248" s="2"/>
      <c r="F248" s="12"/>
      <c r="H248" s="5"/>
      <c r="I248" s="2"/>
      <c r="J248" s="2"/>
      <c r="K248" s="6"/>
      <c r="L248" s="6"/>
      <c r="M248" s="6"/>
      <c r="N248" s="6"/>
      <c r="O248" s="6"/>
      <c r="P248" s="6"/>
      <c r="Q248" s="6"/>
      <c r="S248" s="12"/>
      <c r="T248" s="720"/>
    </row>
    <row r="249" spans="2:20" s="1" customFormat="1">
      <c r="B249" s="2"/>
      <c r="C249" s="2"/>
      <c r="F249" s="12"/>
      <c r="H249" s="5"/>
      <c r="I249" s="2"/>
      <c r="J249" s="2"/>
      <c r="K249" s="6"/>
      <c r="L249" s="6"/>
      <c r="M249" s="6"/>
      <c r="N249" s="6"/>
      <c r="O249" s="6"/>
      <c r="P249" s="6"/>
      <c r="Q249" s="6"/>
      <c r="S249" s="12"/>
      <c r="T249" s="720"/>
    </row>
    <row r="250" spans="2:20" s="1" customFormat="1">
      <c r="B250" s="2"/>
      <c r="C250" s="2"/>
      <c r="F250" s="12"/>
      <c r="H250" s="5"/>
      <c r="I250" s="2"/>
      <c r="J250" s="2"/>
      <c r="K250" s="6"/>
      <c r="L250" s="6"/>
      <c r="M250" s="6"/>
      <c r="N250" s="6"/>
      <c r="O250" s="6"/>
      <c r="P250" s="6"/>
      <c r="Q250" s="6"/>
      <c r="S250" s="12"/>
      <c r="T250" s="720"/>
    </row>
    <row r="251" spans="2:20" s="1" customFormat="1">
      <c r="B251" s="2"/>
      <c r="C251" s="2"/>
      <c r="F251" s="12"/>
      <c r="H251" s="5"/>
      <c r="I251" s="2"/>
      <c r="J251" s="2"/>
      <c r="K251" s="6"/>
      <c r="L251" s="6"/>
      <c r="M251" s="6"/>
      <c r="N251" s="6"/>
      <c r="O251" s="6"/>
      <c r="P251" s="6"/>
      <c r="Q251" s="6"/>
      <c r="S251" s="12"/>
      <c r="T251" s="720"/>
    </row>
    <row r="252" spans="2:20" s="1" customFormat="1">
      <c r="B252" s="2"/>
      <c r="C252" s="2"/>
      <c r="F252" s="12"/>
      <c r="H252" s="5"/>
      <c r="I252" s="2"/>
      <c r="J252" s="2"/>
      <c r="K252" s="6"/>
      <c r="L252" s="6"/>
      <c r="M252" s="6"/>
      <c r="N252" s="6"/>
      <c r="O252" s="6"/>
      <c r="P252" s="6"/>
      <c r="Q252" s="6"/>
      <c r="S252" s="12"/>
      <c r="T252" s="720"/>
    </row>
    <row r="253" spans="2:20" s="1" customFormat="1">
      <c r="B253" s="2"/>
      <c r="C253" s="2"/>
      <c r="F253" s="12"/>
      <c r="H253" s="5"/>
      <c r="I253" s="2"/>
      <c r="J253" s="2"/>
      <c r="K253" s="6"/>
      <c r="L253" s="6"/>
      <c r="M253" s="6"/>
      <c r="N253" s="6"/>
      <c r="O253" s="6"/>
      <c r="P253" s="6"/>
      <c r="Q253" s="6"/>
      <c r="S253" s="12"/>
      <c r="T253" s="720"/>
    </row>
    <row r="254" spans="2:20" s="1" customFormat="1">
      <c r="B254" s="2"/>
      <c r="C254" s="2"/>
      <c r="F254" s="12"/>
      <c r="H254" s="5"/>
      <c r="I254" s="2"/>
      <c r="J254" s="2"/>
      <c r="K254" s="6"/>
      <c r="L254" s="6"/>
      <c r="M254" s="6"/>
      <c r="N254" s="6"/>
      <c r="O254" s="6"/>
      <c r="P254" s="6"/>
      <c r="Q254" s="6"/>
      <c r="S254" s="12"/>
      <c r="T254" s="720"/>
    </row>
    <row r="255" spans="2:20" s="1" customFormat="1">
      <c r="B255" s="2"/>
      <c r="C255" s="2"/>
      <c r="F255" s="12"/>
      <c r="H255" s="5"/>
      <c r="I255" s="2"/>
      <c r="J255" s="2"/>
      <c r="K255" s="6"/>
      <c r="L255" s="6"/>
      <c r="M255" s="6"/>
      <c r="N255" s="6"/>
      <c r="O255" s="6"/>
      <c r="P255" s="6"/>
      <c r="Q255" s="6"/>
      <c r="S255" s="12"/>
      <c r="T255" s="720"/>
    </row>
    <row r="256" spans="2:20" s="1" customFormat="1">
      <c r="B256" s="2"/>
      <c r="C256" s="2"/>
      <c r="F256" s="12"/>
      <c r="H256" s="5"/>
      <c r="I256" s="2"/>
      <c r="J256" s="2"/>
      <c r="K256" s="6"/>
      <c r="L256" s="6"/>
      <c r="M256" s="6"/>
      <c r="N256" s="6"/>
      <c r="O256" s="6"/>
      <c r="P256" s="6"/>
      <c r="Q256" s="6"/>
      <c r="S256" s="12"/>
      <c r="T256" s="720"/>
    </row>
    <row r="257" spans="2:20" s="1" customFormat="1">
      <c r="B257" s="2"/>
      <c r="C257" s="2"/>
      <c r="F257" s="12"/>
      <c r="H257" s="5"/>
      <c r="I257" s="2"/>
      <c r="J257" s="2"/>
      <c r="K257" s="6"/>
      <c r="L257" s="6"/>
      <c r="M257" s="6"/>
      <c r="N257" s="6"/>
      <c r="O257" s="6"/>
      <c r="P257" s="6"/>
      <c r="Q257" s="6"/>
      <c r="S257" s="12"/>
      <c r="T257" s="720"/>
    </row>
    <row r="258" spans="2:20" s="1" customFormat="1">
      <c r="B258" s="2"/>
      <c r="C258" s="2"/>
      <c r="F258" s="12"/>
      <c r="H258" s="5"/>
      <c r="I258" s="2"/>
      <c r="J258" s="2"/>
      <c r="K258" s="6"/>
      <c r="L258" s="6"/>
      <c r="M258" s="6"/>
      <c r="N258" s="6"/>
      <c r="O258" s="6"/>
      <c r="P258" s="6"/>
      <c r="Q258" s="6"/>
      <c r="S258" s="12"/>
      <c r="T258" s="720"/>
    </row>
    <row r="259" spans="2:20" s="1" customFormat="1">
      <c r="B259" s="2"/>
      <c r="C259" s="2"/>
      <c r="F259" s="12"/>
      <c r="H259" s="5"/>
      <c r="I259" s="2"/>
      <c r="J259" s="2"/>
      <c r="K259" s="6"/>
      <c r="L259" s="6"/>
      <c r="M259" s="6"/>
      <c r="N259" s="6"/>
      <c r="O259" s="6"/>
      <c r="P259" s="6"/>
      <c r="Q259" s="6"/>
      <c r="S259" s="12"/>
      <c r="T259" s="720"/>
    </row>
    <row r="260" spans="2:20" s="1" customFormat="1">
      <c r="B260" s="2"/>
      <c r="C260" s="2"/>
      <c r="F260" s="12"/>
      <c r="H260" s="5"/>
      <c r="I260" s="2"/>
      <c r="J260" s="2"/>
      <c r="K260" s="6"/>
      <c r="L260" s="6"/>
      <c r="M260" s="6"/>
      <c r="N260" s="6"/>
      <c r="O260" s="6"/>
      <c r="P260" s="6"/>
      <c r="Q260" s="6"/>
      <c r="S260" s="12"/>
      <c r="T260" s="720"/>
    </row>
    <row r="261" spans="2:20" s="1" customFormat="1">
      <c r="B261" s="2"/>
      <c r="C261" s="2"/>
      <c r="F261" s="12"/>
      <c r="H261" s="5"/>
      <c r="I261" s="2"/>
      <c r="J261" s="2"/>
      <c r="K261" s="6"/>
      <c r="L261" s="6"/>
      <c r="M261" s="6"/>
      <c r="N261" s="6"/>
      <c r="O261" s="6"/>
      <c r="P261" s="6"/>
      <c r="Q261" s="6"/>
      <c r="S261" s="12"/>
      <c r="T261" s="720"/>
    </row>
    <row r="262" spans="2:20" s="1" customFormat="1">
      <c r="B262" s="2"/>
      <c r="C262" s="2"/>
      <c r="F262" s="12"/>
      <c r="H262" s="5"/>
      <c r="I262" s="2"/>
      <c r="J262" s="2"/>
      <c r="K262" s="6"/>
      <c r="L262" s="6"/>
      <c r="M262" s="6"/>
      <c r="N262" s="6"/>
      <c r="O262" s="6"/>
      <c r="P262" s="6"/>
      <c r="Q262" s="6"/>
      <c r="S262" s="12"/>
      <c r="T262" s="720"/>
    </row>
    <row r="263" spans="2:20" s="1" customFormat="1">
      <c r="B263" s="2"/>
      <c r="C263" s="2"/>
      <c r="F263" s="12"/>
      <c r="H263" s="5"/>
      <c r="I263" s="2"/>
      <c r="J263" s="2"/>
      <c r="K263" s="6"/>
      <c r="L263" s="6"/>
      <c r="M263" s="6"/>
      <c r="N263" s="6"/>
      <c r="O263" s="6"/>
      <c r="P263" s="6"/>
      <c r="Q263" s="6"/>
      <c r="S263" s="12"/>
      <c r="T263" s="720"/>
    </row>
    <row r="264" spans="2:20" s="1" customFormat="1">
      <c r="B264" s="2"/>
      <c r="C264" s="2"/>
      <c r="F264" s="12"/>
      <c r="H264" s="5"/>
      <c r="I264" s="2"/>
      <c r="J264" s="2"/>
      <c r="K264" s="6"/>
      <c r="L264" s="6"/>
      <c r="M264" s="6"/>
      <c r="N264" s="6"/>
      <c r="O264" s="6"/>
      <c r="P264" s="6"/>
      <c r="Q264" s="6"/>
      <c r="S264" s="12"/>
      <c r="T264" s="720"/>
    </row>
    <row r="265" spans="2:20" s="1" customFormat="1">
      <c r="B265" s="2"/>
      <c r="C265" s="2"/>
      <c r="F265" s="12"/>
      <c r="H265" s="5"/>
      <c r="I265" s="2"/>
      <c r="J265" s="2"/>
      <c r="K265" s="6"/>
      <c r="L265" s="6"/>
      <c r="M265" s="6"/>
      <c r="N265" s="6"/>
      <c r="O265" s="6"/>
      <c r="P265" s="6"/>
      <c r="Q265" s="6"/>
      <c r="S265" s="12"/>
      <c r="T265" s="720"/>
    </row>
    <row r="266" spans="2:20" s="1" customFormat="1">
      <c r="B266" s="2"/>
      <c r="C266" s="2"/>
      <c r="F266" s="12"/>
      <c r="H266" s="5"/>
      <c r="I266" s="2"/>
      <c r="J266" s="2"/>
      <c r="K266" s="6"/>
      <c r="L266" s="6"/>
      <c r="M266" s="6"/>
      <c r="N266" s="6"/>
      <c r="O266" s="6"/>
      <c r="P266" s="6"/>
      <c r="Q266" s="6"/>
      <c r="S266" s="12"/>
      <c r="T266" s="720"/>
    </row>
    <row r="267" spans="2:20" s="1" customFormat="1">
      <c r="B267" s="2"/>
      <c r="C267" s="2"/>
      <c r="F267" s="12"/>
      <c r="H267" s="5"/>
      <c r="I267" s="2"/>
      <c r="J267" s="2"/>
      <c r="K267" s="6"/>
      <c r="L267" s="6"/>
      <c r="M267" s="6"/>
      <c r="N267" s="6"/>
      <c r="O267" s="6"/>
      <c r="P267" s="6"/>
      <c r="Q267" s="6"/>
      <c r="S267" s="12"/>
      <c r="T267" s="720"/>
    </row>
    <row r="268" spans="2:20" s="1" customFormat="1">
      <c r="B268" s="2"/>
      <c r="C268" s="2"/>
      <c r="F268" s="12"/>
      <c r="H268" s="5"/>
      <c r="I268" s="2"/>
      <c r="J268" s="2"/>
      <c r="K268" s="6"/>
      <c r="L268" s="6"/>
      <c r="M268" s="6"/>
      <c r="N268" s="6"/>
      <c r="O268" s="6"/>
      <c r="P268" s="6"/>
      <c r="Q268" s="6"/>
      <c r="S268" s="12"/>
      <c r="T268" s="720"/>
    </row>
    <row r="269" spans="2:20" s="1" customFormat="1">
      <c r="B269" s="2"/>
      <c r="C269" s="2"/>
      <c r="F269" s="12"/>
      <c r="H269" s="5"/>
      <c r="I269" s="2"/>
      <c r="J269" s="2"/>
      <c r="K269" s="6"/>
      <c r="L269" s="6"/>
      <c r="M269" s="6"/>
      <c r="N269" s="6"/>
      <c r="O269" s="6"/>
      <c r="P269" s="6"/>
      <c r="Q269" s="6"/>
      <c r="S269" s="12"/>
      <c r="T269" s="720"/>
    </row>
    <row r="270" spans="2:20" s="1" customFormat="1">
      <c r="B270" s="2"/>
      <c r="C270" s="2"/>
      <c r="F270" s="12"/>
      <c r="H270" s="5"/>
      <c r="I270" s="2"/>
      <c r="J270" s="2"/>
      <c r="K270" s="6"/>
      <c r="L270" s="6"/>
      <c r="M270" s="6"/>
      <c r="N270" s="6"/>
      <c r="O270" s="6"/>
      <c r="P270" s="6"/>
      <c r="Q270" s="6"/>
      <c r="S270" s="12"/>
      <c r="T270" s="720"/>
    </row>
    <row r="271" spans="2:20" s="1" customFormat="1">
      <c r="B271" s="2"/>
      <c r="C271" s="2"/>
      <c r="F271" s="12"/>
      <c r="H271" s="5"/>
      <c r="I271" s="2"/>
      <c r="J271" s="2"/>
      <c r="K271" s="6"/>
      <c r="L271" s="6"/>
      <c r="M271" s="6"/>
      <c r="N271" s="6"/>
      <c r="O271" s="6"/>
      <c r="P271" s="6"/>
      <c r="Q271" s="6"/>
      <c r="S271" s="12"/>
      <c r="T271" s="720"/>
    </row>
    <row r="272" spans="2:20" s="1" customFormat="1">
      <c r="B272" s="2"/>
      <c r="C272" s="2"/>
      <c r="F272" s="12"/>
      <c r="H272" s="5"/>
      <c r="I272" s="2"/>
      <c r="J272" s="2"/>
      <c r="K272" s="6"/>
      <c r="L272" s="6"/>
      <c r="M272" s="6"/>
      <c r="N272" s="6"/>
      <c r="O272" s="6"/>
      <c r="P272" s="6"/>
      <c r="Q272" s="6"/>
      <c r="S272" s="12"/>
      <c r="T272" s="720"/>
    </row>
    <row r="273" spans="2:20" s="1" customFormat="1">
      <c r="B273" s="2"/>
      <c r="C273" s="2"/>
      <c r="F273" s="12"/>
      <c r="H273" s="5"/>
      <c r="I273" s="2"/>
      <c r="J273" s="2"/>
      <c r="K273" s="6"/>
      <c r="L273" s="6"/>
      <c r="M273" s="6"/>
      <c r="N273" s="6"/>
      <c r="O273" s="6"/>
      <c r="P273" s="6"/>
      <c r="Q273" s="6"/>
      <c r="S273" s="12"/>
      <c r="T273" s="720"/>
    </row>
    <row r="274" spans="2:20" s="1" customFormat="1">
      <c r="B274" s="2"/>
      <c r="C274" s="2"/>
      <c r="F274" s="12"/>
      <c r="H274" s="5"/>
      <c r="I274" s="2"/>
      <c r="J274" s="2"/>
      <c r="K274" s="6"/>
      <c r="L274" s="6"/>
      <c r="M274" s="6"/>
      <c r="N274" s="6"/>
      <c r="O274" s="6"/>
      <c r="P274" s="6"/>
      <c r="Q274" s="6"/>
      <c r="S274" s="12"/>
      <c r="T274" s="720"/>
    </row>
    <row r="275" spans="2:20" s="1" customFormat="1">
      <c r="B275" s="2"/>
      <c r="C275" s="2"/>
      <c r="F275" s="12"/>
      <c r="H275" s="5"/>
      <c r="I275" s="2"/>
      <c r="J275" s="2"/>
      <c r="K275" s="6"/>
      <c r="L275" s="6"/>
      <c r="M275" s="6"/>
      <c r="N275" s="6"/>
      <c r="O275" s="6"/>
      <c r="P275" s="6"/>
      <c r="Q275" s="6"/>
      <c r="S275" s="12"/>
      <c r="T275" s="720"/>
    </row>
    <row r="276" spans="2:20" s="1" customFormat="1">
      <c r="B276" s="2"/>
      <c r="C276" s="2"/>
      <c r="F276" s="12"/>
      <c r="H276" s="5"/>
      <c r="I276" s="2"/>
      <c r="J276" s="2"/>
      <c r="K276" s="6"/>
      <c r="L276" s="6"/>
      <c r="M276" s="6"/>
      <c r="N276" s="6"/>
      <c r="O276" s="6"/>
      <c r="P276" s="6"/>
      <c r="Q276" s="6"/>
      <c r="S276" s="12"/>
      <c r="T276" s="720"/>
    </row>
    <row r="277" spans="2:20" s="1" customFormat="1">
      <c r="B277" s="2"/>
      <c r="C277" s="2"/>
      <c r="F277" s="12"/>
      <c r="H277" s="5"/>
      <c r="I277" s="2"/>
      <c r="J277" s="2"/>
      <c r="K277" s="6"/>
      <c r="L277" s="6"/>
      <c r="M277" s="6"/>
      <c r="N277" s="6"/>
      <c r="O277" s="6"/>
      <c r="P277" s="6"/>
      <c r="Q277" s="6"/>
      <c r="S277" s="12"/>
      <c r="T277" s="720"/>
    </row>
    <row r="278" spans="2:20" s="1" customFormat="1">
      <c r="B278" s="2"/>
      <c r="C278" s="2"/>
      <c r="F278" s="12"/>
      <c r="H278" s="5"/>
      <c r="I278" s="2"/>
      <c r="J278" s="2"/>
      <c r="K278" s="6"/>
      <c r="L278" s="6"/>
      <c r="M278" s="6"/>
      <c r="N278" s="6"/>
      <c r="O278" s="6"/>
      <c r="P278" s="6"/>
      <c r="Q278" s="6"/>
      <c r="S278" s="12"/>
      <c r="T278" s="720"/>
    </row>
    <row r="279" spans="2:20" s="1" customFormat="1">
      <c r="B279" s="2"/>
      <c r="C279" s="2"/>
      <c r="F279" s="12"/>
      <c r="H279" s="5"/>
      <c r="I279" s="2"/>
      <c r="J279" s="2"/>
      <c r="K279" s="6"/>
      <c r="L279" s="6"/>
      <c r="M279" s="6"/>
      <c r="N279" s="6"/>
      <c r="O279" s="6"/>
      <c r="P279" s="6"/>
      <c r="Q279" s="6"/>
      <c r="S279" s="12"/>
      <c r="T279" s="720"/>
    </row>
    <row r="280" spans="2:20" s="1" customFormat="1">
      <c r="B280" s="2"/>
      <c r="C280" s="2"/>
      <c r="F280" s="12"/>
      <c r="H280" s="5"/>
      <c r="I280" s="2"/>
      <c r="J280" s="2"/>
      <c r="K280" s="6"/>
      <c r="L280" s="6"/>
      <c r="M280" s="6"/>
      <c r="N280" s="6"/>
      <c r="O280" s="6"/>
      <c r="P280" s="6"/>
      <c r="Q280" s="6"/>
      <c r="S280" s="12"/>
      <c r="T280" s="720"/>
    </row>
    <row r="281" spans="2:20" s="1" customFormat="1">
      <c r="B281" s="2"/>
      <c r="C281" s="2"/>
      <c r="F281" s="12"/>
      <c r="H281" s="5"/>
      <c r="I281" s="2"/>
      <c r="J281" s="2"/>
      <c r="K281" s="6"/>
      <c r="L281" s="6"/>
      <c r="M281" s="6"/>
      <c r="N281" s="6"/>
      <c r="O281" s="6"/>
      <c r="P281" s="6"/>
      <c r="Q281" s="6"/>
      <c r="S281" s="12"/>
      <c r="T281" s="720"/>
    </row>
    <row r="282" spans="2:20" s="1" customFormat="1">
      <c r="B282" s="2"/>
      <c r="C282" s="2"/>
      <c r="F282" s="12"/>
      <c r="H282" s="5"/>
      <c r="I282" s="2"/>
      <c r="J282" s="2"/>
      <c r="K282" s="6"/>
      <c r="L282" s="6"/>
      <c r="M282" s="6"/>
      <c r="N282" s="6"/>
      <c r="O282" s="6"/>
      <c r="P282" s="6"/>
      <c r="Q282" s="6"/>
      <c r="S282" s="12"/>
      <c r="T282" s="720"/>
    </row>
    <row r="283" spans="2:20" s="1" customFormat="1">
      <c r="B283" s="2"/>
      <c r="C283" s="2"/>
      <c r="F283" s="12"/>
      <c r="H283" s="5"/>
      <c r="I283" s="2"/>
      <c r="J283" s="2"/>
      <c r="K283" s="6"/>
      <c r="L283" s="6"/>
      <c r="M283" s="6"/>
      <c r="N283" s="6"/>
      <c r="O283" s="6"/>
      <c r="P283" s="6"/>
      <c r="Q283" s="6"/>
      <c r="S283" s="12"/>
      <c r="T283" s="720"/>
    </row>
    <row r="284" spans="2:20" s="1" customFormat="1">
      <c r="B284" s="2"/>
      <c r="C284" s="2"/>
      <c r="F284" s="12"/>
      <c r="H284" s="5"/>
      <c r="I284" s="2"/>
      <c r="J284" s="2"/>
      <c r="K284" s="6"/>
      <c r="L284" s="6"/>
      <c r="M284" s="6"/>
      <c r="N284" s="6"/>
      <c r="O284" s="6"/>
      <c r="P284" s="6"/>
      <c r="Q284" s="6"/>
      <c r="S284" s="12"/>
      <c r="T284" s="720"/>
    </row>
    <row r="285" spans="2:20" s="1" customFormat="1">
      <c r="B285" s="2"/>
      <c r="C285" s="2"/>
      <c r="F285" s="12"/>
      <c r="H285" s="5"/>
      <c r="I285" s="2"/>
      <c r="J285" s="2"/>
      <c r="K285" s="6"/>
      <c r="L285" s="6"/>
      <c r="M285" s="6"/>
      <c r="N285" s="6"/>
      <c r="O285" s="6"/>
      <c r="P285" s="6"/>
      <c r="Q285" s="6"/>
      <c r="S285" s="12"/>
      <c r="T285" s="720"/>
    </row>
    <row r="286" spans="2:20" s="1" customFormat="1">
      <c r="B286" s="2"/>
      <c r="C286" s="2"/>
      <c r="F286" s="12"/>
      <c r="H286" s="5"/>
      <c r="I286" s="2"/>
      <c r="J286" s="2"/>
      <c r="K286" s="6"/>
      <c r="L286" s="6"/>
      <c r="M286" s="6"/>
      <c r="N286" s="6"/>
      <c r="O286" s="6"/>
      <c r="P286" s="6"/>
      <c r="Q286" s="6"/>
      <c r="S286" s="12"/>
      <c r="T286" s="720"/>
    </row>
    <row r="287" spans="2:20" s="1" customFormat="1">
      <c r="B287" s="2"/>
      <c r="C287" s="2"/>
      <c r="F287" s="12"/>
      <c r="H287" s="5"/>
      <c r="I287" s="2"/>
      <c r="J287" s="2"/>
      <c r="K287" s="6"/>
      <c r="L287" s="6"/>
      <c r="M287" s="6"/>
      <c r="N287" s="6"/>
      <c r="O287" s="6"/>
      <c r="P287" s="6"/>
      <c r="Q287" s="6"/>
      <c r="S287" s="12"/>
      <c r="T287" s="720"/>
    </row>
    <row r="288" spans="2:20" s="1" customFormat="1">
      <c r="B288" s="2"/>
      <c r="C288" s="2"/>
      <c r="F288" s="12"/>
      <c r="H288" s="5"/>
      <c r="I288" s="2"/>
      <c r="J288" s="2"/>
      <c r="K288" s="6"/>
      <c r="L288" s="6"/>
      <c r="M288" s="6"/>
      <c r="N288" s="6"/>
      <c r="O288" s="6"/>
      <c r="P288" s="6"/>
      <c r="Q288" s="6"/>
      <c r="S288" s="12"/>
      <c r="T288" s="720"/>
    </row>
    <row r="289" spans="2:20" s="1" customFormat="1">
      <c r="B289" s="2"/>
      <c r="C289" s="2"/>
      <c r="F289" s="12"/>
      <c r="H289" s="5"/>
      <c r="I289" s="2"/>
      <c r="J289" s="2"/>
      <c r="K289" s="6"/>
      <c r="L289" s="6"/>
      <c r="M289" s="6"/>
      <c r="N289" s="6"/>
      <c r="O289" s="6"/>
      <c r="P289" s="6"/>
      <c r="Q289" s="6"/>
      <c r="S289" s="12"/>
      <c r="T289" s="720"/>
    </row>
    <row r="290" spans="2:20" s="1" customFormat="1">
      <c r="B290" s="2"/>
      <c r="C290" s="2"/>
      <c r="F290" s="12"/>
      <c r="H290" s="5"/>
      <c r="I290" s="2"/>
      <c r="J290" s="2"/>
      <c r="K290" s="6"/>
      <c r="L290" s="6"/>
      <c r="M290" s="6"/>
      <c r="N290" s="6"/>
      <c r="O290" s="6"/>
      <c r="P290" s="6"/>
      <c r="Q290" s="6"/>
      <c r="S290" s="12"/>
      <c r="T290" s="720"/>
    </row>
    <row r="291" spans="2:20" s="1" customFormat="1">
      <c r="B291" s="2"/>
      <c r="C291" s="2"/>
      <c r="F291" s="12"/>
      <c r="H291" s="5"/>
      <c r="I291" s="2"/>
      <c r="J291" s="2"/>
      <c r="K291" s="6"/>
      <c r="L291" s="6"/>
      <c r="M291" s="6"/>
      <c r="N291" s="6"/>
      <c r="O291" s="6"/>
      <c r="P291" s="6"/>
      <c r="Q291" s="6"/>
      <c r="S291" s="12"/>
      <c r="T291" s="720"/>
    </row>
    <row r="292" spans="2:20" s="1" customFormat="1">
      <c r="B292" s="2"/>
      <c r="C292" s="2"/>
      <c r="F292" s="12"/>
      <c r="H292" s="5"/>
      <c r="I292" s="2"/>
      <c r="J292" s="2"/>
      <c r="K292" s="6"/>
      <c r="L292" s="6"/>
      <c r="M292" s="6"/>
      <c r="N292" s="6"/>
      <c r="O292" s="6"/>
      <c r="P292" s="6"/>
      <c r="Q292" s="6"/>
      <c r="S292" s="12"/>
      <c r="T292" s="720"/>
    </row>
    <row r="293" spans="2:20" s="1" customFormat="1">
      <c r="B293" s="2"/>
      <c r="C293" s="2"/>
      <c r="F293" s="12"/>
      <c r="H293" s="5"/>
      <c r="I293" s="2"/>
      <c r="J293" s="2"/>
      <c r="K293" s="6"/>
      <c r="L293" s="6"/>
      <c r="M293" s="6"/>
      <c r="N293" s="6"/>
      <c r="O293" s="6"/>
      <c r="P293" s="6"/>
      <c r="Q293" s="6"/>
      <c r="S293" s="12"/>
      <c r="T293" s="720"/>
    </row>
    <row r="294" spans="2:20" s="1" customFormat="1">
      <c r="B294" s="2"/>
      <c r="C294" s="2"/>
      <c r="F294" s="12"/>
      <c r="H294" s="5"/>
      <c r="I294" s="2"/>
      <c r="J294" s="2"/>
      <c r="K294" s="6"/>
      <c r="L294" s="6"/>
      <c r="M294" s="6"/>
      <c r="N294" s="6"/>
      <c r="O294" s="6"/>
      <c r="P294" s="6"/>
      <c r="Q294" s="6"/>
      <c r="S294" s="12"/>
      <c r="T294" s="720"/>
    </row>
    <row r="295" spans="2:20" s="1" customFormat="1">
      <c r="B295" s="2"/>
      <c r="C295" s="2"/>
      <c r="F295" s="12"/>
      <c r="H295" s="5"/>
      <c r="I295" s="2"/>
      <c r="J295" s="2"/>
      <c r="K295" s="6"/>
      <c r="L295" s="6"/>
      <c r="M295" s="6"/>
      <c r="N295" s="6"/>
      <c r="O295" s="6"/>
      <c r="P295" s="6"/>
      <c r="Q295" s="6"/>
      <c r="S295" s="12"/>
      <c r="T295" s="720"/>
    </row>
    <row r="296" spans="2:20" s="1" customFormat="1">
      <c r="B296" s="2"/>
      <c r="C296" s="2"/>
      <c r="F296" s="12"/>
      <c r="H296" s="5"/>
      <c r="I296" s="2"/>
      <c r="J296" s="2"/>
      <c r="K296" s="6"/>
      <c r="L296" s="6"/>
      <c r="M296" s="6"/>
      <c r="N296" s="6"/>
      <c r="O296" s="6"/>
      <c r="P296" s="6"/>
      <c r="Q296" s="6"/>
      <c r="S296" s="12"/>
      <c r="T296" s="720"/>
    </row>
    <row r="297" spans="2:20" s="1" customFormat="1">
      <c r="B297" s="2"/>
      <c r="C297" s="2"/>
      <c r="F297" s="12"/>
      <c r="H297" s="5"/>
      <c r="I297" s="2"/>
      <c r="J297" s="2"/>
      <c r="K297" s="6"/>
      <c r="L297" s="6"/>
      <c r="M297" s="6"/>
      <c r="N297" s="6"/>
      <c r="O297" s="6"/>
      <c r="P297" s="6"/>
      <c r="Q297" s="6"/>
      <c r="S297" s="12"/>
      <c r="T297" s="720"/>
    </row>
    <row r="298" spans="2:20" s="1" customFormat="1">
      <c r="B298" s="2"/>
      <c r="C298" s="2"/>
      <c r="F298" s="12"/>
      <c r="H298" s="5"/>
      <c r="I298" s="2"/>
      <c r="J298" s="2"/>
      <c r="K298" s="6"/>
      <c r="L298" s="6"/>
      <c r="M298" s="6"/>
      <c r="N298" s="6"/>
      <c r="O298" s="6"/>
      <c r="P298" s="6"/>
      <c r="Q298" s="6"/>
      <c r="S298" s="12"/>
      <c r="T298" s="720"/>
    </row>
    <row r="299" spans="2:20" s="1" customFormat="1">
      <c r="B299" s="2"/>
      <c r="C299" s="2"/>
      <c r="F299" s="12"/>
      <c r="H299" s="5"/>
      <c r="I299" s="2"/>
      <c r="J299" s="2"/>
      <c r="K299" s="6"/>
      <c r="L299" s="6"/>
      <c r="M299" s="6"/>
      <c r="N299" s="6"/>
      <c r="O299" s="6"/>
      <c r="P299" s="6"/>
      <c r="Q299" s="6"/>
      <c r="S299" s="12"/>
      <c r="T299" s="720"/>
    </row>
    <row r="300" spans="2:20" s="1" customFormat="1">
      <c r="B300" s="2"/>
      <c r="C300" s="2"/>
      <c r="F300" s="12"/>
      <c r="H300" s="5"/>
      <c r="I300" s="2"/>
      <c r="J300" s="2"/>
      <c r="K300" s="6"/>
      <c r="L300" s="6"/>
      <c r="M300" s="6"/>
      <c r="N300" s="6"/>
      <c r="O300" s="6"/>
      <c r="P300" s="6"/>
      <c r="Q300" s="6"/>
      <c r="S300" s="12"/>
      <c r="T300" s="720"/>
    </row>
    <row r="301" spans="2:20" s="1" customFormat="1">
      <c r="B301" s="2"/>
      <c r="C301" s="2"/>
      <c r="F301" s="12"/>
      <c r="H301" s="5"/>
      <c r="I301" s="2"/>
      <c r="J301" s="2"/>
      <c r="K301" s="6"/>
      <c r="L301" s="6"/>
      <c r="M301" s="6"/>
      <c r="N301" s="6"/>
      <c r="O301" s="6"/>
      <c r="P301" s="6"/>
      <c r="Q301" s="6"/>
      <c r="S301" s="12"/>
      <c r="T301" s="720"/>
    </row>
    <row r="302" spans="2:20" s="1" customFormat="1">
      <c r="B302" s="2"/>
      <c r="C302" s="2"/>
      <c r="F302" s="12"/>
      <c r="H302" s="5"/>
      <c r="I302" s="2"/>
      <c r="J302" s="2"/>
      <c r="K302" s="6"/>
      <c r="L302" s="6"/>
      <c r="M302" s="6"/>
      <c r="N302" s="6"/>
      <c r="O302" s="6"/>
      <c r="P302" s="6"/>
      <c r="Q302" s="6"/>
      <c r="S302" s="12"/>
      <c r="T302" s="720"/>
    </row>
    <row r="303" spans="2:20" s="1" customFormat="1">
      <c r="B303" s="2"/>
      <c r="C303" s="2"/>
      <c r="F303" s="12"/>
      <c r="H303" s="5"/>
      <c r="I303" s="2"/>
      <c r="J303" s="2"/>
      <c r="K303" s="6"/>
      <c r="L303" s="6"/>
      <c r="M303" s="6"/>
      <c r="N303" s="6"/>
      <c r="O303" s="6"/>
      <c r="P303" s="6"/>
      <c r="Q303" s="6"/>
      <c r="S303" s="12"/>
      <c r="T303" s="720"/>
    </row>
    <row r="304" spans="2:20" s="1" customFormat="1">
      <c r="B304" s="2"/>
      <c r="C304" s="2"/>
      <c r="F304" s="12"/>
      <c r="H304" s="5"/>
      <c r="I304" s="2"/>
      <c r="J304" s="2"/>
      <c r="K304" s="6"/>
      <c r="L304" s="6"/>
      <c r="M304" s="6"/>
      <c r="N304" s="6"/>
      <c r="O304" s="6"/>
      <c r="P304" s="6"/>
      <c r="Q304" s="6"/>
      <c r="S304" s="12"/>
      <c r="T304" s="720"/>
    </row>
    <row r="305" spans="2:20" s="1" customFormat="1">
      <c r="B305" s="2"/>
      <c r="C305" s="2"/>
      <c r="F305" s="12"/>
      <c r="H305" s="5"/>
      <c r="I305" s="2"/>
      <c r="J305" s="2"/>
      <c r="K305" s="6"/>
      <c r="L305" s="6"/>
      <c r="M305" s="6"/>
      <c r="N305" s="6"/>
      <c r="O305" s="6"/>
      <c r="P305" s="6"/>
      <c r="Q305" s="6"/>
      <c r="S305" s="12"/>
      <c r="T305" s="720"/>
    </row>
    <row r="306" spans="2:20" s="1" customFormat="1">
      <c r="B306" s="2"/>
      <c r="C306" s="2"/>
      <c r="F306" s="12"/>
      <c r="H306" s="5"/>
      <c r="I306" s="2"/>
      <c r="J306" s="2"/>
      <c r="K306" s="6"/>
      <c r="L306" s="6"/>
      <c r="M306" s="6"/>
      <c r="N306" s="6"/>
      <c r="O306" s="6"/>
      <c r="P306" s="6"/>
      <c r="Q306" s="6"/>
      <c r="S306" s="12"/>
      <c r="T306" s="720"/>
    </row>
    <row r="307" spans="2:20" s="1" customFormat="1">
      <c r="B307" s="2"/>
      <c r="C307" s="2"/>
      <c r="F307" s="12"/>
      <c r="H307" s="5"/>
      <c r="I307" s="2"/>
      <c r="J307" s="2"/>
      <c r="K307" s="6"/>
      <c r="L307" s="6"/>
      <c r="M307" s="6"/>
      <c r="N307" s="6"/>
      <c r="O307" s="6"/>
      <c r="P307" s="6"/>
      <c r="Q307" s="6"/>
      <c r="S307" s="12"/>
      <c r="T307" s="720"/>
    </row>
    <row r="308" spans="2:20" s="1" customFormat="1">
      <c r="B308" s="2"/>
      <c r="C308" s="2"/>
      <c r="F308" s="12"/>
      <c r="H308" s="5"/>
      <c r="I308" s="2"/>
      <c r="J308" s="2"/>
      <c r="K308" s="6"/>
      <c r="L308" s="6"/>
      <c r="M308" s="6"/>
      <c r="N308" s="6"/>
      <c r="O308" s="6"/>
      <c r="P308" s="6"/>
      <c r="Q308" s="6"/>
      <c r="S308" s="12"/>
      <c r="T308" s="720"/>
    </row>
    <row r="309" spans="2:20" s="1" customFormat="1">
      <c r="B309" s="2"/>
      <c r="C309" s="2"/>
      <c r="F309" s="12"/>
      <c r="H309" s="5"/>
      <c r="I309" s="2"/>
      <c r="J309" s="2"/>
      <c r="K309" s="6"/>
      <c r="L309" s="6"/>
      <c r="M309" s="6"/>
      <c r="N309" s="6"/>
      <c r="O309" s="6"/>
      <c r="P309" s="6"/>
      <c r="Q309" s="6"/>
      <c r="S309" s="12"/>
      <c r="T309" s="720"/>
    </row>
    <row r="310" spans="2:20" s="1" customFormat="1">
      <c r="B310" s="2"/>
      <c r="C310" s="2"/>
      <c r="F310" s="12"/>
      <c r="H310" s="5"/>
      <c r="I310" s="2"/>
      <c r="J310" s="2"/>
      <c r="K310" s="6"/>
      <c r="L310" s="6"/>
      <c r="M310" s="6"/>
      <c r="N310" s="6"/>
      <c r="O310" s="6"/>
      <c r="P310" s="6"/>
      <c r="Q310" s="6"/>
      <c r="S310" s="12"/>
      <c r="T310" s="720"/>
    </row>
    <row r="311" spans="2:20" s="1" customFormat="1">
      <c r="B311" s="2"/>
      <c r="C311" s="2"/>
      <c r="F311" s="12"/>
      <c r="H311" s="5"/>
      <c r="I311" s="2"/>
      <c r="J311" s="2"/>
      <c r="K311" s="6"/>
      <c r="L311" s="6"/>
      <c r="M311" s="6"/>
      <c r="N311" s="6"/>
      <c r="O311" s="6"/>
      <c r="P311" s="6"/>
      <c r="Q311" s="6"/>
      <c r="S311" s="12"/>
      <c r="T311" s="720"/>
    </row>
    <row r="312" spans="2:20" s="1" customFormat="1">
      <c r="B312" s="2"/>
      <c r="C312" s="2"/>
      <c r="F312" s="12"/>
      <c r="H312" s="5"/>
      <c r="I312" s="2"/>
      <c r="J312" s="2"/>
      <c r="K312" s="6"/>
      <c r="L312" s="6"/>
      <c r="M312" s="6"/>
      <c r="N312" s="6"/>
      <c r="O312" s="6"/>
      <c r="P312" s="6"/>
      <c r="Q312" s="6"/>
      <c r="S312" s="12"/>
      <c r="T312" s="720"/>
    </row>
    <row r="313" spans="2:20" s="1" customFormat="1">
      <c r="B313" s="2"/>
      <c r="C313" s="2"/>
      <c r="F313" s="12"/>
      <c r="H313" s="5"/>
      <c r="I313" s="2"/>
      <c r="J313" s="2"/>
      <c r="K313" s="6"/>
      <c r="L313" s="6"/>
      <c r="M313" s="6"/>
      <c r="N313" s="6"/>
      <c r="O313" s="6"/>
      <c r="P313" s="6"/>
      <c r="Q313" s="6"/>
      <c r="S313" s="12"/>
      <c r="T313" s="720"/>
    </row>
    <row r="314" spans="2:20" s="1" customFormat="1">
      <c r="B314" s="2"/>
      <c r="C314" s="2"/>
      <c r="F314" s="12"/>
      <c r="H314" s="5"/>
      <c r="I314" s="2"/>
      <c r="J314" s="2"/>
      <c r="K314" s="6"/>
      <c r="L314" s="6"/>
      <c r="M314" s="6"/>
      <c r="N314" s="6"/>
      <c r="O314" s="6"/>
      <c r="P314" s="6"/>
      <c r="Q314" s="6"/>
      <c r="S314" s="12"/>
      <c r="T314" s="720"/>
    </row>
    <row r="315" spans="2:20" s="1" customFormat="1">
      <c r="B315" s="2"/>
      <c r="C315" s="2"/>
      <c r="F315" s="12"/>
      <c r="H315" s="5"/>
      <c r="I315" s="2"/>
      <c r="J315" s="2"/>
      <c r="K315" s="6"/>
      <c r="L315" s="6"/>
      <c r="M315" s="6"/>
      <c r="N315" s="6"/>
      <c r="O315" s="6"/>
      <c r="P315" s="6"/>
      <c r="Q315" s="6"/>
      <c r="S315" s="12"/>
      <c r="T315" s="720"/>
    </row>
    <row r="316" spans="2:20" s="1" customFormat="1">
      <c r="B316" s="2"/>
      <c r="C316" s="2"/>
      <c r="F316" s="12"/>
      <c r="H316" s="5"/>
      <c r="I316" s="2"/>
      <c r="J316" s="2"/>
      <c r="K316" s="6"/>
      <c r="L316" s="6"/>
      <c r="M316" s="6"/>
      <c r="N316" s="6"/>
      <c r="O316" s="6"/>
      <c r="P316" s="6"/>
      <c r="Q316" s="6"/>
      <c r="S316" s="12"/>
      <c r="T316" s="720"/>
    </row>
    <row r="317" spans="2:20" s="1" customFormat="1">
      <c r="B317" s="2"/>
      <c r="C317" s="2"/>
      <c r="F317" s="12"/>
      <c r="H317" s="5"/>
      <c r="I317" s="2"/>
      <c r="J317" s="2"/>
      <c r="K317" s="6"/>
      <c r="L317" s="6"/>
      <c r="M317" s="6"/>
      <c r="N317" s="6"/>
      <c r="O317" s="6"/>
      <c r="P317" s="6"/>
      <c r="Q317" s="6"/>
      <c r="S317" s="12"/>
      <c r="T317" s="720"/>
    </row>
    <row r="318" spans="2:20" s="1" customFormat="1">
      <c r="B318" s="2"/>
      <c r="C318" s="2"/>
      <c r="F318" s="12"/>
      <c r="H318" s="5"/>
      <c r="I318" s="2"/>
      <c r="J318" s="2"/>
      <c r="K318" s="6"/>
      <c r="L318" s="6"/>
      <c r="M318" s="6"/>
      <c r="N318" s="6"/>
      <c r="O318" s="6"/>
      <c r="P318" s="6"/>
      <c r="Q318" s="6"/>
      <c r="S318" s="12"/>
      <c r="T318" s="720"/>
    </row>
    <row r="319" spans="2:20" s="1" customFormat="1">
      <c r="B319" s="2"/>
      <c r="C319" s="2"/>
      <c r="F319" s="12"/>
      <c r="H319" s="5"/>
      <c r="I319" s="2"/>
      <c r="J319" s="2"/>
      <c r="K319" s="6"/>
      <c r="L319" s="6"/>
      <c r="M319" s="6"/>
      <c r="N319" s="6"/>
      <c r="O319" s="6"/>
      <c r="P319" s="6"/>
      <c r="Q319" s="6"/>
      <c r="S319" s="12"/>
      <c r="T319" s="720"/>
    </row>
    <row r="320" spans="2:20" s="1" customFormat="1">
      <c r="B320" s="2"/>
      <c r="C320" s="2"/>
      <c r="F320" s="12"/>
      <c r="H320" s="5"/>
      <c r="I320" s="2"/>
      <c r="J320" s="2"/>
      <c r="K320" s="6"/>
      <c r="L320" s="6"/>
      <c r="M320" s="6"/>
      <c r="N320" s="6"/>
      <c r="O320" s="6"/>
      <c r="P320" s="6"/>
      <c r="Q320" s="6"/>
      <c r="S320" s="12"/>
      <c r="T320" s="720"/>
    </row>
    <row r="321" spans="2:20" s="1" customFormat="1">
      <c r="B321" s="2"/>
      <c r="C321" s="2"/>
      <c r="F321" s="12"/>
      <c r="H321" s="5"/>
      <c r="I321" s="2"/>
      <c r="J321" s="2"/>
      <c r="K321" s="6"/>
      <c r="L321" s="6"/>
      <c r="M321" s="6"/>
      <c r="N321" s="6"/>
      <c r="O321" s="6"/>
      <c r="P321" s="6"/>
      <c r="Q321" s="6"/>
      <c r="S321" s="12"/>
      <c r="T321" s="720"/>
    </row>
    <row r="322" spans="2:20" s="1" customFormat="1">
      <c r="B322" s="2"/>
      <c r="C322" s="2"/>
      <c r="F322" s="12"/>
      <c r="H322" s="5"/>
      <c r="I322" s="2"/>
      <c r="J322" s="2"/>
      <c r="K322" s="6"/>
      <c r="L322" s="6"/>
      <c r="M322" s="6"/>
      <c r="N322" s="6"/>
      <c r="O322" s="6"/>
      <c r="P322" s="6"/>
      <c r="Q322" s="6"/>
      <c r="S322" s="12"/>
      <c r="T322" s="720"/>
    </row>
    <row r="323" spans="2:20" s="1" customFormat="1">
      <c r="B323" s="2"/>
      <c r="C323" s="2"/>
      <c r="F323" s="12"/>
      <c r="H323" s="5"/>
      <c r="I323" s="2"/>
      <c r="J323" s="2"/>
      <c r="K323" s="6"/>
      <c r="L323" s="6"/>
      <c r="M323" s="6"/>
      <c r="N323" s="6"/>
      <c r="O323" s="6"/>
      <c r="P323" s="6"/>
      <c r="Q323" s="6"/>
      <c r="S323" s="12"/>
      <c r="T323" s="720"/>
    </row>
    <row r="324" spans="2:20" s="1" customFormat="1">
      <c r="B324" s="2"/>
      <c r="C324" s="2"/>
      <c r="F324" s="12"/>
      <c r="H324" s="5"/>
      <c r="I324" s="2"/>
      <c r="J324" s="2"/>
      <c r="K324" s="6"/>
      <c r="L324" s="6"/>
      <c r="M324" s="6"/>
      <c r="N324" s="6"/>
      <c r="O324" s="6"/>
      <c r="P324" s="6"/>
      <c r="Q324" s="6"/>
      <c r="S324" s="12"/>
      <c r="T324" s="720"/>
    </row>
    <row r="325" spans="2:20" s="1" customFormat="1">
      <c r="B325" s="2"/>
      <c r="C325" s="2"/>
      <c r="F325" s="12"/>
      <c r="H325" s="5"/>
      <c r="I325" s="2"/>
      <c r="J325" s="2"/>
      <c r="K325" s="6"/>
      <c r="L325" s="6"/>
      <c r="M325" s="6"/>
      <c r="N325" s="6"/>
      <c r="O325" s="6"/>
      <c r="P325" s="6"/>
      <c r="Q325" s="6"/>
      <c r="S325" s="12"/>
      <c r="T325" s="720"/>
    </row>
    <row r="326" spans="2:20" s="1" customFormat="1">
      <c r="B326" s="2"/>
      <c r="C326" s="2"/>
      <c r="F326" s="12"/>
      <c r="H326" s="5"/>
      <c r="I326" s="2"/>
      <c r="J326" s="2"/>
      <c r="K326" s="6"/>
      <c r="L326" s="6"/>
      <c r="M326" s="6"/>
      <c r="N326" s="6"/>
      <c r="O326" s="6"/>
      <c r="P326" s="6"/>
      <c r="Q326" s="6"/>
      <c r="S326" s="12"/>
      <c r="T326" s="720"/>
    </row>
    <row r="327" spans="2:20" s="1" customFormat="1">
      <c r="B327" s="2"/>
      <c r="C327" s="2"/>
      <c r="F327" s="12"/>
      <c r="H327" s="5"/>
      <c r="I327" s="2"/>
      <c r="J327" s="2"/>
      <c r="K327" s="6"/>
      <c r="L327" s="6"/>
      <c r="M327" s="6"/>
      <c r="N327" s="6"/>
      <c r="O327" s="6"/>
      <c r="P327" s="6"/>
      <c r="Q327" s="6"/>
      <c r="S327" s="12"/>
      <c r="T327" s="720"/>
    </row>
    <row r="328" spans="2:20" s="1" customFormat="1">
      <c r="B328" s="2"/>
      <c r="C328" s="2"/>
      <c r="F328" s="12"/>
      <c r="H328" s="5"/>
      <c r="I328" s="2"/>
      <c r="J328" s="2"/>
      <c r="K328" s="6"/>
      <c r="L328" s="6"/>
      <c r="M328" s="6"/>
      <c r="N328" s="6"/>
      <c r="O328" s="6"/>
      <c r="P328" s="6"/>
      <c r="Q328" s="6"/>
      <c r="S328" s="12"/>
      <c r="T328" s="720"/>
    </row>
    <row r="329" spans="2:20" s="1" customFormat="1">
      <c r="B329" s="2"/>
      <c r="C329" s="2"/>
      <c r="F329" s="12"/>
      <c r="H329" s="5"/>
      <c r="I329" s="2"/>
      <c r="J329" s="2"/>
      <c r="K329" s="6"/>
      <c r="L329" s="6"/>
      <c r="M329" s="6"/>
      <c r="N329" s="6"/>
      <c r="O329" s="6"/>
      <c r="P329" s="6"/>
      <c r="Q329" s="6"/>
      <c r="S329" s="12"/>
      <c r="T329" s="720"/>
    </row>
    <row r="330" spans="2:20" s="1" customFormat="1">
      <c r="B330" s="2"/>
      <c r="C330" s="2"/>
      <c r="F330" s="12"/>
      <c r="H330" s="5"/>
      <c r="I330" s="2"/>
      <c r="J330" s="2"/>
      <c r="K330" s="6"/>
      <c r="L330" s="6"/>
      <c r="M330" s="6"/>
      <c r="N330" s="6"/>
      <c r="O330" s="6"/>
      <c r="P330" s="6"/>
      <c r="Q330" s="6"/>
      <c r="S330" s="12"/>
      <c r="T330" s="720"/>
    </row>
    <row r="331" spans="2:20" s="1" customFormat="1">
      <c r="B331" s="2"/>
      <c r="C331" s="2"/>
      <c r="F331" s="12"/>
      <c r="H331" s="5"/>
      <c r="I331" s="2"/>
      <c r="J331" s="2"/>
      <c r="K331" s="6"/>
      <c r="L331" s="6"/>
      <c r="M331" s="6"/>
      <c r="N331" s="6"/>
      <c r="O331" s="6"/>
      <c r="P331" s="6"/>
      <c r="Q331" s="6"/>
      <c r="S331" s="12"/>
      <c r="T331" s="720"/>
    </row>
    <row r="332" spans="2:20" s="1" customFormat="1">
      <c r="B332" s="2"/>
      <c r="C332" s="2"/>
      <c r="F332" s="12"/>
      <c r="H332" s="5"/>
      <c r="I332" s="2"/>
      <c r="J332" s="2"/>
      <c r="K332" s="6"/>
      <c r="L332" s="6"/>
      <c r="M332" s="6"/>
      <c r="N332" s="6"/>
      <c r="O332" s="6"/>
      <c r="P332" s="6"/>
      <c r="Q332" s="6"/>
      <c r="S332" s="12"/>
      <c r="T332" s="720"/>
    </row>
    <row r="333" spans="2:20" s="1" customFormat="1">
      <c r="B333" s="2"/>
      <c r="C333" s="2"/>
      <c r="F333" s="12"/>
      <c r="H333" s="5"/>
      <c r="I333" s="2"/>
      <c r="J333" s="2"/>
      <c r="K333" s="6"/>
      <c r="L333" s="6"/>
      <c r="M333" s="6"/>
      <c r="N333" s="6"/>
      <c r="O333" s="6"/>
      <c r="P333" s="6"/>
      <c r="Q333" s="6"/>
      <c r="S333" s="12"/>
      <c r="T333" s="720"/>
    </row>
    <row r="334" spans="2:20" s="1" customFormat="1">
      <c r="B334" s="2"/>
      <c r="C334" s="2"/>
      <c r="F334" s="12"/>
      <c r="H334" s="5"/>
      <c r="I334" s="2"/>
      <c r="J334" s="2"/>
      <c r="K334" s="6"/>
      <c r="L334" s="6"/>
      <c r="M334" s="6"/>
      <c r="N334" s="6"/>
      <c r="O334" s="6"/>
      <c r="P334" s="6"/>
      <c r="Q334" s="6"/>
      <c r="S334" s="12"/>
      <c r="T334" s="720"/>
    </row>
    <row r="335" spans="2:20" s="1" customFormat="1">
      <c r="B335" s="2"/>
      <c r="C335" s="2"/>
      <c r="F335" s="12"/>
      <c r="H335" s="5"/>
      <c r="I335" s="2"/>
      <c r="J335" s="2"/>
      <c r="K335" s="6"/>
      <c r="L335" s="6"/>
      <c r="M335" s="6"/>
      <c r="N335" s="6"/>
      <c r="O335" s="6"/>
      <c r="P335" s="6"/>
      <c r="Q335" s="6"/>
      <c r="S335" s="12"/>
      <c r="T335" s="720"/>
    </row>
    <row r="336" spans="2:20" s="1" customFormat="1">
      <c r="B336" s="2"/>
      <c r="C336" s="2"/>
      <c r="F336" s="12"/>
      <c r="H336" s="5"/>
      <c r="I336" s="2"/>
      <c r="J336" s="2"/>
      <c r="K336" s="6"/>
      <c r="L336" s="6"/>
      <c r="M336" s="6"/>
      <c r="N336" s="6"/>
      <c r="O336" s="6"/>
      <c r="P336" s="6"/>
      <c r="Q336" s="6"/>
      <c r="S336" s="12"/>
      <c r="T336" s="720"/>
    </row>
    <row r="337" spans="2:20" s="1" customFormat="1">
      <c r="B337" s="2"/>
      <c r="C337" s="2"/>
      <c r="F337" s="12"/>
      <c r="H337" s="5"/>
      <c r="I337" s="2"/>
      <c r="J337" s="2"/>
      <c r="K337" s="6"/>
      <c r="L337" s="6"/>
      <c r="M337" s="6"/>
      <c r="N337" s="6"/>
      <c r="O337" s="6"/>
      <c r="P337" s="6"/>
      <c r="Q337" s="6"/>
      <c r="S337" s="12"/>
      <c r="T337" s="720"/>
    </row>
    <row r="338" spans="2:20" s="1" customFormat="1">
      <c r="B338" s="2"/>
      <c r="C338" s="2"/>
      <c r="F338" s="12"/>
      <c r="H338" s="5"/>
      <c r="I338" s="2"/>
      <c r="J338" s="2"/>
      <c r="K338" s="6"/>
      <c r="L338" s="6"/>
      <c r="M338" s="6"/>
      <c r="N338" s="6"/>
      <c r="O338" s="6"/>
      <c r="P338" s="6"/>
      <c r="Q338" s="6"/>
      <c r="S338" s="12"/>
      <c r="T338" s="720"/>
    </row>
    <row r="339" spans="2:20" s="1" customFormat="1">
      <c r="B339" s="2"/>
      <c r="C339" s="2"/>
      <c r="F339" s="12"/>
      <c r="H339" s="5"/>
      <c r="I339" s="2"/>
      <c r="J339" s="2"/>
      <c r="K339" s="6"/>
      <c r="L339" s="6"/>
      <c r="M339" s="6"/>
      <c r="N339" s="6"/>
      <c r="O339" s="6"/>
      <c r="P339" s="6"/>
      <c r="Q339" s="6"/>
      <c r="S339" s="12"/>
      <c r="T339" s="720"/>
    </row>
    <row r="340" spans="2:20" s="1" customFormat="1">
      <c r="B340" s="2"/>
      <c r="C340" s="2"/>
      <c r="F340" s="12"/>
      <c r="H340" s="5"/>
      <c r="I340" s="2"/>
      <c r="J340" s="2"/>
      <c r="K340" s="6"/>
      <c r="L340" s="6"/>
      <c r="M340" s="6"/>
      <c r="N340" s="6"/>
      <c r="O340" s="6"/>
      <c r="P340" s="6"/>
      <c r="Q340" s="6"/>
      <c r="S340" s="12"/>
      <c r="T340" s="720"/>
    </row>
    <row r="341" spans="2:20" s="1" customFormat="1">
      <c r="B341" s="2"/>
      <c r="C341" s="2"/>
      <c r="F341" s="12"/>
      <c r="H341" s="5"/>
      <c r="I341" s="2"/>
      <c r="J341" s="2"/>
      <c r="K341" s="6"/>
      <c r="L341" s="6"/>
      <c r="M341" s="6"/>
      <c r="N341" s="6"/>
      <c r="O341" s="6"/>
      <c r="P341" s="6"/>
      <c r="Q341" s="6"/>
      <c r="S341" s="12"/>
      <c r="T341" s="720"/>
    </row>
    <row r="342" spans="2:20" s="1" customFormat="1">
      <c r="B342" s="2"/>
      <c r="C342" s="2"/>
      <c r="F342" s="12"/>
      <c r="H342" s="5"/>
      <c r="I342" s="2"/>
      <c r="J342" s="2"/>
      <c r="K342" s="6"/>
      <c r="L342" s="6"/>
      <c r="M342" s="6"/>
      <c r="N342" s="6"/>
      <c r="O342" s="6"/>
      <c r="P342" s="6"/>
      <c r="Q342" s="6"/>
      <c r="S342" s="12"/>
      <c r="T342" s="720"/>
    </row>
    <row r="343" spans="2:20" s="1" customFormat="1">
      <c r="B343" s="2"/>
      <c r="C343" s="2"/>
      <c r="F343" s="12"/>
      <c r="H343" s="5"/>
      <c r="I343" s="2"/>
      <c r="J343" s="2"/>
      <c r="K343" s="6"/>
      <c r="L343" s="6"/>
      <c r="M343" s="6"/>
      <c r="N343" s="6"/>
      <c r="O343" s="6"/>
      <c r="P343" s="6"/>
      <c r="Q343" s="6"/>
      <c r="S343" s="12"/>
      <c r="T343" s="720"/>
    </row>
    <row r="344" spans="2:20" s="1" customFormat="1">
      <c r="B344" s="2"/>
      <c r="C344" s="2"/>
      <c r="F344" s="12"/>
      <c r="H344" s="5"/>
      <c r="I344" s="2"/>
      <c r="J344" s="2"/>
      <c r="K344" s="6"/>
      <c r="L344" s="6"/>
      <c r="M344" s="6"/>
      <c r="N344" s="6"/>
      <c r="O344" s="6"/>
      <c r="P344" s="6"/>
      <c r="Q344" s="6"/>
      <c r="S344" s="12"/>
      <c r="T344" s="720"/>
    </row>
    <row r="345" spans="2:20" s="1" customFormat="1">
      <c r="B345" s="2"/>
      <c r="C345" s="2"/>
      <c r="F345" s="12"/>
      <c r="H345" s="5"/>
      <c r="I345" s="2"/>
      <c r="J345" s="2"/>
      <c r="K345" s="6"/>
      <c r="L345" s="6"/>
      <c r="M345" s="6"/>
      <c r="N345" s="6"/>
      <c r="O345" s="6"/>
      <c r="P345" s="6"/>
      <c r="Q345" s="6"/>
      <c r="S345" s="12"/>
      <c r="T345" s="720"/>
    </row>
    <row r="346" spans="2:20" s="1" customFormat="1">
      <c r="B346" s="2"/>
      <c r="C346" s="2"/>
      <c r="F346" s="12"/>
      <c r="H346" s="5"/>
      <c r="I346" s="2"/>
      <c r="J346" s="2"/>
      <c r="K346" s="6"/>
      <c r="L346" s="6"/>
      <c r="M346" s="6"/>
      <c r="N346" s="6"/>
      <c r="O346" s="6"/>
      <c r="P346" s="6"/>
      <c r="Q346" s="6"/>
      <c r="S346" s="12"/>
      <c r="T346" s="720"/>
    </row>
    <row r="347" spans="2:20" s="1" customFormat="1">
      <c r="B347" s="2"/>
      <c r="C347" s="2"/>
      <c r="F347" s="12"/>
      <c r="H347" s="5"/>
      <c r="I347" s="2"/>
      <c r="J347" s="2"/>
      <c r="K347" s="6"/>
      <c r="L347" s="6"/>
      <c r="M347" s="6"/>
      <c r="N347" s="6"/>
      <c r="O347" s="6"/>
      <c r="P347" s="6"/>
      <c r="Q347" s="6"/>
      <c r="S347" s="12"/>
      <c r="T347" s="720"/>
    </row>
    <row r="348" spans="2:20" s="1" customFormat="1">
      <c r="B348" s="2"/>
      <c r="C348" s="2"/>
      <c r="F348" s="12"/>
      <c r="H348" s="5"/>
      <c r="I348" s="2"/>
      <c r="J348" s="2"/>
      <c r="K348" s="6"/>
      <c r="L348" s="6"/>
      <c r="M348" s="6"/>
      <c r="N348" s="6"/>
      <c r="O348" s="6"/>
      <c r="P348" s="6"/>
      <c r="Q348" s="6"/>
      <c r="S348" s="12"/>
      <c r="T348" s="720"/>
    </row>
    <row r="349" spans="2:20" s="1" customFormat="1">
      <c r="B349" s="2"/>
      <c r="C349" s="2"/>
      <c r="F349" s="12"/>
      <c r="H349" s="5"/>
      <c r="I349" s="2"/>
      <c r="J349" s="2"/>
      <c r="K349" s="6"/>
      <c r="L349" s="6"/>
      <c r="M349" s="6"/>
      <c r="N349" s="6"/>
      <c r="O349" s="6"/>
      <c r="P349" s="6"/>
      <c r="Q349" s="6"/>
      <c r="S349" s="12"/>
      <c r="T349" s="720"/>
    </row>
    <row r="350" spans="2:20" s="1" customFormat="1">
      <c r="B350" s="2"/>
      <c r="C350" s="2"/>
      <c r="F350" s="12"/>
      <c r="H350" s="5"/>
      <c r="I350" s="2"/>
      <c r="J350" s="2"/>
      <c r="K350" s="6"/>
      <c r="L350" s="6"/>
      <c r="M350" s="6"/>
      <c r="N350" s="6"/>
      <c r="O350" s="6"/>
      <c r="P350" s="6"/>
      <c r="Q350" s="6"/>
      <c r="S350" s="12"/>
      <c r="T350" s="720"/>
    </row>
    <row r="351" spans="2:20" s="1" customFormat="1">
      <c r="B351" s="2"/>
      <c r="C351" s="2"/>
      <c r="F351" s="12"/>
      <c r="H351" s="5"/>
      <c r="I351" s="2"/>
      <c r="J351" s="2"/>
      <c r="K351" s="6"/>
      <c r="L351" s="6"/>
      <c r="M351" s="6"/>
      <c r="N351" s="6"/>
      <c r="O351" s="6"/>
      <c r="P351" s="6"/>
      <c r="Q351" s="6"/>
      <c r="S351" s="12"/>
      <c r="T351" s="720"/>
    </row>
    <row r="352" spans="2:20" s="1" customFormat="1">
      <c r="B352" s="2"/>
      <c r="C352" s="2"/>
      <c r="F352" s="12"/>
      <c r="H352" s="5"/>
      <c r="I352" s="2"/>
      <c r="J352" s="2"/>
      <c r="K352" s="6"/>
      <c r="L352" s="6"/>
      <c r="M352" s="6"/>
      <c r="N352" s="6"/>
      <c r="O352" s="6"/>
      <c r="P352" s="6"/>
      <c r="Q352" s="6"/>
      <c r="S352" s="12"/>
      <c r="T352" s="720"/>
    </row>
    <row r="353" spans="2:20" s="1" customFormat="1">
      <c r="B353" s="2"/>
      <c r="C353" s="2"/>
      <c r="F353" s="12"/>
      <c r="H353" s="5"/>
      <c r="I353" s="2"/>
      <c r="J353" s="2"/>
      <c r="K353" s="6"/>
      <c r="L353" s="6"/>
      <c r="M353" s="6"/>
      <c r="N353" s="6"/>
      <c r="O353" s="6"/>
      <c r="P353" s="6"/>
      <c r="Q353" s="6"/>
      <c r="S353" s="12"/>
      <c r="T353" s="720"/>
    </row>
    <row r="354" spans="2:20" s="1" customFormat="1">
      <c r="B354" s="2"/>
      <c r="C354" s="2"/>
      <c r="F354" s="12"/>
      <c r="H354" s="5"/>
      <c r="I354" s="2"/>
      <c r="J354" s="2"/>
      <c r="K354" s="6"/>
      <c r="L354" s="6"/>
      <c r="M354" s="6"/>
      <c r="N354" s="6"/>
      <c r="O354" s="6"/>
      <c r="P354" s="6"/>
      <c r="Q354" s="6"/>
      <c r="S354" s="12"/>
      <c r="T354" s="720"/>
    </row>
    <row r="355" spans="2:20" s="1" customFormat="1">
      <c r="B355" s="2"/>
      <c r="C355" s="2"/>
      <c r="F355" s="12"/>
      <c r="H355" s="5"/>
      <c r="I355" s="2"/>
      <c r="J355" s="2"/>
      <c r="K355" s="6"/>
      <c r="L355" s="6"/>
      <c r="M355" s="6"/>
      <c r="N355" s="6"/>
      <c r="O355" s="6"/>
      <c r="P355" s="6"/>
      <c r="Q355" s="6"/>
      <c r="S355" s="12"/>
      <c r="T355" s="720"/>
    </row>
    <row r="356" spans="2:20" s="1" customFormat="1">
      <c r="B356" s="2"/>
      <c r="C356" s="2"/>
      <c r="F356" s="12"/>
      <c r="H356" s="5"/>
      <c r="I356" s="2"/>
      <c r="J356" s="2"/>
      <c r="K356" s="6"/>
      <c r="L356" s="6"/>
      <c r="M356" s="6"/>
      <c r="N356" s="6"/>
      <c r="O356" s="6"/>
      <c r="P356" s="6"/>
      <c r="Q356" s="6"/>
      <c r="S356" s="12"/>
      <c r="T356" s="720"/>
    </row>
    <row r="357" spans="2:20" s="1" customFormat="1">
      <c r="B357" s="2"/>
      <c r="C357" s="2"/>
      <c r="F357" s="12"/>
      <c r="H357" s="5"/>
      <c r="I357" s="2"/>
      <c r="J357" s="2"/>
      <c r="K357" s="6"/>
      <c r="L357" s="6"/>
      <c r="M357" s="6"/>
      <c r="N357" s="6"/>
      <c r="O357" s="6"/>
      <c r="P357" s="6"/>
      <c r="Q357" s="6"/>
      <c r="S357" s="12"/>
      <c r="T357" s="720"/>
    </row>
    <row r="358" spans="2:20" s="1" customFormat="1">
      <c r="B358" s="2"/>
      <c r="C358" s="2"/>
      <c r="F358" s="12"/>
      <c r="H358" s="5"/>
      <c r="I358" s="2"/>
      <c r="J358" s="2"/>
      <c r="K358" s="6"/>
      <c r="L358" s="6"/>
      <c r="M358" s="6"/>
      <c r="N358" s="6"/>
      <c r="O358" s="6"/>
      <c r="P358" s="6"/>
      <c r="Q358" s="6"/>
      <c r="S358" s="12"/>
      <c r="T358" s="720"/>
    </row>
    <row r="359" spans="2:20" s="1" customFormat="1">
      <c r="B359" s="2"/>
      <c r="C359" s="2"/>
      <c r="F359" s="12"/>
      <c r="H359" s="5"/>
      <c r="I359" s="2"/>
      <c r="J359" s="2"/>
      <c r="K359" s="6"/>
      <c r="L359" s="6"/>
      <c r="M359" s="6"/>
      <c r="N359" s="6"/>
      <c r="O359" s="6"/>
      <c r="P359" s="6"/>
      <c r="Q359" s="6"/>
      <c r="S359" s="12"/>
      <c r="T359" s="720"/>
    </row>
    <row r="360" spans="2:20" s="1" customFormat="1">
      <c r="B360" s="2"/>
      <c r="C360" s="2"/>
      <c r="F360" s="12"/>
      <c r="H360" s="5"/>
      <c r="I360" s="2"/>
      <c r="J360" s="2"/>
      <c r="K360" s="6"/>
      <c r="L360" s="6"/>
      <c r="M360" s="6"/>
      <c r="N360" s="6"/>
      <c r="O360" s="6"/>
      <c r="P360" s="6"/>
      <c r="Q360" s="6"/>
      <c r="S360" s="12"/>
      <c r="T360" s="720"/>
    </row>
    <row r="361" spans="2:20" s="1" customFormat="1">
      <c r="B361" s="2"/>
      <c r="C361" s="2"/>
      <c r="F361" s="12"/>
      <c r="H361" s="5"/>
      <c r="I361" s="2"/>
      <c r="J361" s="2"/>
      <c r="K361" s="6"/>
      <c r="L361" s="6"/>
      <c r="M361" s="6"/>
      <c r="N361" s="6"/>
      <c r="O361" s="6"/>
      <c r="P361" s="6"/>
      <c r="Q361" s="6"/>
      <c r="S361" s="12"/>
      <c r="T361" s="720"/>
    </row>
    <row r="362" spans="2:20" s="1" customFormat="1">
      <c r="B362" s="2"/>
      <c r="C362" s="2"/>
      <c r="F362" s="12"/>
      <c r="H362" s="5"/>
      <c r="I362" s="2"/>
      <c r="J362" s="2"/>
      <c r="K362" s="6"/>
      <c r="L362" s="6"/>
      <c r="M362" s="6"/>
      <c r="N362" s="6"/>
      <c r="O362" s="6"/>
      <c r="P362" s="6"/>
      <c r="Q362" s="6"/>
      <c r="S362" s="12"/>
      <c r="T362" s="720"/>
    </row>
    <row r="363" spans="2:20" s="1" customFormat="1">
      <c r="B363" s="2"/>
      <c r="C363" s="2"/>
      <c r="F363" s="12"/>
      <c r="H363" s="5"/>
      <c r="I363" s="2"/>
      <c r="J363" s="2"/>
      <c r="K363" s="6"/>
      <c r="L363" s="6"/>
      <c r="M363" s="6"/>
      <c r="N363" s="6"/>
      <c r="O363" s="6"/>
      <c r="P363" s="6"/>
      <c r="Q363" s="6"/>
      <c r="S363" s="12"/>
      <c r="T363" s="720"/>
    </row>
    <row r="364" spans="2:20" s="1" customFormat="1">
      <c r="B364" s="2"/>
      <c r="C364" s="2"/>
      <c r="F364" s="12"/>
      <c r="H364" s="5"/>
      <c r="I364" s="2"/>
      <c r="J364" s="2"/>
      <c r="K364" s="6"/>
      <c r="L364" s="6"/>
      <c r="M364" s="6"/>
      <c r="N364" s="6"/>
      <c r="O364" s="6"/>
      <c r="P364" s="6"/>
      <c r="Q364" s="6"/>
      <c r="S364" s="12"/>
      <c r="T364" s="720"/>
    </row>
    <row r="365" spans="2:20" s="1" customFormat="1">
      <c r="B365" s="2"/>
      <c r="C365" s="2"/>
      <c r="F365" s="12"/>
      <c r="H365" s="5"/>
      <c r="I365" s="2"/>
      <c r="J365" s="2"/>
      <c r="K365" s="6"/>
      <c r="L365" s="6"/>
      <c r="M365" s="6"/>
      <c r="N365" s="6"/>
      <c r="O365" s="6"/>
      <c r="P365" s="6"/>
      <c r="Q365" s="6"/>
      <c r="S365" s="12"/>
      <c r="T365" s="720"/>
    </row>
    <row r="366" spans="2:20" s="1" customFormat="1">
      <c r="B366" s="2"/>
      <c r="C366" s="2"/>
      <c r="F366" s="12"/>
      <c r="H366" s="5"/>
      <c r="I366" s="2"/>
      <c r="J366" s="2"/>
      <c r="K366" s="6"/>
      <c r="L366" s="6"/>
      <c r="M366" s="6"/>
      <c r="N366" s="6"/>
      <c r="O366" s="6"/>
      <c r="P366" s="6"/>
      <c r="Q366" s="6"/>
      <c r="S366" s="12"/>
      <c r="T366" s="720"/>
    </row>
    <row r="367" spans="2:20" s="1" customFormat="1">
      <c r="B367" s="2"/>
      <c r="C367" s="2"/>
      <c r="F367" s="12"/>
      <c r="H367" s="5"/>
      <c r="I367" s="2"/>
      <c r="J367" s="2"/>
      <c r="K367" s="6"/>
      <c r="L367" s="6"/>
      <c r="M367" s="6"/>
      <c r="N367" s="6"/>
      <c r="O367" s="6"/>
      <c r="P367" s="6"/>
      <c r="Q367" s="6"/>
      <c r="S367" s="12"/>
      <c r="T367" s="720"/>
    </row>
    <row r="368" spans="2:20" s="1" customFormat="1">
      <c r="B368" s="2"/>
      <c r="C368" s="2"/>
      <c r="F368" s="12"/>
      <c r="H368" s="5"/>
      <c r="I368" s="2"/>
      <c r="J368" s="2"/>
      <c r="K368" s="6"/>
      <c r="L368" s="6"/>
      <c r="M368" s="6"/>
      <c r="N368" s="6"/>
      <c r="O368" s="6"/>
      <c r="P368" s="6"/>
      <c r="Q368" s="6"/>
      <c r="S368" s="12"/>
      <c r="T368" s="720"/>
    </row>
    <row r="369" spans="2:20" s="1" customFormat="1">
      <c r="B369" s="2"/>
      <c r="C369" s="2"/>
      <c r="F369" s="12"/>
      <c r="H369" s="5"/>
      <c r="I369" s="2"/>
      <c r="J369" s="2"/>
      <c r="K369" s="6"/>
      <c r="L369" s="6"/>
      <c r="M369" s="6"/>
      <c r="N369" s="6"/>
      <c r="O369" s="6"/>
      <c r="P369" s="6"/>
      <c r="Q369" s="6"/>
      <c r="S369" s="12"/>
      <c r="T369" s="720"/>
    </row>
    <row r="370" spans="2:20" s="1" customFormat="1">
      <c r="B370" s="2"/>
      <c r="C370" s="2"/>
      <c r="F370" s="12"/>
      <c r="H370" s="5"/>
      <c r="I370" s="2"/>
      <c r="J370" s="2"/>
      <c r="K370" s="6"/>
      <c r="L370" s="6"/>
      <c r="M370" s="6"/>
      <c r="N370" s="6"/>
      <c r="O370" s="6"/>
      <c r="P370" s="6"/>
      <c r="Q370" s="6"/>
      <c r="S370" s="12"/>
      <c r="T370" s="720"/>
    </row>
    <row r="371" spans="2:20" s="1" customFormat="1">
      <c r="B371" s="2"/>
      <c r="C371" s="2"/>
      <c r="F371" s="12"/>
      <c r="H371" s="5"/>
      <c r="I371" s="2"/>
      <c r="J371" s="2"/>
      <c r="K371" s="6"/>
      <c r="L371" s="6"/>
      <c r="M371" s="6"/>
      <c r="N371" s="6"/>
      <c r="O371" s="6"/>
      <c r="P371" s="6"/>
      <c r="Q371" s="6"/>
      <c r="S371" s="12"/>
      <c r="T371" s="720"/>
    </row>
    <row r="372" spans="2:20" s="1" customFormat="1">
      <c r="B372" s="2"/>
      <c r="C372" s="2"/>
      <c r="F372" s="12"/>
      <c r="H372" s="5"/>
      <c r="I372" s="2"/>
      <c r="J372" s="2"/>
      <c r="K372" s="6"/>
      <c r="L372" s="6"/>
      <c r="M372" s="6"/>
      <c r="N372" s="6"/>
      <c r="O372" s="6"/>
      <c r="P372" s="6"/>
      <c r="Q372" s="6"/>
      <c r="S372" s="12"/>
      <c r="T372" s="720"/>
    </row>
    <row r="373" spans="2:20" s="1" customFormat="1">
      <c r="B373" s="2"/>
      <c r="C373" s="2"/>
      <c r="F373" s="12"/>
      <c r="H373" s="5"/>
      <c r="I373" s="2"/>
      <c r="J373" s="2"/>
      <c r="K373" s="6"/>
      <c r="L373" s="6"/>
      <c r="M373" s="6"/>
      <c r="N373" s="6"/>
      <c r="O373" s="6"/>
      <c r="P373" s="6"/>
      <c r="Q373" s="6"/>
      <c r="S373" s="12"/>
      <c r="T373" s="720"/>
    </row>
    <row r="374" spans="2:20" s="1" customFormat="1">
      <c r="B374" s="2"/>
      <c r="C374" s="2"/>
      <c r="F374" s="12"/>
      <c r="H374" s="5"/>
      <c r="I374" s="2"/>
      <c r="J374" s="2"/>
      <c r="K374" s="6"/>
      <c r="L374" s="6"/>
      <c r="M374" s="6"/>
      <c r="N374" s="6"/>
      <c r="O374" s="6"/>
      <c r="P374" s="6"/>
      <c r="Q374" s="6"/>
      <c r="S374" s="12"/>
      <c r="T374" s="720"/>
    </row>
    <row r="375" spans="2:20" s="1" customFormat="1">
      <c r="B375" s="2"/>
      <c r="C375" s="2"/>
      <c r="F375" s="12"/>
      <c r="H375" s="5"/>
      <c r="I375" s="2"/>
      <c r="J375" s="2"/>
      <c r="K375" s="6"/>
      <c r="L375" s="6"/>
      <c r="M375" s="6"/>
      <c r="N375" s="6"/>
      <c r="O375" s="6"/>
      <c r="P375" s="6"/>
      <c r="Q375" s="6"/>
      <c r="S375" s="12"/>
      <c r="T375" s="720"/>
    </row>
    <row r="376" spans="2:20" s="1" customFormat="1">
      <c r="B376" s="2"/>
      <c r="C376" s="2"/>
      <c r="F376" s="12"/>
      <c r="H376" s="5"/>
      <c r="I376" s="2"/>
      <c r="J376" s="2"/>
      <c r="K376" s="6"/>
      <c r="L376" s="6"/>
      <c r="M376" s="6"/>
      <c r="N376" s="6"/>
      <c r="O376" s="6"/>
      <c r="P376" s="6"/>
      <c r="Q376" s="6"/>
      <c r="S376" s="12"/>
      <c r="T376" s="720"/>
    </row>
    <row r="377" spans="2:20" s="1" customFormat="1">
      <c r="B377" s="2"/>
      <c r="C377" s="2"/>
      <c r="F377" s="12"/>
      <c r="H377" s="5"/>
      <c r="I377" s="2"/>
      <c r="J377" s="2"/>
      <c r="K377" s="6"/>
      <c r="L377" s="6"/>
      <c r="M377" s="6"/>
      <c r="N377" s="6"/>
      <c r="O377" s="6"/>
      <c r="P377" s="6"/>
      <c r="Q377" s="6"/>
      <c r="S377" s="12"/>
      <c r="T377" s="720"/>
    </row>
    <row r="378" spans="2:20" s="1" customFormat="1">
      <c r="B378" s="2"/>
      <c r="C378" s="2"/>
      <c r="F378" s="12"/>
      <c r="H378" s="5"/>
      <c r="I378" s="2"/>
      <c r="J378" s="2"/>
      <c r="K378" s="6"/>
      <c r="L378" s="6"/>
      <c r="M378" s="6"/>
      <c r="N378" s="6"/>
      <c r="O378" s="6"/>
      <c r="P378" s="6"/>
      <c r="Q378" s="6"/>
      <c r="S378" s="12"/>
      <c r="T378" s="720"/>
    </row>
    <row r="379" spans="2:20" s="1" customFormat="1">
      <c r="B379" s="2"/>
      <c r="C379" s="2"/>
      <c r="F379" s="12"/>
      <c r="H379" s="5"/>
      <c r="I379" s="2"/>
      <c r="J379" s="2"/>
      <c r="K379" s="6"/>
      <c r="L379" s="6"/>
      <c r="M379" s="6"/>
      <c r="N379" s="6"/>
      <c r="O379" s="6"/>
      <c r="P379" s="6"/>
      <c r="Q379" s="6"/>
      <c r="S379" s="12"/>
      <c r="T379" s="720"/>
    </row>
    <row r="380" spans="2:20" s="1" customFormat="1">
      <c r="B380" s="2"/>
      <c r="C380" s="2"/>
      <c r="F380" s="12"/>
      <c r="H380" s="5"/>
      <c r="I380" s="2"/>
      <c r="J380" s="2"/>
      <c r="K380" s="6"/>
      <c r="L380" s="6"/>
      <c r="M380" s="6"/>
      <c r="N380" s="6"/>
      <c r="O380" s="6"/>
      <c r="P380" s="6"/>
      <c r="Q380" s="6"/>
      <c r="S380" s="12"/>
      <c r="T380" s="720"/>
    </row>
    <row r="381" spans="2:20" s="1" customFormat="1">
      <c r="B381" s="2"/>
      <c r="C381" s="2"/>
      <c r="F381" s="12"/>
      <c r="H381" s="5"/>
      <c r="I381" s="2"/>
      <c r="J381" s="2"/>
      <c r="K381" s="6"/>
      <c r="L381" s="6"/>
      <c r="M381" s="6"/>
      <c r="N381" s="6"/>
      <c r="O381" s="6"/>
      <c r="P381" s="6"/>
      <c r="Q381" s="6"/>
      <c r="S381" s="12"/>
      <c r="T381" s="720"/>
    </row>
    <row r="382" spans="2:20" s="1" customFormat="1">
      <c r="B382" s="2"/>
      <c r="C382" s="2"/>
      <c r="F382" s="12"/>
      <c r="H382" s="5"/>
      <c r="I382" s="2"/>
      <c r="J382" s="2"/>
      <c r="K382" s="6"/>
      <c r="L382" s="6"/>
      <c r="M382" s="6"/>
      <c r="N382" s="6"/>
      <c r="O382" s="6"/>
      <c r="P382" s="6"/>
      <c r="Q382" s="6"/>
      <c r="S382" s="12"/>
      <c r="T382" s="720"/>
    </row>
    <row r="383" spans="2:20" s="1" customFormat="1">
      <c r="B383" s="2"/>
      <c r="C383" s="2"/>
      <c r="F383" s="12"/>
      <c r="H383" s="5"/>
      <c r="I383" s="2"/>
      <c r="J383" s="2"/>
      <c r="K383" s="6"/>
      <c r="L383" s="6"/>
      <c r="M383" s="6"/>
      <c r="N383" s="6"/>
      <c r="O383" s="6"/>
      <c r="P383" s="6"/>
      <c r="Q383" s="6"/>
      <c r="S383" s="12"/>
      <c r="T383" s="720"/>
    </row>
    <row r="384" spans="2:20" s="1" customFormat="1">
      <c r="B384" s="2"/>
      <c r="C384" s="2"/>
      <c r="F384" s="12"/>
      <c r="H384" s="5"/>
      <c r="I384" s="2"/>
      <c r="J384" s="2"/>
      <c r="K384" s="6"/>
      <c r="L384" s="6"/>
      <c r="M384" s="6"/>
      <c r="N384" s="6"/>
      <c r="O384" s="6"/>
      <c r="P384" s="6"/>
      <c r="Q384" s="6"/>
      <c r="S384" s="12"/>
      <c r="T384" s="720"/>
    </row>
    <row r="385" spans="2:20" s="1" customFormat="1">
      <c r="B385" s="2"/>
      <c r="C385" s="2"/>
      <c r="F385" s="12"/>
      <c r="H385" s="5"/>
      <c r="I385" s="2"/>
      <c r="J385" s="2"/>
      <c r="K385" s="6"/>
      <c r="L385" s="6"/>
      <c r="M385" s="6"/>
      <c r="N385" s="6"/>
      <c r="O385" s="6"/>
      <c r="P385" s="6"/>
      <c r="Q385" s="6"/>
      <c r="S385" s="12"/>
      <c r="T385" s="720"/>
    </row>
    <row r="386" spans="2:20" s="1" customFormat="1">
      <c r="B386" s="2"/>
      <c r="C386" s="2"/>
      <c r="F386" s="12"/>
      <c r="H386" s="5"/>
      <c r="I386" s="2"/>
      <c r="J386" s="2"/>
      <c r="K386" s="6"/>
      <c r="L386" s="6"/>
      <c r="M386" s="6"/>
      <c r="N386" s="6"/>
      <c r="O386" s="6"/>
      <c r="P386" s="6"/>
      <c r="Q386" s="6"/>
      <c r="S386" s="12"/>
      <c r="T386" s="720"/>
    </row>
    <row r="387" spans="2:20" s="1" customFormat="1">
      <c r="B387" s="2"/>
      <c r="C387" s="2"/>
      <c r="F387" s="12"/>
      <c r="H387" s="5"/>
      <c r="I387" s="2"/>
      <c r="J387" s="2"/>
      <c r="K387" s="6"/>
      <c r="L387" s="6"/>
      <c r="M387" s="6"/>
      <c r="N387" s="6"/>
      <c r="O387" s="6"/>
      <c r="P387" s="6"/>
      <c r="Q387" s="6"/>
      <c r="S387" s="12"/>
      <c r="T387" s="720"/>
    </row>
    <row r="388" spans="2:20" s="1" customFormat="1">
      <c r="B388" s="2"/>
      <c r="C388" s="2"/>
      <c r="F388" s="12"/>
      <c r="H388" s="5"/>
      <c r="I388" s="2"/>
      <c r="J388" s="2"/>
      <c r="K388" s="6"/>
      <c r="L388" s="6"/>
      <c r="M388" s="6"/>
      <c r="N388" s="6"/>
      <c r="O388" s="6"/>
      <c r="P388" s="6"/>
      <c r="Q388" s="6"/>
      <c r="S388" s="12"/>
      <c r="T388" s="720"/>
    </row>
    <row r="389" spans="2:20" s="1" customFormat="1">
      <c r="B389" s="2"/>
      <c r="C389" s="2"/>
      <c r="F389" s="12"/>
      <c r="H389" s="5"/>
      <c r="I389" s="2"/>
      <c r="J389" s="2"/>
      <c r="K389" s="6"/>
      <c r="L389" s="6"/>
      <c r="M389" s="6"/>
      <c r="N389" s="6"/>
      <c r="O389" s="6"/>
      <c r="P389" s="6"/>
      <c r="Q389" s="6"/>
      <c r="S389" s="12"/>
      <c r="T389" s="720"/>
    </row>
    <row r="390" spans="2:20" s="1" customFormat="1">
      <c r="B390" s="2"/>
      <c r="C390" s="2"/>
      <c r="F390" s="12"/>
      <c r="H390" s="5"/>
      <c r="I390" s="2"/>
      <c r="J390" s="2"/>
      <c r="K390" s="6"/>
      <c r="L390" s="6"/>
      <c r="M390" s="6"/>
      <c r="N390" s="6"/>
      <c r="O390" s="6"/>
      <c r="P390" s="6"/>
      <c r="Q390" s="6"/>
      <c r="S390" s="12"/>
      <c r="T390" s="720"/>
    </row>
    <row r="391" spans="2:20" s="1" customFormat="1">
      <c r="B391" s="2"/>
      <c r="C391" s="2"/>
      <c r="F391" s="12"/>
      <c r="H391" s="5"/>
      <c r="I391" s="2"/>
      <c r="J391" s="2"/>
      <c r="K391" s="6"/>
      <c r="L391" s="6"/>
      <c r="M391" s="6"/>
      <c r="N391" s="6"/>
      <c r="O391" s="6"/>
      <c r="P391" s="6"/>
      <c r="Q391" s="6"/>
      <c r="S391" s="12"/>
      <c r="T391" s="720"/>
    </row>
    <row r="392" spans="2:20" s="1" customFormat="1">
      <c r="B392" s="2"/>
      <c r="C392" s="2"/>
      <c r="F392" s="12"/>
      <c r="H392" s="5"/>
      <c r="I392" s="2"/>
      <c r="J392" s="2"/>
      <c r="K392" s="6"/>
      <c r="L392" s="6"/>
      <c r="M392" s="6"/>
      <c r="N392" s="6"/>
      <c r="O392" s="6"/>
      <c r="P392" s="6"/>
      <c r="Q392" s="6"/>
      <c r="S392" s="12"/>
      <c r="T392" s="720"/>
    </row>
    <row r="393" spans="2:20" s="1" customFormat="1">
      <c r="B393" s="2"/>
      <c r="C393" s="2"/>
      <c r="F393" s="12"/>
      <c r="H393" s="5"/>
      <c r="I393" s="2"/>
      <c r="J393" s="2"/>
      <c r="K393" s="6"/>
      <c r="L393" s="6"/>
      <c r="M393" s="6"/>
      <c r="N393" s="6"/>
      <c r="O393" s="6"/>
      <c r="P393" s="6"/>
      <c r="Q393" s="6"/>
      <c r="S393" s="12"/>
      <c r="T393" s="720"/>
    </row>
    <row r="394" spans="2:20" s="1" customFormat="1">
      <c r="B394" s="2"/>
      <c r="C394" s="2"/>
      <c r="F394" s="12"/>
      <c r="H394" s="5"/>
      <c r="I394" s="2"/>
      <c r="J394" s="2"/>
      <c r="K394" s="6"/>
      <c r="L394" s="6"/>
      <c r="M394" s="6"/>
      <c r="N394" s="6"/>
      <c r="O394" s="6"/>
      <c r="P394" s="6"/>
      <c r="Q394" s="6"/>
      <c r="S394" s="12"/>
      <c r="T394" s="720"/>
    </row>
    <row r="395" spans="2:20" s="1" customFormat="1">
      <c r="B395" s="2"/>
      <c r="C395" s="2"/>
      <c r="F395" s="12"/>
      <c r="H395" s="5"/>
      <c r="I395" s="2"/>
      <c r="J395" s="2"/>
      <c r="K395" s="6"/>
      <c r="L395" s="6"/>
      <c r="M395" s="6"/>
      <c r="N395" s="6"/>
      <c r="O395" s="6"/>
      <c r="P395" s="6"/>
      <c r="Q395" s="6"/>
      <c r="S395" s="12"/>
      <c r="T395" s="720"/>
    </row>
    <row r="396" spans="2:20" s="1" customFormat="1">
      <c r="B396" s="2"/>
      <c r="C396" s="2"/>
      <c r="F396" s="12"/>
      <c r="H396" s="5"/>
      <c r="I396" s="2"/>
      <c r="J396" s="2"/>
      <c r="K396" s="6"/>
      <c r="L396" s="6"/>
      <c r="M396" s="6"/>
      <c r="N396" s="6"/>
      <c r="O396" s="6"/>
      <c r="P396" s="6"/>
      <c r="Q396" s="6"/>
      <c r="S396" s="12"/>
      <c r="T396" s="720"/>
    </row>
    <row r="397" spans="2:20" s="1" customFormat="1">
      <c r="B397" s="2"/>
      <c r="C397" s="2"/>
      <c r="F397" s="12"/>
      <c r="H397" s="5"/>
      <c r="I397" s="2"/>
      <c r="J397" s="2"/>
      <c r="K397" s="6"/>
      <c r="L397" s="6"/>
      <c r="M397" s="6"/>
      <c r="N397" s="6"/>
      <c r="O397" s="6"/>
      <c r="P397" s="6"/>
      <c r="Q397" s="6"/>
      <c r="S397" s="12"/>
      <c r="T397" s="720"/>
    </row>
    <row r="398" spans="2:20" s="1" customFormat="1">
      <c r="B398" s="2"/>
      <c r="C398" s="2"/>
      <c r="F398" s="12"/>
      <c r="H398" s="5"/>
      <c r="I398" s="2"/>
      <c r="J398" s="2"/>
      <c r="K398" s="6"/>
      <c r="L398" s="6"/>
      <c r="M398" s="6"/>
      <c r="N398" s="6"/>
      <c r="O398" s="6"/>
      <c r="P398" s="6"/>
      <c r="Q398" s="6"/>
      <c r="S398" s="12"/>
      <c r="T398" s="720"/>
    </row>
    <row r="399" spans="2:20" s="1" customFormat="1">
      <c r="B399" s="2"/>
      <c r="C399" s="2"/>
      <c r="F399" s="12"/>
      <c r="H399" s="5"/>
      <c r="I399" s="2"/>
      <c r="J399" s="2"/>
      <c r="K399" s="6"/>
      <c r="L399" s="6"/>
      <c r="M399" s="6"/>
      <c r="N399" s="6"/>
      <c r="O399" s="6"/>
      <c r="P399" s="6"/>
      <c r="Q399" s="6"/>
      <c r="S399" s="12"/>
      <c r="T399" s="720"/>
    </row>
    <row r="400" spans="2:20" s="1" customFormat="1">
      <c r="B400" s="2"/>
      <c r="C400" s="2"/>
      <c r="F400" s="12"/>
      <c r="H400" s="5"/>
      <c r="I400" s="2"/>
      <c r="J400" s="2"/>
      <c r="K400" s="6"/>
      <c r="L400" s="6"/>
      <c r="M400" s="6"/>
      <c r="N400" s="6"/>
      <c r="O400" s="6"/>
      <c r="P400" s="6"/>
      <c r="Q400" s="6"/>
      <c r="S400" s="12"/>
      <c r="T400" s="720"/>
    </row>
    <row r="401" spans="2:20" s="1" customFormat="1">
      <c r="B401" s="2"/>
      <c r="C401" s="2"/>
      <c r="F401" s="12"/>
      <c r="H401" s="5"/>
      <c r="I401" s="2"/>
      <c r="J401" s="2"/>
      <c r="K401" s="6"/>
      <c r="L401" s="6"/>
      <c r="M401" s="6"/>
      <c r="N401" s="6"/>
      <c r="O401" s="6"/>
      <c r="P401" s="6"/>
      <c r="Q401" s="6"/>
      <c r="S401" s="12"/>
      <c r="T401" s="720"/>
    </row>
    <row r="402" spans="2:20" s="1" customFormat="1">
      <c r="B402" s="2"/>
      <c r="C402" s="2"/>
      <c r="F402" s="12"/>
      <c r="H402" s="5"/>
      <c r="I402" s="2"/>
      <c r="J402" s="2"/>
      <c r="K402" s="6"/>
      <c r="L402" s="6"/>
      <c r="M402" s="6"/>
      <c r="N402" s="6"/>
      <c r="O402" s="6"/>
      <c r="P402" s="6"/>
      <c r="Q402" s="6"/>
      <c r="S402" s="12"/>
      <c r="T402" s="720"/>
    </row>
    <row r="403" spans="2:20" s="1" customFormat="1">
      <c r="B403" s="2"/>
      <c r="C403" s="2"/>
      <c r="F403" s="12"/>
      <c r="H403" s="5"/>
      <c r="I403" s="2"/>
      <c r="J403" s="2"/>
      <c r="K403" s="6"/>
      <c r="L403" s="6"/>
      <c r="M403" s="6"/>
      <c r="N403" s="6"/>
      <c r="O403" s="6"/>
      <c r="P403" s="6"/>
      <c r="Q403" s="6"/>
      <c r="S403" s="12"/>
      <c r="T403" s="720"/>
    </row>
    <row r="404" spans="2:20" s="1" customFormat="1">
      <c r="B404" s="2"/>
      <c r="C404" s="2"/>
      <c r="F404" s="12"/>
      <c r="H404" s="5"/>
      <c r="I404" s="2"/>
      <c r="J404" s="2"/>
      <c r="K404" s="6"/>
      <c r="L404" s="6"/>
      <c r="M404" s="6"/>
      <c r="N404" s="6"/>
      <c r="O404" s="6"/>
      <c r="P404" s="6"/>
      <c r="Q404" s="6"/>
      <c r="S404" s="12"/>
      <c r="T404" s="720"/>
    </row>
    <row r="405" spans="2:20" s="1" customFormat="1">
      <c r="B405" s="2"/>
      <c r="C405" s="2"/>
      <c r="F405" s="12"/>
      <c r="H405" s="5"/>
      <c r="I405" s="2"/>
      <c r="J405" s="2"/>
      <c r="K405" s="6"/>
      <c r="L405" s="6"/>
      <c r="M405" s="6"/>
      <c r="N405" s="6"/>
      <c r="O405" s="6"/>
      <c r="P405" s="6"/>
      <c r="Q405" s="6"/>
      <c r="S405" s="12"/>
      <c r="T405" s="720"/>
    </row>
    <row r="406" spans="2:20" s="1" customFormat="1">
      <c r="B406" s="2"/>
      <c r="C406" s="2"/>
      <c r="F406" s="12"/>
      <c r="H406" s="5"/>
      <c r="I406" s="2"/>
      <c r="J406" s="2"/>
      <c r="K406" s="6"/>
      <c r="L406" s="6"/>
      <c r="M406" s="6"/>
      <c r="N406" s="6"/>
      <c r="O406" s="6"/>
      <c r="P406" s="6"/>
      <c r="Q406" s="6"/>
      <c r="S406" s="12"/>
      <c r="T406" s="720"/>
    </row>
    <row r="407" spans="2:20" s="1" customFormat="1">
      <c r="B407" s="2"/>
      <c r="C407" s="2"/>
      <c r="F407" s="12"/>
      <c r="H407" s="5"/>
      <c r="I407" s="2"/>
      <c r="J407" s="2"/>
      <c r="K407" s="6"/>
      <c r="L407" s="6"/>
      <c r="M407" s="6"/>
      <c r="N407" s="6"/>
      <c r="O407" s="6"/>
      <c r="P407" s="6"/>
      <c r="Q407" s="6"/>
      <c r="S407" s="12"/>
      <c r="T407" s="720"/>
    </row>
    <row r="408" spans="2:20" s="1" customFormat="1">
      <c r="B408" s="2"/>
      <c r="C408" s="2"/>
      <c r="F408" s="12"/>
      <c r="H408" s="5"/>
      <c r="I408" s="2"/>
      <c r="J408" s="2"/>
      <c r="K408" s="6"/>
      <c r="L408" s="6"/>
      <c r="M408" s="6"/>
      <c r="N408" s="6"/>
      <c r="O408" s="6"/>
      <c r="P408" s="6"/>
      <c r="Q408" s="6"/>
      <c r="S408" s="12"/>
      <c r="T408" s="720"/>
    </row>
    <row r="409" spans="2:20" s="1" customFormat="1">
      <c r="B409" s="2"/>
      <c r="C409" s="2"/>
      <c r="F409" s="12"/>
      <c r="H409" s="5"/>
      <c r="I409" s="2"/>
      <c r="J409" s="2"/>
      <c r="K409" s="6"/>
      <c r="L409" s="6"/>
      <c r="M409" s="6"/>
      <c r="N409" s="6"/>
      <c r="O409" s="6"/>
      <c r="P409" s="6"/>
      <c r="Q409" s="6"/>
      <c r="S409" s="12"/>
      <c r="T409" s="720"/>
    </row>
    <row r="410" spans="2:20" s="1" customFormat="1">
      <c r="B410" s="2"/>
      <c r="C410" s="2"/>
      <c r="F410" s="12"/>
      <c r="H410" s="5"/>
      <c r="I410" s="2"/>
      <c r="J410" s="2"/>
      <c r="K410" s="6"/>
      <c r="L410" s="6"/>
      <c r="M410" s="6"/>
      <c r="N410" s="6"/>
      <c r="O410" s="6"/>
      <c r="P410" s="6"/>
      <c r="Q410" s="6"/>
      <c r="S410" s="12"/>
      <c r="T410" s="720"/>
    </row>
    <row r="411" spans="2:20" s="1" customFormat="1">
      <c r="B411" s="2"/>
      <c r="C411" s="2"/>
      <c r="F411" s="12"/>
      <c r="H411" s="5"/>
      <c r="I411" s="2"/>
      <c r="J411" s="2"/>
      <c r="K411" s="6"/>
      <c r="L411" s="6"/>
      <c r="M411" s="6"/>
      <c r="N411" s="6"/>
      <c r="O411" s="6"/>
      <c r="P411" s="6"/>
      <c r="Q411" s="6"/>
      <c r="S411" s="12"/>
      <c r="T411" s="720"/>
    </row>
    <row r="412" spans="2:20" s="1" customFormat="1">
      <c r="B412" s="2"/>
      <c r="C412" s="2"/>
      <c r="F412" s="12"/>
      <c r="H412" s="5"/>
      <c r="I412" s="2"/>
      <c r="J412" s="2"/>
      <c r="K412" s="6"/>
      <c r="L412" s="6"/>
      <c r="M412" s="6"/>
      <c r="N412" s="6"/>
      <c r="O412" s="6"/>
      <c r="P412" s="6"/>
      <c r="Q412" s="6"/>
      <c r="S412" s="12"/>
      <c r="T412" s="720"/>
    </row>
    <row r="413" spans="2:20" s="1" customFormat="1">
      <c r="B413" s="2"/>
      <c r="C413" s="2"/>
      <c r="F413" s="12"/>
      <c r="H413" s="5"/>
      <c r="I413" s="2"/>
      <c r="J413" s="2"/>
      <c r="K413" s="6"/>
      <c r="L413" s="6"/>
      <c r="M413" s="6"/>
      <c r="N413" s="6"/>
      <c r="O413" s="6"/>
      <c r="P413" s="6"/>
      <c r="Q413" s="6"/>
      <c r="S413" s="12"/>
      <c r="T413" s="720"/>
    </row>
    <row r="414" spans="2:20" s="1" customFormat="1">
      <c r="B414" s="2"/>
      <c r="C414" s="2"/>
      <c r="F414" s="12"/>
      <c r="H414" s="5"/>
      <c r="I414" s="2"/>
      <c r="J414" s="2"/>
      <c r="K414" s="6"/>
      <c r="L414" s="6"/>
      <c r="M414" s="6"/>
      <c r="N414" s="6"/>
      <c r="O414" s="6"/>
      <c r="P414" s="6"/>
      <c r="Q414" s="6"/>
      <c r="S414" s="12"/>
      <c r="T414" s="720"/>
    </row>
    <row r="415" spans="2:20" s="1" customFormat="1">
      <c r="B415" s="2"/>
      <c r="C415" s="2"/>
      <c r="F415" s="12"/>
      <c r="H415" s="5"/>
      <c r="I415" s="2"/>
      <c r="J415" s="2"/>
      <c r="K415" s="6"/>
      <c r="L415" s="6"/>
      <c r="M415" s="6"/>
      <c r="N415" s="6"/>
      <c r="O415" s="6"/>
      <c r="P415" s="6"/>
      <c r="Q415" s="6"/>
      <c r="S415" s="12"/>
      <c r="T415" s="720"/>
    </row>
    <row r="416" spans="2:20" s="1" customFormat="1">
      <c r="B416" s="2"/>
      <c r="C416" s="2"/>
      <c r="F416" s="12"/>
      <c r="H416" s="5"/>
      <c r="I416" s="2"/>
      <c r="J416" s="2"/>
      <c r="K416" s="6"/>
      <c r="L416" s="6"/>
      <c r="M416" s="6"/>
      <c r="N416" s="6"/>
      <c r="O416" s="6"/>
      <c r="P416" s="6"/>
      <c r="Q416" s="6"/>
      <c r="S416" s="12"/>
      <c r="T416" s="720"/>
    </row>
    <row r="417" spans="2:20" s="1" customFormat="1">
      <c r="B417" s="2"/>
      <c r="C417" s="2"/>
      <c r="F417" s="12"/>
      <c r="H417" s="5"/>
      <c r="I417" s="2"/>
      <c r="J417" s="2"/>
      <c r="K417" s="6"/>
      <c r="L417" s="6"/>
      <c r="M417" s="6"/>
      <c r="N417" s="6"/>
      <c r="O417" s="6"/>
      <c r="P417" s="6"/>
      <c r="Q417" s="6"/>
      <c r="S417" s="12"/>
      <c r="T417" s="720"/>
    </row>
    <row r="418" spans="2:20" s="1" customFormat="1">
      <c r="B418" s="2"/>
      <c r="C418" s="2"/>
      <c r="F418" s="12"/>
      <c r="H418" s="5"/>
      <c r="I418" s="2"/>
      <c r="J418" s="2"/>
      <c r="K418" s="6"/>
      <c r="L418" s="6"/>
      <c r="M418" s="6"/>
      <c r="N418" s="6"/>
      <c r="O418" s="6"/>
      <c r="P418" s="6"/>
      <c r="Q418" s="6"/>
      <c r="S418" s="12"/>
      <c r="T418" s="720"/>
    </row>
    <row r="419" spans="2:20" s="1" customFormat="1">
      <c r="B419" s="2"/>
      <c r="C419" s="2"/>
      <c r="F419" s="12"/>
      <c r="H419" s="5"/>
      <c r="I419" s="2"/>
      <c r="J419" s="2"/>
      <c r="K419" s="6"/>
      <c r="L419" s="6"/>
      <c r="M419" s="6"/>
      <c r="N419" s="6"/>
      <c r="O419" s="6"/>
      <c r="P419" s="6"/>
      <c r="Q419" s="6"/>
      <c r="S419" s="12"/>
      <c r="T419" s="720"/>
    </row>
    <row r="420" spans="2:20" s="1" customFormat="1">
      <c r="B420" s="2"/>
      <c r="C420" s="2"/>
      <c r="F420" s="12"/>
      <c r="H420" s="5"/>
      <c r="I420" s="2"/>
      <c r="J420" s="2"/>
      <c r="K420" s="6"/>
      <c r="L420" s="6"/>
      <c r="M420" s="6"/>
      <c r="N420" s="6"/>
      <c r="O420" s="6"/>
      <c r="P420" s="6"/>
      <c r="Q420" s="6"/>
      <c r="S420" s="12"/>
      <c r="T420" s="720"/>
    </row>
    <row r="421" spans="2:20" s="1" customFormat="1">
      <c r="B421" s="2"/>
      <c r="C421" s="2"/>
      <c r="F421" s="12"/>
      <c r="H421" s="5"/>
      <c r="I421" s="2"/>
      <c r="J421" s="2"/>
      <c r="K421" s="6"/>
      <c r="L421" s="6"/>
      <c r="M421" s="6"/>
      <c r="N421" s="6"/>
      <c r="O421" s="6"/>
      <c r="P421" s="6"/>
      <c r="Q421" s="6"/>
      <c r="S421" s="12"/>
      <c r="T421" s="720"/>
    </row>
    <row r="422" spans="2:20" s="1" customFormat="1">
      <c r="B422" s="2"/>
      <c r="C422" s="2"/>
      <c r="F422" s="12"/>
      <c r="H422" s="5"/>
      <c r="I422" s="2"/>
      <c r="J422" s="2"/>
      <c r="K422" s="6"/>
      <c r="L422" s="6"/>
      <c r="M422" s="6"/>
      <c r="N422" s="6"/>
      <c r="O422" s="6"/>
      <c r="P422" s="6"/>
      <c r="Q422" s="6"/>
      <c r="S422" s="12"/>
      <c r="T422" s="720"/>
    </row>
    <row r="423" spans="2:20" s="1" customFormat="1">
      <c r="B423" s="2"/>
      <c r="C423" s="2"/>
      <c r="F423" s="12"/>
      <c r="H423" s="5"/>
      <c r="I423" s="2"/>
      <c r="J423" s="2"/>
      <c r="K423" s="6"/>
      <c r="L423" s="6"/>
      <c r="M423" s="6"/>
      <c r="N423" s="6"/>
      <c r="O423" s="6"/>
      <c r="P423" s="6"/>
      <c r="Q423" s="6"/>
      <c r="S423" s="12"/>
      <c r="T423" s="720"/>
    </row>
    <row r="424" spans="2:20" s="1" customFormat="1">
      <c r="B424" s="2"/>
      <c r="C424" s="2"/>
      <c r="F424" s="12"/>
      <c r="H424" s="5"/>
      <c r="I424" s="2"/>
      <c r="J424" s="2"/>
      <c r="K424" s="6"/>
      <c r="L424" s="6"/>
      <c r="M424" s="6"/>
      <c r="N424" s="6"/>
      <c r="O424" s="6"/>
      <c r="P424" s="6"/>
      <c r="Q424" s="6"/>
      <c r="S424" s="12"/>
      <c r="T424" s="720"/>
    </row>
    <row r="425" spans="2:20" s="1" customFormat="1">
      <c r="B425" s="2"/>
      <c r="C425" s="2"/>
      <c r="F425" s="12"/>
      <c r="H425" s="5"/>
      <c r="I425" s="2"/>
      <c r="J425" s="2"/>
      <c r="K425" s="6"/>
      <c r="L425" s="6"/>
      <c r="M425" s="6"/>
      <c r="N425" s="6"/>
      <c r="O425" s="6"/>
      <c r="P425" s="6"/>
      <c r="Q425" s="6"/>
      <c r="S425" s="12"/>
      <c r="T425" s="720"/>
    </row>
    <row r="426" spans="2:20" s="1" customFormat="1">
      <c r="B426" s="2"/>
      <c r="C426" s="2"/>
      <c r="F426" s="12"/>
      <c r="H426" s="5"/>
      <c r="I426" s="2"/>
      <c r="J426" s="2"/>
      <c r="K426" s="6"/>
      <c r="L426" s="6"/>
      <c r="M426" s="6"/>
      <c r="N426" s="6"/>
      <c r="O426" s="6"/>
      <c r="P426" s="6"/>
      <c r="Q426" s="6"/>
      <c r="S426" s="12"/>
      <c r="T426" s="720"/>
    </row>
    <row r="427" spans="2:20" s="1" customFormat="1">
      <c r="B427" s="2"/>
      <c r="C427" s="2"/>
      <c r="F427" s="12"/>
      <c r="H427" s="5"/>
      <c r="I427" s="2"/>
      <c r="J427" s="2"/>
      <c r="K427" s="6"/>
      <c r="L427" s="6"/>
      <c r="M427" s="6"/>
      <c r="N427" s="6"/>
      <c r="O427" s="6"/>
      <c r="P427" s="6"/>
      <c r="Q427" s="6"/>
      <c r="S427" s="12"/>
      <c r="T427" s="720"/>
    </row>
    <row r="428" spans="2:20" s="1" customFormat="1">
      <c r="B428" s="2"/>
      <c r="C428" s="2"/>
      <c r="F428" s="12"/>
      <c r="H428" s="5"/>
      <c r="I428" s="2"/>
      <c r="J428" s="2"/>
      <c r="K428" s="6"/>
      <c r="L428" s="6"/>
      <c r="M428" s="6"/>
      <c r="N428" s="6"/>
      <c r="O428" s="6"/>
      <c r="P428" s="6"/>
      <c r="Q428" s="6"/>
      <c r="S428" s="12"/>
      <c r="T428" s="720"/>
    </row>
    <row r="429" spans="2:20" s="1" customFormat="1">
      <c r="B429" s="2"/>
      <c r="C429" s="2"/>
      <c r="F429" s="12"/>
      <c r="H429" s="5"/>
      <c r="I429" s="2"/>
      <c r="J429" s="2"/>
      <c r="K429" s="6"/>
      <c r="L429" s="6"/>
      <c r="M429" s="6"/>
      <c r="N429" s="6"/>
      <c r="O429" s="6"/>
      <c r="P429" s="6"/>
      <c r="Q429" s="6"/>
      <c r="S429" s="12"/>
      <c r="T429" s="720"/>
    </row>
    <row r="430" spans="2:20" s="1" customFormat="1">
      <c r="B430" s="2"/>
      <c r="C430" s="2"/>
      <c r="F430" s="12"/>
      <c r="H430" s="5"/>
      <c r="I430" s="2"/>
      <c r="J430" s="2"/>
      <c r="K430" s="6"/>
      <c r="L430" s="6"/>
      <c r="M430" s="6"/>
      <c r="N430" s="6"/>
      <c r="O430" s="6"/>
      <c r="P430" s="6"/>
      <c r="Q430" s="6"/>
      <c r="S430" s="12"/>
      <c r="T430" s="720"/>
    </row>
  </sheetData>
  <autoFilter ref="A9:T180" xr:uid="{00000000-0009-0000-0000-000000000000}"/>
  <mergeCells count="40">
    <mergeCell ref="A31:A37"/>
    <mergeCell ref="A10:B10"/>
    <mergeCell ref="A11:T11"/>
    <mergeCell ref="A12:T12"/>
    <mergeCell ref="A13:T13"/>
    <mergeCell ref="A14:A17"/>
    <mergeCell ref="A18:A21"/>
    <mergeCell ref="A22:A25"/>
    <mergeCell ref="A26:A30"/>
    <mergeCell ref="A39:H39"/>
    <mergeCell ref="I39:T39"/>
    <mergeCell ref="A40:A44"/>
    <mergeCell ref="A45:A49"/>
    <mergeCell ref="A72:H72"/>
    <mergeCell ref="I72:T72"/>
    <mergeCell ref="A50:A53"/>
    <mergeCell ref="T50:T53"/>
    <mergeCell ref="A56:H56"/>
    <mergeCell ref="I56:T56"/>
    <mergeCell ref="A57:A59"/>
    <mergeCell ref="A60:A63"/>
    <mergeCell ref="A64:A68"/>
    <mergeCell ref="A69:A70"/>
    <mergeCell ref="A73:A78"/>
    <mergeCell ref="A79:A84"/>
    <mergeCell ref="A85:A90"/>
    <mergeCell ref="A92:H92"/>
    <mergeCell ref="I92:T92"/>
    <mergeCell ref="A111:A113"/>
    <mergeCell ref="A114:A117"/>
    <mergeCell ref="A93:A95"/>
    <mergeCell ref="A96:A98"/>
    <mergeCell ref="A101:A105"/>
    <mergeCell ref="A106:A110"/>
    <mergeCell ref="T149:T150"/>
    <mergeCell ref="A119:B119"/>
    <mergeCell ref="A121:A123"/>
    <mergeCell ref="A124:A127"/>
    <mergeCell ref="A128:A129"/>
    <mergeCell ref="A132:C132"/>
  </mergeCells>
  <dataValidations count="1">
    <dataValidation type="list" allowBlank="1" showInputMessage="1" showErrorMessage="1" sqref="C149:C151 C168:C169 C114 C111 C171:C172 C142 B156:C156 C159 C153:C155 B134:C141 C85:C90 C161:C166 C18:C37 C14:C16 C40:C44 C57:C70 C73:C78 C121 C101:C105 C144:C147" xr:uid="{00000000-0002-0000-0000-000000000000}">
      <formula1>categories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workbookViewId="0">
      <selection activeCell="F11" sqref="F11"/>
    </sheetView>
  </sheetViews>
  <sheetFormatPr baseColWidth="10" defaultColWidth="8.83203125" defaultRowHeight="15.5"/>
  <cols>
    <col min="1" max="1" width="29.6640625" customWidth="1"/>
    <col min="2" max="2" width="12.1640625" customWidth="1"/>
    <col min="3" max="3" width="11.6640625" customWidth="1"/>
    <col min="4" max="4" width="13.83203125" customWidth="1"/>
  </cols>
  <sheetData>
    <row r="1" spans="1:4">
      <c r="A1" s="569" t="s">
        <v>189</v>
      </c>
      <c r="B1" s="569" t="s">
        <v>190</v>
      </c>
      <c r="C1" s="569" t="s">
        <v>191</v>
      </c>
      <c r="D1" s="569" t="s">
        <v>192</v>
      </c>
    </row>
    <row r="2" spans="1:4" s="567" customFormat="1" ht="27.75" customHeight="1">
      <c r="A2" s="570" t="s">
        <v>60</v>
      </c>
      <c r="B2" s="571">
        <v>101100</v>
      </c>
      <c r="C2" s="571">
        <v>50550</v>
      </c>
      <c r="D2" s="571">
        <f>SUM(B2:C2)</f>
        <v>151650</v>
      </c>
    </row>
    <row r="3" spans="1:4" s="567" customFormat="1" ht="27.75" customHeight="1">
      <c r="A3" s="572" t="s">
        <v>34</v>
      </c>
      <c r="B3" s="571">
        <v>8050</v>
      </c>
      <c r="C3" s="571">
        <v>15000</v>
      </c>
      <c r="D3" s="571">
        <f>SUM(B3:C3)</f>
        <v>23050</v>
      </c>
    </row>
    <row r="4" spans="1:4" s="567" customFormat="1" ht="16.5" customHeight="1">
      <c r="A4" s="572" t="s">
        <v>148</v>
      </c>
      <c r="B4" s="571">
        <v>2750</v>
      </c>
      <c r="C4" s="571">
        <v>0</v>
      </c>
      <c r="D4" s="571">
        <f t="shared" ref="D4:D7" si="0">SUM(B4:C4)</f>
        <v>2750</v>
      </c>
    </row>
    <row r="5" spans="1:4" s="567" customFormat="1" ht="19.5" customHeight="1">
      <c r="A5" s="572" t="s">
        <v>193</v>
      </c>
      <c r="B5" s="571">
        <v>100230</v>
      </c>
      <c r="C5" s="571">
        <v>51104</v>
      </c>
      <c r="D5" s="571">
        <f>SUM(B5:C5)</f>
        <v>151334</v>
      </c>
    </row>
    <row r="6" spans="1:4" s="567" customFormat="1" ht="18.75" customHeight="1">
      <c r="A6" s="573" t="s">
        <v>108</v>
      </c>
      <c r="B6" s="571">
        <v>40620</v>
      </c>
      <c r="C6" s="571">
        <v>26019</v>
      </c>
      <c r="D6" s="571">
        <f>SUM(B6:C6)</f>
        <v>66639</v>
      </c>
    </row>
    <row r="7" spans="1:4" s="567" customFormat="1" ht="21" customHeight="1">
      <c r="A7" s="573" t="s">
        <v>194</v>
      </c>
      <c r="B7" s="571">
        <v>0</v>
      </c>
      <c r="C7" s="571">
        <v>0</v>
      </c>
      <c r="D7" s="571">
        <f t="shared" si="0"/>
        <v>0</v>
      </c>
    </row>
    <row r="8" spans="1:4" s="567" customFormat="1" ht="29.25" customHeight="1">
      <c r="A8" s="573" t="s">
        <v>171</v>
      </c>
      <c r="B8" s="571">
        <v>46597</v>
      </c>
      <c r="C8" s="571">
        <v>25270</v>
      </c>
      <c r="D8" s="571">
        <f>SUM(B8:C8)</f>
        <v>71867</v>
      </c>
    </row>
    <row r="9" spans="1:4" s="567" customFormat="1" ht="27" customHeight="1">
      <c r="A9" s="574" t="s">
        <v>195</v>
      </c>
      <c r="B9" s="571">
        <f>SUM(B2:B8)</f>
        <v>299347</v>
      </c>
      <c r="C9" s="571">
        <f>SUM(C2:C8)</f>
        <v>167943</v>
      </c>
      <c r="D9" s="571">
        <f>SUM(B9:C9)</f>
        <v>467290</v>
      </c>
    </row>
    <row r="10" spans="1:4" s="567" customFormat="1" ht="19.5" customHeight="1">
      <c r="A10" s="575" t="s">
        <v>283</v>
      </c>
      <c r="B10" s="576">
        <v>20954.29</v>
      </c>
      <c r="C10" s="576">
        <v>11756.01</v>
      </c>
      <c r="D10" s="576">
        <f>SUM(B10:C10)</f>
        <v>32710.300000000003</v>
      </c>
    </row>
    <row r="11" spans="1:4" s="567" customFormat="1" ht="19.5" customHeight="1">
      <c r="A11" s="577" t="s">
        <v>192</v>
      </c>
      <c r="B11" s="576">
        <f>SUM(B9:B10)</f>
        <v>320301.28999999998</v>
      </c>
      <c r="C11" s="576">
        <f>SUM(C9:C10)</f>
        <v>179699.01</v>
      </c>
      <c r="D11" s="576">
        <f>SUM(D9:D10)</f>
        <v>500000.3</v>
      </c>
    </row>
    <row r="12" spans="1:4" s="567" customFormat="1" ht="26.5" customHeight="1">
      <c r="A12" s="577" t="s">
        <v>284</v>
      </c>
      <c r="B12" s="576">
        <f>B11*8%</f>
        <v>25624.103199999998</v>
      </c>
      <c r="C12" s="576">
        <f>C11*8%</f>
        <v>14375.920800000002</v>
      </c>
      <c r="D12" s="576">
        <f>D11*8%</f>
        <v>40000.023999999998</v>
      </c>
    </row>
    <row r="13" spans="1:4" s="567" customFormat="1">
      <c r="A13" s="578" t="s">
        <v>282</v>
      </c>
      <c r="B13" s="571">
        <f>B11+B12</f>
        <v>345925.39319999999</v>
      </c>
      <c r="C13" s="571">
        <f>C11+C12</f>
        <v>194074.9308</v>
      </c>
      <c r="D13" s="579">
        <f>SUM(B13:C13)</f>
        <v>540000.32400000002</v>
      </c>
    </row>
    <row r="21" spans="6:6">
      <c r="F21" t="s">
        <v>199</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6A22DF2BF4E741B20FC849E833E823" ma:contentTypeVersion="11" ma:contentTypeDescription="Create a new document." ma:contentTypeScope="" ma:versionID="d52db49dc4b54731a0f42bf8f72b288b">
  <xsd:schema xmlns:xsd="http://www.w3.org/2001/XMLSchema" xmlns:xs="http://www.w3.org/2001/XMLSchema" xmlns:p="http://schemas.microsoft.com/office/2006/metadata/properties" xmlns:ns2="2c71c120-b919-4552-8179-5cc8209ae34e" xmlns:ns3="baf121fa-59df-4465-972a-a50e3f5ceefd" targetNamespace="http://schemas.microsoft.com/office/2006/metadata/properties" ma:root="true" ma:fieldsID="be5502b5b366d354bfbe879728320eaa" ns2:_="" ns3:_="">
    <xsd:import namespace="2c71c120-b919-4552-8179-5cc8209ae34e"/>
    <xsd:import namespace="baf121fa-59df-4465-972a-a50e3f5cee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71c120-b919-4552-8179-5cc8209ae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f121fa-59df-4465-972a-a50e3f5ceef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5D6AAE-F372-415C-9823-6B435671700D}"/>
</file>

<file path=customXml/itemProps2.xml><?xml version="1.0" encoding="utf-8"?>
<ds:datastoreItem xmlns:ds="http://schemas.openxmlformats.org/officeDocument/2006/customXml" ds:itemID="{F601CE42-142F-43FE-A799-DDE434BE029D}"/>
</file>

<file path=customXml/itemProps3.xml><?xml version="1.0" encoding="utf-8"?>
<ds:datastoreItem xmlns:ds="http://schemas.openxmlformats.org/officeDocument/2006/customXml" ds:itemID="{A7276261-EE02-4DB3-873A-3093315C3C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vt:lpstr>
      <vt:lpstr>synthèse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MONGO MALOLO</dc:creator>
  <cp:lastModifiedBy>Caitlin hannahan</cp:lastModifiedBy>
  <dcterms:created xsi:type="dcterms:W3CDTF">2020-02-13T13:46:24Z</dcterms:created>
  <dcterms:modified xsi:type="dcterms:W3CDTF">2020-03-12T12:52:19Z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0x010100A06A22DF2BF4E741B20FC849E833E823</vt:lpwstr>
  </property>
</Properties>
</file>