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brahima.barry\Desktop\"/>
    </mc:Choice>
  </mc:AlternateContent>
  <xr:revisionPtr revIDLastSave="0" documentId="8_{129AC338-8C29-4EEB-8A6D-DBEE669DBAEF}" xr6:coauthVersionLast="45" xr6:coauthVersionMax="45" xr10:uidLastSave="{00000000-0000-0000-0000-000000000000}"/>
  <bookViews>
    <workbookView xWindow="-108" yWindow="-108" windowWidth="23256" windowHeight="12600" xr2:uid="{E0FF3060-C2FE-43E8-B8ED-1CF4FF630A07}"/>
  </bookViews>
  <sheets>
    <sheet name="Budget SP G" sheetId="3" r:id="rId1"/>
    <sheet name="CFR du 30 juin 20"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D6" i="3"/>
  <c r="D9" i="3"/>
  <c r="B12" i="3"/>
  <c r="G12" i="3" s="1"/>
  <c r="B10" i="3"/>
  <c r="D10" i="3" s="1"/>
  <c r="B8" i="3"/>
  <c r="D8" i="3" s="1"/>
  <c r="B7" i="3"/>
  <c r="D7" i="3" s="1"/>
  <c r="B4" i="3"/>
  <c r="D4" i="3" s="1"/>
  <c r="D12" i="3" l="1"/>
  <c r="K12" i="3"/>
  <c r="L12" i="3"/>
  <c r="G8" i="3" l="1"/>
  <c r="K10" i="3"/>
  <c r="H12" i="3"/>
  <c r="J11" i="3"/>
  <c r="J13" i="3" s="1"/>
  <c r="C19" i="3" s="1"/>
  <c r="E19" i="3" s="1"/>
  <c r="I11" i="3"/>
  <c r="I13" i="3" s="1"/>
  <c r="F11" i="3"/>
  <c r="F13" i="3" s="1"/>
  <c r="C17" i="3" s="1"/>
  <c r="F17" i="3" s="1"/>
  <c r="E11" i="3"/>
  <c r="E13" i="3" s="1"/>
  <c r="C11" i="3"/>
  <c r="C13" i="3" s="1"/>
  <c r="C16" i="3" s="1"/>
  <c r="L10" i="3"/>
  <c r="H10" i="3"/>
  <c r="L9" i="3"/>
  <c r="K9" i="3"/>
  <c r="H9" i="3"/>
  <c r="G9" i="3"/>
  <c r="L8" i="3"/>
  <c r="H8" i="3"/>
  <c r="L7" i="3"/>
  <c r="K7" i="3"/>
  <c r="H7" i="3"/>
  <c r="G7" i="3"/>
  <c r="L6" i="3"/>
  <c r="K6" i="3"/>
  <c r="H6" i="3"/>
  <c r="G6" i="3"/>
  <c r="L5" i="3"/>
  <c r="K5" i="3"/>
  <c r="H5" i="3"/>
  <c r="G5" i="3"/>
  <c r="L4" i="3"/>
  <c r="K4" i="3"/>
  <c r="M4" i="3" s="1"/>
  <c r="H4" i="3"/>
  <c r="G4" i="3"/>
  <c r="M10" i="3" l="1"/>
  <c r="M9" i="3"/>
  <c r="F19" i="3"/>
  <c r="M5" i="3"/>
  <c r="H11" i="3"/>
  <c r="H13" i="3" s="1"/>
  <c r="M6" i="3"/>
  <c r="M7" i="3"/>
  <c r="C18" i="3"/>
  <c r="E17" i="3"/>
  <c r="K8" i="3"/>
  <c r="M8" i="3" s="1"/>
  <c r="B11" i="3"/>
  <c r="G10" i="3"/>
  <c r="G11" i="3" s="1"/>
  <c r="G13" i="3" s="1"/>
  <c r="M12" i="3"/>
  <c r="L11" i="3"/>
  <c r="L13" i="3" s="1"/>
  <c r="B13" i="3" l="1"/>
  <c r="D11" i="3"/>
  <c r="C20" i="3"/>
  <c r="K11" i="3"/>
  <c r="M11" i="3" s="1"/>
  <c r="B16" i="3" l="1"/>
  <c r="D13" i="3"/>
  <c r="K13" i="3"/>
  <c r="M13" i="3" s="1"/>
  <c r="F16" i="3" l="1"/>
  <c r="B18" i="3"/>
  <c r="E16" i="3"/>
  <c r="B20" i="3" l="1"/>
  <c r="F20" i="3" s="1"/>
  <c r="F18" i="3"/>
  <c r="E18" i="3"/>
  <c r="E20" i="3" s="1"/>
</calcChain>
</file>

<file path=xl/sharedStrings.xml><?xml version="1.0" encoding="utf-8"?>
<sst xmlns="http://schemas.openxmlformats.org/spreadsheetml/2006/main" count="113" uniqueCount="72">
  <si>
    <t>1. Personnel et autres employés</t>
  </si>
  <si>
    <t>2. Fournitures, produits de base, matériels</t>
  </si>
  <si>
    <t>3. Équipement, véhicules et mobilier (compte tenu de la dépréciation)</t>
  </si>
  <si>
    <t>4. Services contractuels</t>
  </si>
  <si>
    <t>5. Frais de déplacement</t>
  </si>
  <si>
    <t>7. Frais généraux de fonctionnement et autres coûts directs</t>
  </si>
  <si>
    <t>Sous-total</t>
  </si>
  <si>
    <t>TOTAL</t>
  </si>
  <si>
    <t>BUDGET</t>
  </si>
  <si>
    <t>DEPENSES</t>
  </si>
  <si>
    <t>RELIQUAT</t>
  </si>
  <si>
    <t>%</t>
  </si>
  <si>
    <t xml:space="preserve"> SECRETARIAT</t>
  </si>
  <si>
    <t xml:space="preserve"> PNUD</t>
  </si>
  <si>
    <t>CATEGORIES</t>
  </si>
  <si>
    <t>PNUD volet secrétariat</t>
  </si>
  <si>
    <t>PNUD volet cohésion</t>
  </si>
  <si>
    <t>total PNUD</t>
  </si>
  <si>
    <t>HCDH</t>
  </si>
  <si>
    <t>Total</t>
  </si>
  <si>
    <t xml:space="preserve">Budget </t>
  </si>
  <si>
    <t xml:space="preserve">Décaissement </t>
  </si>
  <si>
    <t xml:space="preserve">Solde </t>
  </si>
  <si>
    <t>6. Transferts et subventions aux homologues</t>
  </si>
  <si>
    <t xml:space="preserve">8. Coûts indirects*  </t>
  </si>
  <si>
    <t>Global Scrét+ cohe</t>
  </si>
  <si>
    <t>Total Général</t>
  </si>
  <si>
    <t>Reliquat</t>
  </si>
  <si>
    <t>TABLEAU  AVEC DELIVERY au 30 juin 2020</t>
  </si>
  <si>
    <r>
      <rPr>
        <b/>
        <sz val="10"/>
        <color rgb="FF000000"/>
        <rFont val="Calibri"/>
      </rPr>
      <t xml:space="preserve">Programme des Nations Unies pour le Développement
</t>
    </r>
    <r>
      <rPr>
        <b/>
        <sz val="10"/>
        <color rgb="FF000000"/>
        <rFont val="Calibri"/>
      </rPr>
      <t xml:space="preserve">Rapport financier intérimaire </t>
    </r>
    <r>
      <rPr>
        <b/>
        <sz val="10"/>
        <color rgb="FF000000"/>
        <rFont val="Calibri"/>
      </rPr>
      <t xml:space="preserve">Guinea
</t>
    </r>
    <r>
      <rPr>
        <b/>
        <sz val="10"/>
        <color rgb="FF000000"/>
        <rFont val="Calibri"/>
      </rPr>
      <t xml:space="preserve">au </t>
    </r>
    <r>
      <rPr>
        <b/>
        <sz val="10"/>
        <color rgb="FF000000"/>
        <rFont val="Calibri"/>
      </rPr>
      <t>30 juin 2020</t>
    </r>
  </si>
  <si>
    <r>
      <rPr>
        <b/>
        <sz val="9"/>
        <color rgb="FF000000"/>
        <rFont val="calibri"/>
      </rPr>
      <t xml:space="preserve">Numéro de référence de la contribution:
</t>
    </r>
    <r>
      <rPr>
        <b/>
        <sz val="9"/>
        <color rgb="FF000000"/>
        <rFont val="calibri"/>
      </rPr>
      <t xml:space="preserve">Pays:
</t>
    </r>
    <r>
      <rPr>
        <b/>
        <sz val="9"/>
        <color rgb="FF000000"/>
        <rFont val="calibri"/>
      </rPr>
      <t xml:space="preserve">Projet:
</t>
    </r>
    <r>
      <rPr>
        <b/>
        <sz val="9"/>
        <color rgb="FF000000"/>
        <rFont val="calibri"/>
      </rPr>
      <t xml:space="preserve">Output:
</t>
    </r>
    <r>
      <rPr>
        <b/>
        <sz val="9"/>
        <color rgb="FF000000"/>
        <rFont val="calibri"/>
      </rPr>
      <t xml:space="preserve">Statut du Output:
</t>
    </r>
    <r>
      <rPr>
        <b/>
        <sz val="9"/>
        <color rgb="FF000000"/>
        <rFont val="calibri"/>
      </rPr>
      <t>Source de financement:</t>
    </r>
  </si>
  <si>
    <r>
      <rPr>
        <b/>
        <sz val="9"/>
        <color rgb="FF000000"/>
        <rFont val="calibri"/>
      </rPr>
      <t xml:space="preserve">00105553
</t>
    </r>
    <r>
      <rPr>
        <b/>
        <sz val="9"/>
        <color rgb="FF000000"/>
        <rFont val="calibri"/>
      </rPr>
      <t xml:space="preserve">Guinea
</t>
    </r>
    <r>
      <rPr>
        <b/>
        <sz val="9"/>
        <color rgb="FF000000"/>
        <rFont val="calibri"/>
      </rPr>
      <t>00102128</t>
    </r>
    <r>
      <rPr>
        <b/>
        <sz val="9"/>
        <color rgb="FF000000"/>
        <rFont val="calibri"/>
      </rPr>
      <t xml:space="preserve"> - </t>
    </r>
    <r>
      <rPr>
        <b/>
        <sz val="9"/>
        <color rgb="FF000000"/>
        <rFont val="calibri"/>
      </rPr>
      <t xml:space="preserve">Processus de Reforme &amp; Cohésion Sociale
</t>
    </r>
    <r>
      <rPr>
        <b/>
        <sz val="9"/>
        <color rgb="FF000000"/>
        <rFont val="calibri"/>
      </rPr>
      <t>00105630</t>
    </r>
    <r>
      <rPr>
        <b/>
        <sz val="9"/>
        <color rgb="FF000000"/>
        <rFont val="calibri"/>
      </rPr>
      <t xml:space="preserve"> - </t>
    </r>
    <r>
      <rPr>
        <b/>
        <sz val="9"/>
        <color rgb="FF000000"/>
        <rFont val="calibri"/>
      </rPr>
      <t xml:space="preserve">Réconciliation&amp; Cohési Sociale
</t>
    </r>
    <r>
      <rPr>
        <b/>
        <sz val="9"/>
        <color rgb="FF000000"/>
        <rFont val="calibri"/>
      </rPr>
      <t xml:space="preserve">On Going
</t>
    </r>
    <r>
      <rPr>
        <b/>
        <sz val="9"/>
        <color rgb="FF000000"/>
        <rFont val="calibri"/>
      </rPr>
      <t>Programme Cost Sharing</t>
    </r>
  </si>
  <si>
    <t/>
  </si>
  <si>
    <t>(en dollars américains)</t>
  </si>
  <si>
    <t>Années précédentes</t>
  </si>
  <si>
    <t>2020</t>
  </si>
  <si>
    <r>
      <rPr>
        <b/>
        <sz val="9"/>
        <color rgb="FF000000"/>
        <rFont val="calibri"/>
      </rPr>
      <t xml:space="preserve">Cumulatif en </t>
    </r>
    <r>
      <rPr>
        <b/>
        <sz val="9"/>
        <color rgb="FF000000"/>
        <rFont val="calibri"/>
      </rPr>
      <t>2020</t>
    </r>
  </si>
  <si>
    <t>(1)</t>
  </si>
  <si>
    <t>(2)</t>
  </si>
  <si>
    <t>(3)</t>
  </si>
  <si>
    <t>Revenus</t>
  </si>
  <si>
    <t>Contributions Annuellesᵃ</t>
  </si>
  <si>
    <t>Autres Revenusᵇ</t>
  </si>
  <si>
    <t>Transferts de/vers d'autres fonds</t>
  </si>
  <si>
    <t>Remboursement aux donateurs</t>
  </si>
  <si>
    <t>Total - Revenus</t>
  </si>
  <si>
    <t>Dépenses</t>
  </si>
  <si>
    <t>Traitements salariaux et autres dépenses de personnel</t>
  </si>
  <si>
    <t>Fournitures et consommables</t>
  </si>
  <si>
    <t>Équipements, véhicules et mobiliers, y compris amortissements</t>
  </si>
  <si>
    <t>Services contractuels</t>
  </si>
  <si>
    <t>Voyages</t>
  </si>
  <si>
    <t>Transferts et subventions aux contreparties</t>
  </si>
  <si>
    <t>Frais généraux de fonctionnement et autres coûts directs</t>
  </si>
  <si>
    <t>Coûts d'appui au programmeᶜ</t>
  </si>
  <si>
    <t>Total des dépenses</t>
  </si>
  <si>
    <t>Soldeᵈ</t>
  </si>
  <si>
    <t>Dépenses futuresᵉ</t>
  </si>
  <si>
    <t>Valeur des actifs non-amortis et des stocks achetés</t>
  </si>
  <si>
    <t>Engagements contractuels</t>
  </si>
  <si>
    <r>
      <rPr>
        <b/>
        <sz val="9"/>
        <color rgb="FF000000"/>
        <rFont val="calibri"/>
      </rPr>
      <t>Comptes Recevables, moins paiements reçus d'avance</t>
    </r>
    <r>
      <rPr>
        <b/>
        <sz val="9"/>
        <color rgb="FF000000"/>
        <rFont val="calibri"/>
      </rPr>
      <t>ᵉ</t>
    </r>
  </si>
  <si>
    <t>Moins: Contributions à recevoir des donateurs</t>
  </si>
  <si>
    <t>Ressources disponiblesᶠ</t>
  </si>
  <si>
    <r>
      <rPr>
        <b/>
        <sz val="9"/>
        <color rgb="FF000000"/>
        <rFont val="calibri"/>
      </rPr>
      <t>Total des Contributions</t>
    </r>
    <r>
      <rPr>
        <b/>
        <sz val="9"/>
        <color rgb="FF000000"/>
        <rFont val="calibri"/>
      </rPr>
      <t xml:space="preserve"> ᵍ</t>
    </r>
  </si>
  <si>
    <t>Total des Contributions Reçues ʰ</t>
  </si>
  <si>
    <r>
      <rPr>
        <b/>
        <sz val="9"/>
        <color rgb="FF000000"/>
        <rFont val="calibri"/>
      </rPr>
      <t>Total des montant dus</t>
    </r>
    <r>
      <rPr>
        <b/>
        <sz val="9"/>
        <color rgb="FF000000"/>
        <rFont val="calibri"/>
      </rPr>
      <t xml:space="preserve"> ⁱ</t>
    </r>
  </si>
  <si>
    <r>
      <rPr>
        <b/>
        <sz val="9"/>
        <color rgb="FF000000"/>
        <rFont val="calibri"/>
      </rPr>
      <t>Revenus Différés et Paiements Reçus d'Avance</t>
    </r>
    <r>
      <rPr>
        <b/>
        <sz val="9"/>
        <color rgb="FF000000"/>
        <rFont val="calibri"/>
      </rPr>
      <t xml:space="preserve"> ʲ</t>
    </r>
  </si>
  <si>
    <r>
      <rPr>
        <sz val="8"/>
        <color rgb="FF000000"/>
        <rFont val="Calibri"/>
      </rPr>
      <t xml:space="preserve">a. Les contributions représentent les revenus comptabilisés selon l'échéancier indiqué dans les accords signés.
</t>
    </r>
    <r>
      <rPr>
        <sz val="8"/>
        <color rgb="FF000000"/>
        <rFont val="Calibri"/>
      </rPr>
      <t xml:space="preserve">b. Les autres revenus représentent les revenus résultant d’activités diverses.
</t>
    </r>
    <r>
      <rPr>
        <sz val="8"/>
        <color rgb="FF000000"/>
        <rFont val="Calibri"/>
      </rPr>
      <t xml:space="preserve">c. Le coût de l’appui au programme (indirect) est calculé sur la base des dépenses en excluant les gains et pertes de change.
</t>
    </r>
    <r>
      <rPr>
        <sz val="8"/>
        <color rgb="FF000000"/>
        <rFont val="Calibri"/>
      </rPr>
      <t xml:space="preserve">d. Le solde de la colonne (2) inclut le solde de la colonne (1).
</t>
    </r>
    <r>
      <rPr>
        <sz val="8"/>
        <color rgb="FF000000"/>
        <rFont val="Calibri"/>
      </rPr>
      <t>e. Les montants de la colonne (2) correspondent aux soldes à la date du rapport qui sont inclus dans les ressources disponibles. Les montants de la colonne (1) sont présentés uniquement à titre indicatif.</t>
    </r>
  </si>
  <si>
    <r>
      <rPr>
        <sz val="8"/>
        <color rgb="FF000000"/>
        <rFont val="Calibri"/>
      </rPr>
      <t xml:space="preserve">f. Solde après que les dépenses futures et les contributions à recevoir des donateurs (c'est-à-dire les montants dus) aient été prises en compte.
</t>
    </r>
    <r>
      <rPr>
        <sz val="8"/>
        <color rgb="FF000000"/>
        <rFont val="Calibri"/>
      </rPr>
      <t xml:space="preserve">g. Valeur total des contributions du donateur à la date de signature des accords.
</t>
    </r>
    <r>
      <rPr>
        <sz val="8"/>
        <color rgb="FF000000"/>
        <rFont val="Calibri"/>
      </rPr>
      <t xml:space="preserve">h. Total des liquidités reçues à date.
</t>
    </r>
    <r>
      <rPr>
        <sz val="8"/>
        <color rgb="FF000000"/>
        <rFont val="Calibri"/>
      </rPr>
      <t xml:space="preserve">i. Total des montants dus par les donateurs, incluant les montants passés dus et ceux à recevoir.
</t>
    </r>
    <r>
      <rPr>
        <sz val="8"/>
        <color rgb="FF000000"/>
        <rFont val="Calibri"/>
      </rPr>
      <t>j. Contributions reçues de donateurs mais à comptabiliser comme revenus seulement aux dates futures d'écheance des paiements.</t>
    </r>
  </si>
  <si>
    <r>
      <rPr>
        <sz val="9"/>
        <color rgb="FF000000"/>
        <rFont val="Calibri"/>
      </rPr>
      <t>Par la présente, nous certifions que cet état financier de revenus, dépenses et ressources disponibles est correct et que les dépenses encourues sont relatives aux projects pour lesquels les fonds ont été re</t>
    </r>
    <r>
      <rPr>
        <sz val="9"/>
        <color rgb="FF000000"/>
        <rFont val="Calibri"/>
      </rPr>
      <t>ç</t>
    </r>
    <r>
      <rPr>
        <sz val="9"/>
        <color rgb="FF000000"/>
        <rFont val="Calibri"/>
      </rPr>
      <t>us.</t>
    </r>
  </si>
  <si>
    <r>
      <rPr>
        <sz val="9"/>
        <color rgb="FF000000"/>
        <rFont val="Calibri"/>
      </rPr>
      <t xml:space="preserve">Nom:
</t>
    </r>
    <r>
      <rPr>
        <sz val="9"/>
        <color rgb="FF000000"/>
        <rFont val="Calibri"/>
      </rPr>
      <t>Titre:</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</si>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</sst>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1040C]#,##0.00;\(#,##0.00\);&quot;-&quot;"/>
  </numFmts>
  <fonts count="13">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1"/>
      <name val="Calibri"/>
      <family val="2"/>
      <scheme val="minor"/>
    </font>
    <font>
      <sz val="10"/>
      <name val="Times New Roman"/>
      <family val="1"/>
    </font>
    <font>
      <sz val="10"/>
      <name val="Calibri"/>
      <family val="2"/>
    </font>
    <font>
      <b/>
      <sz val="10"/>
      <name val="Times New Roman"/>
      <family val="1"/>
    </font>
    <font>
      <sz val="11"/>
      <name val="Calibri"/>
    </font>
    <font>
      <b/>
      <sz val="10"/>
      <color rgb="FF000000"/>
      <name val="Calibri"/>
    </font>
    <font>
      <b/>
      <sz val="9"/>
      <color rgb="FF000000"/>
      <name val="calibri"/>
    </font>
    <font>
      <sz val="9"/>
      <color rgb="FF000000"/>
      <name val="Calibri"/>
    </font>
    <font>
      <sz val="8"/>
      <color rgb="FF000000"/>
      <name val="Calibri"/>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xf numFmtId="164" fontId="0" fillId="0" borderId="3" xfId="1" applyFont="1" applyBorder="1"/>
    <xf numFmtId="164" fontId="0" fillId="0" borderId="1" xfId="1" applyFont="1" applyBorder="1"/>
    <xf numFmtId="164" fontId="0" fillId="0" borderId="4" xfId="1" applyFont="1" applyBorder="1"/>
    <xf numFmtId="2" fontId="0" fillId="0" borderId="1" xfId="0" applyNumberFormat="1" applyBorder="1" applyAlignment="1">
      <alignment horizontal="center"/>
    </xf>
    <xf numFmtId="0" fontId="2" fillId="0" borderId="5" xfId="0" applyFont="1" applyBorder="1"/>
    <xf numFmtId="164" fontId="0" fillId="0" borderId="6" xfId="1" applyFont="1" applyBorder="1"/>
    <xf numFmtId="2" fontId="0" fillId="0" borderId="5" xfId="0" applyNumberFormat="1" applyBorder="1" applyAlignment="1">
      <alignment horizontal="center"/>
    </xf>
    <xf numFmtId="164" fontId="0" fillId="0" borderId="1" xfId="0" applyNumberFormat="1" applyBorder="1"/>
    <xf numFmtId="0" fontId="2" fillId="0" borderId="2" xfId="0" applyFont="1" applyBorder="1"/>
    <xf numFmtId="0" fontId="3" fillId="2" borderId="10" xfId="0" applyFont="1" applyFill="1" applyBorder="1" applyAlignment="1">
      <alignment horizontal="center" vertical="center" wrapText="1"/>
    </xf>
    <xf numFmtId="0" fontId="4" fillId="2" borderId="10" xfId="0" applyFont="1" applyFill="1" applyBorder="1" applyAlignment="1">
      <alignment vertical="center"/>
    </xf>
    <xf numFmtId="0" fontId="5" fillId="2" borderId="10" xfId="0" applyFont="1" applyFill="1" applyBorder="1" applyAlignment="1">
      <alignment vertical="center" wrapText="1"/>
    </xf>
    <xf numFmtId="164" fontId="5" fillId="2" borderId="10" xfId="1" applyFont="1" applyFill="1" applyBorder="1" applyAlignment="1">
      <alignment horizontal="right" vertical="center" wrapText="1"/>
    </xf>
    <xf numFmtId="164" fontId="4" fillId="2" borderId="10" xfId="1" applyFont="1" applyFill="1" applyBorder="1" applyAlignment="1">
      <alignment horizontal="center" vertical="center" wrapText="1"/>
    </xf>
    <xf numFmtId="0" fontId="5" fillId="2" borderId="10" xfId="0" applyFont="1" applyFill="1" applyBorder="1" applyAlignment="1">
      <alignment horizontal="right" vertical="center" wrapText="1"/>
    </xf>
    <xf numFmtId="164" fontId="6" fillId="2" borderId="10" xfId="0" applyNumberFormat="1" applyFont="1" applyFill="1" applyBorder="1" applyAlignment="1">
      <alignment horizontal="right" vertical="center" wrapText="1"/>
    </xf>
    <xf numFmtId="164" fontId="4" fillId="2" borderId="10" xfId="0" applyNumberFormat="1" applyFont="1" applyFill="1" applyBorder="1" applyAlignment="1">
      <alignment vertical="center"/>
    </xf>
    <xf numFmtId="164" fontId="6" fillId="2" borderId="10" xfId="1" applyFont="1" applyFill="1" applyBorder="1" applyAlignment="1">
      <alignment horizontal="right" vertical="center" wrapText="1"/>
    </xf>
    <xf numFmtId="164" fontId="4" fillId="2" borderId="10" xfId="1" applyFont="1" applyFill="1" applyBorder="1" applyAlignment="1">
      <alignment vertical="center" wrapText="1"/>
    </xf>
    <xf numFmtId="0" fontId="4" fillId="2" borderId="10" xfId="0" applyFont="1" applyFill="1" applyBorder="1"/>
    <xf numFmtId="0" fontId="6" fillId="2" borderId="10" xfId="0" applyFont="1" applyFill="1" applyBorder="1" applyAlignment="1">
      <alignment horizontal="right" vertical="center" wrapText="1"/>
    </xf>
    <xf numFmtId="0" fontId="7" fillId="2" borderId="10" xfId="0" applyFont="1" applyFill="1" applyBorder="1" applyAlignment="1">
      <alignment vertical="center" wrapText="1"/>
    </xf>
    <xf numFmtId="164" fontId="7" fillId="2" borderId="10" xfId="1" applyFont="1" applyFill="1" applyBorder="1" applyAlignment="1">
      <alignment horizontal="right" vertical="center" wrapText="1"/>
    </xf>
    <xf numFmtId="164" fontId="7" fillId="2" borderId="10" xfId="1" applyNumberFormat="1" applyFont="1" applyFill="1" applyBorder="1" applyAlignment="1">
      <alignment horizontal="right" vertical="center" wrapText="1"/>
    </xf>
    <xf numFmtId="165" fontId="7" fillId="2" borderId="10" xfId="1" applyNumberFormat="1" applyFont="1" applyFill="1" applyBorder="1" applyAlignment="1">
      <alignment horizontal="right" vertical="center" wrapText="1"/>
    </xf>
    <xf numFmtId="164" fontId="0" fillId="0" borderId="0" xfId="0" applyNumberFormat="1"/>
    <xf numFmtId="0" fontId="2" fillId="4" borderId="2" xfId="0" applyFont="1" applyFill="1" applyBorder="1"/>
    <xf numFmtId="164" fontId="0" fillId="4" borderId="1" xfId="0" applyNumberFormat="1" applyFill="1" applyBorder="1"/>
    <xf numFmtId="2" fontId="0" fillId="4" borderId="5" xfId="0" applyNumberFormat="1" applyFill="1" applyBorder="1" applyAlignment="1">
      <alignment horizontal="center"/>
    </xf>
    <xf numFmtId="0" fontId="3" fillId="2" borderId="10" xfId="0" applyFont="1" applyFill="1" applyBorder="1" applyAlignment="1">
      <alignment horizontal="center" vertical="center" wrapText="1"/>
    </xf>
    <xf numFmtId="164" fontId="0" fillId="0" borderId="0" xfId="1" applyFont="1"/>
    <xf numFmtId="0" fontId="8" fillId="0" borderId="0" xfId="0" applyFont="1"/>
    <xf numFmtId="0" fontId="3" fillId="2" borderId="10" xfId="0" applyFont="1" applyFill="1" applyBorder="1" applyAlignment="1">
      <alignment horizontal="center" vertical="center" wrapText="1"/>
    </xf>
    <xf numFmtId="0" fontId="2" fillId="3" borderId="11" xfId="0" applyFont="1" applyFill="1" applyBorder="1" applyAlignment="1">
      <alignment horizontal="center"/>
    </xf>
    <xf numFmtId="0" fontId="2" fillId="3" borderId="12" xfId="0" applyFont="1" applyFill="1" applyBorder="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0" borderId="0" xfId="0" applyFont="1" applyAlignment="1">
      <alignment vertical="top" wrapText="1" readingOrder="1"/>
    </xf>
    <xf numFmtId="0" fontId="8" fillId="0" borderId="0" xfId="0" applyFont="1"/>
    <xf numFmtId="0" fontId="11" fillId="0" borderId="19" xfId="0" applyFont="1" applyBorder="1" applyAlignment="1">
      <alignment horizontal="left" vertical="top" wrapText="1" readingOrder="1"/>
    </xf>
    <xf numFmtId="0" fontId="8" fillId="0" borderId="19" xfId="0" applyFont="1" applyBorder="1" applyAlignment="1">
      <alignment vertical="top" wrapText="1"/>
    </xf>
    <xf numFmtId="0" fontId="11" fillId="0" borderId="19" xfId="0" applyFont="1" applyBorder="1" applyAlignment="1">
      <alignment horizontal="center" vertical="top" wrapText="1" readingOrder="1"/>
    </xf>
    <xf numFmtId="0" fontId="10" fillId="0" borderId="0" xfId="0" applyFont="1" applyAlignment="1">
      <alignment vertical="top" wrapText="1" readingOrder="1"/>
    </xf>
    <xf numFmtId="166" fontId="11" fillId="0" borderId="13" xfId="0" applyNumberFormat="1" applyFont="1" applyBorder="1" applyAlignment="1">
      <alignment vertical="top" wrapText="1" readingOrder="1"/>
    </xf>
    <xf numFmtId="0" fontId="8" fillId="0" borderId="14" xfId="0" applyFont="1" applyBorder="1" applyAlignment="1">
      <alignment vertical="top" wrapText="1"/>
    </xf>
    <xf numFmtId="0" fontId="8" fillId="0" borderId="15" xfId="0" applyFont="1" applyBorder="1" applyAlignment="1">
      <alignment vertical="top" wrapText="1"/>
    </xf>
    <xf numFmtId="0" fontId="12" fillId="0" borderId="0" xfId="0" applyFont="1" applyAlignment="1">
      <alignment vertical="top" wrapText="1" readingOrder="1"/>
    </xf>
    <xf numFmtId="166" fontId="11" fillId="0" borderId="16" xfId="0" applyNumberFormat="1" applyFont="1" applyBorder="1" applyAlignment="1">
      <alignment vertical="top" wrapText="1" readingOrder="1"/>
    </xf>
    <xf numFmtId="0" fontId="8" fillId="0" borderId="17" xfId="0" applyFont="1" applyBorder="1" applyAlignment="1">
      <alignment vertical="top" wrapText="1"/>
    </xf>
    <xf numFmtId="166" fontId="11" fillId="0" borderId="0" xfId="0" applyNumberFormat="1" applyFont="1" applyAlignment="1">
      <alignment vertical="top" wrapText="1" readingOrder="1"/>
    </xf>
    <xf numFmtId="166" fontId="11" fillId="0" borderId="21" xfId="0" applyNumberFormat="1" applyFont="1" applyBorder="1" applyAlignment="1">
      <alignment vertical="top" wrapText="1" readingOrder="1"/>
    </xf>
    <xf numFmtId="0" fontId="8" fillId="0" borderId="22" xfId="0" applyFont="1" applyBorder="1" applyAlignment="1">
      <alignment vertical="top" wrapText="1"/>
    </xf>
    <xf numFmtId="0" fontId="8" fillId="0" borderId="23" xfId="0" applyFont="1" applyBorder="1" applyAlignment="1">
      <alignment vertical="top" wrapText="1"/>
    </xf>
    <xf numFmtId="166" fontId="11" fillId="0" borderId="22" xfId="0" applyNumberFormat="1" applyFont="1" applyBorder="1" applyAlignment="1">
      <alignment vertical="top" wrapText="1" readingOrder="1"/>
    </xf>
    <xf numFmtId="0" fontId="11" fillId="0" borderId="16" xfId="0" applyFont="1" applyBorder="1" applyAlignment="1">
      <alignment vertical="top" wrapText="1" readingOrder="1"/>
    </xf>
    <xf numFmtId="166" fontId="11" fillId="0" borderId="18" xfId="0" applyNumberFormat="1" applyFont="1" applyBorder="1" applyAlignment="1">
      <alignment vertical="top" wrapText="1" readingOrder="1"/>
    </xf>
    <xf numFmtId="0" fontId="8" fillId="0" borderId="20" xfId="0" applyFont="1" applyBorder="1" applyAlignment="1">
      <alignment vertical="top" wrapText="1"/>
    </xf>
    <xf numFmtId="166" fontId="11" fillId="0" borderId="19" xfId="0" applyNumberFormat="1" applyFont="1" applyBorder="1" applyAlignment="1">
      <alignment vertical="top" wrapText="1" readingOrder="1"/>
    </xf>
    <xf numFmtId="0" fontId="11" fillId="0" borderId="18" xfId="0" applyFont="1" applyBorder="1" applyAlignment="1">
      <alignment vertical="top" wrapText="1" readingOrder="1"/>
    </xf>
    <xf numFmtId="0" fontId="11" fillId="0" borderId="19" xfId="0" applyFont="1" applyBorder="1" applyAlignment="1">
      <alignment vertical="top" wrapText="1" readingOrder="1"/>
    </xf>
    <xf numFmtId="0" fontId="10" fillId="0" borderId="13" xfId="0" applyFont="1" applyBorder="1" applyAlignment="1">
      <alignment horizontal="center" vertical="top" wrapText="1" readingOrder="1"/>
    </xf>
    <xf numFmtId="0" fontId="9" fillId="0" borderId="0" xfId="0" applyFont="1" applyAlignment="1">
      <alignment horizontal="center" vertical="center" wrapText="1" readingOrder="1"/>
    </xf>
    <xf numFmtId="0" fontId="11" fillId="0" borderId="0" xfId="0" applyFont="1" applyAlignment="1">
      <alignment horizontal="center" vertical="top" wrapText="1" readingOrder="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579144</xdr:colOff>
      <xdr:row>1</xdr:row>
      <xdr:rowOff>800100</xdr:rowOff>
    </xdr:to>
    <xdr:pic>
      <xdr:nvPicPr>
        <xdr:cNvPr id="2" name="Picture 1">
          <a:extLst>
            <a:ext uri="{FF2B5EF4-FFF2-40B4-BE49-F238E27FC236}">
              <a16:creationId xmlns:a16="http://schemas.microsoft.com/office/drawing/2014/main" id="{0201D91E-5C78-4A73-972A-9D6D455EC7CA}"/>
            </a:ext>
          </a:extLst>
        </xdr:cNvPr>
        <xdr:cNvPicPr/>
      </xdr:nvPicPr>
      <xdr:blipFill>
        <a:blip xmlns:r="http://schemas.openxmlformats.org/officeDocument/2006/relationships" r:embed="rId1" cstate="print"/>
        <a:stretch>
          <a:fillRect/>
        </a:stretch>
      </xdr:blipFill>
      <xdr:spPr>
        <a:xfrm>
          <a:off x="5314950" y="0"/>
          <a:ext cx="560094" cy="1543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D4B99-C136-41B8-91B8-BE6445FC2A59}">
  <dimension ref="A1:M24"/>
  <sheetViews>
    <sheetView tabSelected="1" workbookViewId="0">
      <selection activeCell="E26" sqref="E26"/>
    </sheetView>
  </sheetViews>
  <sheetFormatPr baseColWidth="10" defaultRowHeight="14.4"/>
  <cols>
    <col min="1" max="1" width="15.44140625" customWidth="1"/>
    <col min="2" max="2" width="17.33203125" customWidth="1"/>
    <col min="3" max="4" width="15.88671875" customWidth="1"/>
    <col min="5" max="5" width="14.33203125" customWidth="1"/>
    <col min="6" max="6" width="12.33203125" customWidth="1"/>
    <col min="7" max="7" width="14.109375" customWidth="1"/>
    <col min="8" max="8" width="13.109375" bestFit="1" customWidth="1"/>
    <col min="9" max="9" width="12.33203125" customWidth="1"/>
    <col min="10" max="10" width="11.88671875" customWidth="1"/>
    <col min="11" max="12" width="13.109375" bestFit="1" customWidth="1"/>
    <col min="13" max="13" width="14.109375" customWidth="1"/>
  </cols>
  <sheetData>
    <row r="1" spans="1:13">
      <c r="A1" s="38" t="s">
        <v>28</v>
      </c>
      <c r="B1" s="39"/>
      <c r="C1" s="39"/>
      <c r="D1" s="39"/>
      <c r="E1" s="39"/>
      <c r="F1" s="39"/>
      <c r="G1" s="39"/>
      <c r="H1" s="39"/>
      <c r="I1" s="39"/>
      <c r="J1" s="39"/>
      <c r="K1" s="39"/>
      <c r="L1" s="39"/>
      <c r="M1" s="39"/>
    </row>
    <row r="2" spans="1:13" ht="14.4" customHeight="1">
      <c r="A2" s="37" t="s">
        <v>14</v>
      </c>
      <c r="B2" s="40" t="s">
        <v>15</v>
      </c>
      <c r="C2" s="41"/>
      <c r="D2" s="42"/>
      <c r="E2" s="37" t="s">
        <v>16</v>
      </c>
      <c r="F2" s="37"/>
      <c r="G2" s="37" t="s">
        <v>17</v>
      </c>
      <c r="H2" s="37"/>
      <c r="I2" s="37" t="s">
        <v>18</v>
      </c>
      <c r="J2" s="37"/>
      <c r="K2" s="37" t="s">
        <v>19</v>
      </c>
      <c r="L2" s="37"/>
      <c r="M2" s="37"/>
    </row>
    <row r="3" spans="1:13" ht="27.6">
      <c r="A3" s="37"/>
      <c r="B3" s="14" t="s">
        <v>20</v>
      </c>
      <c r="C3" s="14" t="s">
        <v>21</v>
      </c>
      <c r="D3" s="34" t="s">
        <v>27</v>
      </c>
      <c r="E3" s="14" t="s">
        <v>20</v>
      </c>
      <c r="F3" s="14" t="s">
        <v>21</v>
      </c>
      <c r="G3" s="14" t="s">
        <v>20</v>
      </c>
      <c r="H3" s="14" t="s">
        <v>21</v>
      </c>
      <c r="I3" s="14" t="s">
        <v>20</v>
      </c>
      <c r="J3" s="14" t="s">
        <v>21</v>
      </c>
      <c r="K3" s="14" t="s">
        <v>20</v>
      </c>
      <c r="L3" s="14" t="s">
        <v>21</v>
      </c>
      <c r="M3" s="15" t="s">
        <v>22</v>
      </c>
    </row>
    <row r="4" spans="1:13" ht="26.4">
      <c r="A4" s="16" t="s">
        <v>0</v>
      </c>
      <c r="B4" s="17">
        <f>828000+317000</f>
        <v>1145000</v>
      </c>
      <c r="C4" s="18">
        <v>829396.37</v>
      </c>
      <c r="D4" s="18">
        <f>B4-C4</f>
        <v>315603.63</v>
      </c>
      <c r="E4" s="19"/>
      <c r="F4" s="18"/>
      <c r="G4" s="18">
        <f t="shared" ref="G4:H10" si="0">B4+E4</f>
        <v>1145000</v>
      </c>
      <c r="H4" s="18">
        <f t="shared" si="0"/>
        <v>829396.37</v>
      </c>
      <c r="I4" s="17"/>
      <c r="J4" s="18"/>
      <c r="K4" s="20">
        <f>B4+E4+I4</f>
        <v>1145000</v>
      </c>
      <c r="L4" s="20">
        <f>C4+J4+F4</f>
        <v>829396.37</v>
      </c>
      <c r="M4" s="21">
        <f>K4-L4</f>
        <v>315603.63</v>
      </c>
    </row>
    <row r="5" spans="1:13" ht="39.6">
      <c r="A5" s="16" t="s">
        <v>1</v>
      </c>
      <c r="B5" s="17">
        <v>15000</v>
      </c>
      <c r="C5" s="18">
        <v>13194.26</v>
      </c>
      <c r="D5" s="18">
        <f t="shared" ref="D5:D13" si="1">B5-C5</f>
        <v>1805.7399999999998</v>
      </c>
      <c r="E5" s="22">
        <v>3000</v>
      </c>
      <c r="F5" s="23">
        <v>-15209.53</v>
      </c>
      <c r="G5" s="18">
        <f t="shared" si="0"/>
        <v>18000</v>
      </c>
      <c r="H5" s="18">
        <f t="shared" si="0"/>
        <v>-2015.2700000000004</v>
      </c>
      <c r="I5" s="17">
        <v>7500</v>
      </c>
      <c r="J5" s="18">
        <v>953</v>
      </c>
      <c r="K5" s="20">
        <f t="shared" ref="K5:K10" si="2">B5+E5+I5</f>
        <v>25500</v>
      </c>
      <c r="L5" s="20">
        <f t="shared" ref="L5:L9" si="3">C5+J5+F5</f>
        <v>-1062.2700000000004</v>
      </c>
      <c r="M5" s="21">
        <f t="shared" ref="M5:M9" si="4">K5-L5</f>
        <v>26562.27</v>
      </c>
    </row>
    <row r="6" spans="1:13" ht="66">
      <c r="A6" s="16" t="s">
        <v>2</v>
      </c>
      <c r="B6" s="17">
        <v>19000.39</v>
      </c>
      <c r="C6" s="18">
        <v>46212.2</v>
      </c>
      <c r="D6" s="18">
        <f t="shared" si="1"/>
        <v>-27211.809999999998</v>
      </c>
      <c r="E6" s="22">
        <v>15000</v>
      </c>
      <c r="F6" s="23">
        <v>0</v>
      </c>
      <c r="G6" s="18">
        <f t="shared" si="0"/>
        <v>34000.39</v>
      </c>
      <c r="H6" s="18">
        <f t="shared" si="0"/>
        <v>46212.2</v>
      </c>
      <c r="I6" s="17">
        <v>0</v>
      </c>
      <c r="J6" s="18">
        <v>0</v>
      </c>
      <c r="K6" s="20">
        <f t="shared" si="2"/>
        <v>34000.39</v>
      </c>
      <c r="L6" s="20">
        <f t="shared" si="3"/>
        <v>46212.2</v>
      </c>
      <c r="M6" s="21">
        <f t="shared" si="4"/>
        <v>-12211.809999999998</v>
      </c>
    </row>
    <row r="7" spans="1:13" ht="26.4">
      <c r="A7" s="16" t="s">
        <v>3</v>
      </c>
      <c r="B7" s="17">
        <f>149220+95388</f>
        <v>244608</v>
      </c>
      <c r="C7" s="18">
        <v>355040.95</v>
      </c>
      <c r="D7" s="18">
        <f t="shared" si="1"/>
        <v>-110432.95000000001</v>
      </c>
      <c r="E7" s="22">
        <v>70100</v>
      </c>
      <c r="F7" s="23">
        <v>42870.92</v>
      </c>
      <c r="G7" s="18">
        <f t="shared" si="0"/>
        <v>314708</v>
      </c>
      <c r="H7" s="18">
        <f t="shared" si="0"/>
        <v>397911.87</v>
      </c>
      <c r="I7" s="17">
        <v>92690</v>
      </c>
      <c r="J7" s="18">
        <v>23400</v>
      </c>
      <c r="K7" s="20">
        <f t="shared" si="2"/>
        <v>407398</v>
      </c>
      <c r="L7" s="20">
        <f t="shared" si="3"/>
        <v>421311.87</v>
      </c>
      <c r="M7" s="21">
        <f t="shared" si="4"/>
        <v>-13913.869999999995</v>
      </c>
    </row>
    <row r="8" spans="1:13" ht="26.4">
      <c r="A8" s="16" t="s">
        <v>4</v>
      </c>
      <c r="B8" s="17">
        <f>55000+15000</f>
        <v>70000</v>
      </c>
      <c r="C8" s="18">
        <v>16335.6</v>
      </c>
      <c r="D8" s="18">
        <f t="shared" si="1"/>
        <v>53664.4</v>
      </c>
      <c r="E8" s="22">
        <v>26986.92</v>
      </c>
      <c r="F8" s="23">
        <v>2087.71</v>
      </c>
      <c r="G8" s="18">
        <f t="shared" si="0"/>
        <v>96986.92</v>
      </c>
      <c r="H8" s="18">
        <f t="shared" si="0"/>
        <v>18423.310000000001</v>
      </c>
      <c r="I8" s="17">
        <v>39996.92</v>
      </c>
      <c r="J8" s="18">
        <v>6371</v>
      </c>
      <c r="K8" s="20">
        <f t="shared" si="2"/>
        <v>136983.84</v>
      </c>
      <c r="L8" s="20">
        <f t="shared" si="3"/>
        <v>24794.309999999998</v>
      </c>
      <c r="M8" s="21">
        <f t="shared" si="4"/>
        <v>112189.53</v>
      </c>
    </row>
    <row r="9" spans="1:13" ht="39.6">
      <c r="A9" s="16" t="s">
        <v>23</v>
      </c>
      <c r="B9" s="17">
        <v>0</v>
      </c>
      <c r="C9" s="18"/>
      <c r="D9" s="18">
        <f t="shared" si="1"/>
        <v>0</v>
      </c>
      <c r="E9" s="22"/>
      <c r="F9" s="24"/>
      <c r="G9" s="18">
        <f t="shared" si="0"/>
        <v>0</v>
      </c>
      <c r="H9" s="18">
        <f t="shared" si="0"/>
        <v>0</v>
      </c>
      <c r="I9" s="17">
        <v>0</v>
      </c>
      <c r="J9" s="18">
        <v>0</v>
      </c>
      <c r="K9" s="20">
        <f t="shared" si="2"/>
        <v>0</v>
      </c>
      <c r="L9" s="20">
        <f t="shared" si="3"/>
        <v>0</v>
      </c>
      <c r="M9" s="21">
        <f t="shared" si="4"/>
        <v>0</v>
      </c>
    </row>
    <row r="10" spans="1:13" ht="52.8">
      <c r="A10" s="16" t="s">
        <v>5</v>
      </c>
      <c r="B10" s="17">
        <f>94800+30800</f>
        <v>125600</v>
      </c>
      <c r="C10" s="18">
        <v>168557.3</v>
      </c>
      <c r="D10" s="18">
        <f t="shared" si="1"/>
        <v>-42957.299999999988</v>
      </c>
      <c r="E10" s="22">
        <v>25100</v>
      </c>
      <c r="F10" s="25">
        <v>42476.59</v>
      </c>
      <c r="G10" s="18">
        <f t="shared" si="0"/>
        <v>150700</v>
      </c>
      <c r="H10" s="18">
        <f t="shared" si="0"/>
        <v>211033.88999999998</v>
      </c>
      <c r="I10" s="17"/>
      <c r="J10" s="18">
        <v>0</v>
      </c>
      <c r="K10" s="20">
        <f t="shared" si="2"/>
        <v>150700</v>
      </c>
      <c r="L10" s="20">
        <f>C10+J10+F10</f>
        <v>211033.88999999998</v>
      </c>
      <c r="M10" s="21">
        <f>K10-L10</f>
        <v>-60333.889999999985</v>
      </c>
    </row>
    <row r="11" spans="1:13">
      <c r="A11" s="26" t="s">
        <v>6</v>
      </c>
      <c r="B11" s="27">
        <f t="shared" ref="B11:H11" si="5">SUM(B4:B10)</f>
        <v>1619208.39</v>
      </c>
      <c r="C11" s="27">
        <f t="shared" si="5"/>
        <v>1428736.6800000002</v>
      </c>
      <c r="D11" s="18">
        <f t="shared" si="1"/>
        <v>190471.70999999973</v>
      </c>
      <c r="E11" s="27">
        <f t="shared" si="5"/>
        <v>140186.91999999998</v>
      </c>
      <c r="F11" s="27">
        <f t="shared" si="5"/>
        <v>72225.69</v>
      </c>
      <c r="G11" s="27">
        <f t="shared" si="5"/>
        <v>1759395.3099999998</v>
      </c>
      <c r="H11" s="27">
        <f t="shared" si="5"/>
        <v>1500962.3699999999</v>
      </c>
      <c r="I11" s="27">
        <f>SUM(I5:I10)</f>
        <v>140186.91999999998</v>
      </c>
      <c r="J11" s="27">
        <f>SUM(J5:J10)</f>
        <v>30724</v>
      </c>
      <c r="K11" s="27">
        <f>SUM(K4:K10)</f>
        <v>1899582.23</v>
      </c>
      <c r="L11" s="27">
        <f>SUM(L4:L10)</f>
        <v>1531686.3699999999</v>
      </c>
      <c r="M11" s="21">
        <f>K11-L11</f>
        <v>367895.8600000001</v>
      </c>
    </row>
    <row r="12" spans="1:13">
      <c r="A12" s="16" t="s">
        <v>24</v>
      </c>
      <c r="B12" s="17">
        <f>80641.44+32703.16</f>
        <v>113344.6</v>
      </c>
      <c r="C12" s="17">
        <v>105910.45</v>
      </c>
      <c r="D12" s="18">
        <f t="shared" si="1"/>
        <v>7434.1500000000087</v>
      </c>
      <c r="E12" s="17">
        <v>9813.08</v>
      </c>
      <c r="F12" s="17">
        <v>3279.6</v>
      </c>
      <c r="G12" s="17">
        <f>B12+E12</f>
        <v>123157.68000000001</v>
      </c>
      <c r="H12" s="17">
        <f>C12+F12</f>
        <v>109190.05</v>
      </c>
      <c r="I12" s="17">
        <v>9813.08</v>
      </c>
      <c r="J12" s="17">
        <v>9813.09</v>
      </c>
      <c r="K12" s="17">
        <f>B12+E12+I12</f>
        <v>132970.76</v>
      </c>
      <c r="L12" s="17">
        <f>C12+F12+J12</f>
        <v>119003.14</v>
      </c>
      <c r="M12" s="21">
        <f>K12-L12</f>
        <v>13967.62000000001</v>
      </c>
    </row>
    <row r="13" spans="1:13">
      <c r="A13" s="26" t="s">
        <v>7</v>
      </c>
      <c r="B13" s="28">
        <f>SUM(B11:B12)</f>
        <v>1732552.99</v>
      </c>
      <c r="C13" s="28">
        <f>SUM(C11:C12)</f>
        <v>1534647.1300000001</v>
      </c>
      <c r="D13" s="18">
        <f t="shared" si="1"/>
        <v>197905.85999999987</v>
      </c>
      <c r="E13" s="29">
        <f>E11+E12</f>
        <v>149999.99999999997</v>
      </c>
      <c r="F13" s="27">
        <f>F11+F12</f>
        <v>75505.290000000008</v>
      </c>
      <c r="G13" s="27">
        <f>SUM(G11:G12)</f>
        <v>1882552.9899999998</v>
      </c>
      <c r="H13" s="27">
        <f>SUM(H11:H12)</f>
        <v>1610152.42</v>
      </c>
      <c r="I13" s="29">
        <f>I11+I12</f>
        <v>149999.99999999997</v>
      </c>
      <c r="J13" s="28">
        <f>SUM(J11:J12)</f>
        <v>40537.089999999997</v>
      </c>
      <c r="K13" s="27">
        <f>SUM(K11:K12)</f>
        <v>2032552.99</v>
      </c>
      <c r="L13" s="28">
        <f>SUM(L11:L12)</f>
        <v>1650689.5099999998</v>
      </c>
      <c r="M13" s="21">
        <f>K13-L13</f>
        <v>381863.48000000021</v>
      </c>
    </row>
    <row r="14" spans="1:13" ht="15" thickBot="1"/>
    <row r="15" spans="1:13" ht="15" thickBot="1">
      <c r="B15" s="1" t="s">
        <v>8</v>
      </c>
      <c r="C15" s="2" t="s">
        <v>9</v>
      </c>
      <c r="D15" s="3"/>
      <c r="E15" s="3" t="s">
        <v>10</v>
      </c>
      <c r="F15" s="2" t="s">
        <v>11</v>
      </c>
    </row>
    <row r="16" spans="1:13" ht="15" thickBot="1">
      <c r="A16" s="4" t="s">
        <v>12</v>
      </c>
      <c r="B16" s="5">
        <f>B13</f>
        <v>1732552.99</v>
      </c>
      <c r="C16" s="6">
        <f>C13</f>
        <v>1534647.1300000001</v>
      </c>
      <c r="D16" s="7"/>
      <c r="E16" s="7">
        <f>B16-C16</f>
        <v>197905.85999999987</v>
      </c>
      <c r="F16" s="8">
        <f>C16/B16</f>
        <v>0.88577211713449533</v>
      </c>
    </row>
    <row r="17" spans="1:7" ht="15" thickBot="1">
      <c r="A17" s="9" t="s">
        <v>13</v>
      </c>
      <c r="B17" s="10">
        <v>150000</v>
      </c>
      <c r="C17" s="6">
        <f>F13</f>
        <v>75505.290000000008</v>
      </c>
      <c r="D17" s="6"/>
      <c r="E17" s="6">
        <f>B17-C17</f>
        <v>74494.709999999992</v>
      </c>
      <c r="F17" s="11">
        <f>C17/B17</f>
        <v>0.50336860000000005</v>
      </c>
    </row>
    <row r="18" spans="1:7" ht="15" thickBot="1">
      <c r="A18" s="13" t="s">
        <v>25</v>
      </c>
      <c r="B18" s="12">
        <f>B16+B17</f>
        <v>1882552.99</v>
      </c>
      <c r="C18" s="12">
        <f>C16+C17</f>
        <v>1610152.4200000002</v>
      </c>
      <c r="D18" s="12"/>
      <c r="E18" s="6">
        <f>B18-C18</f>
        <v>272400.56999999983</v>
      </c>
      <c r="F18" s="11">
        <f>C18/B18</f>
        <v>0.85530257504199136</v>
      </c>
    </row>
    <row r="19" spans="1:7" ht="15" thickBot="1">
      <c r="A19" s="13" t="s">
        <v>18</v>
      </c>
      <c r="B19" s="12">
        <v>150000</v>
      </c>
      <c r="C19" s="12">
        <f>J13</f>
        <v>40537.089999999997</v>
      </c>
      <c r="D19" s="12"/>
      <c r="E19" s="6">
        <f>B19-C19</f>
        <v>109462.91</v>
      </c>
      <c r="F19" s="11">
        <f>C19/B19</f>
        <v>0.27024726666666665</v>
      </c>
    </row>
    <row r="20" spans="1:7" ht="15" thickBot="1">
      <c r="A20" s="31" t="s">
        <v>26</v>
      </c>
      <c r="B20" s="32">
        <f>B18+B19</f>
        <v>2032552.99</v>
      </c>
      <c r="C20" s="32">
        <f t="shared" ref="C20:E20" si="6">C18+C19</f>
        <v>1650689.5100000002</v>
      </c>
      <c r="D20" s="32"/>
      <c r="E20" s="32">
        <f t="shared" si="6"/>
        <v>381863.47999999986</v>
      </c>
      <c r="F20" s="33">
        <f>C20/B20</f>
        <v>0.8121261871750759</v>
      </c>
    </row>
    <row r="22" spans="1:7">
      <c r="G22" s="30"/>
    </row>
    <row r="24" spans="1:7">
      <c r="B24" s="35"/>
    </row>
  </sheetData>
  <mergeCells count="7">
    <mergeCell ref="K2:M2"/>
    <mergeCell ref="A1:M1"/>
    <mergeCell ref="A2:A3"/>
    <mergeCell ref="E2:F2"/>
    <mergeCell ref="G2:H2"/>
    <mergeCell ref="I2:J2"/>
    <mergeCell ref="B2:D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B832-A32A-4F92-9F6A-E1EBAB06A778}">
  <dimension ref="A1:N51"/>
  <sheetViews>
    <sheetView workbookViewId="0">
      <selection activeCell="O44" sqref="O44"/>
    </sheetView>
  </sheetViews>
  <sheetFormatPr baseColWidth="10" defaultRowHeight="14.4"/>
  <cols>
    <col min="4" max="4" width="3" customWidth="1"/>
    <col min="5" max="5" width="11.44140625" hidden="1" customWidth="1"/>
    <col min="7" max="7" width="2.5546875" customWidth="1"/>
    <col min="9" max="9" width="1.6640625" customWidth="1"/>
    <col min="10" max="10" width="4.109375" customWidth="1"/>
    <col min="11" max="11" width="11.44140625" hidden="1" customWidth="1"/>
    <col min="12" max="12" width="3.109375" customWidth="1"/>
    <col min="13" max="13" width="7.44140625" customWidth="1"/>
    <col min="14" max="14" width="2.33203125" customWidth="1"/>
  </cols>
  <sheetData>
    <row r="1" spans="1:14" ht="64.5" customHeight="1">
      <c r="A1" s="36"/>
      <c r="B1" s="67" t="s">
        <v>29</v>
      </c>
      <c r="C1" s="44"/>
      <c r="D1" s="44"/>
      <c r="E1" s="44"/>
      <c r="F1" s="44"/>
      <c r="G1" s="44"/>
      <c r="H1" s="44"/>
      <c r="I1" s="44"/>
      <c r="J1" s="44"/>
      <c r="K1" s="44"/>
      <c r="L1" s="36"/>
      <c r="M1" s="44"/>
      <c r="N1" s="36"/>
    </row>
    <row r="2" spans="1:14">
      <c r="A2" s="48" t="s">
        <v>30</v>
      </c>
      <c r="B2" s="44"/>
      <c r="C2" s="48" t="s">
        <v>31</v>
      </c>
      <c r="D2" s="44"/>
      <c r="E2" s="44"/>
      <c r="F2" s="44"/>
      <c r="G2" s="44"/>
      <c r="H2" s="44"/>
      <c r="I2" s="44"/>
      <c r="J2" s="44"/>
      <c r="K2" s="36"/>
      <c r="L2" s="36"/>
      <c r="M2" s="44"/>
      <c r="N2" s="36"/>
    </row>
    <row r="3" spans="1:14" ht="87.75" customHeight="1">
      <c r="A3" s="44"/>
      <c r="B3" s="44"/>
      <c r="C3" s="44"/>
      <c r="D3" s="44"/>
      <c r="E3" s="44"/>
      <c r="F3" s="44"/>
      <c r="G3" s="44"/>
      <c r="H3" s="44"/>
      <c r="I3" s="44"/>
      <c r="J3" s="44"/>
      <c r="K3" s="36"/>
      <c r="L3" s="36"/>
      <c r="M3" s="36"/>
      <c r="N3" s="36"/>
    </row>
    <row r="4" spans="1:14">
      <c r="A4" s="43" t="s">
        <v>32</v>
      </c>
      <c r="B4" s="44"/>
      <c r="C4" s="44"/>
      <c r="D4" s="68" t="s">
        <v>33</v>
      </c>
      <c r="E4" s="44"/>
      <c r="F4" s="44"/>
      <c r="G4" s="44"/>
      <c r="H4" s="44"/>
      <c r="I4" s="44"/>
      <c r="J4" s="44"/>
      <c r="K4" s="44"/>
      <c r="L4" s="44"/>
      <c r="M4" s="44"/>
      <c r="N4" s="44"/>
    </row>
    <row r="5" spans="1:14">
      <c r="A5" s="43" t="s">
        <v>32</v>
      </c>
      <c r="B5" s="44"/>
      <c r="C5" s="44"/>
      <c r="D5" s="66" t="s">
        <v>34</v>
      </c>
      <c r="E5" s="50"/>
      <c r="F5" s="50"/>
      <c r="G5" s="51"/>
      <c r="H5" s="66" t="s">
        <v>35</v>
      </c>
      <c r="I5" s="51"/>
      <c r="J5" s="66" t="s">
        <v>36</v>
      </c>
      <c r="K5" s="50"/>
      <c r="L5" s="50"/>
      <c r="M5" s="50"/>
      <c r="N5" s="51"/>
    </row>
    <row r="6" spans="1:14">
      <c r="A6" s="43" t="s">
        <v>32</v>
      </c>
      <c r="B6" s="44"/>
      <c r="C6" s="44"/>
      <c r="D6" s="66" t="s">
        <v>37</v>
      </c>
      <c r="E6" s="50"/>
      <c r="F6" s="50"/>
      <c r="G6" s="51"/>
      <c r="H6" s="66" t="s">
        <v>38</v>
      </c>
      <c r="I6" s="51"/>
      <c r="J6" s="66" t="s">
        <v>39</v>
      </c>
      <c r="K6" s="50"/>
      <c r="L6" s="50"/>
      <c r="M6" s="50"/>
      <c r="N6" s="51"/>
    </row>
    <row r="7" spans="1:14">
      <c r="A7" s="48" t="s">
        <v>40</v>
      </c>
      <c r="B7" s="44"/>
      <c r="C7" s="44"/>
      <c r="D7" s="60" t="s">
        <v>32</v>
      </c>
      <c r="E7" s="44"/>
      <c r="F7" s="44"/>
      <c r="G7" s="54"/>
      <c r="H7" s="43" t="s">
        <v>32</v>
      </c>
      <c r="I7" s="44"/>
      <c r="J7" s="60" t="s">
        <v>32</v>
      </c>
      <c r="K7" s="44"/>
      <c r="L7" s="44"/>
      <c r="M7" s="44"/>
      <c r="N7" s="54"/>
    </row>
    <row r="8" spans="1:14">
      <c r="A8" s="43" t="s">
        <v>41</v>
      </c>
      <c r="B8" s="44"/>
      <c r="C8" s="44"/>
      <c r="D8" s="53">
        <v>1882552.65</v>
      </c>
      <c r="E8" s="44"/>
      <c r="F8" s="44"/>
      <c r="G8" s="54"/>
      <c r="H8" s="55">
        <v>-499891.16</v>
      </c>
      <c r="I8" s="44"/>
      <c r="J8" s="53">
        <v>1382661.49</v>
      </c>
      <c r="K8" s="44"/>
      <c r="L8" s="44"/>
      <c r="M8" s="44"/>
      <c r="N8" s="54"/>
    </row>
    <row r="9" spans="1:14">
      <c r="A9" s="43" t="s">
        <v>42</v>
      </c>
      <c r="B9" s="44"/>
      <c r="C9" s="44"/>
      <c r="D9" s="53">
        <v>2097.85</v>
      </c>
      <c r="E9" s="44"/>
      <c r="F9" s="44"/>
      <c r="G9" s="54"/>
      <c r="H9" s="55">
        <v>0</v>
      </c>
      <c r="I9" s="44"/>
      <c r="J9" s="53">
        <v>2097.85</v>
      </c>
      <c r="K9" s="44"/>
      <c r="L9" s="44"/>
      <c r="M9" s="44"/>
      <c r="N9" s="54"/>
    </row>
    <row r="10" spans="1:14">
      <c r="A10" s="43" t="s">
        <v>43</v>
      </c>
      <c r="B10" s="44"/>
      <c r="C10" s="44"/>
      <c r="D10" s="53">
        <v>0</v>
      </c>
      <c r="E10" s="44"/>
      <c r="F10" s="44"/>
      <c r="G10" s="54"/>
      <c r="H10" s="55">
        <v>0</v>
      </c>
      <c r="I10" s="44"/>
      <c r="J10" s="53">
        <v>0</v>
      </c>
      <c r="K10" s="44"/>
      <c r="L10" s="44"/>
      <c r="M10" s="44"/>
      <c r="N10" s="54"/>
    </row>
    <row r="11" spans="1:14">
      <c r="A11" s="43" t="s">
        <v>44</v>
      </c>
      <c r="B11" s="44"/>
      <c r="C11" s="44"/>
      <c r="D11" s="53">
        <v>0</v>
      </c>
      <c r="E11" s="44"/>
      <c r="F11" s="44"/>
      <c r="G11" s="54"/>
      <c r="H11" s="55">
        <v>0</v>
      </c>
      <c r="I11" s="44"/>
      <c r="J11" s="53">
        <v>0</v>
      </c>
      <c r="K11" s="44"/>
      <c r="L11" s="44"/>
      <c r="M11" s="44"/>
      <c r="N11" s="54"/>
    </row>
    <row r="12" spans="1:14">
      <c r="A12" s="48" t="s">
        <v>45</v>
      </c>
      <c r="B12" s="44"/>
      <c r="C12" s="44"/>
      <c r="D12" s="49">
        <v>1884650.5</v>
      </c>
      <c r="E12" s="50"/>
      <c r="F12" s="50"/>
      <c r="G12" s="51"/>
      <c r="H12" s="49">
        <v>-499891.16</v>
      </c>
      <c r="I12" s="51"/>
      <c r="J12" s="49">
        <v>1384759.34</v>
      </c>
      <c r="K12" s="50"/>
      <c r="L12" s="50"/>
      <c r="M12" s="50"/>
      <c r="N12" s="51"/>
    </row>
    <row r="13" spans="1:14">
      <c r="A13" s="48" t="s">
        <v>46</v>
      </c>
      <c r="B13" s="44"/>
      <c r="C13" s="44"/>
      <c r="D13" s="60" t="s">
        <v>32</v>
      </c>
      <c r="E13" s="44"/>
      <c r="F13" s="44"/>
      <c r="G13" s="54"/>
      <c r="H13" s="43" t="s">
        <v>32</v>
      </c>
      <c r="I13" s="44"/>
      <c r="J13" s="60" t="s">
        <v>32</v>
      </c>
      <c r="K13" s="44"/>
      <c r="L13" s="44"/>
      <c r="M13" s="44"/>
      <c r="N13" s="54"/>
    </row>
    <row r="14" spans="1:14">
      <c r="A14" s="43" t="s">
        <v>47</v>
      </c>
      <c r="B14" s="44"/>
      <c r="C14" s="44"/>
      <c r="D14" s="53">
        <v>781850.51000000106</v>
      </c>
      <c r="E14" s="44"/>
      <c r="F14" s="44"/>
      <c r="G14" s="54"/>
      <c r="H14" s="55">
        <v>47545.86</v>
      </c>
      <c r="I14" s="44"/>
      <c r="J14" s="53">
        <v>829396.37000000104</v>
      </c>
      <c r="K14" s="44"/>
      <c r="L14" s="44"/>
      <c r="M14" s="44"/>
      <c r="N14" s="54"/>
    </row>
    <row r="15" spans="1:14">
      <c r="A15" s="43" t="s">
        <v>48</v>
      </c>
      <c r="B15" s="44"/>
      <c r="C15" s="44"/>
      <c r="D15" s="53">
        <v>-5752.6</v>
      </c>
      <c r="E15" s="44"/>
      <c r="F15" s="44"/>
      <c r="G15" s="54"/>
      <c r="H15" s="55">
        <v>3737.33</v>
      </c>
      <c r="I15" s="44"/>
      <c r="J15" s="53">
        <v>-2015.27</v>
      </c>
      <c r="K15" s="44"/>
      <c r="L15" s="44"/>
      <c r="M15" s="44"/>
      <c r="N15" s="54"/>
    </row>
    <row r="16" spans="1:14">
      <c r="A16" s="43" t="s">
        <v>49</v>
      </c>
      <c r="B16" s="44"/>
      <c r="C16" s="44"/>
      <c r="D16" s="53">
        <v>41345.46</v>
      </c>
      <c r="E16" s="44"/>
      <c r="F16" s="44"/>
      <c r="G16" s="54"/>
      <c r="H16" s="55">
        <v>4866.74</v>
      </c>
      <c r="I16" s="44"/>
      <c r="J16" s="53">
        <v>46212.2</v>
      </c>
      <c r="K16" s="44"/>
      <c r="L16" s="44"/>
      <c r="M16" s="44"/>
      <c r="N16" s="54"/>
    </row>
    <row r="17" spans="1:14">
      <c r="A17" s="43" t="s">
        <v>50</v>
      </c>
      <c r="B17" s="44"/>
      <c r="C17" s="44"/>
      <c r="D17" s="53">
        <v>410114.73</v>
      </c>
      <c r="E17" s="44"/>
      <c r="F17" s="44"/>
      <c r="G17" s="54"/>
      <c r="H17" s="55">
        <v>-12202.86</v>
      </c>
      <c r="I17" s="44"/>
      <c r="J17" s="53">
        <v>397911.87</v>
      </c>
      <c r="K17" s="44"/>
      <c r="L17" s="44"/>
      <c r="M17" s="44"/>
      <c r="N17" s="54"/>
    </row>
    <row r="18" spans="1:14">
      <c r="A18" s="43" t="s">
        <v>51</v>
      </c>
      <c r="B18" s="44"/>
      <c r="C18" s="44"/>
      <c r="D18" s="53">
        <v>58589.919999999998</v>
      </c>
      <c r="E18" s="44"/>
      <c r="F18" s="44"/>
      <c r="G18" s="54"/>
      <c r="H18" s="55">
        <v>-40166.61</v>
      </c>
      <c r="I18" s="44"/>
      <c r="J18" s="53">
        <v>18423.310000000001</v>
      </c>
      <c r="K18" s="44"/>
      <c r="L18" s="44"/>
      <c r="M18" s="44"/>
      <c r="N18" s="54"/>
    </row>
    <row r="19" spans="1:14">
      <c r="A19" s="43" t="s">
        <v>52</v>
      </c>
      <c r="B19" s="44"/>
      <c r="C19" s="44"/>
      <c r="D19" s="53">
        <v>0</v>
      </c>
      <c r="E19" s="44"/>
      <c r="F19" s="44"/>
      <c r="G19" s="54"/>
      <c r="H19" s="55">
        <v>0</v>
      </c>
      <c r="I19" s="44"/>
      <c r="J19" s="53">
        <v>0</v>
      </c>
      <c r="K19" s="44"/>
      <c r="L19" s="44"/>
      <c r="M19" s="44"/>
      <c r="N19" s="54"/>
    </row>
    <row r="20" spans="1:14">
      <c r="A20" s="43" t="s">
        <v>53</v>
      </c>
      <c r="B20" s="44"/>
      <c r="C20" s="44"/>
      <c r="D20" s="53">
        <v>214192.35</v>
      </c>
      <c r="E20" s="44"/>
      <c r="F20" s="44"/>
      <c r="G20" s="54"/>
      <c r="H20" s="55">
        <v>-3158.46</v>
      </c>
      <c r="I20" s="44"/>
      <c r="J20" s="53">
        <v>211033.89</v>
      </c>
      <c r="K20" s="44"/>
      <c r="L20" s="44"/>
      <c r="M20" s="44"/>
      <c r="N20" s="54"/>
    </row>
    <row r="21" spans="1:14">
      <c r="A21" s="48" t="s">
        <v>6</v>
      </c>
      <c r="B21" s="44"/>
      <c r="C21" s="44"/>
      <c r="D21" s="61">
        <v>1500340.37</v>
      </c>
      <c r="E21" s="46"/>
      <c r="F21" s="46"/>
      <c r="G21" s="62"/>
      <c r="H21" s="63">
        <v>621.99999999996396</v>
      </c>
      <c r="I21" s="46"/>
      <c r="J21" s="61">
        <v>1500962.37</v>
      </c>
      <c r="K21" s="46"/>
      <c r="L21" s="46"/>
      <c r="M21" s="46"/>
      <c r="N21" s="62"/>
    </row>
    <row r="22" spans="1:14">
      <c r="A22" s="43" t="s">
        <v>32</v>
      </c>
      <c r="B22" s="44"/>
      <c r="C22" s="44"/>
      <c r="D22" s="60" t="s">
        <v>32</v>
      </c>
      <c r="E22" s="44"/>
      <c r="F22" s="44"/>
      <c r="G22" s="54"/>
      <c r="H22" s="43" t="s">
        <v>32</v>
      </c>
      <c r="I22" s="44"/>
      <c r="J22" s="60" t="s">
        <v>32</v>
      </c>
      <c r="K22" s="44"/>
      <c r="L22" s="44"/>
      <c r="M22" s="44"/>
      <c r="N22" s="54"/>
    </row>
    <row r="23" spans="1:14">
      <c r="A23" s="43" t="s">
        <v>54</v>
      </c>
      <c r="B23" s="44"/>
      <c r="C23" s="44"/>
      <c r="D23" s="53">
        <v>109115.94</v>
      </c>
      <c r="E23" s="44"/>
      <c r="F23" s="44"/>
      <c r="G23" s="54"/>
      <c r="H23" s="55">
        <v>74.109999999999204</v>
      </c>
      <c r="I23" s="44"/>
      <c r="J23" s="53">
        <v>109190.05</v>
      </c>
      <c r="K23" s="44"/>
      <c r="L23" s="44"/>
      <c r="M23" s="44"/>
      <c r="N23" s="54"/>
    </row>
    <row r="24" spans="1:14">
      <c r="A24" s="48" t="s">
        <v>55</v>
      </c>
      <c r="B24" s="44"/>
      <c r="C24" s="44"/>
      <c r="D24" s="61">
        <v>1609456.31</v>
      </c>
      <c r="E24" s="46"/>
      <c r="F24" s="46"/>
      <c r="G24" s="62"/>
      <c r="H24" s="63">
        <v>696.10999999996295</v>
      </c>
      <c r="I24" s="46"/>
      <c r="J24" s="61">
        <v>1610152.42</v>
      </c>
      <c r="K24" s="46"/>
      <c r="L24" s="46"/>
      <c r="M24" s="46"/>
      <c r="N24" s="62"/>
    </row>
    <row r="25" spans="1:14" ht="15" thickBot="1">
      <c r="A25" s="48" t="s">
        <v>56</v>
      </c>
      <c r="B25" s="44"/>
      <c r="C25" s="44"/>
      <c r="D25" s="56">
        <v>275194.18999999901</v>
      </c>
      <c r="E25" s="57"/>
      <c r="F25" s="57"/>
      <c r="G25" s="58"/>
      <c r="H25" s="59">
        <v>-225393.08000000101</v>
      </c>
      <c r="I25" s="57"/>
      <c r="J25" s="56">
        <v>-225393.08000000101</v>
      </c>
      <c r="K25" s="57"/>
      <c r="L25" s="57"/>
      <c r="M25" s="57"/>
      <c r="N25" s="58"/>
    </row>
    <row r="26" spans="1:14" ht="15" thickTop="1">
      <c r="A26" s="48" t="s">
        <v>32</v>
      </c>
      <c r="B26" s="44"/>
      <c r="C26" s="44"/>
      <c r="D26" s="43" t="s">
        <v>32</v>
      </c>
      <c r="E26" s="44"/>
      <c r="F26" s="44"/>
      <c r="G26" s="44"/>
      <c r="H26" s="43" t="s">
        <v>32</v>
      </c>
      <c r="I26" s="44"/>
      <c r="J26" s="43" t="s">
        <v>32</v>
      </c>
      <c r="K26" s="44"/>
      <c r="L26" s="44"/>
      <c r="M26" s="44"/>
      <c r="N26" s="44"/>
    </row>
    <row r="27" spans="1:14">
      <c r="A27" s="48" t="s">
        <v>57</v>
      </c>
      <c r="B27" s="44"/>
      <c r="C27" s="44"/>
      <c r="D27" s="64" t="s">
        <v>32</v>
      </c>
      <c r="E27" s="46"/>
      <c r="F27" s="46"/>
      <c r="G27" s="62"/>
      <c r="H27" s="65" t="s">
        <v>32</v>
      </c>
      <c r="I27" s="46"/>
      <c r="J27" s="64" t="s">
        <v>32</v>
      </c>
      <c r="K27" s="46"/>
      <c r="L27" s="46"/>
      <c r="M27" s="46"/>
      <c r="N27" s="62"/>
    </row>
    <row r="28" spans="1:14">
      <c r="A28" s="43" t="s">
        <v>58</v>
      </c>
      <c r="B28" s="44"/>
      <c r="C28" s="44"/>
      <c r="D28" s="53">
        <v>40119.860000000102</v>
      </c>
      <c r="E28" s="44"/>
      <c r="F28" s="44"/>
      <c r="G28" s="54"/>
      <c r="H28" s="55">
        <v>32081.79</v>
      </c>
      <c r="I28" s="44"/>
      <c r="J28" s="53">
        <v>32081.79</v>
      </c>
      <c r="K28" s="44"/>
      <c r="L28" s="44"/>
      <c r="M28" s="44"/>
      <c r="N28" s="54"/>
    </row>
    <row r="29" spans="1:14">
      <c r="A29" s="43" t="s">
        <v>59</v>
      </c>
      <c r="B29" s="44"/>
      <c r="C29" s="44"/>
      <c r="D29" s="53">
        <v>0</v>
      </c>
      <c r="E29" s="44"/>
      <c r="F29" s="44"/>
      <c r="G29" s="54"/>
      <c r="H29" s="55">
        <v>13418.43</v>
      </c>
      <c r="I29" s="44"/>
      <c r="J29" s="53">
        <v>13418.43</v>
      </c>
      <c r="K29" s="44"/>
      <c r="L29" s="44"/>
      <c r="M29" s="44"/>
      <c r="N29" s="54"/>
    </row>
    <row r="30" spans="1:14">
      <c r="A30" s="43" t="s">
        <v>6</v>
      </c>
      <c r="B30" s="44"/>
      <c r="C30" s="44"/>
      <c r="D30" s="61">
        <v>40119.860000000102</v>
      </c>
      <c r="E30" s="46"/>
      <c r="F30" s="46"/>
      <c r="G30" s="62"/>
      <c r="H30" s="63">
        <v>45500.22</v>
      </c>
      <c r="I30" s="46"/>
      <c r="J30" s="61">
        <v>45500.22</v>
      </c>
      <c r="K30" s="46"/>
      <c r="L30" s="46"/>
      <c r="M30" s="46"/>
      <c r="N30" s="62"/>
    </row>
    <row r="31" spans="1:14">
      <c r="A31" s="43" t="s">
        <v>32</v>
      </c>
      <c r="B31" s="44"/>
      <c r="C31" s="44"/>
      <c r="D31" s="60" t="s">
        <v>32</v>
      </c>
      <c r="E31" s="44"/>
      <c r="F31" s="44"/>
      <c r="G31" s="54"/>
      <c r="H31" s="43" t="s">
        <v>32</v>
      </c>
      <c r="I31" s="44"/>
      <c r="J31" s="60" t="s">
        <v>32</v>
      </c>
      <c r="K31" s="44"/>
      <c r="L31" s="44"/>
      <c r="M31" s="44"/>
      <c r="N31" s="54"/>
    </row>
    <row r="32" spans="1:14">
      <c r="A32" s="48" t="s">
        <v>60</v>
      </c>
      <c r="B32" s="44"/>
      <c r="C32" s="44"/>
      <c r="D32" s="60" t="s">
        <v>32</v>
      </c>
      <c r="E32" s="44"/>
      <c r="F32" s="44"/>
      <c r="G32" s="54"/>
      <c r="H32" s="43" t="s">
        <v>32</v>
      </c>
      <c r="I32" s="44"/>
      <c r="J32" s="60" t="s">
        <v>32</v>
      </c>
      <c r="K32" s="44"/>
      <c r="L32" s="44"/>
      <c r="M32" s="44"/>
      <c r="N32" s="54"/>
    </row>
    <row r="33" spans="1:14">
      <c r="A33" s="43" t="s">
        <v>61</v>
      </c>
      <c r="B33" s="44"/>
      <c r="C33" s="44"/>
      <c r="D33" s="53">
        <v>0</v>
      </c>
      <c r="E33" s="44"/>
      <c r="F33" s="44"/>
      <c r="G33" s="54"/>
      <c r="H33" s="55">
        <v>0</v>
      </c>
      <c r="I33" s="44"/>
      <c r="J33" s="53">
        <v>0</v>
      </c>
      <c r="K33" s="44"/>
      <c r="L33" s="44"/>
      <c r="M33" s="44"/>
      <c r="N33" s="54"/>
    </row>
    <row r="34" spans="1:14" ht="15" thickBot="1">
      <c r="A34" s="48" t="s">
        <v>62</v>
      </c>
      <c r="B34" s="44"/>
      <c r="C34" s="44"/>
      <c r="D34" s="56">
        <v>235074.329999999</v>
      </c>
      <c r="E34" s="57"/>
      <c r="F34" s="57"/>
      <c r="G34" s="58"/>
      <c r="H34" s="59">
        <v>-270893.30000000098</v>
      </c>
      <c r="I34" s="57"/>
      <c r="J34" s="56">
        <v>-270893.30000000098</v>
      </c>
      <c r="K34" s="57"/>
      <c r="L34" s="57"/>
      <c r="M34" s="57"/>
      <c r="N34" s="58"/>
    </row>
    <row r="35" spans="1:14" ht="15" thickTop="1">
      <c r="A35" s="48" t="s">
        <v>32</v>
      </c>
      <c r="B35" s="44"/>
      <c r="C35" s="44"/>
      <c r="D35" s="43" t="s">
        <v>32</v>
      </c>
      <c r="E35" s="44"/>
      <c r="F35" s="44"/>
      <c r="G35" s="44"/>
      <c r="H35" s="43" t="s">
        <v>32</v>
      </c>
      <c r="I35" s="44"/>
      <c r="J35" s="43" t="s">
        <v>32</v>
      </c>
      <c r="K35" s="44"/>
      <c r="L35" s="44"/>
      <c r="M35" s="44"/>
      <c r="N35" s="44"/>
    </row>
    <row r="36" spans="1:14">
      <c r="A36" s="48" t="s">
        <v>63</v>
      </c>
      <c r="B36" s="44"/>
      <c r="C36" s="44"/>
      <c r="D36" s="49">
        <v>1882552.65</v>
      </c>
      <c r="E36" s="50"/>
      <c r="F36" s="50"/>
      <c r="G36" s="51"/>
      <c r="H36" s="49">
        <v>-499891.16</v>
      </c>
      <c r="I36" s="51"/>
      <c r="J36" s="49">
        <v>1382661.49</v>
      </c>
      <c r="K36" s="50"/>
      <c r="L36" s="50"/>
      <c r="M36" s="50"/>
      <c r="N36" s="51"/>
    </row>
    <row r="37" spans="1:14">
      <c r="A37" s="48" t="s">
        <v>64</v>
      </c>
      <c r="B37" s="44"/>
      <c r="C37" s="44"/>
      <c r="D37" s="49">
        <v>1882552.65</v>
      </c>
      <c r="E37" s="50"/>
      <c r="F37" s="50"/>
      <c r="G37" s="51"/>
      <c r="H37" s="49">
        <v>0</v>
      </c>
      <c r="I37" s="51"/>
      <c r="J37" s="49">
        <v>1882552.65</v>
      </c>
      <c r="K37" s="50"/>
      <c r="L37" s="50"/>
      <c r="M37" s="50"/>
      <c r="N37" s="51"/>
    </row>
    <row r="38" spans="1:14">
      <c r="A38" s="48" t="s">
        <v>65</v>
      </c>
      <c r="B38" s="44"/>
      <c r="C38" s="44"/>
      <c r="D38" s="49">
        <v>0</v>
      </c>
      <c r="E38" s="50"/>
      <c r="F38" s="50"/>
      <c r="G38" s="51"/>
      <c r="H38" s="49">
        <v>0</v>
      </c>
      <c r="I38" s="51"/>
      <c r="J38" s="49">
        <v>0</v>
      </c>
      <c r="K38" s="50"/>
      <c r="L38" s="50"/>
      <c r="M38" s="50"/>
      <c r="N38" s="51"/>
    </row>
    <row r="39" spans="1:14">
      <c r="A39" s="48" t="s">
        <v>66</v>
      </c>
      <c r="B39" s="44"/>
      <c r="C39" s="44"/>
      <c r="D39" s="49">
        <v>0</v>
      </c>
      <c r="E39" s="50"/>
      <c r="F39" s="50"/>
      <c r="G39" s="51"/>
      <c r="H39" s="49">
        <v>0</v>
      </c>
      <c r="I39" s="51"/>
      <c r="J39" s="49">
        <v>0</v>
      </c>
      <c r="K39" s="50"/>
      <c r="L39" s="50"/>
      <c r="M39" s="50"/>
      <c r="N39" s="51"/>
    </row>
    <row r="40" spans="1:14">
      <c r="A40" s="36"/>
      <c r="B40" s="36"/>
      <c r="C40" s="36"/>
      <c r="D40" s="36"/>
      <c r="E40" s="36"/>
      <c r="F40" s="36"/>
      <c r="G40" s="36"/>
      <c r="H40" s="36"/>
      <c r="I40" s="36"/>
      <c r="J40" s="36"/>
      <c r="K40" s="36"/>
      <c r="L40" s="36"/>
      <c r="M40" s="36"/>
      <c r="N40" s="36"/>
    </row>
    <row r="41" spans="1:14">
      <c r="A41" s="52" t="s">
        <v>67</v>
      </c>
      <c r="B41" s="44"/>
      <c r="C41" s="44"/>
      <c r="D41" s="44"/>
      <c r="E41" s="52" t="s">
        <v>68</v>
      </c>
      <c r="F41" s="44"/>
      <c r="G41" s="44"/>
      <c r="H41" s="44"/>
      <c r="I41" s="44"/>
      <c r="J41" s="44"/>
      <c r="K41" s="44"/>
      <c r="L41" s="44"/>
      <c r="M41" s="44"/>
      <c r="N41" s="44"/>
    </row>
    <row r="42" spans="1:14">
      <c r="A42" s="36"/>
      <c r="B42" s="36"/>
      <c r="C42" s="36"/>
      <c r="D42" s="36"/>
      <c r="E42" s="36"/>
      <c r="F42" s="36"/>
      <c r="G42" s="36"/>
      <c r="H42" s="36"/>
      <c r="I42" s="36"/>
      <c r="J42" s="36"/>
      <c r="K42" s="36"/>
      <c r="L42" s="36"/>
      <c r="M42" s="36"/>
      <c r="N42" s="36"/>
    </row>
    <row r="43" spans="1:14">
      <c r="A43" s="43" t="s">
        <v>69</v>
      </c>
      <c r="B43" s="44"/>
      <c r="C43" s="44"/>
      <c r="D43" s="44"/>
      <c r="E43" s="44"/>
      <c r="F43" s="44"/>
      <c r="G43" s="44"/>
      <c r="H43" s="44"/>
      <c r="I43" s="44"/>
      <c r="J43" s="44"/>
      <c r="K43" s="44"/>
      <c r="L43" s="44"/>
      <c r="M43" s="44"/>
      <c r="N43" s="44"/>
    </row>
    <row r="44" spans="1:14">
      <c r="A44" s="36"/>
      <c r="B44" s="36"/>
      <c r="C44" s="36"/>
      <c r="D44" s="36"/>
      <c r="E44" s="36"/>
      <c r="F44" s="36"/>
      <c r="G44" s="36"/>
      <c r="H44" s="36"/>
      <c r="I44" s="36"/>
      <c r="J44" s="36"/>
      <c r="K44" s="36"/>
      <c r="L44" s="36"/>
      <c r="M44" s="36"/>
      <c r="N44" s="36"/>
    </row>
    <row r="45" spans="1:14">
      <c r="A45" s="45" t="s">
        <v>70</v>
      </c>
      <c r="B45" s="46"/>
      <c r="C45" s="46"/>
      <c r="D45" s="46"/>
      <c r="E45" s="46"/>
      <c r="F45" s="36"/>
      <c r="G45" s="47" t="s">
        <v>71</v>
      </c>
      <c r="H45" s="46"/>
      <c r="I45" s="36"/>
      <c r="J45" s="36"/>
      <c r="K45" s="36"/>
      <c r="L45" s="36"/>
      <c r="M45" s="36"/>
      <c r="N45" s="36"/>
    </row>
    <row r="46" spans="1:14">
      <c r="A46" s="44"/>
      <c r="B46" s="44"/>
      <c r="C46" s="44"/>
      <c r="D46" s="44"/>
      <c r="E46" s="44"/>
      <c r="F46" s="36"/>
      <c r="G46" s="36"/>
      <c r="H46" s="36"/>
      <c r="I46" s="36"/>
      <c r="J46" s="36"/>
      <c r="K46" s="36"/>
      <c r="L46" s="36"/>
      <c r="M46" s="36"/>
      <c r="N46" s="36"/>
    </row>
    <row r="47" spans="1:14">
      <c r="A47" s="36"/>
      <c r="B47" s="36"/>
      <c r="C47" s="36"/>
      <c r="D47" s="36"/>
      <c r="E47" s="36"/>
      <c r="F47" s="36"/>
      <c r="G47" s="36"/>
      <c r="H47" s="36"/>
      <c r="I47" s="36"/>
      <c r="J47" s="36"/>
      <c r="K47" s="36"/>
      <c r="L47" s="36"/>
      <c r="M47" s="36"/>
      <c r="N47" s="36"/>
    </row>
    <row r="48" spans="1:14">
      <c r="A48" s="36"/>
      <c r="B48" s="36"/>
      <c r="C48" s="36"/>
      <c r="D48" s="36"/>
      <c r="E48" s="36"/>
      <c r="F48" s="36"/>
      <c r="G48" s="36"/>
      <c r="H48" s="36"/>
      <c r="I48" s="36"/>
      <c r="J48" s="36"/>
      <c r="K48" s="36"/>
      <c r="L48" s="36"/>
      <c r="M48" s="36"/>
      <c r="N48" s="36"/>
    </row>
    <row r="49" spans="1:14">
      <c r="A49" s="36"/>
      <c r="B49" s="36"/>
      <c r="C49" s="36"/>
      <c r="D49" s="36"/>
      <c r="E49" s="36"/>
      <c r="F49" s="36"/>
      <c r="G49" s="36"/>
      <c r="H49" s="36"/>
      <c r="I49" s="36"/>
      <c r="J49" s="36"/>
      <c r="K49" s="36"/>
      <c r="L49" s="36"/>
      <c r="M49" s="36"/>
      <c r="N49" s="36"/>
    </row>
    <row r="50" spans="1:14">
      <c r="A50" s="36"/>
      <c r="B50" s="36"/>
      <c r="C50" s="36"/>
      <c r="D50" s="36"/>
      <c r="E50" s="36"/>
      <c r="F50" s="36"/>
      <c r="G50" s="36"/>
      <c r="H50" s="36"/>
      <c r="I50" s="36"/>
      <c r="J50" s="36"/>
      <c r="K50" s="36"/>
      <c r="L50" s="36"/>
      <c r="M50" s="36"/>
      <c r="N50" s="36"/>
    </row>
    <row r="51" spans="1:14">
      <c r="A51" s="36"/>
      <c r="B51" s="36"/>
      <c r="C51" s="36"/>
      <c r="D51" s="36"/>
      <c r="E51" s="36"/>
      <c r="F51" s="36"/>
      <c r="G51" s="36"/>
      <c r="H51" s="36"/>
      <c r="I51" s="36"/>
      <c r="J51" s="36"/>
      <c r="K51" s="36"/>
      <c r="L51" s="36"/>
      <c r="M51" s="36"/>
      <c r="N51" s="36"/>
    </row>
  </sheetData>
  <mergeCells count="151">
    <mergeCell ref="A5:C5"/>
    <mergeCell ref="D5:G5"/>
    <mergeCell ref="H5:I5"/>
    <mergeCell ref="J5:N5"/>
    <mergeCell ref="A6:C6"/>
    <mergeCell ref="D6:G6"/>
    <mergeCell ref="H6:I6"/>
    <mergeCell ref="J6:N6"/>
    <mergeCell ref="B1:K1"/>
    <mergeCell ref="M1:M2"/>
    <mergeCell ref="A2:B3"/>
    <mergeCell ref="C2:J3"/>
    <mergeCell ref="A4:C4"/>
    <mergeCell ref="D4:N4"/>
    <mergeCell ref="A9:C9"/>
    <mergeCell ref="D9:G9"/>
    <mergeCell ref="H9:I9"/>
    <mergeCell ref="J9:N9"/>
    <mergeCell ref="A10:C10"/>
    <mergeCell ref="D10:G10"/>
    <mergeCell ref="H10:I10"/>
    <mergeCell ref="J10:N10"/>
    <mergeCell ref="A7:C7"/>
    <mergeCell ref="D7:G7"/>
    <mergeCell ref="H7:I7"/>
    <mergeCell ref="J7:N7"/>
    <mergeCell ref="A8:C8"/>
    <mergeCell ref="D8:G8"/>
    <mergeCell ref="H8:I8"/>
    <mergeCell ref="J8:N8"/>
    <mergeCell ref="A13:C13"/>
    <mergeCell ref="D13:G13"/>
    <mergeCell ref="H13:I13"/>
    <mergeCell ref="J13:N13"/>
    <mergeCell ref="A14:C14"/>
    <mergeCell ref="D14:G14"/>
    <mergeCell ref="H14:I14"/>
    <mergeCell ref="J14:N14"/>
    <mergeCell ref="A11:C11"/>
    <mergeCell ref="D11:G11"/>
    <mergeCell ref="H11:I11"/>
    <mergeCell ref="J11:N11"/>
    <mergeCell ref="A12:C12"/>
    <mergeCell ref="D12:G12"/>
    <mergeCell ref="H12:I12"/>
    <mergeCell ref="J12:N12"/>
    <mergeCell ref="A17:C17"/>
    <mergeCell ref="D17:G17"/>
    <mergeCell ref="H17:I17"/>
    <mergeCell ref="J17:N17"/>
    <mergeCell ref="A18:C18"/>
    <mergeCell ref="D18:G18"/>
    <mergeCell ref="H18:I18"/>
    <mergeCell ref="J18:N18"/>
    <mergeCell ref="A15:C15"/>
    <mergeCell ref="D15:G15"/>
    <mergeCell ref="H15:I15"/>
    <mergeCell ref="J15:N15"/>
    <mergeCell ref="A16:C16"/>
    <mergeCell ref="D16:G16"/>
    <mergeCell ref="H16:I16"/>
    <mergeCell ref="J16:N16"/>
    <mergeCell ref="A21:C21"/>
    <mergeCell ref="D21:G21"/>
    <mergeCell ref="H21:I21"/>
    <mergeCell ref="J21:N21"/>
    <mergeCell ref="A22:C22"/>
    <mergeCell ref="D22:G22"/>
    <mergeCell ref="H22:I22"/>
    <mergeCell ref="J22:N22"/>
    <mergeCell ref="A19:C19"/>
    <mergeCell ref="D19:G19"/>
    <mergeCell ref="H19:I19"/>
    <mergeCell ref="J19:N19"/>
    <mergeCell ref="A20:C20"/>
    <mergeCell ref="D20:G20"/>
    <mergeCell ref="H20:I20"/>
    <mergeCell ref="J20:N20"/>
    <mergeCell ref="A25:C25"/>
    <mergeCell ref="D25:G25"/>
    <mergeCell ref="H25:I25"/>
    <mergeCell ref="J25:N25"/>
    <mergeCell ref="A26:C26"/>
    <mergeCell ref="D26:G26"/>
    <mergeCell ref="H26:I26"/>
    <mergeCell ref="J26:N26"/>
    <mergeCell ref="A23:C23"/>
    <mergeCell ref="D23:G23"/>
    <mergeCell ref="H23:I23"/>
    <mergeCell ref="J23:N23"/>
    <mergeCell ref="A24:C24"/>
    <mergeCell ref="D24:G24"/>
    <mergeCell ref="H24:I24"/>
    <mergeCell ref="J24:N24"/>
    <mergeCell ref="A29:C29"/>
    <mergeCell ref="D29:G29"/>
    <mergeCell ref="H29:I29"/>
    <mergeCell ref="J29:N29"/>
    <mergeCell ref="A30:C30"/>
    <mergeCell ref="D30:G30"/>
    <mergeCell ref="H30:I30"/>
    <mergeCell ref="J30:N30"/>
    <mergeCell ref="A27:C27"/>
    <mergeCell ref="D27:G27"/>
    <mergeCell ref="H27:I27"/>
    <mergeCell ref="J27:N27"/>
    <mergeCell ref="A28:C28"/>
    <mergeCell ref="D28:G28"/>
    <mergeCell ref="H28:I28"/>
    <mergeCell ref="J28:N28"/>
    <mergeCell ref="A33:C33"/>
    <mergeCell ref="D33:G33"/>
    <mergeCell ref="H33:I33"/>
    <mergeCell ref="J33:N33"/>
    <mergeCell ref="A34:C34"/>
    <mergeCell ref="D34:G34"/>
    <mergeCell ref="H34:I34"/>
    <mergeCell ref="J34:N34"/>
    <mergeCell ref="A31:C31"/>
    <mergeCell ref="D31:G31"/>
    <mergeCell ref="H31:I31"/>
    <mergeCell ref="J31:N31"/>
    <mergeCell ref="A32:C32"/>
    <mergeCell ref="D32:G32"/>
    <mergeCell ref="H32:I32"/>
    <mergeCell ref="J32:N32"/>
    <mergeCell ref="A37:C37"/>
    <mergeCell ref="D37:G37"/>
    <mergeCell ref="H37:I37"/>
    <mergeCell ref="J37:N37"/>
    <mergeCell ref="A38:C38"/>
    <mergeCell ref="D38:G38"/>
    <mergeCell ref="H38:I38"/>
    <mergeCell ref="J38:N38"/>
    <mergeCell ref="A35:C35"/>
    <mergeCell ref="D35:G35"/>
    <mergeCell ref="H35:I35"/>
    <mergeCell ref="J35:N35"/>
    <mergeCell ref="A36:C36"/>
    <mergeCell ref="D36:G36"/>
    <mergeCell ref="H36:I36"/>
    <mergeCell ref="J36:N36"/>
    <mergeCell ref="A43:N43"/>
    <mergeCell ref="A45:E46"/>
    <mergeCell ref="G45:H45"/>
    <mergeCell ref="A39:C39"/>
    <mergeCell ref="D39:G39"/>
    <mergeCell ref="H39:I39"/>
    <mergeCell ref="J39:N39"/>
    <mergeCell ref="A41:D41"/>
    <mergeCell ref="E41:N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SP G</vt:lpstr>
      <vt:lpstr>CFR du 30 juin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Mamadou Dioulde Bah</dc:creator>
  <cp:lastModifiedBy>Ibrahima Barry</cp:lastModifiedBy>
  <cp:lastPrinted>2019-07-22T16:25:30Z</cp:lastPrinted>
  <dcterms:created xsi:type="dcterms:W3CDTF">2019-07-04T09:00:27Z</dcterms:created>
  <dcterms:modified xsi:type="dcterms:W3CDTF">2020-09-10T16:09:51Z</dcterms:modified>
</cp:coreProperties>
</file>