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Admin\Desktop\WAO Visit - February 2019\PBF CI\Finance Report\Q3 2020\"/>
    </mc:Choice>
  </mc:AlternateContent>
  <xr:revisionPtr revIDLastSave="0" documentId="13_ncr:1_{A4DD5DEC-4C2B-4E17-B3C4-AF8F6662E611}" xr6:coauthVersionLast="45" xr6:coauthVersionMax="45" xr10:uidLastSave="{00000000-0000-0000-0000-000000000000}"/>
  <bookViews>
    <workbookView xWindow="-108" yWindow="-108" windowWidth="23256" windowHeight="12576" xr2:uid="{00000000-000D-0000-FFFF-FFFF00000000}"/>
  </bookViews>
  <sheets>
    <sheet name="1) Finace report by Activity" sheetId="1" r:id="rId1"/>
    <sheet name="2) Finace report by Category" sheetId="5" r:id="rId2"/>
    <sheet name="3) Explanatory Notes" sheetId="3" state="hidden" r:id="rId3"/>
    <sheet name="4) For PBSO Use" sheetId="6" state="hidden" r:id="rId4"/>
    <sheet name="5) For MPTF Use" sheetId="4" state="hidden" r:id="rId5"/>
    <sheet name="Sheet2" sheetId="7"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11" i="5" l="1"/>
  <c r="H210" i="5"/>
  <c r="H26" i="5"/>
  <c r="E82" i="5" l="1"/>
  <c r="F82" i="5"/>
  <c r="H82" i="5"/>
  <c r="D209" i="5"/>
  <c r="E216" i="5"/>
  <c r="F216" i="5"/>
  <c r="H216" i="5"/>
  <c r="E215" i="5"/>
  <c r="F215" i="5"/>
  <c r="H215" i="5"/>
  <c r="E214" i="5"/>
  <c r="F214" i="5"/>
  <c r="H214" i="5"/>
  <c r="E213" i="5"/>
  <c r="F213" i="5"/>
  <c r="H213" i="5"/>
  <c r="E212" i="5"/>
  <c r="F212" i="5"/>
  <c r="H212" i="5"/>
  <c r="E211" i="5"/>
  <c r="F211" i="5"/>
  <c r="H211" i="5"/>
  <c r="D211" i="5"/>
  <c r="I199" i="5"/>
  <c r="I200" i="5"/>
  <c r="I201" i="5"/>
  <c r="I202" i="5"/>
  <c r="I203" i="5"/>
  <c r="I204" i="5"/>
  <c r="I198" i="5"/>
  <c r="H138" i="5"/>
  <c r="E138" i="5"/>
  <c r="F138" i="5"/>
  <c r="I132" i="5"/>
  <c r="I133" i="5"/>
  <c r="I134" i="5"/>
  <c r="I135" i="5"/>
  <c r="I136" i="5"/>
  <c r="I137" i="5"/>
  <c r="I131" i="5"/>
  <c r="E127" i="5"/>
  <c r="F127" i="5"/>
  <c r="H127" i="5"/>
  <c r="I121" i="5"/>
  <c r="I122" i="5"/>
  <c r="I123" i="5"/>
  <c r="I213" i="5" s="1"/>
  <c r="I124" i="5"/>
  <c r="I125" i="5"/>
  <c r="I126" i="5"/>
  <c r="I120" i="5"/>
  <c r="I127" i="5" s="1"/>
  <c r="E116" i="5"/>
  <c r="F116" i="5"/>
  <c r="H116" i="5"/>
  <c r="I110" i="5"/>
  <c r="I111" i="5"/>
  <c r="I112" i="5"/>
  <c r="I113" i="5"/>
  <c r="I114" i="5"/>
  <c r="I115" i="5"/>
  <c r="I109" i="5"/>
  <c r="J16" i="1"/>
  <c r="I76" i="5"/>
  <c r="I77" i="5"/>
  <c r="I78" i="5"/>
  <c r="I79" i="5"/>
  <c r="I80" i="5"/>
  <c r="I81" i="5"/>
  <c r="I75" i="5"/>
  <c r="I65" i="5"/>
  <c r="I66" i="5"/>
  <c r="I67" i="5"/>
  <c r="I68" i="5"/>
  <c r="I69" i="5"/>
  <c r="I70" i="5"/>
  <c r="I64" i="5"/>
  <c r="E71" i="5"/>
  <c r="F71" i="5"/>
  <c r="H71" i="5"/>
  <c r="E48" i="5"/>
  <c r="F48" i="5"/>
  <c r="H48" i="5"/>
  <c r="I42" i="5"/>
  <c r="I43" i="5"/>
  <c r="I44" i="5"/>
  <c r="I45" i="5"/>
  <c r="I46" i="5"/>
  <c r="I47" i="5"/>
  <c r="I41" i="5"/>
  <c r="I210" i="5" s="1"/>
  <c r="E205" i="5"/>
  <c r="F205" i="5"/>
  <c r="H205" i="5"/>
  <c r="E37" i="5"/>
  <c r="F37" i="5"/>
  <c r="H37" i="5"/>
  <c r="I37" i="5"/>
  <c r="I35" i="5"/>
  <c r="I30" i="5"/>
  <c r="E26" i="5"/>
  <c r="F26" i="5"/>
  <c r="D26" i="5"/>
  <c r="I24" i="5"/>
  <c r="I26" i="5" s="1"/>
  <c r="I205" i="5" l="1"/>
  <c r="H217" i="5"/>
  <c r="H218" i="5" s="1"/>
  <c r="H219" i="5" s="1"/>
  <c r="I82" i="5"/>
  <c r="I215" i="5"/>
  <c r="I214" i="5"/>
  <c r="I216" i="5"/>
  <c r="I212" i="5"/>
  <c r="I48" i="5"/>
  <c r="I116" i="5"/>
  <c r="I138" i="5"/>
  <c r="I71" i="5"/>
  <c r="I187" i="1"/>
  <c r="I217" i="5" l="1"/>
  <c r="I218" i="5" s="1"/>
  <c r="I197" i="1"/>
  <c r="I128" i="1"/>
  <c r="J183" i="1"/>
  <c r="J184" i="1"/>
  <c r="J185" i="1"/>
  <c r="J186" i="1"/>
  <c r="J121" i="1"/>
  <c r="J122" i="1"/>
  <c r="J123" i="1"/>
  <c r="J124" i="1"/>
  <c r="J125" i="1"/>
  <c r="J126" i="1"/>
  <c r="J127" i="1"/>
  <c r="J120" i="1"/>
  <c r="J128" i="1" s="1"/>
  <c r="I118" i="1"/>
  <c r="J111" i="1"/>
  <c r="J112" i="1"/>
  <c r="J113" i="1"/>
  <c r="J114" i="1"/>
  <c r="J115" i="1"/>
  <c r="J116" i="1"/>
  <c r="J117" i="1"/>
  <c r="J110" i="1"/>
  <c r="J118" i="1" s="1"/>
  <c r="I108" i="1"/>
  <c r="J101" i="1"/>
  <c r="J102" i="1"/>
  <c r="J103" i="1"/>
  <c r="J104" i="1"/>
  <c r="J105" i="1"/>
  <c r="J106" i="1"/>
  <c r="J107" i="1"/>
  <c r="J100" i="1"/>
  <c r="J108" i="1" s="1"/>
  <c r="I76" i="1"/>
  <c r="J69" i="1"/>
  <c r="J70" i="1"/>
  <c r="J71" i="1"/>
  <c r="J72" i="1"/>
  <c r="J73" i="1"/>
  <c r="J74" i="1"/>
  <c r="J75" i="1"/>
  <c r="J68" i="1"/>
  <c r="J76" i="1" s="1"/>
  <c r="I66" i="1"/>
  <c r="J59" i="1"/>
  <c r="J60" i="1"/>
  <c r="J61" i="1"/>
  <c r="J62" i="1"/>
  <c r="J63" i="1"/>
  <c r="J64" i="1"/>
  <c r="J65" i="1"/>
  <c r="J58" i="1"/>
  <c r="C66" i="1"/>
  <c r="I44" i="1"/>
  <c r="J37" i="1"/>
  <c r="J38" i="1"/>
  <c r="J39" i="1"/>
  <c r="J40" i="1"/>
  <c r="J41" i="1"/>
  <c r="J42" i="1"/>
  <c r="J43" i="1"/>
  <c r="J36" i="1"/>
  <c r="I34" i="1"/>
  <c r="J27" i="1"/>
  <c r="J28" i="1"/>
  <c r="J29" i="1"/>
  <c r="J30" i="1"/>
  <c r="J31" i="1"/>
  <c r="J32" i="1"/>
  <c r="J26" i="1"/>
  <c r="I24" i="1"/>
  <c r="C24" i="1"/>
  <c r="J24" i="1"/>
  <c r="J66" i="1" l="1"/>
  <c r="J44" i="1"/>
  <c r="I198" i="1"/>
  <c r="I199" i="1" s="1"/>
  <c r="I219" i="5"/>
  <c r="J187" i="1"/>
  <c r="J34" i="1"/>
  <c r="C214" i="1"/>
  <c r="I200" i="1" l="1"/>
  <c r="F184" i="1"/>
  <c r="F185" i="1"/>
  <c r="F186" i="1"/>
  <c r="F183" i="1"/>
  <c r="F173" i="1" l="1"/>
  <c r="F174" i="1"/>
  <c r="F175" i="1"/>
  <c r="F176" i="1"/>
  <c r="F177" i="1"/>
  <c r="F178" i="1"/>
  <c r="F179" i="1"/>
  <c r="F172" i="1"/>
  <c r="F163" i="1"/>
  <c r="F164" i="1"/>
  <c r="F165" i="1"/>
  <c r="F166" i="1"/>
  <c r="F167" i="1"/>
  <c r="F168" i="1"/>
  <c r="F169" i="1"/>
  <c r="F162" i="1"/>
  <c r="F153" i="1"/>
  <c r="F154" i="1"/>
  <c r="F155" i="1"/>
  <c r="F156" i="1"/>
  <c r="F157" i="1"/>
  <c r="F158" i="1"/>
  <c r="F159" i="1"/>
  <c r="F152" i="1"/>
  <c r="F143" i="1"/>
  <c r="F144" i="1"/>
  <c r="F145" i="1"/>
  <c r="F146" i="1"/>
  <c r="F147" i="1"/>
  <c r="F148" i="1"/>
  <c r="F149" i="1"/>
  <c r="F142" i="1"/>
  <c r="F131" i="1"/>
  <c r="F132" i="1"/>
  <c r="F133" i="1"/>
  <c r="F134" i="1"/>
  <c r="F135" i="1"/>
  <c r="F136" i="1"/>
  <c r="F137" i="1"/>
  <c r="F130" i="1"/>
  <c r="F121" i="1"/>
  <c r="F122" i="1"/>
  <c r="F123" i="1"/>
  <c r="F124" i="1"/>
  <c r="F125" i="1"/>
  <c r="F126" i="1"/>
  <c r="F127" i="1"/>
  <c r="F120" i="1"/>
  <c r="F111" i="1"/>
  <c r="F112" i="1"/>
  <c r="F113" i="1"/>
  <c r="F114" i="1"/>
  <c r="F115" i="1"/>
  <c r="F116" i="1"/>
  <c r="F117" i="1"/>
  <c r="F110" i="1"/>
  <c r="F101" i="1"/>
  <c r="F102" i="1"/>
  <c r="F103" i="1"/>
  <c r="F104" i="1"/>
  <c r="F105" i="1"/>
  <c r="F106" i="1"/>
  <c r="F107" i="1"/>
  <c r="F100" i="1"/>
  <c r="F89" i="1"/>
  <c r="F90" i="1"/>
  <c r="F91" i="1"/>
  <c r="F92" i="1"/>
  <c r="F93" i="1"/>
  <c r="F94" i="1"/>
  <c r="F95" i="1"/>
  <c r="F88" i="1"/>
  <c r="F79" i="1"/>
  <c r="F80" i="1"/>
  <c r="F81" i="1"/>
  <c r="F82" i="1"/>
  <c r="F83" i="1"/>
  <c r="F84" i="1"/>
  <c r="F85" i="1"/>
  <c r="F78" i="1"/>
  <c r="F69" i="1"/>
  <c r="F70" i="1"/>
  <c r="F71" i="1"/>
  <c r="F72" i="1"/>
  <c r="F73" i="1"/>
  <c r="F74" i="1"/>
  <c r="F75" i="1"/>
  <c r="F68" i="1"/>
  <c r="F59" i="1"/>
  <c r="F60" i="1"/>
  <c r="F61" i="1"/>
  <c r="F62" i="1"/>
  <c r="F63" i="1"/>
  <c r="F64" i="1"/>
  <c r="F65" i="1"/>
  <c r="F58" i="1"/>
  <c r="G66" i="1" s="1"/>
  <c r="F47" i="1"/>
  <c r="F48" i="1"/>
  <c r="F49" i="1"/>
  <c r="F50" i="1"/>
  <c r="F51" i="1"/>
  <c r="F52" i="1"/>
  <c r="F53" i="1"/>
  <c r="F46" i="1"/>
  <c r="F37" i="1"/>
  <c r="F38" i="1"/>
  <c r="F39" i="1"/>
  <c r="F40" i="1"/>
  <c r="F41" i="1"/>
  <c r="F42" i="1"/>
  <c r="F43" i="1"/>
  <c r="F36" i="1"/>
  <c r="F27" i="1"/>
  <c r="F28" i="1"/>
  <c r="F29" i="1"/>
  <c r="F30" i="1"/>
  <c r="F31" i="1"/>
  <c r="F32" i="1"/>
  <c r="F33" i="1"/>
  <c r="F26" i="1"/>
  <c r="F17" i="1"/>
  <c r="F18" i="1"/>
  <c r="F19" i="1"/>
  <c r="F20" i="1"/>
  <c r="F21" i="1"/>
  <c r="F22" i="1"/>
  <c r="F23" i="1"/>
  <c r="F16" i="1"/>
  <c r="D216" i="5" l="1"/>
  <c r="D212" i="5"/>
  <c r="C10" i="4" s="1"/>
  <c r="D213" i="5"/>
  <c r="D214" i="5"/>
  <c r="D215" i="5"/>
  <c r="D210" i="5"/>
  <c r="C21" i="4"/>
  <c r="C7" i="4" l="1"/>
  <c r="C160" i="1" l="1"/>
  <c r="D160" i="1"/>
  <c r="D15" i="5"/>
  <c r="D205" i="1"/>
  <c r="E205" i="1"/>
  <c r="C205" i="1"/>
  <c r="D197" i="1"/>
  <c r="E197" i="1"/>
  <c r="C197" i="1"/>
  <c r="D205" i="5"/>
  <c r="G204" i="5"/>
  <c r="G203" i="5"/>
  <c r="G202" i="5"/>
  <c r="G201" i="5"/>
  <c r="G200" i="5"/>
  <c r="G199" i="5"/>
  <c r="G198" i="5"/>
  <c r="D187" i="1"/>
  <c r="E197" i="5" s="1"/>
  <c r="E187" i="1"/>
  <c r="F197" i="5" s="1"/>
  <c r="C187" i="1"/>
  <c r="D197" i="5" s="1"/>
  <c r="G205" i="5" l="1"/>
  <c r="G44" i="1"/>
  <c r="F138" i="1"/>
  <c r="G24" i="1"/>
  <c r="F34" i="1"/>
  <c r="F66" i="1"/>
  <c r="F96" i="1"/>
  <c r="F128" i="1"/>
  <c r="F160" i="1"/>
  <c r="G180" i="1"/>
  <c r="F54" i="1"/>
  <c r="F86" i="1"/>
  <c r="G170" i="1"/>
  <c r="F76" i="1"/>
  <c r="F108" i="1"/>
  <c r="F118" i="1"/>
  <c r="F150" i="1"/>
  <c r="G34" i="1"/>
  <c r="F170" i="1"/>
  <c r="G96" i="1"/>
  <c r="G108" i="1"/>
  <c r="G128" i="1"/>
  <c r="F187" i="1"/>
  <c r="G54" i="1"/>
  <c r="G138" i="1"/>
  <c r="G187" i="1"/>
  <c r="G150" i="1"/>
  <c r="G76" i="1"/>
  <c r="G160" i="1"/>
  <c r="G118" i="1"/>
  <c r="G86" i="1"/>
  <c r="F180" i="1"/>
  <c r="F44" i="1"/>
  <c r="F24" i="1"/>
  <c r="G197" i="5"/>
  <c r="D14" i="4"/>
  <c r="E14" i="4"/>
  <c r="E13" i="4"/>
  <c r="D12" i="4"/>
  <c r="E12" i="4"/>
  <c r="D11" i="4"/>
  <c r="E11" i="4"/>
  <c r="D10" i="4"/>
  <c r="E10" i="4"/>
  <c r="D9" i="4"/>
  <c r="E9" i="4"/>
  <c r="C14" i="4"/>
  <c r="C11" i="4"/>
  <c r="C12" i="4"/>
  <c r="C13" i="4"/>
  <c r="E210" i="5"/>
  <c r="F210" i="5"/>
  <c r="C8" i="4"/>
  <c r="F15" i="5"/>
  <c r="E15" i="5"/>
  <c r="G165" i="5"/>
  <c r="G166" i="5"/>
  <c r="G167" i="5"/>
  <c r="G168" i="5"/>
  <c r="G169" i="5"/>
  <c r="G170" i="5"/>
  <c r="G171" i="5"/>
  <c r="D172" i="5"/>
  <c r="E172" i="5"/>
  <c r="F172" i="5"/>
  <c r="G176" i="5"/>
  <c r="G177" i="5"/>
  <c r="G178" i="5"/>
  <c r="G179" i="5"/>
  <c r="G180" i="5"/>
  <c r="G181" i="5"/>
  <c r="G182" i="5"/>
  <c r="D183" i="5"/>
  <c r="E183" i="5"/>
  <c r="F183" i="5"/>
  <c r="G187" i="5"/>
  <c r="G188" i="5"/>
  <c r="G189" i="5"/>
  <c r="G190" i="5"/>
  <c r="G191" i="5"/>
  <c r="G192" i="5"/>
  <c r="G193" i="5"/>
  <c r="D194" i="5"/>
  <c r="E194" i="5"/>
  <c r="F194" i="5"/>
  <c r="F161" i="5"/>
  <c r="E161" i="5"/>
  <c r="D161" i="5"/>
  <c r="G160" i="5"/>
  <c r="G159" i="5"/>
  <c r="G158" i="5"/>
  <c r="G157" i="5"/>
  <c r="G156" i="5"/>
  <c r="G155" i="5"/>
  <c r="G154" i="5"/>
  <c r="G120" i="5"/>
  <c r="G121" i="5"/>
  <c r="G122" i="5"/>
  <c r="G123" i="5"/>
  <c r="G124" i="5"/>
  <c r="G125" i="5"/>
  <c r="G126" i="5"/>
  <c r="D127" i="5"/>
  <c r="G131" i="5"/>
  <c r="G132" i="5"/>
  <c r="G133" i="5"/>
  <c r="G134" i="5"/>
  <c r="G135" i="5"/>
  <c r="G136" i="5"/>
  <c r="G137" i="5"/>
  <c r="D138" i="5"/>
  <c r="G142" i="5"/>
  <c r="G143" i="5"/>
  <c r="G144" i="5"/>
  <c r="G145" i="5"/>
  <c r="G146" i="5"/>
  <c r="G147" i="5"/>
  <c r="G148" i="5"/>
  <c r="D149" i="5"/>
  <c r="E149" i="5"/>
  <c r="F149" i="5"/>
  <c r="D116" i="5"/>
  <c r="G115" i="5"/>
  <c r="G114" i="5"/>
  <c r="G113" i="5"/>
  <c r="G112" i="5"/>
  <c r="G111" i="5"/>
  <c r="G110" i="5"/>
  <c r="G109" i="5"/>
  <c r="G75" i="5"/>
  <c r="G76" i="5"/>
  <c r="G77" i="5"/>
  <c r="G78" i="5"/>
  <c r="G79" i="5"/>
  <c r="G80" i="5"/>
  <c r="G81" i="5"/>
  <c r="D82" i="5"/>
  <c r="G86" i="5"/>
  <c r="G87" i="5"/>
  <c r="G88" i="5"/>
  <c r="G89" i="5"/>
  <c r="G90" i="5"/>
  <c r="G91" i="5"/>
  <c r="G92" i="5"/>
  <c r="D93" i="5"/>
  <c r="E93" i="5"/>
  <c r="F93" i="5"/>
  <c r="G97" i="5"/>
  <c r="G98" i="5"/>
  <c r="G99" i="5"/>
  <c r="G100" i="5"/>
  <c r="G101" i="5"/>
  <c r="G102" i="5"/>
  <c r="G103" i="5"/>
  <c r="D104" i="5"/>
  <c r="E104" i="5"/>
  <c r="F104" i="5"/>
  <c r="G64" i="5"/>
  <c r="G65" i="5"/>
  <c r="G66" i="5"/>
  <c r="G67" i="5"/>
  <c r="G68" i="5"/>
  <c r="G69" i="5"/>
  <c r="G70" i="5"/>
  <c r="D71" i="5"/>
  <c r="G30" i="5"/>
  <c r="G31" i="5"/>
  <c r="G32" i="5"/>
  <c r="G33" i="5"/>
  <c r="G34" i="5"/>
  <c r="G35" i="5"/>
  <c r="G36" i="5"/>
  <c r="D37" i="5"/>
  <c r="G41" i="5"/>
  <c r="G42" i="5"/>
  <c r="G43" i="5"/>
  <c r="G44" i="5"/>
  <c r="G45" i="5"/>
  <c r="G46" i="5"/>
  <c r="G47" i="5"/>
  <c r="D48" i="5"/>
  <c r="G52" i="5"/>
  <c r="G53" i="5"/>
  <c r="G54" i="5"/>
  <c r="G55" i="5"/>
  <c r="G56" i="5"/>
  <c r="G57" i="5"/>
  <c r="G58" i="5"/>
  <c r="D59" i="5"/>
  <c r="E59" i="5"/>
  <c r="F59" i="5"/>
  <c r="G19" i="5"/>
  <c r="G20" i="5"/>
  <c r="G21" i="5"/>
  <c r="G22" i="5"/>
  <c r="G23" i="5"/>
  <c r="G24" i="5"/>
  <c r="G25" i="5"/>
  <c r="G82" i="5" l="1"/>
  <c r="G216" i="5"/>
  <c r="G212" i="5"/>
  <c r="G214" i="5"/>
  <c r="E8" i="4"/>
  <c r="F217" i="5"/>
  <c r="G213" i="5"/>
  <c r="D8" i="4"/>
  <c r="E217" i="5"/>
  <c r="G215" i="5"/>
  <c r="G211" i="5"/>
  <c r="G116" i="5"/>
  <c r="G138" i="5"/>
  <c r="G127" i="5"/>
  <c r="G48" i="5"/>
  <c r="G37" i="5"/>
  <c r="G71" i="5"/>
  <c r="G26" i="5"/>
  <c r="C211" i="1"/>
  <c r="C9" i="4"/>
  <c r="C15" i="4" s="1"/>
  <c r="D217" i="5"/>
  <c r="D218" i="5" s="1"/>
  <c r="G183" i="5"/>
  <c r="G210" i="5"/>
  <c r="D13" i="4"/>
  <c r="E15" i="4"/>
  <c r="G161" i="5"/>
  <c r="G172" i="5"/>
  <c r="G149" i="5"/>
  <c r="G194" i="5"/>
  <c r="G104" i="5"/>
  <c r="G93" i="5"/>
  <c r="G59" i="5"/>
  <c r="D180" i="1"/>
  <c r="E186" i="5" s="1"/>
  <c r="E180" i="1"/>
  <c r="F186" i="5" s="1"/>
  <c r="D170" i="1"/>
  <c r="E175" i="5" s="1"/>
  <c r="E170" i="1"/>
  <c r="F175" i="5" s="1"/>
  <c r="E164" i="5"/>
  <c r="E160" i="1"/>
  <c r="F164" i="5" s="1"/>
  <c r="D150" i="1"/>
  <c r="E153" i="5" s="1"/>
  <c r="E150" i="1"/>
  <c r="F153" i="5" s="1"/>
  <c r="D138" i="1"/>
  <c r="E141" i="5" s="1"/>
  <c r="E138" i="1"/>
  <c r="F141" i="5" s="1"/>
  <c r="D128" i="1"/>
  <c r="E130" i="5" s="1"/>
  <c r="E128" i="1"/>
  <c r="F130" i="5" s="1"/>
  <c r="D118" i="1"/>
  <c r="E119" i="5" s="1"/>
  <c r="E118" i="1"/>
  <c r="F119" i="5" s="1"/>
  <c r="D108" i="1"/>
  <c r="E108" i="1"/>
  <c r="F108" i="5" s="1"/>
  <c r="D96" i="1"/>
  <c r="E96" i="5" s="1"/>
  <c r="E96" i="1"/>
  <c r="D86" i="1"/>
  <c r="E85" i="5" s="1"/>
  <c r="E86" i="1"/>
  <c r="F85" i="5" s="1"/>
  <c r="D76" i="1"/>
  <c r="E74" i="5" s="1"/>
  <c r="E76" i="1"/>
  <c r="F74" i="5" s="1"/>
  <c r="D66" i="1"/>
  <c r="E63" i="5" s="1"/>
  <c r="E66" i="1"/>
  <c r="F63" i="5" s="1"/>
  <c r="D54" i="1"/>
  <c r="E51" i="5" s="1"/>
  <c r="E54" i="1"/>
  <c r="F51" i="5" s="1"/>
  <c r="D44" i="1"/>
  <c r="E44" i="1"/>
  <c r="F40" i="5" s="1"/>
  <c r="D34" i="1"/>
  <c r="E29" i="5" s="1"/>
  <c r="E34" i="1"/>
  <c r="F29" i="5" s="1"/>
  <c r="C34" i="1"/>
  <c r="D29" i="5" s="1"/>
  <c r="E24" i="1"/>
  <c r="F18" i="5" s="1"/>
  <c r="D24" i="1"/>
  <c r="E18" i="5" s="1"/>
  <c r="G217" i="5" l="1"/>
  <c r="F218" i="5"/>
  <c r="F219" i="5" s="1"/>
  <c r="E218" i="5"/>
  <c r="E219" i="5" s="1"/>
  <c r="C16" i="4"/>
  <c r="C17" i="4" s="1"/>
  <c r="D219" i="5"/>
  <c r="D15" i="4"/>
  <c r="E108" i="5"/>
  <c r="F96" i="5"/>
  <c r="G29" i="5"/>
  <c r="E198" i="1"/>
  <c r="D198" i="1"/>
  <c r="E40" i="5"/>
  <c r="G218" i="5" l="1"/>
  <c r="G219" i="5" s="1"/>
  <c r="E199" i="1"/>
  <c r="E206" i="1" s="1"/>
  <c r="D199" i="1"/>
  <c r="D206" i="1" s="1"/>
  <c r="C180" i="1"/>
  <c r="C170" i="1"/>
  <c r="D175" i="5" s="1"/>
  <c r="G175" i="5" s="1"/>
  <c r="D164" i="5"/>
  <c r="G164" i="5" s="1"/>
  <c r="C150" i="1"/>
  <c r="C138" i="1"/>
  <c r="D141" i="5" s="1"/>
  <c r="G141" i="5" s="1"/>
  <c r="C128" i="1"/>
  <c r="D130" i="5" s="1"/>
  <c r="G130" i="5" s="1"/>
  <c r="C118" i="1"/>
  <c r="D119" i="5" s="1"/>
  <c r="G119" i="5" s="1"/>
  <c r="C108" i="1"/>
  <c r="C96" i="1"/>
  <c r="D96" i="5" s="1"/>
  <c r="G96" i="5" s="1"/>
  <c r="C86" i="1"/>
  <c r="D85" i="5" s="1"/>
  <c r="G85" i="5" s="1"/>
  <c r="C76" i="1"/>
  <c r="C54" i="1"/>
  <c r="D51" i="5" s="1"/>
  <c r="G51" i="5" s="1"/>
  <c r="C44" i="1"/>
  <c r="D18" i="5"/>
  <c r="G18" i="5" s="1"/>
  <c r="D186" i="5" l="1"/>
  <c r="G186" i="5" s="1"/>
  <c r="C198" i="1"/>
  <c r="D74" i="5"/>
  <c r="G74" i="5" s="1"/>
  <c r="E200" i="1"/>
  <c r="E207" i="1"/>
  <c r="E23" i="4" s="1"/>
  <c r="E22" i="4"/>
  <c r="D200" i="1"/>
  <c r="D22" i="4"/>
  <c r="D207" i="1"/>
  <c r="D23" i="4" s="1"/>
  <c r="D108" i="5"/>
  <c r="G108" i="5" s="1"/>
  <c r="C29" i="6"/>
  <c r="D153" i="5"/>
  <c r="G153" i="5" s="1"/>
  <c r="C40" i="6"/>
  <c r="D63" i="5"/>
  <c r="G63" i="5" s="1"/>
  <c r="C18" i="6"/>
  <c r="D40" i="5"/>
  <c r="G40" i="5" s="1"/>
  <c r="C7" i="6"/>
  <c r="D10" i="6" s="1"/>
  <c r="F198" i="1" l="1"/>
  <c r="F199" i="1" s="1"/>
  <c r="F200" i="1" s="1"/>
  <c r="E209" i="1"/>
  <c r="D209" i="1"/>
  <c r="D45" i="6"/>
  <c r="D47" i="6"/>
  <c r="D46" i="6"/>
  <c r="D43" i="6"/>
  <c r="D44" i="6"/>
  <c r="D34" i="6"/>
  <c r="D36" i="6"/>
  <c r="D32" i="6"/>
  <c r="D33" i="6"/>
  <c r="D35" i="6"/>
  <c r="D24" i="6"/>
  <c r="D25" i="6"/>
  <c r="D21" i="6"/>
  <c r="D22" i="6"/>
  <c r="D23" i="6"/>
  <c r="D12" i="6"/>
  <c r="D11" i="6"/>
  <c r="D14" i="6"/>
  <c r="D13" i="6"/>
  <c r="C199" i="1"/>
  <c r="C200" i="1" l="1"/>
  <c r="C206" i="1" s="1"/>
  <c r="C30" i="6"/>
  <c r="C41" i="6"/>
  <c r="C19" i="6"/>
  <c r="C8" i="6"/>
  <c r="C208" i="1" l="1"/>
  <c r="C24" i="4" s="1"/>
  <c r="C215" i="1"/>
  <c r="C22" i="4"/>
  <c r="C207" i="1"/>
  <c r="C23" i="4" s="1"/>
  <c r="C212" i="1"/>
  <c r="C209" i="1" l="1"/>
</calcChain>
</file>

<file path=xl/sharedStrings.xml><?xml version="1.0" encoding="utf-8"?>
<sst xmlns="http://schemas.openxmlformats.org/spreadsheetml/2006/main" count="871" uniqueCount="628">
  <si>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</si>
  <si>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</si>
  <si>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</si>
  <si>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</si>
  <si>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</si>
  <si>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</si>
  <si>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</si>
  <si>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</si>
  <si>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</si>
  <si>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</si>
  <si>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</si>
  <si>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</si>
  <si>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</si>
  <si>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</si>
  <si>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</si>
  <si>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</si>
  <si>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</si>
  <si>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</si>
  <si>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</si>
  <si>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</si>
  <si>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</si>
  <si>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</si>
  <si>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</si>
  <si>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</si>
  <si>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</si>
  <si>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</si>
  <si>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</si>
  <si>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</si>
  <si>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</si>
  <si>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</si>
  <si>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</si>
  <si>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</si>
  <si>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</si>
  <si>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</si>
  <si>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</si>
  <si>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</si>
  <si>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</si>
  <si>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</si>
  <si>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</si>
  <si>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</si>
  <si>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</si>
  <si>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</si>
  <si>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</si>
  <si>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</si>
  <si>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</si>
  <si>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</si>
  <si>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</si>
  <si>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</si>
  <si>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</si>
  <si>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</si>
  <si>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</si>
  <si>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</si>
  <si>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</si>
  <si>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</si>
  <si>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</si>
  <si>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</si>
  <si>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</si>
  <si>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</si>
  <si>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</si>
  <si>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</si>
  <si>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</si>
  <si>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</si>
  <si>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</si>
  <si>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</si>
  <si>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</si>
  <si>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</si>
  <si>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</si>
  <si>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</si>
  <si>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</si>
  <si>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</si>
  <si>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</si>
  <si>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</si>
  <si>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</si>
  <si>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</si>
  <si>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</si>
  <si>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</si>
  <si>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</si>
  <si>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</si>
  <si>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</si>
  <si>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</si>
  <si>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</si>
  <si>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</si>
  <si>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</si>
  <si>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</si>
  <si>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</si>
  <si>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</si>
  <si>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</si>
  <si>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</si>
  <si>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</si>
  <si>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</si>
  <si>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</si>
  <si>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</si>
  <si>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</si>
  <si>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</si>
  <si>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</si>
  <si>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</si>
  <si>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</si>
  <si>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</si>
  <si>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</si>
  <si>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</si>
  <si>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</si>
  <si>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</si>
  <si>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</si>
  <si>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</si>
  <si>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</si>
  <si>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</si>
  <si>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</si>
  <si>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</si>
  <si>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</si>
  <si>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</si>
  <si>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</si>
  <si>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</si>
  <si>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</si>
  <si>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</si>
  <si>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</si>
  <si>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</si>
  <si>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</si>
  <si>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</si>
  <si>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</si>
  <si>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</si>
  <si>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</si>
  <si>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</si>
  <si>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</si>
  <si>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</si>
  <si>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</si>
  <si>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</si>
  <si>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</si>
  <si>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</si>
  <si>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</si>
  <si>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</si>
  <si>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</si>
  <si>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</si>
  <si>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</si>
  <si>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</si>
  <si>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</si>
  <si>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</si>
  <si>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</si>
  <si>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</si>
  <si>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</si>
  <si>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</si>
  <si>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</si>
  <si>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</si>
  <si>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</si>
  <si>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</si>
  <si>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</si>
  <si>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</si>
  <si>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</si>
  <si>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</si>
  <si>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</si>
  <si>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</si>
  <si>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</si>
  <si>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</si>
  <si>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</si>
  <si>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</si>
  <si>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</si>
  <si>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</si>
  <si>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</si>
  <si>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</si>
  <si>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</si>
  <si>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</si>
  <si>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</si>
  <si>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</si>
  <si>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</si>
  <si>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</si>
  <si>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</si>
  <si>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</si>
  <si>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</si>
  <si>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</si>
  <si>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</si>
  <si>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</si>
  <si>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</si>
  <si>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</si>
  <si>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</si>
  <si>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</si>
  <si>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</si>
  <si>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</si>
  <si>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 Towards GEWE</t>
  </si>
  <si>
    <t>$ Towards M&amp;E</t>
  </si>
  <si>
    <t>Table 1 - PBF project budget by outcome, output and activity</t>
  </si>
  <si>
    <t>Recipient Organization 2 Budget</t>
  </si>
  <si>
    <t>Recipient Organization 3 Budget</t>
  </si>
  <si>
    <t>Table 2 - Output breakdown by UN budget categories</t>
  </si>
  <si>
    <t>Recipient Agency 2</t>
  </si>
  <si>
    <t>Recipient Agency 3</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</si>
  <si>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</si>
  <si>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</si>
  <si>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</si>
  <si>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</si>
  <si>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</si>
  <si>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</si>
  <si>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</si>
  <si>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</si>
  <si>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</si>
  <si>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</si>
  <si>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</si>
  <si>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</si>
  <si>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</si>
  <si>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</si>
  <si>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</si>
  <si>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</si>
  <si>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</si>
  <si>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</si>
  <si>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</si>
  <si>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</si>
  <si>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</si>
  <si>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</si>
  <si>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</si>
  <si>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</si>
  <si>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</si>
  <si>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</si>
  <si>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</si>
  <si>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</si>
  <si>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</si>
  <si>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</si>
  <si>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</si>
  <si>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</si>
  <si>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</si>
  <si>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</si>
  <si>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</si>
  <si>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</si>
  <si>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</si>
  <si>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</si>
  <si>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</si>
  <si>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</si>
  <si>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</si>
  <si>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</si>
  <si>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</si>
  <si>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</si>
  <si>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</si>
  <si>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</si>
  <si>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</si>
  <si>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</si>
  <si>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</si>
  <si>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</si>
  <si>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</si>
  <si>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</si>
  <si>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</si>
  <si>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</si>
  <si>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</si>
  <si>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</si>
  <si>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</si>
  <si>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</si>
  <si>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</si>
  <si>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</si>
  <si>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</si>
  <si>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</si>
  <si>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</si>
  <si>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</si>
  <si>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</si>
  <si>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</si>
  <si>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</si>
  <si>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</si>
  <si>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</si>
  <si>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</si>
  <si>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</si>
  <si>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</si>
  <si>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</si>
  <si>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</si>
  <si>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</si>
  <si>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</si>
  <si>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</si>
  <si>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</si>
  <si>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</si>
  <si>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</si>
  <si>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</si>
  <si>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</si>
  <si>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</si>
  <si>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</si>
  <si>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</si>
  <si>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</si>
  <si>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</si>
  <si>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</si>
  <si>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</si>
  <si>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</si>
  <si>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</si>
  <si>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</si>
  <si>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</si>
  <si>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</si>
  <si>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</si>
  <si>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</si>
  <si>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</si>
  <si>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</si>
  <si>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</si>
  <si>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</si>
  <si>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</si>
  <si>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</si>
  <si>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</si>
  <si>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</si>
  <si>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</si>
  <si>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</si>
  <si>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</si>
  <si>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</si>
  <si>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</si>
  <si>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</si>
  <si>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</si>
  <si>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</si>
  <si>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</si>
  <si>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</si>
  <si>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</si>
  <si>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</si>
  <si>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</si>
  <si>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</si>
  <si>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</si>
  <si>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</si>
  <si>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</si>
  <si>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</si>
  <si>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</si>
  <si>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</si>
  <si>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</si>
  <si>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</si>
  <si>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</si>
  <si>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</si>
  <si>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</si>
  <si>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</si>
  <si>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</si>
  <si>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</si>
  <si>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</si>
  <si>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</si>
  <si>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</si>
  <si>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</si>
  <si>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</si>
  <si>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</si>
  <si>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</si>
  <si>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</si>
  <si>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</si>
  <si>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</si>
  <si>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</si>
  <si>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</si>
  <si>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</si>
  <si>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</si>
  <si>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</si>
  <si>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</si>
  <si>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</si>
  <si>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</si>
  <si>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</si>
  <si>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</si>
  <si>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</si>
  <si>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</si>
  <si>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</si>
  <si>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</si>
  <si>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</si>
  <si>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</si>
  <si>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</si>
  <si>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</si>
  <si>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</si>
  <si>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</si>
  <si>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</si>
  <si>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</si>
  <si>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</si>
  <si>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</si>
  <si>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</si>
  <si>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</si>
  <si>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</si>
  <si>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</si>
  <si>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</si>
  <si>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</si>
  <si>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</si>
  <si>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</si>
  <si>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</si>
  <si>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</si>
  <si>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</si>
  <si>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</si>
  <si>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</si>
  <si>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</si>
  <si>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</si>
  <si>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</si>
  <si>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</si>
  <si>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</si>
  <si>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</si>
  <si>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</si>
  <si>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</si>
  <si>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</si>
  <si>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</si>
  <si>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</si>
  <si>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</si>
  <si>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</si>
  <si>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</si>
  <si>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</si>
  <si>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</si>
  <si>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</si>
  <si>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</si>
  <si>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</si>
  <si>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</si>
  <si>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</si>
  <si>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</si>
  <si>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</si>
  <si>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</si>
  <si>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</si>
  <si>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</si>
  <si>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</si>
  <si>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</si>
  <si>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</si>
  <si>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</si>
  <si>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</si>
  <si>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</si>
  <si>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</si>
  <si>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</si>
  <si>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</si>
  <si>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</si>
  <si>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</si>
  <si>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</si>
  <si>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</si>
  <si>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</si>
  <si>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</si>
  <si>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</si>
  <si>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</si>
  <si>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</si>
  <si>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</si>
  <si>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</si>
  <si>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</si>
  <si>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</si>
  <si>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</si>
  <si>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</si>
  <si>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</si>
  <si>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</si>
  <si>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</si>
  <si>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</si>
  <si>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</si>
  <si>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</si>
  <si>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</si>
  <si>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</si>
  <si>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</si>
  <si>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</si>
  <si>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</si>
  <si>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</si>
  <si>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</si>
  <si>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</si>
  <si>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</si>
  <si>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</si>
  <si>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</si>
  <si>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</si>
  <si>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</si>
  <si>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</si>
  <si>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</si>
  <si>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</si>
  <si>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</si>
  <si>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</si>
  <si>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</si>
  <si>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</si>
  <si>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</si>
  <si>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</si>
  <si>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</si>
  <si>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</si>
  <si>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</si>
  <si>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</si>
  <si>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</si>
  <si>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</si>
  <si>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</si>
  <si>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</si>
  <si>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</si>
  <si>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</si>
  <si>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</si>
  <si>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</si>
  <si>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</si>
  <si>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</si>
  <si>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</si>
  <si>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</si>
  <si>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</si>
  <si>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</si>
  <si>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</si>
  <si>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</si>
  <si>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</si>
  <si>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</si>
  <si>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</si>
  <si>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</si>
  <si>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</si>
  <si>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</si>
  <si>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</si>
  <si>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</si>
  <si>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</si>
  <si>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</si>
  <si>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</si>
  <si>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</si>
  <si>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</si>
  <si>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</si>
  <si>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</si>
  <si>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</si>
  <si>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</si>
  <si>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</si>
  <si>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</si>
  <si>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</si>
  <si>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</si>
  <si>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</si>
  <si>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</si>
  <si>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</si>
  <si>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</si>
  <si>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</si>
  <si>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</si>
  <si>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</si>
  <si>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</si>
  <si>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</si>
  <si>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</si>
  <si>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</si>
  <si>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</si>
  <si>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</si>
  <si>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</si>
  <si>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</si>
  <si>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</si>
  <si>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</si>
  <si>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</si>
  <si>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</si>
  <si>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</si>
  <si>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</si>
  <si>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</si>
  <si>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</si>
  <si>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</si>
  <si>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</si>
  <si>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</si>
  <si>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</si>
  <si>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</si>
  <si>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</si>
  <si>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</si>
  <si>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</si>
  <si>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</si>
  <si>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</si>
  <si>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</si>
  <si>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</si>
  <si>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</si>
  <si>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</si>
  <si>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</si>
  <si>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</si>
  <si>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</si>
  <si>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</si>
  <si>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</si>
  <si>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</si>
  <si>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</si>
  <si>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</si>
  <si>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</si>
  <si>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</si>
  <si>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</si>
  <si>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</si>
  <si>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</si>
  <si>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</si>
  <si>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</si>
  <si>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</si>
  <si>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</si>
  <si>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</si>
  <si>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</si>
  <si>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</si>
  <si>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</si>
  <si>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</si>
  <si>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</si>
  <si>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</si>
  <si>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</si>
  <si>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</si>
  <si>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</si>
  <si>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</si>
  <si>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</si>
  <si>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</si>
  <si>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</si>
  <si>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</si>
  <si>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</si>
  <si>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</si>
  <si>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</si>
  <si>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</si>
  <si>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</si>
  <si>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</si>
  <si>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</si>
  <si>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</si>
  <si>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Recipient Organization</t>
  </si>
  <si>
    <t>Third Tranche</t>
  </si>
  <si>
    <t>Recipient Agency</t>
  </si>
  <si>
    <t>Third Tranche:</t>
  </si>
  <si>
    <t>Subtotal</t>
  </si>
  <si>
    <t>7% Indirect Costs</t>
  </si>
  <si>
    <t>TOTAL</t>
  </si>
  <si>
    <t>CSO Version</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</si>
  <si>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</si>
  <si>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</si>
  <si>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xml:space="preserve">Recipient Organization </t>
    </r>
    <r>
      <rPr>
        <sz val="12"/>
        <color theme="1"/>
        <rFont val="Calibri"/>
        <family val="2"/>
        <scheme val="minor"/>
      </rPr>
      <t>Budget</t>
    </r>
  </si>
  <si>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</si>
  <si>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t>For PBSO Use</t>
  </si>
  <si>
    <t xml:space="preserve">Sub-total </t>
  </si>
  <si>
    <t>1.3.1  Formation jeunes leaders en RAP</t>
  </si>
  <si>
    <t>1.3.2 Consultation de plus de 200 jeunes</t>
  </si>
  <si>
    <t>1.3.3 Atelier d'analyse systémique</t>
  </si>
  <si>
    <t>1.3.4 Atelier de restitution et d'analyse</t>
  </si>
  <si>
    <t>2.1.1 Renforcement capacités d'évaluation</t>
  </si>
  <si>
    <t>2.1.3 Séances de Coaching-mentorship</t>
  </si>
  <si>
    <t>2.1.4 Dispositif de suivi des initiatives</t>
  </si>
  <si>
    <t>2.1.5 "Peer-to-peer" renforcement des capacités</t>
  </si>
  <si>
    <t>2.1.6 Atelier partage d'expériences jeunes</t>
  </si>
  <si>
    <t>Including audit fees</t>
  </si>
  <si>
    <t>2.2.1 Conception d'actions en synergie</t>
  </si>
  <si>
    <t>2.2.2 Renforcement capacités financières</t>
  </si>
  <si>
    <t>2.2.3 Mise en place Comité de gestion/accompagnement</t>
  </si>
  <si>
    <t>2.2.4 Demandes et octrois subventions</t>
  </si>
  <si>
    <t>3.2.1 Préparation contenu du livre blanc</t>
  </si>
  <si>
    <t>3.2.2 Rédaction participative du livre blanc</t>
  </si>
  <si>
    <t>Les jeunes leaders sont capables de mener eux-mêmes une analyse critique de la participation de la jeunesse à la violence politique et à sa prévention.</t>
  </si>
  <si>
    <t>Cartographie des acteurs et des initiatives de prévention de la violence de jeunes dans différents milieux ou « mondes de jeunes</t>
  </si>
  <si>
    <t>Sélection de max. 7 initiatives de jeunes en prévention de la violence politiques qui seront renforcées par le projet, issues de différents « mondes » de jeunes (dont 2 à 3 initiatives menées par des filles) et sélection de leurs « mentors » et des acteurs de consolidation de la paix pour le groupe d’appui au projet (GAP)</t>
  </si>
  <si>
    <t>Cadre d’analyse des leviers de mobilisation - et de prévention de la participation des jeunesses à la violence politique, développé avec et par les jeunes leaders, avec une attention particulière aux différences basées sur le genre</t>
  </si>
  <si>
    <t>Les initiatives des jeunes ciblées en prévention de la violence politique sont plus stratégiques, inclusives, synergiques et impactantes</t>
  </si>
  <si>
    <t xml:space="preserve">Les capacités des jeunes leaders sont renforcées (de manière participative) en matière de conception, leadership (responsabilisation), mise en œuvre et (auto-)évaluation d’initiatives de prévention de la violence politique. </t>
  </si>
  <si>
    <t>2.1.2 Elaboration plans d'amélioration projets</t>
  </si>
  <si>
    <t xml:space="preserve">Mécanisme PArticipatif-pilote de Soutien technique et financier (MEPAS) aux initiatives des jeunes leaders ciblés menées en synergie. </t>
  </si>
  <si>
    <t>Les jeunes leaders et les décideurs politiques nationaux et internationaux savent mieux comment optimiser l’implication de la jeunesse ainsi que leur collaboration sur les questions « Jeunes, paix et sécurité (YPS) ».</t>
  </si>
  <si>
    <t xml:space="preserve">Campagne de communication sur les résultats des initiatives des jeunes par l’usage de la vidéo et de la photo participatives </t>
  </si>
  <si>
    <t xml:space="preserve">3.1.1 Réalisation de capsules vidéos et photos </t>
  </si>
  <si>
    <t>3.1.3 Emissions sur media traditionnels</t>
  </si>
  <si>
    <t>3.1.2 Diffusion sur réseaux sociaux</t>
  </si>
  <si>
    <t>3.2.3 Publication du Livre blanc</t>
  </si>
  <si>
    <t>"Libre blanc" sur "YPS en pratique", ou contributions des jeunes leaders en matière de prévention de la violence politique selon les jeunes: analyses, bonnes pratiques, différences basées sur le genre et recommandations, rédigé avec les jeunes</t>
  </si>
  <si>
    <t>Engagement des acteurs de consolidation de la paix sur le leadership des jeunes dans la prévention de la violence politique, avec les jeunes et notamment les filles, en vue de promouvoir le développement d’une coalition pour les « Jeunes, la paix et la sécurité » (YPS) en Côte d’Ivoire.</t>
  </si>
  <si>
    <t>A3.3.2 Actions d’engagement des acteurs clés</t>
  </si>
  <si>
    <t>A3.3.3 Evènements publiques médiatisés</t>
  </si>
  <si>
    <r>
      <t xml:space="preserve">A3.3.1 </t>
    </r>
    <r>
      <rPr>
        <sz val="12"/>
        <rFont val="Calibri"/>
        <family val="2"/>
        <scheme val="minor"/>
      </rPr>
      <t>Préparation de la stratégie d’engagement</t>
    </r>
  </si>
  <si>
    <t>1.1.1 Identification des initiatives de jeunes et acteurs</t>
  </si>
  <si>
    <t>1.2.1 Sélection des 7 mentors</t>
  </si>
  <si>
    <t>1.2.2 Sélection de 7 initiatives de jeunes</t>
  </si>
  <si>
    <t>Interpeace</t>
  </si>
  <si>
    <t>Expenses Q1</t>
  </si>
  <si>
    <t>Balance Q1</t>
  </si>
  <si>
    <t>Totals Budget</t>
  </si>
  <si>
    <t>Totals Expenses</t>
  </si>
  <si>
    <t>BUDGET</t>
  </si>
  <si>
    <t>Expenses</t>
  </si>
  <si>
    <t>Balance</t>
  </si>
  <si>
    <t>Expenses 2020</t>
  </si>
  <si>
    <t xml:space="preserve">Budget </t>
  </si>
  <si>
    <t>Sub-Total Project Expenses</t>
  </si>
  <si>
    <r>
      <t xml:space="preserve">1. Only fill in white cells. Grey cells are locked and/or contain spreadsheet formulas.
2. Complete both Sheet 1 and Sheet 2. 
     a) </t>
    </r>
    <r>
      <rPr>
        <sz val="12"/>
        <color theme="1"/>
        <rFont val="Calibri"/>
        <family val="2"/>
        <scheme val="minor"/>
      </rPr>
      <t>First, prepare a budget organized by</t>
    </r>
    <r>
      <rPr>
        <b/>
        <sz val="12"/>
        <color theme="1"/>
        <rFont val="Calibri"/>
        <family val="2"/>
        <scheme val="minor"/>
      </rPr>
      <t xml:space="preserve"> activity/output/outcome</t>
    </r>
    <r>
      <rPr>
        <sz val="12"/>
        <color theme="1"/>
        <rFont val="Calibri"/>
        <family val="2"/>
        <scheme val="minor"/>
      </rPr>
      <t xml:space="preserve"> in </t>
    </r>
    <r>
      <rPr>
        <b/>
        <sz val="12"/>
        <color theme="1"/>
        <rFont val="Calibri"/>
        <family val="2"/>
        <scheme val="minor"/>
      </rPr>
      <t xml:space="preserve">Sheet 1. </t>
    </r>
    <r>
      <rPr>
        <sz val="12"/>
        <color theme="1"/>
        <rFont val="Calibri"/>
        <family val="2"/>
        <scheme val="minor"/>
      </rPr>
      <t>(Activity amounts can be indicative estimates.)</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 xml:space="preserve"> b) </t>
    </r>
    <r>
      <rPr>
        <sz val="12"/>
        <color theme="1"/>
        <rFont val="Calibri"/>
        <family val="2"/>
        <scheme val="minor"/>
      </rPr>
      <t xml:space="preserve">Then, divide each </t>
    </r>
    <r>
      <rPr>
        <b/>
        <sz val="12"/>
        <color theme="1"/>
        <rFont val="Calibri"/>
        <family val="2"/>
        <scheme val="minor"/>
      </rPr>
      <t>output</t>
    </r>
    <r>
      <rPr>
        <sz val="12"/>
        <color theme="1"/>
        <rFont val="Calibri"/>
        <family val="2"/>
        <scheme val="minor"/>
      </rPr>
      <t xml:space="preserve"> budget along </t>
    </r>
    <r>
      <rPr>
        <b/>
        <sz val="12"/>
        <color theme="1"/>
        <rFont val="Calibri"/>
        <family val="2"/>
        <scheme val="minor"/>
      </rPr>
      <t xml:space="preserve">UN Budget Categories </t>
    </r>
    <r>
      <rPr>
        <sz val="12"/>
        <color theme="1"/>
        <rFont val="Calibri"/>
        <family val="2"/>
        <scheme val="minor"/>
      </rPr>
      <t xml:space="preserve">in </t>
    </r>
    <r>
      <rPr>
        <b/>
        <sz val="12"/>
        <color theme="1"/>
        <rFont val="Calibri"/>
        <family val="2"/>
        <scheme val="minor"/>
      </rPr>
      <t>Sheet 2</t>
    </r>
    <r>
      <rPr>
        <sz val="12"/>
        <color theme="1"/>
        <rFont val="Calibri"/>
        <family val="2"/>
        <scheme val="minor"/>
      </rPr>
      <t>.
3. Be sure to include</t>
    </r>
    <r>
      <rPr>
        <b/>
        <sz val="12"/>
        <color theme="1"/>
        <rFont val="Calibri"/>
        <family val="2"/>
        <scheme val="minor"/>
      </rPr>
      <t xml:space="preserve"> % towards Gender Equality and Women's Empowerment
3. Do not use Sheet 4 or 5, </t>
    </r>
    <r>
      <rPr>
        <sz val="12"/>
        <color theme="1"/>
        <rFont val="Calibri"/>
        <family val="2"/>
        <scheme val="minor"/>
      </rPr>
      <t>which are for MPTF and PBF use.</t>
    </r>
    <r>
      <rPr>
        <b/>
        <sz val="12"/>
        <color theme="1"/>
        <rFont val="Calibri"/>
        <family val="2"/>
        <scheme val="minor"/>
      </rPr>
      <t xml:space="preserve"> 
4. Leave blank</t>
    </r>
    <r>
      <rPr>
        <sz val="12"/>
        <color theme="1"/>
        <rFont val="Calibri"/>
        <family val="2"/>
        <scheme val="minor"/>
      </rPr>
      <t xml:space="preserve"> any Organizations/Outcomes/Outputs/Activities that aren't needed</t>
    </r>
    <r>
      <rPr>
        <b/>
        <sz val="12"/>
        <color theme="1"/>
        <rFont val="Calibri"/>
        <family val="2"/>
        <scheme val="minor"/>
      </rPr>
      <t xml:space="preserve">. DO NOT delete cells.
</t>
    </r>
    <r>
      <rPr>
        <sz val="12"/>
        <color theme="1"/>
        <rFont val="Calibri"/>
        <family val="2"/>
        <scheme val="minor"/>
      </rPr>
      <t xml:space="preserve">5. </t>
    </r>
    <r>
      <rPr>
        <b/>
        <sz val="12"/>
        <color theme="1"/>
        <rFont val="Calibri"/>
        <family val="2"/>
        <scheme val="minor"/>
      </rPr>
      <t>Do not adjust tranche amounts</t>
    </r>
    <r>
      <rPr>
        <sz val="12"/>
        <color theme="1"/>
        <rFont val="Calibri"/>
        <family val="2"/>
        <scheme val="minor"/>
      </rPr>
      <t xml:space="preserve"> without consulting PBSO.</t>
    </r>
  </si>
  <si>
    <r>
      <t xml:space="preserve">Note: PBF does not accept projects with less than </t>
    </r>
    <r>
      <rPr>
        <b/>
        <sz val="12"/>
        <color theme="1"/>
        <rFont val="Calibri"/>
        <family val="2"/>
        <scheme val="minor"/>
      </rPr>
      <t>5%</t>
    </r>
    <r>
      <rPr>
        <sz val="12"/>
        <color theme="1"/>
        <rFont val="Calibri"/>
        <family val="2"/>
        <scheme val="minor"/>
      </rPr>
      <t xml:space="preserve"> towards M&amp;E and less than </t>
    </r>
    <r>
      <rPr>
        <b/>
        <sz val="12"/>
        <color theme="1"/>
        <rFont val="Calibri"/>
        <family val="2"/>
        <scheme val="minor"/>
      </rPr>
      <t xml:space="preserve">15% </t>
    </r>
    <r>
      <rPr>
        <sz val="12"/>
        <color theme="1"/>
        <rFont val="Calibri"/>
        <family val="2"/>
        <scheme val="minor"/>
      </rPr>
      <t xml:space="preserve">towards GEWE. These figures will show as </t>
    </r>
    <r>
      <rPr>
        <sz val="12"/>
        <color rgb="FFFF0000"/>
        <rFont val="Calibri"/>
        <family val="2"/>
        <scheme val="minor"/>
      </rPr>
      <t xml:space="preserve">red </t>
    </r>
    <r>
      <rPr>
        <sz val="12"/>
        <color theme="1"/>
        <rFont val="Calibri"/>
        <family val="2"/>
        <scheme val="minor"/>
      </rPr>
      <t xml:space="preserve">if this minimum threshold is not met.  </t>
    </r>
  </si>
  <si>
    <t xml:space="preserve">Annex D - PBF Project Finace Report Q 1 2020 </t>
  </si>
  <si>
    <t>Annex D - PBF Project Finance Report - Interpeace</t>
  </si>
  <si>
    <t xml:space="preserve">Balance </t>
  </si>
  <si>
    <t>Expenses Q1 + Q2 + 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</si>
</sst>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quot;* #,##0.00_);_(&quot;$&quot;* \(#,##0.00\);_(&quot;$&quot;* &quot;-&quot;??_);_(@_)"/>
  </numFmts>
  <fonts count="20"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b/>
      <sz val="28"/>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6"/>
      <color rgb="FFFF0000"/>
      <name val="Calibri"/>
      <family val="2"/>
      <scheme val="minor"/>
    </font>
    <font>
      <b/>
      <sz val="12"/>
      <color rgb="FF00B0F0"/>
      <name val="Calibri"/>
      <family val="2"/>
      <scheme val="minor"/>
    </font>
    <font>
      <sz val="12"/>
      <name val="Calibri"/>
      <family val="2"/>
      <scheme val="minor"/>
    </font>
    <font>
      <sz val="8"/>
      <name val="Calibri"/>
      <family val="2"/>
      <scheme val="minor"/>
    </font>
    <font>
      <b/>
      <sz val="12"/>
      <color rgb="FFFF0000"/>
      <name val="Calibri"/>
      <family val="2"/>
      <scheme val="minor"/>
    </font>
    <font>
      <sz val="12"/>
      <color rgb="FFFF0000"/>
      <name val="Calibri"/>
      <family val="2"/>
      <scheme val="minor"/>
    </font>
    <font>
      <b/>
      <sz val="26"/>
      <color rgb="FFFF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8" tint="0.59999389629810485"/>
        <bgColor indexed="64"/>
      </patternFill>
    </fill>
  </fills>
  <borders count="6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414">
    <xf numFmtId="0" fontId="0" fillId="0" borderId="0" xfId="0"/>
    <xf numFmtId="0" fontId="0" fillId="0" borderId="0" xfId="0" applyBorder="1"/>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1" fillId="3" borderId="0" xfId="0" applyFont="1" applyFill="1" applyBorder="1" applyAlignment="1" applyProtection="1">
      <alignment vertical="center" wrapText="1"/>
    </xf>
    <xf numFmtId="0" fontId="0" fillId="0" borderId="22" xfId="0" applyBorder="1"/>
    <xf numFmtId="0" fontId="0" fillId="0" borderId="23" xfId="0" applyBorder="1" applyAlignment="1">
      <alignment wrapText="1"/>
    </xf>
    <xf numFmtId="0" fontId="0" fillId="0" borderId="24" xfId="0" applyBorder="1" applyAlignment="1">
      <alignment wrapText="1"/>
    </xf>
    <xf numFmtId="0" fontId="2" fillId="0" borderId="6" xfId="0" applyFont="1" applyBorder="1"/>
    <xf numFmtId="164" fontId="1" fillId="0" borderId="0" xfId="0" applyNumberFormat="1" applyFont="1" applyFill="1" applyBorder="1" applyAlignment="1">
      <alignment vertical="center" wrapText="1"/>
    </xf>
    <xf numFmtId="9" fontId="1" fillId="2" borderId="9" xfId="2" applyFont="1" applyFill="1" applyBorder="1" applyAlignment="1">
      <alignment vertical="center" wrapText="1"/>
    </xf>
    <xf numFmtId="0" fontId="1" fillId="2" borderId="12" xfId="0" applyFont="1" applyFill="1" applyBorder="1" applyAlignment="1">
      <alignment vertical="center" wrapText="1"/>
    </xf>
    <xf numFmtId="9" fontId="1" fillId="2" borderId="14" xfId="2"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1" fillId="3" borderId="0" xfId="0" applyFont="1" applyFill="1" applyBorder="1" applyAlignment="1" applyProtection="1">
      <alignment vertical="center" wrapText="1"/>
      <protection locked="0"/>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5" fillId="0" borderId="3" xfId="1" applyNumberFormat="1" applyFont="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1"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4" fontId="1" fillId="2" borderId="3"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4" fontId="1" fillId="2" borderId="13" xfId="1" applyFont="1" applyFill="1" applyBorder="1" applyAlignment="1">
      <alignment vertical="center" wrapText="1"/>
    </xf>
    <xf numFmtId="164" fontId="5" fillId="0" borderId="3" xfId="1" applyFont="1" applyBorder="1" applyAlignment="1" applyProtection="1">
      <alignment vertical="center" wrapText="1"/>
      <protection locked="0"/>
    </xf>
    <xf numFmtId="0" fontId="1" fillId="2" borderId="8"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7"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1" fillId="3" borderId="0" xfId="0" applyFont="1" applyFill="1" applyBorder="1" applyAlignment="1">
      <alignment vertical="center" wrapText="1"/>
    </xf>
    <xf numFmtId="164" fontId="1" fillId="3" borderId="0" xfId="0" applyNumberFormat="1" applyFont="1" applyFill="1" applyBorder="1" applyAlignment="1">
      <alignment vertical="center" wrapText="1"/>
    </xf>
    <xf numFmtId="0" fontId="9" fillId="0" borderId="0" xfId="0" applyFont="1" applyBorder="1" applyAlignment="1">
      <alignment wrapText="1"/>
    </xf>
    <xf numFmtId="0" fontId="10" fillId="0" borderId="0" xfId="0" applyFont="1" applyBorder="1" applyAlignment="1">
      <alignment wrapText="1"/>
    </xf>
    <xf numFmtId="0" fontId="0" fillId="0" borderId="0" xfId="0" applyFont="1" applyBorder="1" applyAlignment="1">
      <alignment wrapText="1"/>
    </xf>
    <xf numFmtId="0" fontId="1" fillId="0" borderId="0" xfId="0" applyFont="1" applyBorder="1" applyAlignment="1">
      <alignment wrapText="1"/>
    </xf>
    <xf numFmtId="0" fontId="1" fillId="0" borderId="0" xfId="0" applyFont="1" applyFill="1" applyBorder="1" applyAlignment="1">
      <alignment horizontal="center" vertical="center" wrapText="1"/>
    </xf>
    <xf numFmtId="9" fontId="1" fillId="3" borderId="0" xfId="2" applyFont="1" applyFill="1" applyBorder="1" applyAlignment="1">
      <alignment wrapText="1"/>
    </xf>
    <xf numFmtId="164" fontId="1" fillId="3" borderId="0" xfId="2" applyNumberFormat="1" applyFont="1" applyFill="1" applyBorder="1" applyAlignment="1">
      <alignment wrapText="1"/>
    </xf>
    <xf numFmtId="0" fontId="5" fillId="2" borderId="3" xfId="0" applyFont="1" applyFill="1" applyBorder="1" applyAlignment="1" applyProtection="1">
      <alignment horizontal="center" vertical="center" wrapText="1"/>
    </xf>
    <xf numFmtId="0" fontId="1" fillId="3" borderId="0" xfId="0" applyFont="1" applyFill="1" applyBorder="1" applyAlignment="1">
      <alignment horizontal="left"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164" fontId="1" fillId="2" borderId="3" xfId="0" applyNumberFormat="1" applyFont="1" applyFill="1" applyBorder="1" applyAlignment="1">
      <alignment horizontal="center" wrapText="1"/>
    </xf>
    <xf numFmtId="0" fontId="5" fillId="3" borderId="0" xfId="0" applyFont="1" applyFill="1" applyBorder="1" applyAlignment="1">
      <alignment wrapText="1"/>
    </xf>
    <xf numFmtId="164" fontId="1"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1"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1" fillId="2" borderId="38" xfId="0" applyFont="1" applyFill="1" applyBorder="1" applyAlignment="1">
      <alignment horizontal="center" wrapText="1"/>
    </xf>
    <xf numFmtId="164" fontId="1"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164" fontId="1" fillId="2" borderId="38" xfId="0" applyNumberFormat="1" applyFont="1" applyFill="1" applyBorder="1" applyAlignment="1">
      <alignment wrapText="1"/>
    </xf>
    <xf numFmtId="0" fontId="1" fillId="2" borderId="13" xfId="0" applyFont="1" applyFill="1" applyBorder="1" applyAlignment="1">
      <alignment horizontal="left" wrapText="1"/>
    </xf>
    <xf numFmtId="164" fontId="1" fillId="2" borderId="13" xfId="0" applyNumberFormat="1" applyFont="1" applyFill="1" applyBorder="1" applyAlignment="1">
      <alignment horizontal="center" wrapText="1"/>
    </xf>
    <xf numFmtId="164" fontId="1" fillId="2" borderId="13" xfId="0" applyNumberFormat="1" applyFont="1" applyFill="1" applyBorder="1" applyAlignment="1">
      <alignment wrapText="1"/>
    </xf>
    <xf numFmtId="164" fontId="1" fillId="4" borderId="3" xfId="1" applyNumberFormat="1" applyFont="1" applyFill="1" applyBorder="1" applyAlignment="1">
      <alignment wrapText="1"/>
    </xf>
    <xf numFmtId="164" fontId="1" fillId="3" borderId="4" xfId="1" applyFont="1" applyFill="1" applyBorder="1" applyAlignment="1" applyProtection="1">
      <alignment wrapText="1"/>
    </xf>
    <xf numFmtId="164" fontId="1" fillId="3" borderId="1" xfId="1" applyNumberFormat="1" applyFont="1" applyFill="1" applyBorder="1" applyAlignment="1">
      <alignment wrapText="1"/>
    </xf>
    <xf numFmtId="164" fontId="1" fillId="3" borderId="2" xfId="0" applyNumberFormat="1" applyFont="1" applyFill="1" applyBorder="1" applyAlignment="1">
      <alignment wrapText="1"/>
    </xf>
    <xf numFmtId="0" fontId="5" fillId="3" borderId="1" xfId="0" applyFont="1" applyFill="1" applyBorder="1" applyAlignment="1" applyProtection="1">
      <alignment vertical="center" wrapText="1"/>
      <protection locked="0"/>
    </xf>
    <xf numFmtId="0" fontId="1" fillId="2" borderId="11" xfId="0" applyFont="1" applyFill="1" applyBorder="1" applyAlignment="1">
      <alignment horizontal="center" wrapText="1"/>
    </xf>
    <xf numFmtId="164" fontId="5" fillId="2" borderId="38" xfId="0" applyNumberFormat="1" applyFont="1" applyFill="1" applyBorder="1" applyAlignment="1">
      <alignment wrapText="1"/>
    </xf>
    <xf numFmtId="164" fontId="1" fillId="2" borderId="32" xfId="1"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1" fillId="0" borderId="0" xfId="0" applyFont="1" applyAlignment="1"/>
    <xf numFmtId="49" fontId="0" fillId="0" borderId="0" xfId="0" applyNumberFormat="1"/>
    <xf numFmtId="0" fontId="11" fillId="0" borderId="0" xfId="0" applyFont="1" applyAlignment="1">
      <alignment vertical="center"/>
    </xf>
    <xf numFmtId="49" fontId="12" fillId="0" borderId="0" xfId="0" applyNumberFormat="1" applyFont="1" applyAlignment="1">
      <alignment horizontal="left"/>
    </xf>
    <xf numFmtId="49" fontId="12" fillId="0" borderId="0" xfId="0" applyNumberFormat="1" applyFont="1" applyAlignment="1">
      <alignment horizontal="left" wrapText="1"/>
    </xf>
    <xf numFmtId="49" fontId="12"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9" fontId="0" fillId="2" borderId="13" xfId="2" applyFont="1" applyFill="1" applyBorder="1" applyAlignment="1">
      <alignment vertical="center"/>
    </xf>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1" fillId="2" borderId="3" xfId="0" applyFont="1" applyFill="1" applyBorder="1" applyAlignment="1" applyProtection="1">
      <alignment vertical="center" wrapText="1"/>
    </xf>
    <xf numFmtId="164" fontId="5" fillId="2" borderId="3" xfId="0" applyNumberFormat="1"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164" fontId="1" fillId="2" borderId="3" xfId="1" applyFont="1" applyFill="1" applyBorder="1" applyAlignment="1" applyProtection="1">
      <alignment vertical="center" wrapText="1"/>
    </xf>
    <xf numFmtId="164" fontId="1" fillId="2" borderId="4" xfId="1" applyFont="1" applyFill="1" applyBorder="1" applyAlignment="1" applyProtection="1">
      <alignment vertical="center" wrapText="1"/>
    </xf>
    <xf numFmtId="164" fontId="1" fillId="2" borderId="13" xfId="1" applyFont="1" applyFill="1" applyBorder="1" applyAlignment="1" applyProtection="1">
      <alignment vertical="center" wrapText="1"/>
    </xf>
    <xf numFmtId="164" fontId="1" fillId="2" borderId="36" xfId="1" applyFont="1" applyFill="1" applyBorder="1" applyAlignment="1" applyProtection="1">
      <alignment vertical="center" wrapText="1"/>
    </xf>
    <xf numFmtId="9" fontId="1" fillId="2" borderId="14" xfId="2" applyFont="1" applyFill="1" applyBorder="1" applyAlignment="1" applyProtection="1">
      <alignment vertical="center" wrapText="1"/>
    </xf>
    <xf numFmtId="164" fontId="1" fillId="2" borderId="16" xfId="0" applyNumberFormat="1" applyFont="1" applyFill="1" applyBorder="1" applyAlignment="1" applyProtection="1">
      <alignment vertical="center" wrapText="1"/>
    </xf>
    <xf numFmtId="164" fontId="1" fillId="2" borderId="9" xfId="2" applyNumberFormat="1" applyFont="1" applyFill="1" applyBorder="1" applyAlignment="1" applyProtection="1">
      <alignment wrapText="1"/>
    </xf>
    <xf numFmtId="0" fontId="1"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164" fontId="1" fillId="2" borderId="3" xfId="1"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164" fontId="5" fillId="2" borderId="9" xfId="0" applyNumberFormat="1" applyFont="1" applyFill="1" applyBorder="1" applyAlignment="1" applyProtection="1">
      <alignment vertical="center" wrapText="1"/>
    </xf>
    <xf numFmtId="164" fontId="1" fillId="2" borderId="14" xfId="1" applyFont="1" applyFill="1" applyBorder="1" applyAlignment="1" applyProtection="1">
      <alignment vertical="center" wrapText="1"/>
    </xf>
    <xf numFmtId="0" fontId="5" fillId="3" borderId="2" xfId="0" applyFont="1" applyFill="1" applyBorder="1" applyAlignment="1" applyProtection="1">
      <alignment vertical="center" wrapText="1"/>
      <protection locked="0"/>
    </xf>
    <xf numFmtId="0" fontId="1" fillId="2" borderId="38" xfId="0" applyFont="1" applyFill="1" applyBorder="1" applyAlignment="1" applyProtection="1">
      <alignment vertical="center" wrapText="1"/>
    </xf>
    <xf numFmtId="0" fontId="1" fillId="4" borderId="3" xfId="0" applyFont="1" applyFill="1" applyBorder="1" applyAlignment="1" applyProtection="1">
      <alignment vertical="center" wrapText="1"/>
      <protection locked="0"/>
    </xf>
    <xf numFmtId="0" fontId="1" fillId="2" borderId="33" xfId="0" applyFont="1" applyFill="1" applyBorder="1" applyAlignment="1" applyProtection="1">
      <alignment vertical="center" wrapText="1"/>
    </xf>
    <xf numFmtId="164" fontId="1" fillId="2" borderId="5" xfId="1" applyFont="1" applyFill="1" applyBorder="1" applyAlignment="1" applyProtection="1">
      <alignment vertical="center" wrapText="1"/>
    </xf>
    <xf numFmtId="164" fontId="1" fillId="2" borderId="39"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4" xfId="0" applyNumberFormat="1" applyFont="1" applyFill="1" applyBorder="1" applyAlignment="1" applyProtection="1">
      <alignment vertical="center" wrapText="1"/>
    </xf>
    <xf numFmtId="164" fontId="5" fillId="2" borderId="3" xfId="1" applyNumberFormat="1" applyFont="1" applyFill="1" applyBorder="1" applyAlignment="1" applyProtection="1">
      <alignment horizontal="center" vertical="center" wrapText="1"/>
    </xf>
    <xf numFmtId="0" fontId="1" fillId="2" borderId="3" xfId="1" applyNumberFormat="1" applyFont="1" applyFill="1" applyBorder="1" applyAlignment="1" applyProtection="1">
      <alignment vertical="center" wrapText="1"/>
    </xf>
    <xf numFmtId="164" fontId="1" fillId="2" borderId="4" xfId="0" applyNumberFormat="1" applyFont="1" applyFill="1" applyBorder="1" applyAlignment="1">
      <alignment wrapText="1"/>
    </xf>
    <xf numFmtId="0" fontId="5" fillId="7" borderId="15" xfId="0" applyFont="1" applyFill="1" applyBorder="1" applyAlignment="1">
      <alignment wrapText="1"/>
    </xf>
    <xf numFmtId="0" fontId="3" fillId="3" borderId="0" xfId="0" applyFont="1" applyFill="1" applyBorder="1" applyAlignment="1">
      <alignment horizontal="left" vertical="top" wrapText="1"/>
    </xf>
    <xf numFmtId="0" fontId="1" fillId="4" borderId="42" xfId="0" applyFont="1" applyFill="1" applyBorder="1" applyAlignment="1" applyProtection="1">
      <alignment vertical="center" wrapText="1"/>
    </xf>
    <xf numFmtId="164" fontId="1" fillId="2" borderId="2" xfId="1" applyFont="1" applyFill="1" applyBorder="1" applyAlignment="1" applyProtection="1">
      <alignment horizontal="center" vertical="center" wrapText="1"/>
    </xf>
    <xf numFmtId="0" fontId="1" fillId="2" borderId="2" xfId="1" applyNumberFormat="1" applyFont="1" applyFill="1" applyBorder="1" applyAlignment="1" applyProtection="1">
      <alignment vertical="center" wrapText="1"/>
    </xf>
    <xf numFmtId="164" fontId="5" fillId="2" borderId="2" xfId="0" applyNumberFormat="1" applyFont="1" applyFill="1" applyBorder="1" applyAlignment="1" applyProtection="1">
      <alignment vertical="center" wrapText="1"/>
    </xf>
    <xf numFmtId="164" fontId="1" fillId="2" borderId="49" xfId="1" applyFont="1" applyFill="1" applyBorder="1" applyAlignment="1" applyProtection="1">
      <alignment vertical="center" wrapText="1"/>
    </xf>
    <xf numFmtId="164" fontId="1" fillId="2" borderId="9" xfId="1" applyFont="1" applyFill="1" applyBorder="1" applyAlignment="1" applyProtection="1">
      <alignment horizontal="center" vertical="center" wrapText="1"/>
    </xf>
    <xf numFmtId="0" fontId="1" fillId="2" borderId="9" xfId="1" applyNumberFormat="1" applyFont="1" applyFill="1" applyBorder="1" applyAlignment="1" applyProtection="1">
      <alignment horizontal="center" vertical="center" wrapText="1"/>
    </xf>
    <xf numFmtId="164" fontId="5" fillId="2" borderId="50" xfId="0" applyNumberFormat="1" applyFont="1" applyFill="1" applyBorder="1" applyAlignment="1">
      <alignment wrapText="1"/>
    </xf>
    <xf numFmtId="164" fontId="1" fillId="2" borderId="0" xfId="1" applyNumberFormat="1" applyFont="1" applyFill="1" applyBorder="1" applyAlignment="1">
      <alignment wrapText="1"/>
    </xf>
    <xf numFmtId="164" fontId="5" fillId="2" borderId="51" xfId="0" applyNumberFormat="1" applyFont="1" applyFill="1" applyBorder="1" applyAlignment="1">
      <alignment wrapText="1"/>
    </xf>
    <xf numFmtId="164" fontId="5" fillId="2" borderId="49" xfId="0" applyNumberFormat="1" applyFont="1" applyFill="1" applyBorder="1" applyAlignment="1">
      <alignment wrapText="1"/>
    </xf>
    <xf numFmtId="164" fontId="1" fillId="2" borderId="52" xfId="1" applyNumberFormat="1" applyFont="1" applyFill="1" applyBorder="1" applyAlignment="1">
      <alignment wrapText="1"/>
    </xf>
    <xf numFmtId="0" fontId="7" fillId="2" borderId="33" xfId="0" applyFont="1" applyFill="1" applyBorder="1" applyAlignment="1" applyProtection="1">
      <alignment vertical="center" wrapText="1"/>
    </xf>
    <xf numFmtId="164" fontId="5" fillId="2" borderId="3" xfId="0" applyNumberFormat="1" applyFont="1" applyFill="1" applyBorder="1" applyAlignment="1">
      <alignment wrapText="1"/>
    </xf>
    <xf numFmtId="164" fontId="1" fillId="2" borderId="12" xfId="1" applyFont="1" applyFill="1" applyBorder="1" applyAlignment="1" applyProtection="1">
      <alignment wrapText="1"/>
    </xf>
    <xf numFmtId="164" fontId="1" fillId="2" borderId="13" xfId="1" applyNumberFormat="1" applyFont="1" applyFill="1" applyBorder="1" applyAlignment="1">
      <alignment wrapText="1"/>
    </xf>
    <xf numFmtId="164" fontId="5" fillId="2" borderId="8" xfId="1" applyFont="1" applyFill="1" applyBorder="1" applyAlignment="1" applyProtection="1">
      <alignment wrapText="1"/>
    </xf>
    <xf numFmtId="164" fontId="5" fillId="2" borderId="3" xfId="1" applyNumberFormat="1" applyFont="1" applyFill="1" applyBorder="1" applyAlignment="1">
      <alignment wrapText="1"/>
    </xf>
    <xf numFmtId="0" fontId="1" fillId="2" borderId="3" xfId="0" applyNumberFormat="1" applyFont="1" applyFill="1" applyBorder="1" applyAlignment="1">
      <alignment horizontal="center" wrapText="1"/>
    </xf>
    <xf numFmtId="0" fontId="1" fillId="2" borderId="27" xfId="0" applyFont="1" applyFill="1" applyBorder="1" applyAlignment="1">
      <alignment wrapText="1"/>
    </xf>
    <xf numFmtId="0" fontId="1" fillId="2" borderId="51" xfId="0" applyFont="1" applyFill="1" applyBorder="1" applyAlignment="1">
      <alignment horizontal="center" wrapText="1"/>
    </xf>
    <xf numFmtId="164" fontId="1" fillId="2" borderId="2" xfId="0" applyNumberFormat="1" applyFont="1" applyFill="1" applyBorder="1" applyAlignment="1">
      <alignment horizontal="center" wrapText="1"/>
    </xf>
    <xf numFmtId="0" fontId="1" fillId="2" borderId="37" xfId="0" applyFont="1" applyFill="1" applyBorder="1" applyAlignment="1">
      <alignment horizontal="center" wrapText="1"/>
    </xf>
    <xf numFmtId="164" fontId="1" fillId="2" borderId="9" xfId="0" applyNumberFormat="1" applyFont="1" applyFill="1" applyBorder="1" applyAlignment="1">
      <alignment horizontal="center" wrapText="1"/>
    </xf>
    <xf numFmtId="164" fontId="5" fillId="2" borderId="37" xfId="0" applyNumberFormat="1" applyFont="1" applyFill="1" applyBorder="1" applyAlignment="1">
      <alignment wrapText="1"/>
    </xf>
    <xf numFmtId="164" fontId="5" fillId="2" borderId="14" xfId="0" applyNumberFormat="1" applyFont="1" applyFill="1" applyBorder="1" applyAlignment="1">
      <alignment wrapText="1"/>
    </xf>
    <xf numFmtId="0" fontId="14" fillId="0" borderId="0" xfId="0" applyFont="1" applyBorder="1" applyAlignment="1">
      <alignment wrapText="1"/>
    </xf>
    <xf numFmtId="9" fontId="1" fillId="3" borderId="9" xfId="2" applyFont="1" applyFill="1" applyBorder="1" applyAlignment="1" applyProtection="1">
      <alignment vertical="center" wrapText="1"/>
      <protection locked="0"/>
    </xf>
    <xf numFmtId="9" fontId="1" fillId="3" borderId="31" xfId="2" applyFont="1" applyFill="1" applyBorder="1" applyAlignment="1" applyProtection="1">
      <alignment vertical="center" wrapText="1"/>
      <protection locked="0"/>
    </xf>
    <xf numFmtId="0" fontId="5" fillId="2" borderId="3" xfId="0" applyFont="1" applyFill="1" applyBorder="1" applyAlignment="1" applyProtection="1">
      <alignment vertical="center" wrapText="1"/>
    </xf>
    <xf numFmtId="164" fontId="1" fillId="2" borderId="14" xfId="1" applyNumberFormat="1" applyFont="1" applyFill="1" applyBorder="1" applyAlignment="1">
      <alignment wrapText="1"/>
    </xf>
    <xf numFmtId="164" fontId="5" fillId="2" borderId="53" xfId="1" applyFont="1" applyFill="1" applyBorder="1" applyAlignment="1" applyProtection="1">
      <alignment wrapText="1"/>
    </xf>
    <xf numFmtId="164" fontId="5" fillId="2" borderId="29" xfId="1" applyNumberFormat="1" applyFont="1" applyFill="1" applyBorder="1" applyAlignment="1">
      <alignment wrapText="1"/>
    </xf>
    <xf numFmtId="164" fontId="5" fillId="2" borderId="9" xfId="1" applyNumberFormat="1" applyFont="1" applyFill="1" applyBorder="1" applyAlignment="1">
      <alignment wrapText="1"/>
    </xf>
    <xf numFmtId="10" fontId="1" fillId="2" borderId="9" xfId="2" applyNumberFormat="1" applyFont="1" applyFill="1" applyBorder="1" applyAlignment="1" applyProtection="1">
      <alignment wrapText="1"/>
    </xf>
    <xf numFmtId="0" fontId="5" fillId="0" borderId="3" xfId="0" applyFont="1" applyBorder="1" applyAlignment="1" applyProtection="1">
      <alignment horizontal="left" vertical="top" wrapText="1"/>
    </xf>
    <xf numFmtId="0" fontId="5" fillId="0" borderId="3" xfId="0" applyFont="1" applyBorder="1" applyAlignment="1" applyProtection="1">
      <alignment horizontal="center" vertical="top" wrapText="1"/>
      <protection locked="0"/>
    </xf>
    <xf numFmtId="0" fontId="1" fillId="2" borderId="5" xfId="0" applyFont="1" applyFill="1" applyBorder="1" applyAlignment="1" applyProtection="1">
      <alignment vertical="center" wrapText="1"/>
    </xf>
    <xf numFmtId="0" fontId="5" fillId="2" borderId="38" xfId="0" applyFont="1" applyFill="1" applyBorder="1" applyAlignment="1" applyProtection="1">
      <alignment vertical="center" wrapText="1"/>
    </xf>
    <xf numFmtId="164" fontId="5" fillId="0" borderId="38" xfId="1" applyNumberFormat="1" applyFont="1" applyBorder="1" applyAlignment="1" applyProtection="1">
      <alignment horizontal="center" vertical="center" wrapText="1"/>
      <protection locked="0"/>
    </xf>
    <xf numFmtId="164" fontId="5" fillId="2" borderId="38" xfId="1" applyNumberFormat="1" applyFont="1" applyFill="1" applyBorder="1" applyAlignment="1" applyProtection="1">
      <alignment horizontal="center" vertical="center" wrapText="1"/>
    </xf>
    <xf numFmtId="9" fontId="5" fillId="0" borderId="38" xfId="2" applyFont="1" applyBorder="1" applyAlignment="1" applyProtection="1">
      <alignment horizontal="center" vertical="center" wrapText="1"/>
      <protection locked="0"/>
    </xf>
    <xf numFmtId="0" fontId="5" fillId="3" borderId="3" xfId="0" applyFont="1" applyFill="1" applyBorder="1" applyAlignment="1" applyProtection="1">
      <alignment horizontal="left" vertical="top" wrapText="1"/>
      <protection locked="0"/>
    </xf>
    <xf numFmtId="0" fontId="5" fillId="3" borderId="3" xfId="0" applyFont="1" applyFill="1" applyBorder="1" applyAlignment="1" applyProtection="1">
      <alignment horizontal="center" vertical="top" wrapText="1"/>
      <protection locked="0"/>
    </xf>
    <xf numFmtId="0" fontId="1" fillId="2" borderId="3" xfId="0" applyFont="1" applyFill="1" applyBorder="1" applyAlignment="1">
      <alignment horizontal="left" wrapText="1"/>
    </xf>
    <xf numFmtId="0" fontId="5" fillId="2" borderId="3"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left" vertical="top" wrapText="1"/>
      <protection locked="0"/>
    </xf>
    <xf numFmtId="164" fontId="5" fillId="3" borderId="5" xfId="1" applyNumberFormat="1" applyFont="1" applyFill="1" applyBorder="1" applyAlignment="1" applyProtection="1">
      <alignment horizontal="center" vertical="center" wrapText="1"/>
      <protection locked="0"/>
    </xf>
    <xf numFmtId="164" fontId="5" fillId="2" borderId="5" xfId="1" applyNumberFormat="1" applyFont="1" applyFill="1" applyBorder="1" applyAlignment="1" applyProtection="1">
      <alignment horizontal="center" vertical="center" wrapText="1"/>
    </xf>
    <xf numFmtId="9" fontId="5" fillId="3" borderId="5" xfId="2" applyFont="1" applyFill="1" applyBorder="1" applyAlignment="1" applyProtection="1">
      <alignment horizontal="center" vertical="center" wrapText="1"/>
      <protection locked="0"/>
    </xf>
    <xf numFmtId="0" fontId="5" fillId="0" borderId="38" xfId="0" applyFont="1" applyBorder="1" applyAlignment="1" applyProtection="1">
      <alignment horizontal="center" vertical="top" wrapText="1"/>
      <protection locked="0"/>
    </xf>
    <xf numFmtId="164" fontId="1" fillId="2" borderId="50" xfId="1" applyFont="1" applyFill="1" applyBorder="1" applyAlignment="1" applyProtection="1">
      <alignment horizontal="center" vertical="center" wrapText="1"/>
    </xf>
    <xf numFmtId="0" fontId="1" fillId="6" borderId="17" xfId="0" applyFont="1" applyFill="1" applyBorder="1" applyAlignment="1">
      <alignment wrapText="1"/>
    </xf>
    <xf numFmtId="0" fontId="1" fillId="6" borderId="15" xfId="0" applyFont="1" applyFill="1" applyBorder="1" applyAlignment="1">
      <alignment wrapText="1"/>
    </xf>
    <xf numFmtId="0" fontId="1" fillId="6" borderId="18" xfId="0" applyFont="1" applyFill="1" applyBorder="1" applyAlignment="1">
      <alignment wrapText="1"/>
    </xf>
    <xf numFmtId="0" fontId="5" fillId="2" borderId="0" xfId="0" applyFont="1" applyFill="1" applyBorder="1" applyAlignment="1">
      <alignment wrapText="1"/>
    </xf>
    <xf numFmtId="0" fontId="3" fillId="3" borderId="15" xfId="0" applyFont="1" applyFill="1" applyBorder="1" applyAlignment="1">
      <alignment horizontal="left" vertical="top" wrapText="1"/>
    </xf>
    <xf numFmtId="164" fontId="1" fillId="3" borderId="39" xfId="1" applyFont="1" applyFill="1" applyBorder="1" applyAlignment="1" applyProtection="1">
      <alignment wrapText="1"/>
    </xf>
    <xf numFmtId="164" fontId="1" fillId="3" borderId="54" xfId="1" applyNumberFormat="1" applyFont="1" applyFill="1" applyBorder="1" applyAlignment="1">
      <alignment wrapText="1"/>
    </xf>
    <xf numFmtId="164" fontId="1" fillId="3" borderId="54" xfId="0" applyNumberFormat="1" applyFont="1" applyFill="1" applyBorder="1" applyAlignment="1">
      <alignment wrapText="1"/>
    </xf>
    <xf numFmtId="0" fontId="1" fillId="2" borderId="32" xfId="0" applyFont="1" applyFill="1" applyBorder="1" applyAlignment="1">
      <alignment horizontal="left" wrapText="1"/>
    </xf>
    <xf numFmtId="164" fontId="1" fillId="2" borderId="32" xfId="0" applyNumberFormat="1" applyFont="1" applyFill="1" applyBorder="1" applyAlignment="1">
      <alignment horizontal="center" wrapText="1"/>
    </xf>
    <xf numFmtId="164" fontId="1" fillId="3" borderId="54" xfId="1" applyFont="1" applyFill="1" applyBorder="1" applyAlignment="1" applyProtection="1">
      <alignment wrapText="1"/>
    </xf>
    <xf numFmtId="164" fontId="1" fillId="3" borderId="57" xfId="0" applyNumberFormat="1" applyFont="1" applyFill="1" applyBorder="1" applyAlignment="1">
      <alignment wrapText="1"/>
    </xf>
    <xf numFmtId="0" fontId="5" fillId="2" borderId="38" xfId="0" applyFont="1" applyFill="1" applyBorder="1" applyAlignment="1" applyProtection="1">
      <alignment horizontal="center" vertical="center" wrapText="1"/>
    </xf>
    <xf numFmtId="0" fontId="5" fillId="0" borderId="3" xfId="0" applyFont="1" applyBorder="1" applyAlignment="1">
      <alignment horizontal="center" wrapText="1"/>
    </xf>
    <xf numFmtId="0" fontId="1" fillId="2" borderId="28" xfId="0" applyFont="1" applyFill="1" applyBorder="1" applyAlignment="1" applyProtection="1">
      <alignment horizontal="left" vertical="center" wrapText="1"/>
    </xf>
    <xf numFmtId="0" fontId="1" fillId="2" borderId="8" xfId="0" applyFont="1" applyFill="1" applyBorder="1" applyAlignment="1" applyProtection="1">
      <alignment horizontal="left" vertical="center" wrapText="1"/>
    </xf>
    <xf numFmtId="0" fontId="1" fillId="3" borderId="0" xfId="0" applyFont="1" applyFill="1" applyBorder="1" applyAlignment="1">
      <alignment horizontal="center" vertical="center" wrapText="1"/>
    </xf>
    <xf numFmtId="0" fontId="5" fillId="2" borderId="44"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49" fontId="5" fillId="0" borderId="4" xfId="1" applyNumberFormat="1" applyFont="1" applyBorder="1" applyAlignment="1" applyProtection="1">
      <alignment horizontal="center" wrapText="1"/>
      <protection locked="0"/>
    </xf>
    <xf numFmtId="49" fontId="5" fillId="3" borderId="4" xfId="1" applyNumberFormat="1" applyFont="1" applyFill="1" applyBorder="1" applyAlignment="1" applyProtection="1">
      <alignment horizontal="center" wrapText="1"/>
      <protection locked="0"/>
    </xf>
    <xf numFmtId="49" fontId="5" fillId="2" borderId="4" xfId="1" applyNumberFormat="1" applyFont="1" applyFill="1" applyBorder="1" applyAlignment="1" applyProtection="1">
      <alignment horizontal="center" wrapText="1"/>
      <protection locked="0"/>
    </xf>
    <xf numFmtId="49" fontId="1" fillId="2" borderId="4" xfId="1" applyNumberFormat="1" applyFont="1" applyFill="1" applyBorder="1" applyAlignment="1" applyProtection="1">
      <alignment horizontal="left" wrapText="1"/>
      <protection locked="0"/>
    </xf>
    <xf numFmtId="49" fontId="5" fillId="0" borderId="4" xfId="1" applyNumberFormat="1" applyFont="1" applyBorder="1" applyAlignment="1" applyProtection="1">
      <alignment horizontal="left" wrapText="1"/>
      <protection locked="0"/>
    </xf>
    <xf numFmtId="49" fontId="5" fillId="3" borderId="4" xfId="1" applyNumberFormat="1" applyFont="1" applyFill="1" applyBorder="1" applyAlignment="1" applyProtection="1">
      <alignment horizontal="left" wrapText="1"/>
      <protection locked="0"/>
    </xf>
    <xf numFmtId="49" fontId="5" fillId="3" borderId="39" xfId="1" applyNumberFormat="1" applyFont="1" applyFill="1" applyBorder="1" applyAlignment="1" applyProtection="1">
      <alignment horizontal="left" wrapText="1"/>
      <protection locked="0"/>
    </xf>
    <xf numFmtId="49" fontId="5" fillId="2" borderId="4" xfId="1" applyNumberFormat="1" applyFont="1" applyFill="1" applyBorder="1" applyAlignment="1" applyProtection="1">
      <alignment horizontal="left" wrapText="1"/>
      <protection locked="0"/>
    </xf>
    <xf numFmtId="49" fontId="5" fillId="0" borderId="44" xfId="1" applyNumberFormat="1" applyFont="1" applyBorder="1" applyAlignment="1" applyProtection="1">
      <alignment horizontal="center" wrapText="1"/>
      <protection locked="0"/>
    </xf>
    <xf numFmtId="49" fontId="1" fillId="2" borderId="4" xfId="1" applyNumberFormat="1" applyFont="1" applyFill="1" applyBorder="1" applyAlignment="1" applyProtection="1">
      <alignment horizontal="center" wrapText="1"/>
      <protection locked="0"/>
    </xf>
    <xf numFmtId="49" fontId="5" fillId="0" borderId="4" xfId="0" applyNumberFormat="1" applyFont="1" applyBorder="1" applyAlignment="1" applyProtection="1">
      <alignment horizontal="left" wrapText="1"/>
      <protection locked="0"/>
    </xf>
    <xf numFmtId="0" fontId="5" fillId="2" borderId="4" xfId="0" applyFont="1" applyFill="1" applyBorder="1" applyAlignment="1" applyProtection="1">
      <alignment vertical="center" wrapText="1"/>
      <protection locked="0"/>
    </xf>
    <xf numFmtId="0" fontId="18" fillId="8" borderId="26" xfId="0" applyFont="1" applyFill="1" applyBorder="1" applyAlignment="1">
      <alignment horizontal="center" wrapText="1"/>
    </xf>
    <xf numFmtId="0" fontId="18" fillId="8" borderId="10" xfId="0" applyFont="1" applyFill="1" applyBorder="1" applyAlignment="1">
      <alignment horizontal="center" vertical="center" wrapText="1"/>
    </xf>
    <xf numFmtId="0" fontId="5" fillId="8" borderId="12" xfId="0" applyFont="1" applyFill="1" applyBorder="1" applyAlignment="1">
      <alignment wrapText="1"/>
    </xf>
    <xf numFmtId="164" fontId="1" fillId="8" borderId="12" xfId="1" applyNumberFormat="1" applyFont="1" applyFill="1" applyBorder="1" applyAlignment="1" applyProtection="1">
      <alignment horizontal="center" vertical="center" wrapText="1"/>
    </xf>
    <xf numFmtId="4" fontId="5" fillId="8" borderId="28" xfId="0" applyNumberFormat="1" applyFont="1" applyFill="1" applyBorder="1" applyAlignment="1">
      <alignment horizontal="center" wrapText="1"/>
    </xf>
    <xf numFmtId="4" fontId="5" fillId="8" borderId="8" xfId="0" applyNumberFormat="1" applyFont="1" applyFill="1" applyBorder="1" applyAlignment="1">
      <alignment horizontal="center" wrapText="1"/>
    </xf>
    <xf numFmtId="4" fontId="1" fillId="8" borderId="12" xfId="0" applyNumberFormat="1" applyFont="1" applyFill="1" applyBorder="1" applyAlignment="1">
      <alignment wrapText="1"/>
    </xf>
    <xf numFmtId="0" fontId="5" fillId="8" borderId="28" xfId="0" applyFont="1" applyFill="1" applyBorder="1" applyAlignment="1">
      <alignment wrapText="1"/>
    </xf>
    <xf numFmtId="43" fontId="5" fillId="8" borderId="16" xfId="0" applyNumberFormat="1" applyFont="1" applyFill="1" applyBorder="1" applyAlignment="1">
      <alignment wrapText="1"/>
    </xf>
    <xf numFmtId="0" fontId="5" fillId="8" borderId="8" xfId="0" applyFont="1" applyFill="1" applyBorder="1" applyAlignment="1">
      <alignment wrapText="1"/>
    </xf>
    <xf numFmtId="43" fontId="5" fillId="8" borderId="9" xfId="0" applyNumberFormat="1" applyFont="1" applyFill="1" applyBorder="1" applyAlignment="1">
      <alignment wrapText="1"/>
    </xf>
    <xf numFmtId="43" fontId="5" fillId="8" borderId="12" xfId="0" applyNumberFormat="1" applyFont="1" applyFill="1" applyBorder="1" applyAlignment="1">
      <alignment wrapText="1"/>
    </xf>
    <xf numFmtId="43" fontId="1" fillId="8" borderId="14" xfId="0" applyNumberFormat="1" applyFont="1" applyFill="1" applyBorder="1" applyAlignment="1">
      <alignment wrapText="1"/>
    </xf>
    <xf numFmtId="43" fontId="1" fillId="8" borderId="12" xfId="0" applyNumberFormat="1" applyFont="1" applyFill="1" applyBorder="1" applyAlignment="1">
      <alignment wrapText="1"/>
    </xf>
    <xf numFmtId="4" fontId="5" fillId="8" borderId="16" xfId="0" applyNumberFormat="1" applyFont="1" applyFill="1" applyBorder="1" applyAlignment="1">
      <alignment wrapText="1"/>
    </xf>
    <xf numFmtId="4" fontId="5" fillId="8" borderId="9" xfId="0" applyNumberFormat="1" applyFont="1" applyFill="1" applyBorder="1" applyAlignment="1">
      <alignment wrapText="1"/>
    </xf>
    <xf numFmtId="4" fontId="5" fillId="8" borderId="28" xfId="0" applyNumberFormat="1" applyFont="1" applyFill="1" applyBorder="1" applyAlignment="1">
      <alignment wrapText="1"/>
    </xf>
    <xf numFmtId="4" fontId="5" fillId="8" borderId="8" xfId="0" applyNumberFormat="1" applyFont="1" applyFill="1" applyBorder="1" applyAlignment="1">
      <alignment wrapText="1"/>
    </xf>
    <xf numFmtId="4" fontId="5" fillId="8" borderId="12" xfId="0" applyNumberFormat="1" applyFont="1" applyFill="1" applyBorder="1" applyAlignment="1">
      <alignment wrapText="1"/>
    </xf>
    <xf numFmtId="164" fontId="1" fillId="8" borderId="9" xfId="1" applyFont="1" applyFill="1" applyBorder="1" applyAlignment="1" applyProtection="1">
      <alignment horizontal="center" vertical="center" wrapText="1"/>
    </xf>
    <xf numFmtId="0" fontId="1" fillId="8" borderId="9" xfId="1" applyNumberFormat="1" applyFont="1" applyFill="1" applyBorder="1" applyAlignment="1" applyProtection="1">
      <alignment horizontal="center" vertical="center" wrapText="1"/>
    </xf>
    <xf numFmtId="0" fontId="5" fillId="8" borderId="8" xfId="0" applyFont="1" applyFill="1" applyBorder="1" applyAlignment="1" applyProtection="1">
      <alignment vertical="center" wrapText="1"/>
    </xf>
    <xf numFmtId="164" fontId="5" fillId="8" borderId="9" xfId="0" applyNumberFormat="1" applyFont="1" applyFill="1" applyBorder="1" applyAlignment="1" applyProtection="1">
      <alignment vertical="center" wrapText="1"/>
    </xf>
    <xf numFmtId="0" fontId="1" fillId="8" borderId="12" xfId="0" applyFont="1" applyFill="1" applyBorder="1" applyAlignment="1" applyProtection="1">
      <alignment vertical="center" wrapText="1"/>
    </xf>
    <xf numFmtId="164" fontId="1" fillId="8" borderId="14" xfId="1" applyFont="1" applyFill="1" applyBorder="1" applyAlignment="1" applyProtection="1">
      <alignment vertical="center" wrapText="1"/>
    </xf>
    <xf numFmtId="164" fontId="1" fillId="4" borderId="4" xfId="1" applyNumberFormat="1" applyFont="1" applyFill="1" applyBorder="1" applyAlignment="1">
      <alignment wrapText="1"/>
    </xf>
    <xf numFmtId="0" fontId="5" fillId="8" borderId="16" xfId="0" applyFont="1" applyFill="1" applyBorder="1" applyAlignment="1">
      <alignment wrapText="1"/>
    </xf>
    <xf numFmtId="164" fontId="1" fillId="8" borderId="12" xfId="1" applyNumberFormat="1" applyFont="1" applyFill="1" applyBorder="1" applyAlignment="1">
      <alignment wrapText="1"/>
    </xf>
    <xf numFmtId="164" fontId="1" fillId="8" borderId="14" xfId="1" applyNumberFormat="1" applyFont="1" applyFill="1" applyBorder="1" applyAlignment="1">
      <alignment wrapText="1"/>
    </xf>
    <xf numFmtId="164" fontId="1" fillId="2" borderId="44" xfId="0" applyNumberFormat="1" applyFont="1" applyFill="1" applyBorder="1" applyAlignment="1">
      <alignment wrapText="1"/>
    </xf>
    <xf numFmtId="0" fontId="5" fillId="2" borderId="54" xfId="0" applyFont="1" applyFill="1" applyBorder="1" applyAlignment="1">
      <alignment wrapText="1"/>
    </xf>
    <xf numFmtId="0" fontId="5" fillId="2" borderId="57" xfId="0" applyFont="1" applyFill="1" applyBorder="1" applyAlignment="1">
      <alignment wrapText="1"/>
    </xf>
    <xf numFmtId="164" fontId="1" fillId="4" borderId="12" xfId="1" applyNumberFormat="1" applyFont="1" applyFill="1" applyBorder="1" applyAlignment="1">
      <alignment wrapText="1"/>
    </xf>
    <xf numFmtId="164" fontId="1" fillId="4" borderId="14" xfId="1" applyNumberFormat="1" applyFont="1" applyFill="1" applyBorder="1" applyAlignment="1">
      <alignment wrapText="1"/>
    </xf>
    <xf numFmtId="164" fontId="1" fillId="2" borderId="36" xfId="0" applyNumberFormat="1" applyFont="1" applyFill="1" applyBorder="1" applyAlignment="1">
      <alignment wrapText="1"/>
    </xf>
    <xf numFmtId="164" fontId="1" fillId="2" borderId="58" xfId="0" applyNumberFormat="1" applyFont="1" applyFill="1" applyBorder="1" applyAlignment="1">
      <alignment wrapText="1"/>
    </xf>
    <xf numFmtId="164" fontId="5" fillId="2" borderId="44" xfId="0" applyNumberFormat="1" applyFont="1" applyFill="1" applyBorder="1" applyAlignment="1">
      <alignment wrapText="1"/>
    </xf>
    <xf numFmtId="164" fontId="5" fillId="2" borderId="55" xfId="0" applyNumberFormat="1" applyFont="1" applyFill="1" applyBorder="1" applyAlignment="1">
      <alignment wrapText="1"/>
    </xf>
    <xf numFmtId="164" fontId="5" fillId="2" borderId="4" xfId="0" applyNumberFormat="1" applyFont="1" applyFill="1" applyBorder="1" applyAlignment="1">
      <alignment wrapText="1"/>
    </xf>
    <xf numFmtId="164" fontId="5" fillId="2" borderId="4" xfId="1" applyNumberFormat="1" applyFont="1" applyFill="1" applyBorder="1" applyAlignment="1">
      <alignment wrapText="1"/>
    </xf>
    <xf numFmtId="164" fontId="1" fillId="2" borderId="36" xfId="1" applyNumberFormat="1" applyFont="1" applyFill="1" applyBorder="1" applyAlignment="1">
      <alignment wrapText="1"/>
    </xf>
    <xf numFmtId="4" fontId="1" fillId="8" borderId="12" xfId="1" applyNumberFormat="1" applyFont="1" applyFill="1" applyBorder="1" applyAlignment="1">
      <alignment wrapText="1"/>
    </xf>
    <xf numFmtId="4" fontId="1" fillId="8" borderId="14" xfId="1" applyNumberFormat="1" applyFont="1" applyFill="1" applyBorder="1" applyAlignment="1">
      <alignment wrapText="1"/>
    </xf>
    <xf numFmtId="4" fontId="5" fillId="8" borderId="8" xfId="1" applyNumberFormat="1" applyFont="1" applyFill="1" applyBorder="1" applyAlignment="1">
      <alignment wrapText="1"/>
    </xf>
    <xf numFmtId="4" fontId="5" fillId="8" borderId="9" xfId="1" applyNumberFormat="1" applyFont="1" applyFill="1" applyBorder="1" applyAlignment="1">
      <alignment wrapText="1"/>
    </xf>
    <xf numFmtId="0" fontId="1" fillId="8" borderId="28" xfId="0" applyFont="1" applyFill="1" applyBorder="1" applyAlignment="1">
      <alignment wrapText="1"/>
    </xf>
    <xf numFmtId="0" fontId="1" fillId="8" borderId="16" xfId="0" applyFont="1" applyFill="1" applyBorder="1" applyAlignment="1">
      <alignment wrapText="1"/>
    </xf>
    <xf numFmtId="0" fontId="5" fillId="0" borderId="38" xfId="0" applyFont="1" applyBorder="1" applyAlignment="1" applyProtection="1">
      <alignment horizontal="left" vertical="top" wrapText="1"/>
      <protection locked="0"/>
    </xf>
    <xf numFmtId="49" fontId="5" fillId="0" borderId="44" xfId="1" applyNumberFormat="1" applyFont="1" applyBorder="1" applyAlignment="1" applyProtection="1">
      <alignment horizontal="left" wrapText="1"/>
      <protection locked="0"/>
    </xf>
    <xf numFmtId="0" fontId="18" fillId="8" borderId="6" xfId="0" applyFont="1" applyFill="1" applyBorder="1" applyAlignment="1">
      <alignment wrapText="1"/>
    </xf>
    <xf numFmtId="0" fontId="18" fillId="8" borderId="60" xfId="0" applyFont="1" applyFill="1" applyBorder="1" applyAlignment="1">
      <alignment horizontal="center" vertical="center" wrapText="1"/>
    </xf>
    <xf numFmtId="0" fontId="5" fillId="8" borderId="61" xfId="0" applyFont="1" applyFill="1" applyBorder="1" applyAlignment="1">
      <alignment wrapText="1"/>
    </xf>
    <xf numFmtId="4" fontId="5" fillId="8" borderId="62" xfId="0" applyNumberFormat="1" applyFont="1" applyFill="1" applyBorder="1" applyAlignment="1">
      <alignment horizontal="center" wrapText="1"/>
    </xf>
    <xf numFmtId="4" fontId="5" fillId="8" borderId="63" xfId="0" applyNumberFormat="1" applyFont="1" applyFill="1" applyBorder="1" applyAlignment="1">
      <alignment horizontal="center" wrapText="1"/>
    </xf>
    <xf numFmtId="164" fontId="1" fillId="8" borderId="61" xfId="1" applyNumberFormat="1" applyFont="1" applyFill="1" applyBorder="1" applyAlignment="1" applyProtection="1">
      <alignment horizontal="center" vertical="center" wrapText="1"/>
    </xf>
    <xf numFmtId="4" fontId="1" fillId="8" borderId="61" xfId="0" applyNumberFormat="1" applyFont="1" applyFill="1" applyBorder="1" applyAlignment="1">
      <alignment wrapText="1"/>
    </xf>
    <xf numFmtId="43" fontId="5" fillId="8" borderId="62" xfId="0" applyNumberFormat="1" applyFont="1" applyFill="1" applyBorder="1" applyAlignment="1">
      <alignment wrapText="1"/>
    </xf>
    <xf numFmtId="43" fontId="5" fillId="8" borderId="63" xfId="0" applyNumberFormat="1" applyFont="1" applyFill="1" applyBorder="1" applyAlignment="1">
      <alignment wrapText="1"/>
    </xf>
    <xf numFmtId="43" fontId="5" fillId="8" borderId="61" xfId="0" applyNumberFormat="1" applyFont="1" applyFill="1" applyBorder="1" applyAlignment="1">
      <alignment wrapText="1"/>
    </xf>
    <xf numFmtId="43" fontId="1" fillId="8" borderId="61" xfId="0" applyNumberFormat="1" applyFont="1" applyFill="1" applyBorder="1" applyAlignment="1">
      <alignment wrapText="1"/>
    </xf>
    <xf numFmtId="4" fontId="5" fillId="8" borderId="62" xfId="0" applyNumberFormat="1" applyFont="1" applyFill="1" applyBorder="1" applyAlignment="1">
      <alignment wrapText="1"/>
    </xf>
    <xf numFmtId="4" fontId="5" fillId="8" borderId="63" xfId="0" applyNumberFormat="1" applyFont="1" applyFill="1" applyBorder="1" applyAlignment="1">
      <alignment wrapText="1"/>
    </xf>
    <xf numFmtId="4" fontId="5" fillId="8" borderId="61" xfId="0" applyNumberFormat="1" applyFont="1" applyFill="1" applyBorder="1" applyAlignment="1">
      <alignment wrapText="1"/>
    </xf>
    <xf numFmtId="0" fontId="1" fillId="6" borderId="28" xfId="0" applyFont="1" applyFill="1" applyBorder="1" applyAlignment="1">
      <alignment wrapText="1"/>
    </xf>
    <xf numFmtId="0" fontId="1" fillId="6" borderId="30" xfId="0" applyFont="1" applyFill="1" applyBorder="1" applyAlignment="1">
      <alignment horizontal="left" wrapText="1"/>
    </xf>
    <xf numFmtId="0" fontId="5" fillId="6" borderId="30" xfId="0" applyFont="1" applyFill="1" applyBorder="1" applyAlignment="1">
      <alignment wrapText="1"/>
    </xf>
    <xf numFmtId="0" fontId="1" fillId="6" borderId="12" xfId="0" applyFont="1" applyFill="1" applyBorder="1" applyAlignment="1">
      <alignment wrapText="1"/>
    </xf>
    <xf numFmtId="0" fontId="1" fillId="6" borderId="13" xfId="0" applyFont="1" applyFill="1" applyBorder="1" applyAlignment="1">
      <alignment horizontal="left" wrapText="1"/>
    </xf>
    <xf numFmtId="0" fontId="5" fillId="6" borderId="13" xfId="0" applyFont="1" applyFill="1" applyBorder="1" applyAlignment="1">
      <alignment wrapText="1"/>
    </xf>
    <xf numFmtId="0" fontId="1" fillId="2" borderId="3" xfId="0" applyNumberFormat="1" applyFont="1" applyFill="1" applyBorder="1" applyAlignment="1" applyProtection="1">
      <alignment horizontal="center" vertical="top" wrapText="1"/>
      <protection locked="0"/>
    </xf>
    <xf numFmtId="0" fontId="5" fillId="2" borderId="3" xfId="0" applyFont="1" applyFill="1" applyBorder="1" applyAlignment="1" applyProtection="1">
      <alignment horizontal="center" vertical="top" wrapText="1"/>
      <protection locked="0"/>
    </xf>
    <xf numFmtId="0" fontId="5" fillId="2" borderId="5" xfId="0" applyFont="1" applyFill="1" applyBorder="1" applyAlignment="1" applyProtection="1">
      <alignment horizontal="center" vertical="top" wrapText="1"/>
      <protection locked="0"/>
    </xf>
    <xf numFmtId="0" fontId="5" fillId="3" borderId="39" xfId="0" applyFont="1" applyFill="1" applyBorder="1" applyAlignment="1" applyProtection="1">
      <alignment horizontal="center" vertical="top" wrapText="1"/>
      <protection locked="0"/>
    </xf>
    <xf numFmtId="0" fontId="5" fillId="3" borderId="54" xfId="0" applyFont="1" applyFill="1" applyBorder="1" applyAlignment="1" applyProtection="1">
      <alignment horizontal="center" vertical="top" wrapText="1"/>
      <protection locked="0"/>
    </xf>
    <xf numFmtId="0" fontId="5" fillId="3" borderId="0" xfId="0" applyFont="1" applyFill="1" applyBorder="1" applyAlignment="1" applyProtection="1">
      <alignment horizontal="center" vertical="top" wrapText="1"/>
      <protection locked="0"/>
    </xf>
    <xf numFmtId="0" fontId="5" fillId="3" borderId="38" xfId="0" applyFont="1" applyFill="1" applyBorder="1" applyAlignment="1" applyProtection="1">
      <alignment horizontal="left" vertical="top" wrapText="1"/>
      <protection locked="0"/>
    </xf>
    <xf numFmtId="0" fontId="1" fillId="6" borderId="19" xfId="0" applyFont="1" applyFill="1" applyBorder="1" applyAlignment="1">
      <alignment horizontal="left" wrapText="1"/>
    </xf>
    <xf numFmtId="0" fontId="1" fillId="6" borderId="25" xfId="0" applyFont="1" applyFill="1" applyBorder="1" applyAlignment="1">
      <alignment horizontal="left" wrapText="1"/>
    </xf>
    <xf numFmtId="0" fontId="1" fillId="6" borderId="20" xfId="0" applyFont="1" applyFill="1" applyBorder="1" applyAlignment="1">
      <alignment horizontal="left" wrapText="1"/>
    </xf>
    <xf numFmtId="0" fontId="13" fillId="0" borderId="0" xfId="0" applyFont="1" applyBorder="1" applyAlignment="1">
      <alignment horizontal="left" vertical="top" wrapText="1"/>
    </xf>
    <xf numFmtId="0" fontId="1" fillId="6" borderId="26" xfId="0" applyFont="1" applyFill="1" applyBorder="1" applyAlignment="1">
      <alignment horizontal="left" wrapText="1"/>
    </xf>
    <xf numFmtId="0" fontId="1" fillId="6" borderId="27" xfId="0" applyFont="1" applyFill="1" applyBorder="1" applyAlignment="1">
      <alignment horizontal="left" wrapText="1"/>
    </xf>
    <xf numFmtId="0" fontId="1" fillId="6" borderId="21" xfId="0" applyFont="1" applyFill="1" applyBorder="1" applyAlignment="1">
      <alignment horizontal="left" wrapText="1"/>
    </xf>
    <xf numFmtId="49" fontId="1" fillId="3" borderId="4" xfId="0" applyNumberFormat="1" applyFont="1" applyFill="1" applyBorder="1" applyAlignment="1" applyProtection="1">
      <alignment horizontal="center" vertical="top" wrapText="1"/>
      <protection locked="0"/>
    </xf>
    <xf numFmtId="49" fontId="1" fillId="3" borderId="1" xfId="0" applyNumberFormat="1" applyFont="1" applyFill="1" applyBorder="1" applyAlignment="1" applyProtection="1">
      <alignment horizontal="center" vertical="top" wrapText="1"/>
      <protection locked="0"/>
    </xf>
    <xf numFmtId="49" fontId="1" fillId="3" borderId="56" xfId="0" applyNumberFormat="1" applyFont="1" applyFill="1" applyBorder="1" applyAlignment="1" applyProtection="1">
      <alignment horizontal="center" vertical="top" wrapText="1"/>
      <protection locked="0"/>
    </xf>
    <xf numFmtId="49" fontId="1" fillId="3" borderId="51" xfId="0" applyNumberFormat="1" applyFont="1" applyFill="1" applyBorder="1" applyAlignment="1" applyProtection="1">
      <alignment horizontal="center" vertical="top" wrapText="1"/>
      <protection locked="0"/>
    </xf>
    <xf numFmtId="49" fontId="5" fillId="3" borderId="4" xfId="0" applyNumberFormat="1" applyFont="1" applyFill="1" applyBorder="1" applyAlignment="1" applyProtection="1">
      <alignment horizontal="center" vertical="top" wrapText="1"/>
      <protection locked="0"/>
    </xf>
    <xf numFmtId="49" fontId="5" fillId="3" borderId="1" xfId="0" applyNumberFormat="1" applyFont="1" applyFill="1" applyBorder="1" applyAlignment="1" applyProtection="1">
      <alignment horizontal="center" vertical="top" wrapText="1"/>
      <protection locked="0"/>
    </xf>
    <xf numFmtId="49" fontId="5" fillId="3" borderId="54" xfId="0" applyNumberFormat="1" applyFont="1" applyFill="1" applyBorder="1" applyAlignment="1" applyProtection="1">
      <alignment horizontal="center" vertical="top" wrapText="1"/>
      <protection locked="0"/>
    </xf>
    <xf numFmtId="49" fontId="5" fillId="3" borderId="57" xfId="0" applyNumberFormat="1" applyFont="1" applyFill="1" applyBorder="1" applyAlignment="1" applyProtection="1">
      <alignment horizontal="center" vertical="top" wrapText="1"/>
      <protection locked="0"/>
    </xf>
    <xf numFmtId="0" fontId="5" fillId="2" borderId="39" xfId="0" applyFont="1" applyFill="1" applyBorder="1" applyAlignment="1" applyProtection="1">
      <alignment horizontal="center" vertical="top" wrapText="1"/>
      <protection locked="0"/>
    </xf>
    <xf numFmtId="0" fontId="5" fillId="2" borderId="54" xfId="0" applyFont="1" applyFill="1" applyBorder="1" applyAlignment="1" applyProtection="1">
      <alignment horizontal="center" vertical="top" wrapText="1"/>
      <protection locked="0"/>
    </xf>
    <xf numFmtId="0" fontId="5" fillId="2" borderId="0" xfId="0" applyFont="1" applyFill="1" applyBorder="1" applyAlignment="1" applyProtection="1">
      <alignment horizontal="center" vertical="top" wrapText="1"/>
      <protection locked="0"/>
    </xf>
    <xf numFmtId="0" fontId="18" fillId="2" borderId="26" xfId="0" applyFont="1" applyFill="1" applyBorder="1" applyAlignment="1">
      <alignment horizontal="center" wrapText="1"/>
    </xf>
    <xf numFmtId="0" fontId="18" fillId="2" borderId="27" xfId="0" applyFont="1" applyFill="1" applyBorder="1" applyAlignment="1">
      <alignment horizontal="center" wrapText="1"/>
    </xf>
    <xf numFmtId="0" fontId="1" fillId="0" borderId="0" xfId="0" applyFont="1" applyFill="1" applyBorder="1" applyAlignment="1">
      <alignment horizontal="center" vertical="center" wrapText="1"/>
    </xf>
    <xf numFmtId="0" fontId="1" fillId="2" borderId="28"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5" fillId="5" borderId="12" xfId="0" applyFont="1" applyFill="1" applyBorder="1" applyAlignment="1" applyProtection="1">
      <alignment horizontal="center" vertical="center" wrapText="1"/>
    </xf>
    <xf numFmtId="0" fontId="5" fillId="5" borderId="1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34" xfId="0" applyFont="1" applyFill="1" applyBorder="1" applyAlignment="1" applyProtection="1">
      <alignment horizontal="center" vertical="center" wrapText="1"/>
    </xf>
    <xf numFmtId="0" fontId="5" fillId="3" borderId="3" xfId="0" applyFont="1" applyFill="1" applyBorder="1" applyAlignment="1" applyProtection="1">
      <alignment horizontal="left" vertical="top" wrapText="1"/>
      <protection locked="0"/>
    </xf>
    <xf numFmtId="0" fontId="5" fillId="2" borderId="33"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164" fontId="1" fillId="2" borderId="5" xfId="1" applyFont="1" applyFill="1" applyBorder="1" applyAlignment="1" applyProtection="1">
      <alignment horizontal="center" vertical="center" wrapText="1"/>
    </xf>
    <xf numFmtId="164" fontId="1" fillId="2" borderId="38" xfId="1"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0" fontId="1" fillId="4" borderId="41" xfId="0" applyFont="1" applyFill="1" applyBorder="1" applyAlignment="1" applyProtection="1">
      <alignment horizontal="center" vertical="center" wrapText="1"/>
    </xf>
    <xf numFmtId="0" fontId="1" fillId="4" borderId="43" xfId="0" applyFont="1" applyFill="1" applyBorder="1" applyAlignment="1" applyProtection="1">
      <alignment horizontal="center" vertical="center" wrapText="1"/>
    </xf>
    <xf numFmtId="0" fontId="17" fillId="8" borderId="41" xfId="0" applyFont="1" applyFill="1" applyBorder="1" applyAlignment="1" applyProtection="1">
      <alignment horizontal="center" vertical="center" wrapText="1"/>
    </xf>
    <xf numFmtId="0" fontId="17" fillId="8" borderId="43" xfId="0" applyFont="1" applyFill="1" applyBorder="1" applyAlignment="1" applyProtection="1">
      <alignment horizontal="center" vertical="center" wrapText="1"/>
    </xf>
    <xf numFmtId="0" fontId="5" fillId="8" borderId="33" xfId="0" applyFont="1" applyFill="1" applyBorder="1" applyAlignment="1" applyProtection="1">
      <alignment horizontal="center" vertical="center" wrapText="1"/>
    </xf>
    <xf numFmtId="0" fontId="5" fillId="8" borderId="10" xfId="0" applyFont="1" applyFill="1" applyBorder="1" applyAlignment="1" applyProtection="1">
      <alignment horizontal="center" vertical="center" wrapText="1"/>
    </xf>
    <xf numFmtId="0" fontId="1" fillId="3" borderId="3"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50"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top" wrapText="1"/>
      <protection locked="0"/>
    </xf>
    <xf numFmtId="0" fontId="5" fillId="3" borderId="50" xfId="0" applyFont="1" applyFill="1" applyBorder="1" applyAlignment="1" applyProtection="1">
      <alignment horizontal="center" vertical="top" wrapText="1"/>
      <protection locked="0"/>
    </xf>
    <xf numFmtId="0" fontId="1" fillId="8" borderId="28" xfId="0" applyFont="1" applyFill="1" applyBorder="1" applyAlignment="1">
      <alignment horizontal="center" wrapText="1"/>
    </xf>
    <xf numFmtId="0" fontId="1" fillId="8" borderId="8" xfId="0" applyFont="1" applyFill="1" applyBorder="1" applyAlignment="1">
      <alignment horizontal="center" wrapText="1"/>
    </xf>
    <xf numFmtId="0" fontId="1" fillId="8" borderId="59" xfId="0" applyFont="1" applyFill="1" applyBorder="1" applyAlignment="1">
      <alignment horizontal="center" wrapText="1"/>
    </xf>
    <xf numFmtId="0" fontId="1" fillId="8" borderId="37" xfId="0" applyFont="1" applyFill="1" applyBorder="1" applyAlignment="1">
      <alignment horizontal="center" wrapText="1"/>
    </xf>
    <xf numFmtId="0" fontId="13" fillId="6" borderId="30"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 fillId="6" borderId="64" xfId="0" applyFont="1" applyFill="1" applyBorder="1" applyAlignment="1">
      <alignment horizontal="center" vertical="center" wrapText="1"/>
    </xf>
    <xf numFmtId="0" fontId="1" fillId="6" borderId="32" xfId="0" applyFont="1" applyFill="1" applyBorder="1" applyAlignment="1">
      <alignment horizontal="center" vertical="center" wrapText="1"/>
    </xf>
    <xf numFmtId="0" fontId="1" fillId="2" borderId="3" xfId="0" applyFont="1" applyFill="1" applyBorder="1" applyAlignment="1">
      <alignment horizontal="left" wrapText="1"/>
    </xf>
    <xf numFmtId="0" fontId="1" fillId="2" borderId="5" xfId="0" applyFont="1" applyFill="1" applyBorder="1" applyAlignment="1">
      <alignment horizontal="left" wrapText="1"/>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55"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26" xfId="0" applyFont="1" applyFill="1" applyBorder="1" applyAlignment="1">
      <alignment horizontal="center" wrapText="1"/>
    </xf>
    <xf numFmtId="0" fontId="1" fillId="2" borderId="27" xfId="0" applyFont="1" applyFill="1" applyBorder="1" applyAlignment="1">
      <alignment horizontal="center" wrapText="1"/>
    </xf>
    <xf numFmtId="0" fontId="1" fillId="2" borderId="21" xfId="0" applyFont="1" applyFill="1" applyBorder="1" applyAlignment="1">
      <alignment horizontal="center" wrapText="1"/>
    </xf>
    <xf numFmtId="0" fontId="19" fillId="0" borderId="0" xfId="0" applyFont="1" applyBorder="1" applyAlignment="1">
      <alignment horizontal="left" vertical="top" wrapText="1"/>
    </xf>
    <xf numFmtId="0" fontId="1" fillId="2" borderId="50"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8" fillId="7" borderId="17" xfId="0" applyFont="1" applyFill="1" applyBorder="1" applyAlignment="1">
      <alignment horizontal="left" wrapText="1"/>
    </xf>
    <xf numFmtId="0" fontId="8" fillId="7" borderId="15" xfId="0" applyFont="1" applyFill="1" applyBorder="1" applyAlignment="1">
      <alignment horizontal="left" wrapText="1"/>
    </xf>
    <xf numFmtId="0" fontId="8" fillId="7" borderId="40" xfId="0" applyFont="1" applyFill="1" applyBorder="1" applyAlignment="1">
      <alignment horizontal="left" wrapText="1"/>
    </xf>
    <xf numFmtId="0" fontId="3" fillId="7" borderId="11" xfId="0" applyFont="1" applyFill="1" applyBorder="1" applyAlignment="1">
      <alignment horizontal="left" vertical="top" wrapText="1"/>
    </xf>
    <xf numFmtId="0" fontId="3" fillId="7" borderId="0" xfId="0" applyFont="1" applyFill="1" applyBorder="1" applyAlignment="1">
      <alignment horizontal="left" vertical="top" wrapText="1"/>
    </xf>
    <xf numFmtId="0" fontId="3" fillId="7" borderId="19" xfId="0" applyFont="1" applyFill="1" applyBorder="1" applyAlignment="1">
      <alignment horizontal="left" vertical="top" wrapText="1"/>
    </xf>
    <xf numFmtId="0" fontId="3" fillId="7" borderId="25" xfId="0" applyFont="1" applyFill="1" applyBorder="1" applyAlignment="1">
      <alignment horizontal="left" vertical="top" wrapText="1"/>
    </xf>
    <xf numFmtId="0" fontId="1" fillId="6" borderId="26" xfId="0" applyFont="1" applyFill="1" applyBorder="1" applyAlignment="1">
      <alignment horizontal="center" wrapText="1"/>
    </xf>
    <xf numFmtId="0" fontId="1" fillId="6" borderId="27" xfId="0" applyFont="1" applyFill="1" applyBorder="1" applyAlignment="1">
      <alignment horizontal="center" wrapText="1"/>
    </xf>
    <xf numFmtId="0" fontId="1" fillId="6" borderId="21" xfId="0" applyFont="1" applyFill="1" applyBorder="1" applyAlignment="1">
      <alignment horizontal="center" wrapText="1"/>
    </xf>
    <xf numFmtId="0" fontId="1" fillId="2" borderId="3" xfId="0" applyFont="1" applyFill="1" applyBorder="1" applyAlignment="1">
      <alignment horizontal="center" wrapText="1"/>
    </xf>
    <xf numFmtId="0" fontId="1" fillId="2" borderId="5" xfId="0" applyFont="1" applyFill="1" applyBorder="1" applyAlignment="1">
      <alignment horizontal="center" wrapText="1"/>
    </xf>
    <xf numFmtId="164" fontId="2" fillId="2" borderId="4" xfId="0" applyNumberFormat="1" applyFont="1" applyFill="1" applyBorder="1" applyAlignment="1">
      <alignment horizontal="center"/>
    </xf>
    <xf numFmtId="164" fontId="2" fillId="2" borderId="34" xfId="0" applyNumberFormat="1" applyFont="1" applyFill="1" applyBorder="1" applyAlignment="1">
      <alignment horizontal="center"/>
    </xf>
    <xf numFmtId="164" fontId="2" fillId="2" borderId="44" xfId="0" applyNumberFormat="1" applyFont="1" applyFill="1" applyBorder="1" applyAlignment="1">
      <alignment horizontal="center"/>
    </xf>
    <xf numFmtId="164" fontId="2" fillId="2" borderId="45" xfId="0" applyNumberFormat="1" applyFont="1" applyFill="1" applyBorder="1" applyAlignment="1">
      <alignment horizontal="center"/>
    </xf>
    <xf numFmtId="0" fontId="2" fillId="2" borderId="41" xfId="0" applyFont="1" applyFill="1" applyBorder="1" applyAlignment="1">
      <alignment horizontal="left"/>
    </xf>
    <xf numFmtId="0" fontId="2" fillId="2" borderId="42" xfId="0" applyFont="1" applyFill="1" applyBorder="1" applyAlignment="1">
      <alignment horizontal="left"/>
    </xf>
    <xf numFmtId="0" fontId="2" fillId="2" borderId="43" xfId="0" applyFont="1" applyFill="1" applyBorder="1" applyAlignment="1">
      <alignment horizontal="left"/>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1" fillId="2" borderId="28"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6" borderId="17" xfId="0" applyFont="1" applyFill="1" applyBorder="1" applyAlignment="1">
      <alignment horizontal="center" vertical="center"/>
    </xf>
    <xf numFmtId="0" fontId="1" fillId="6" borderId="15" xfId="0" applyFont="1" applyFill="1" applyBorder="1" applyAlignment="1">
      <alignment horizontal="center" vertical="center"/>
    </xf>
    <xf numFmtId="0" fontId="1" fillId="6" borderId="18" xfId="0" applyFont="1" applyFill="1" applyBorder="1" applyAlignment="1">
      <alignment horizontal="center" vertical="center"/>
    </xf>
    <xf numFmtId="0" fontId="1" fillId="6" borderId="19"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0" xfId="0" applyFont="1" applyFill="1" applyBorder="1" applyAlignment="1">
      <alignment horizontal="center" vertical="center"/>
    </xf>
    <xf numFmtId="4" fontId="5" fillId="8" borderId="10" xfId="0" applyNumberFormat="1" applyFont="1" applyFill="1" applyBorder="1" applyAlignment="1">
      <alignment wrapText="1"/>
    </xf>
  </cellXfs>
  <cellStyles count="3">
    <cellStyle name="Currency" xfId="1" builtinId="4"/>
    <cellStyle name="Normal" xfId="0" builtinId="0"/>
    <cellStyle name="Percent" xfId="2" builtinId="5"/>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J230"/>
  <sheetViews>
    <sheetView showGridLines="0" showZeros="0" tabSelected="1" topLeftCell="A190" zoomScale="60" zoomScaleNormal="60" workbookViewId="0">
      <selection activeCell="I13" sqref="I13"/>
    </sheetView>
  </sheetViews>
  <sheetFormatPr defaultColWidth="9.109375" defaultRowHeight="15.6" x14ac:dyDescent="0.3"/>
  <cols>
    <col min="1" max="1" width="30.6640625" style="56" customWidth="1"/>
    <col min="2" max="2" width="32.5546875" style="56" customWidth="1"/>
    <col min="3" max="3" width="24.33203125" style="56" customWidth="1"/>
    <col min="4" max="5" width="23.109375" style="56" hidden="1" customWidth="1"/>
    <col min="6" max="6" width="9.44140625" style="56" hidden="1" customWidth="1"/>
    <col min="7" max="7" width="22.5546875" style="56" customWidth="1"/>
    <col min="8" max="8" width="31.44140625" style="56" customWidth="1"/>
    <col min="9" max="9" width="23.21875" style="56" customWidth="1"/>
    <col min="10" max="10" width="20" style="56" customWidth="1"/>
    <col min="11" max="11" width="26.5546875" style="56" customWidth="1"/>
    <col min="12" max="12" width="22.5546875" style="56" customWidth="1"/>
    <col min="13" max="13" width="29.6640625" style="56" customWidth="1"/>
    <col min="14" max="14" width="23.44140625" style="56" customWidth="1"/>
    <col min="15" max="15" width="18.5546875" style="56" customWidth="1"/>
    <col min="16" max="16" width="17.44140625" style="56" customWidth="1"/>
    <col min="17" max="17" width="25.109375" style="56" customWidth="1"/>
    <col min="18" max="16384" width="9.109375" style="56"/>
  </cols>
  <sheetData>
    <row r="2" spans="1:10" ht="47.25" customHeight="1" x14ac:dyDescent="0.3">
      <c r="A2" s="302" t="s">
        <v>624</v>
      </c>
      <c r="B2" s="302"/>
      <c r="C2" s="302"/>
      <c r="D2" s="302"/>
      <c r="E2" s="48"/>
      <c r="F2" s="48"/>
    </row>
    <row r="3" spans="1:10" x14ac:dyDescent="0.3">
      <c r="A3" s="165" t="s">
        <v>566</v>
      </c>
    </row>
    <row r="4" spans="1:10" x14ac:dyDescent="0.3">
      <c r="A4" s="48"/>
    </row>
    <row r="5" spans="1:10" hidden="1" x14ac:dyDescent="0.3">
      <c r="A5" s="192" t="s">
        <v>15</v>
      </c>
      <c r="B5" s="193"/>
      <c r="C5" s="193"/>
      <c r="D5" s="193"/>
      <c r="E5" s="193"/>
      <c r="F5" s="193"/>
      <c r="G5" s="193"/>
      <c r="H5" s="193"/>
      <c r="I5" s="193"/>
      <c r="J5" s="194"/>
    </row>
    <row r="6" spans="1:10" ht="167.25" hidden="1" customHeight="1" x14ac:dyDescent="0.3">
      <c r="A6" s="299" t="s">
        <v>622</v>
      </c>
      <c r="B6" s="300"/>
      <c r="C6" s="300"/>
      <c r="D6" s="300"/>
      <c r="E6" s="300"/>
      <c r="F6" s="300"/>
      <c r="G6" s="300"/>
      <c r="H6" s="300"/>
      <c r="I6" s="300"/>
      <c r="J6" s="301"/>
    </row>
    <row r="7" spans="1:10" x14ac:dyDescent="0.3">
      <c r="A7" s="48"/>
    </row>
    <row r="8" spans="1:10" ht="16.2" thickBot="1" x14ac:dyDescent="0.35"/>
    <row r="9" spans="1:10" ht="27" customHeight="1" thickBot="1" x14ac:dyDescent="0.35">
      <c r="A9" s="303" t="s">
        <v>178</v>
      </c>
      <c r="B9" s="304"/>
      <c r="C9" s="304"/>
      <c r="D9" s="304"/>
      <c r="E9" s="304"/>
      <c r="F9" s="304"/>
      <c r="G9" s="305"/>
    </row>
    <row r="10" spans="1:10" ht="16.2" thickBot="1" x14ac:dyDescent="0.35"/>
    <row r="11" spans="1:10" ht="39" customHeight="1" thickBot="1" x14ac:dyDescent="0.35">
      <c r="A11" s="317" t="s">
        <v>620</v>
      </c>
      <c r="B11" s="318"/>
      <c r="C11" s="318"/>
      <c r="D11" s="318"/>
      <c r="E11" s="318"/>
      <c r="F11" s="318"/>
      <c r="G11" s="318"/>
      <c r="H11" s="318"/>
      <c r="I11" s="223" t="s">
        <v>619</v>
      </c>
      <c r="J11" s="272" t="s">
        <v>626</v>
      </c>
    </row>
    <row r="12" spans="1:10" ht="99.75" customHeight="1" x14ac:dyDescent="0.3">
      <c r="A12" s="204" t="s">
        <v>567</v>
      </c>
      <c r="B12" s="204" t="s">
        <v>568</v>
      </c>
      <c r="C12" s="204" t="s">
        <v>569</v>
      </c>
      <c r="D12" s="204" t="s">
        <v>179</v>
      </c>
      <c r="E12" s="204" t="s">
        <v>180</v>
      </c>
      <c r="F12" s="204" t="s">
        <v>64</v>
      </c>
      <c r="G12" s="204" t="s">
        <v>570</v>
      </c>
      <c r="H12" s="209" t="s">
        <v>20</v>
      </c>
      <c r="I12" s="224" t="s">
        <v>627</v>
      </c>
      <c r="J12" s="273" t="s">
        <v>613</v>
      </c>
    </row>
    <row r="13" spans="1:10" ht="18.75" customHeight="1" thickBot="1" x14ac:dyDescent="0.35">
      <c r="A13" s="52"/>
      <c r="B13" s="52"/>
      <c r="C13" s="184" t="s">
        <v>611</v>
      </c>
      <c r="D13" s="185"/>
      <c r="E13" s="185"/>
      <c r="F13" s="185"/>
      <c r="G13" s="52"/>
      <c r="H13" s="210"/>
      <c r="I13" s="225"/>
      <c r="J13" s="274"/>
    </row>
    <row r="14" spans="1:10" ht="51" customHeight="1" x14ac:dyDescent="0.3">
      <c r="A14" s="102" t="s">
        <v>0</v>
      </c>
      <c r="B14" s="306" t="s">
        <v>589</v>
      </c>
      <c r="C14" s="307"/>
      <c r="D14" s="307"/>
      <c r="E14" s="307"/>
      <c r="F14" s="307"/>
      <c r="G14" s="307"/>
      <c r="H14" s="307"/>
      <c r="I14" s="308"/>
      <c r="J14" s="309"/>
    </row>
    <row r="15" spans="1:10" ht="51" customHeight="1" thickBot="1" x14ac:dyDescent="0.35">
      <c r="A15" s="176" t="s">
        <v>1</v>
      </c>
      <c r="B15" s="310" t="s">
        <v>590</v>
      </c>
      <c r="C15" s="311"/>
      <c r="D15" s="311"/>
      <c r="E15" s="311"/>
      <c r="F15" s="311"/>
      <c r="G15" s="311"/>
      <c r="H15" s="311"/>
      <c r="I15" s="312"/>
      <c r="J15" s="313"/>
    </row>
    <row r="16" spans="1:10" ht="31.2" x14ac:dyDescent="0.3">
      <c r="A16" s="168" t="s">
        <v>2</v>
      </c>
      <c r="B16" s="175" t="s">
        <v>608</v>
      </c>
      <c r="C16" s="23">
        <v>12852.82</v>
      </c>
      <c r="D16" s="23"/>
      <c r="E16" s="23"/>
      <c r="F16" s="134">
        <f>C16</f>
        <v>12852.82</v>
      </c>
      <c r="G16" s="130">
        <v>0.2</v>
      </c>
      <c r="H16" s="211"/>
      <c r="I16" s="227">
        <v>12952.51</v>
      </c>
      <c r="J16" s="275">
        <f>C16-I16</f>
        <v>-99.690000000000509</v>
      </c>
    </row>
    <row r="17" spans="1:10" x14ac:dyDescent="0.3">
      <c r="A17" s="177" t="s">
        <v>3</v>
      </c>
      <c r="B17" s="175"/>
      <c r="C17" s="23"/>
      <c r="D17" s="23"/>
      <c r="E17" s="23"/>
      <c r="F17" s="134">
        <f t="shared" ref="F17:F23" si="0">C17</f>
        <v>0</v>
      </c>
      <c r="G17" s="130"/>
      <c r="H17" s="211"/>
      <c r="I17" s="228"/>
      <c r="J17" s="276"/>
    </row>
    <row r="18" spans="1:10" x14ac:dyDescent="0.3">
      <c r="A18" s="168" t="s">
        <v>4</v>
      </c>
      <c r="B18" s="175"/>
      <c r="C18" s="23"/>
      <c r="D18" s="23"/>
      <c r="E18" s="23"/>
      <c r="F18" s="134">
        <f t="shared" si="0"/>
        <v>0</v>
      </c>
      <c r="G18" s="130"/>
      <c r="H18" s="211"/>
      <c r="I18" s="228"/>
      <c r="J18" s="276"/>
    </row>
    <row r="19" spans="1:10" x14ac:dyDescent="0.3">
      <c r="A19" s="168" t="s">
        <v>33</v>
      </c>
      <c r="B19" s="175"/>
      <c r="C19" s="23"/>
      <c r="D19" s="23"/>
      <c r="E19" s="23"/>
      <c r="F19" s="134">
        <f t="shared" si="0"/>
        <v>0</v>
      </c>
      <c r="G19" s="130"/>
      <c r="H19" s="211"/>
      <c r="I19" s="228"/>
      <c r="J19" s="276"/>
    </row>
    <row r="20" spans="1:10" x14ac:dyDescent="0.3">
      <c r="A20" s="168" t="s">
        <v>34</v>
      </c>
      <c r="B20" s="175"/>
      <c r="C20" s="23"/>
      <c r="D20" s="23"/>
      <c r="E20" s="23"/>
      <c r="F20" s="134">
        <f t="shared" si="0"/>
        <v>0</v>
      </c>
      <c r="G20" s="130"/>
      <c r="H20" s="211"/>
      <c r="I20" s="228"/>
      <c r="J20" s="276"/>
    </row>
    <row r="21" spans="1:10" x14ac:dyDescent="0.3">
      <c r="A21" s="168" t="s">
        <v>35</v>
      </c>
      <c r="B21" s="175"/>
      <c r="C21" s="23"/>
      <c r="D21" s="23"/>
      <c r="E21" s="23"/>
      <c r="F21" s="134">
        <f t="shared" si="0"/>
        <v>0</v>
      </c>
      <c r="G21" s="130"/>
      <c r="H21" s="211"/>
      <c r="I21" s="228"/>
      <c r="J21" s="276"/>
    </row>
    <row r="22" spans="1:10" x14ac:dyDescent="0.3">
      <c r="A22" s="168" t="s">
        <v>36</v>
      </c>
      <c r="B22" s="182"/>
      <c r="C22" s="24"/>
      <c r="D22" s="24"/>
      <c r="E22" s="24"/>
      <c r="F22" s="134">
        <f t="shared" si="0"/>
        <v>0</v>
      </c>
      <c r="G22" s="131"/>
      <c r="H22" s="212"/>
      <c r="I22" s="228"/>
      <c r="J22" s="276"/>
    </row>
    <row r="23" spans="1:10" x14ac:dyDescent="0.3">
      <c r="A23" s="168" t="s">
        <v>37</v>
      </c>
      <c r="B23" s="182"/>
      <c r="C23" s="24"/>
      <c r="D23" s="24"/>
      <c r="E23" s="24"/>
      <c r="F23" s="134">
        <f t="shared" si="0"/>
        <v>0</v>
      </c>
      <c r="G23" s="131"/>
      <c r="H23" s="212"/>
      <c r="I23" s="228"/>
      <c r="J23" s="276"/>
    </row>
    <row r="24" spans="1:10" ht="16.2" thickBot="1" x14ac:dyDescent="0.35">
      <c r="B24" s="105" t="s">
        <v>175</v>
      </c>
      <c r="C24" s="25">
        <f>SUM(C16:C23)</f>
        <v>12852.82</v>
      </c>
      <c r="D24" s="25">
        <f>SUM(D16:D23)</f>
        <v>0</v>
      </c>
      <c r="E24" s="25">
        <f>SUM(E16:E23)</f>
        <v>0</v>
      </c>
      <c r="F24" s="25">
        <f>SUM(F16:F23)</f>
        <v>12852.82</v>
      </c>
      <c r="G24" s="119">
        <f>(G16*F16)+(G17*F17)+(G18*F18)+(G19*F19)+(G20*F20)+(G21*F21)+(G22*F22)+(G23*F23)</f>
        <v>2570.5640000000003</v>
      </c>
      <c r="H24" s="213"/>
      <c r="I24" s="226">
        <f>SUM(I16:I23)</f>
        <v>12952.51</v>
      </c>
      <c r="J24" s="277">
        <f>SUM(J16:J23)</f>
        <v>-99.690000000000509</v>
      </c>
    </row>
    <row r="25" spans="1:10" ht="51" customHeight="1" thickBot="1" x14ac:dyDescent="0.35">
      <c r="A25" s="102" t="s">
        <v>5</v>
      </c>
      <c r="B25" s="314" t="s">
        <v>591</v>
      </c>
      <c r="C25" s="315"/>
      <c r="D25" s="315"/>
      <c r="E25" s="315"/>
      <c r="F25" s="315"/>
      <c r="G25" s="315"/>
      <c r="H25" s="315"/>
      <c r="I25" s="316"/>
      <c r="J25" s="316"/>
    </row>
    <row r="26" spans="1:10" x14ac:dyDescent="0.3">
      <c r="A26" s="168" t="s">
        <v>44</v>
      </c>
      <c r="B26" s="175" t="s">
        <v>609</v>
      </c>
      <c r="C26" s="23">
        <v>4637.8999999999996</v>
      </c>
      <c r="D26" s="23"/>
      <c r="E26" s="23"/>
      <c r="F26" s="134">
        <f>C26</f>
        <v>4637.8999999999996</v>
      </c>
      <c r="G26" s="130">
        <v>0.3</v>
      </c>
      <c r="H26" s="211"/>
      <c r="I26" s="227">
        <v>5068.95</v>
      </c>
      <c r="J26" s="275">
        <f>C26-I26</f>
        <v>-431.05000000000018</v>
      </c>
    </row>
    <row r="27" spans="1:10" ht="31.2" x14ac:dyDescent="0.3">
      <c r="A27" s="168" t="s">
        <v>45</v>
      </c>
      <c r="B27" s="175" t="s">
        <v>610</v>
      </c>
      <c r="C27" s="23">
        <v>15897.69</v>
      </c>
      <c r="D27" s="23"/>
      <c r="E27" s="23"/>
      <c r="F27" s="134">
        <f t="shared" ref="F27:F33" si="1">C27</f>
        <v>15897.69</v>
      </c>
      <c r="G27" s="130">
        <v>0.5</v>
      </c>
      <c r="H27" s="211"/>
      <c r="I27" s="228">
        <v>16284.84</v>
      </c>
      <c r="J27" s="276">
        <f t="shared" ref="J27:J32" si="2">C27-I27</f>
        <v>-387.14999999999964</v>
      </c>
    </row>
    <row r="28" spans="1:10" x14ac:dyDescent="0.3">
      <c r="A28" s="168" t="s">
        <v>38</v>
      </c>
      <c r="B28" s="175"/>
      <c r="C28" s="23"/>
      <c r="D28" s="23"/>
      <c r="E28" s="23"/>
      <c r="F28" s="134">
        <f t="shared" si="1"/>
        <v>0</v>
      </c>
      <c r="G28" s="130"/>
      <c r="H28" s="211"/>
      <c r="I28" s="228"/>
      <c r="J28" s="276">
        <f t="shared" si="2"/>
        <v>0</v>
      </c>
    </row>
    <row r="29" spans="1:10" x14ac:dyDescent="0.3">
      <c r="A29" s="168" t="s">
        <v>39</v>
      </c>
      <c r="B29" s="175"/>
      <c r="C29" s="23"/>
      <c r="D29" s="23"/>
      <c r="E29" s="23"/>
      <c r="F29" s="134">
        <f t="shared" si="1"/>
        <v>0</v>
      </c>
      <c r="G29" s="130"/>
      <c r="H29" s="211"/>
      <c r="I29" s="228"/>
      <c r="J29" s="276">
        <f t="shared" si="2"/>
        <v>0</v>
      </c>
    </row>
    <row r="30" spans="1:10" x14ac:dyDescent="0.3">
      <c r="A30" s="168" t="s">
        <v>40</v>
      </c>
      <c r="B30" s="175"/>
      <c r="C30" s="23"/>
      <c r="D30" s="23"/>
      <c r="E30" s="23"/>
      <c r="F30" s="134">
        <f t="shared" si="1"/>
        <v>0</v>
      </c>
      <c r="G30" s="130"/>
      <c r="H30" s="211"/>
      <c r="I30" s="228"/>
      <c r="J30" s="276">
        <f t="shared" si="2"/>
        <v>0</v>
      </c>
    </row>
    <row r="31" spans="1:10" x14ac:dyDescent="0.3">
      <c r="A31" s="168" t="s">
        <v>41</v>
      </c>
      <c r="B31" s="175"/>
      <c r="C31" s="23"/>
      <c r="D31" s="23"/>
      <c r="E31" s="23"/>
      <c r="F31" s="134">
        <f t="shared" si="1"/>
        <v>0</v>
      </c>
      <c r="G31" s="130"/>
      <c r="H31" s="211"/>
      <c r="I31" s="228"/>
      <c r="J31" s="276">
        <f t="shared" si="2"/>
        <v>0</v>
      </c>
    </row>
    <row r="32" spans="1:10" x14ac:dyDescent="0.3">
      <c r="A32" s="168" t="s">
        <v>42</v>
      </c>
      <c r="B32" s="182"/>
      <c r="C32" s="24"/>
      <c r="D32" s="24"/>
      <c r="E32" s="24"/>
      <c r="F32" s="134">
        <f t="shared" si="1"/>
        <v>0</v>
      </c>
      <c r="G32" s="131"/>
      <c r="H32" s="212"/>
      <c r="I32" s="228"/>
      <c r="J32" s="276">
        <f t="shared" si="2"/>
        <v>0</v>
      </c>
    </row>
    <row r="33" spans="1:10" x14ac:dyDescent="0.3">
      <c r="A33" s="168" t="s">
        <v>43</v>
      </c>
      <c r="B33" s="182"/>
      <c r="C33" s="24"/>
      <c r="D33" s="24"/>
      <c r="E33" s="24"/>
      <c r="F33" s="134">
        <f t="shared" si="1"/>
        <v>0</v>
      </c>
      <c r="G33" s="131"/>
      <c r="H33" s="212"/>
      <c r="I33" s="228"/>
      <c r="J33" s="276"/>
    </row>
    <row r="34" spans="1:10" ht="16.2" thickBot="1" x14ac:dyDescent="0.35">
      <c r="B34" s="102" t="s">
        <v>175</v>
      </c>
      <c r="C34" s="25">
        <f>SUM(C26:C33)</f>
        <v>20535.59</v>
      </c>
      <c r="D34" s="25">
        <f t="shared" ref="D34:F34" si="3">SUM(D26:D33)</f>
        <v>0</v>
      </c>
      <c r="E34" s="25">
        <f t="shared" si="3"/>
        <v>0</v>
      </c>
      <c r="F34" s="25">
        <f t="shared" si="3"/>
        <v>20535.59</v>
      </c>
      <c r="G34" s="119">
        <f>(G26*F26)+(G27*F27)+(G28*F28)+(G29*F29)+(G30*F30)+(G31*F31)+(G32*F32)+(G33*F33)</f>
        <v>9340.2150000000001</v>
      </c>
      <c r="H34" s="214"/>
      <c r="I34" s="229">
        <f>SUM(I26:I33)</f>
        <v>21353.79</v>
      </c>
      <c r="J34" s="278">
        <f>SUM(J26:J33)</f>
        <v>-818.19999999999982</v>
      </c>
    </row>
    <row r="35" spans="1:10" ht="51" customHeight="1" thickBot="1" x14ac:dyDescent="0.35">
      <c r="A35" s="102" t="s">
        <v>6</v>
      </c>
      <c r="B35" s="314" t="s">
        <v>592</v>
      </c>
      <c r="C35" s="315"/>
      <c r="D35" s="315"/>
      <c r="E35" s="315"/>
      <c r="F35" s="315"/>
      <c r="G35" s="315"/>
      <c r="H35" s="315"/>
      <c r="I35" s="316"/>
      <c r="J35" s="316"/>
    </row>
    <row r="36" spans="1:10" ht="31.2" x14ac:dyDescent="0.3">
      <c r="A36" s="168" t="s">
        <v>46</v>
      </c>
      <c r="B36" s="22" t="s">
        <v>573</v>
      </c>
      <c r="C36" s="23">
        <v>18502.68</v>
      </c>
      <c r="D36" s="23"/>
      <c r="E36" s="23"/>
      <c r="F36" s="134">
        <f>C36</f>
        <v>18502.68</v>
      </c>
      <c r="G36" s="130">
        <v>0.3</v>
      </c>
      <c r="H36" s="215"/>
      <c r="I36" s="239">
        <v>19484.07</v>
      </c>
      <c r="J36" s="279">
        <f>C36-I36</f>
        <v>-981.38999999999942</v>
      </c>
    </row>
    <row r="37" spans="1:10" ht="31.2" x14ac:dyDescent="0.3">
      <c r="A37" s="168" t="s">
        <v>47</v>
      </c>
      <c r="B37" s="22" t="s">
        <v>574</v>
      </c>
      <c r="C37" s="23">
        <v>21475.75</v>
      </c>
      <c r="D37" s="23"/>
      <c r="E37" s="23"/>
      <c r="F37" s="134">
        <f t="shared" ref="F37:F43" si="4">C37</f>
        <v>21475.75</v>
      </c>
      <c r="G37" s="130">
        <v>0.4</v>
      </c>
      <c r="H37" s="215"/>
      <c r="I37" s="240">
        <v>23766.31</v>
      </c>
      <c r="J37" s="280">
        <f t="shared" ref="J37:J43" si="5">C37-I37</f>
        <v>-2290.5600000000013</v>
      </c>
    </row>
    <row r="38" spans="1:10" ht="31.2" x14ac:dyDescent="0.3">
      <c r="A38" s="168" t="s">
        <v>48</v>
      </c>
      <c r="B38" s="22" t="s">
        <v>575</v>
      </c>
      <c r="C38" s="23">
        <v>18860.13</v>
      </c>
      <c r="D38" s="23"/>
      <c r="E38" s="23"/>
      <c r="F38" s="134">
        <f t="shared" si="4"/>
        <v>18860.13</v>
      </c>
      <c r="G38" s="130">
        <v>0.5</v>
      </c>
      <c r="H38" s="215"/>
      <c r="I38" s="240">
        <v>18770.740000000002</v>
      </c>
      <c r="J38" s="280">
        <f t="shared" si="5"/>
        <v>89.389999999999418</v>
      </c>
    </row>
    <row r="39" spans="1:10" ht="31.2" x14ac:dyDescent="0.3">
      <c r="A39" s="168" t="s">
        <v>49</v>
      </c>
      <c r="B39" s="22" t="s">
        <v>576</v>
      </c>
      <c r="C39" s="23">
        <v>16744.34</v>
      </c>
      <c r="D39" s="23"/>
      <c r="E39" s="23"/>
      <c r="F39" s="134">
        <f t="shared" si="4"/>
        <v>16744.34</v>
      </c>
      <c r="G39" s="130">
        <v>0.15</v>
      </c>
      <c r="H39" s="215"/>
      <c r="I39" s="240">
        <v>16097.39</v>
      </c>
      <c r="J39" s="280">
        <f t="shared" si="5"/>
        <v>646.95000000000073</v>
      </c>
    </row>
    <row r="40" spans="1:10" s="58" customFormat="1" x14ac:dyDescent="0.3">
      <c r="A40" s="168" t="s">
        <v>50</v>
      </c>
      <c r="B40" s="22"/>
      <c r="C40" s="23"/>
      <c r="D40" s="23"/>
      <c r="E40" s="23"/>
      <c r="F40" s="134">
        <f t="shared" si="4"/>
        <v>0</v>
      </c>
      <c r="G40" s="130"/>
      <c r="H40" s="215"/>
      <c r="I40" s="240"/>
      <c r="J40" s="280">
        <f t="shared" si="5"/>
        <v>0</v>
      </c>
    </row>
    <row r="41" spans="1:10" s="58" customFormat="1" x14ac:dyDescent="0.3">
      <c r="A41" s="168" t="s">
        <v>51</v>
      </c>
      <c r="B41" s="22"/>
      <c r="C41" s="23"/>
      <c r="D41" s="23"/>
      <c r="E41" s="23"/>
      <c r="F41" s="134">
        <f t="shared" si="4"/>
        <v>0</v>
      </c>
      <c r="G41" s="130"/>
      <c r="H41" s="215"/>
      <c r="I41" s="232"/>
      <c r="J41" s="280">
        <f t="shared" si="5"/>
        <v>0</v>
      </c>
    </row>
    <row r="42" spans="1:10" s="58" customFormat="1" x14ac:dyDescent="0.3">
      <c r="A42" s="168" t="s">
        <v>52</v>
      </c>
      <c r="B42" s="181"/>
      <c r="C42" s="24"/>
      <c r="D42" s="24"/>
      <c r="E42" s="24"/>
      <c r="F42" s="134">
        <f t="shared" si="4"/>
        <v>0</v>
      </c>
      <c r="G42" s="131"/>
      <c r="H42" s="216"/>
      <c r="I42" s="232"/>
      <c r="J42" s="280">
        <f t="shared" si="5"/>
        <v>0</v>
      </c>
    </row>
    <row r="43" spans="1:10" x14ac:dyDescent="0.3">
      <c r="A43" s="168" t="s">
        <v>53</v>
      </c>
      <c r="B43" s="186"/>
      <c r="C43" s="187"/>
      <c r="D43" s="187"/>
      <c r="E43" s="187"/>
      <c r="F43" s="188">
        <f t="shared" si="4"/>
        <v>0</v>
      </c>
      <c r="G43" s="189"/>
      <c r="H43" s="217"/>
      <c r="I43" s="232"/>
      <c r="J43" s="280">
        <f t="shared" si="5"/>
        <v>0</v>
      </c>
    </row>
    <row r="44" spans="1:10" ht="16.2" thickBot="1" x14ac:dyDescent="0.35">
      <c r="B44" s="102" t="s">
        <v>175</v>
      </c>
      <c r="C44" s="25">
        <f>SUM(C36:C43)</f>
        <v>75582.899999999994</v>
      </c>
      <c r="D44" s="25">
        <f t="shared" ref="D44:F44" si="6">SUM(D36:D43)</f>
        <v>0</v>
      </c>
      <c r="E44" s="25">
        <f t="shared" si="6"/>
        <v>0</v>
      </c>
      <c r="F44" s="25">
        <f t="shared" si="6"/>
        <v>75582.899999999994</v>
      </c>
      <c r="G44" s="119">
        <f>(G36*F36)+(G37*F37)+(G38*F38)+(G39*F39)+(G40*F40)+(G41*F41)+(G42*F42)+(G43*F43)</f>
        <v>26082.82</v>
      </c>
      <c r="H44" s="218"/>
      <c r="I44" s="234">
        <f>SUM(I36:I43)</f>
        <v>78118.510000000009</v>
      </c>
      <c r="J44" s="281">
        <f>SUM(J36:J43)</f>
        <v>-2535.6100000000006</v>
      </c>
    </row>
    <row r="45" spans="1:10" ht="51" hidden="1" customHeight="1" x14ac:dyDescent="0.3">
      <c r="A45" s="102" t="s">
        <v>54</v>
      </c>
      <c r="B45" s="298"/>
      <c r="C45" s="298"/>
      <c r="D45" s="298"/>
      <c r="E45" s="298"/>
      <c r="F45" s="298"/>
      <c r="G45" s="298"/>
      <c r="H45" s="298"/>
    </row>
    <row r="46" spans="1:10" hidden="1" x14ac:dyDescent="0.3">
      <c r="A46" s="168" t="s">
        <v>55</v>
      </c>
      <c r="B46" s="22"/>
      <c r="C46" s="23"/>
      <c r="D46" s="23"/>
      <c r="E46" s="23"/>
      <c r="F46" s="134">
        <f>C46</f>
        <v>0</v>
      </c>
      <c r="G46" s="130"/>
      <c r="H46" s="117"/>
    </row>
    <row r="47" spans="1:10" hidden="1" x14ac:dyDescent="0.3">
      <c r="A47" s="168" t="s">
        <v>56</v>
      </c>
      <c r="B47" s="22"/>
      <c r="C47" s="23"/>
      <c r="D47" s="23"/>
      <c r="E47" s="23"/>
      <c r="F47" s="134">
        <f t="shared" ref="F47:F53" si="7">C47</f>
        <v>0</v>
      </c>
      <c r="G47" s="130"/>
      <c r="H47" s="117"/>
    </row>
    <row r="48" spans="1:10" hidden="1" x14ac:dyDescent="0.3">
      <c r="A48" s="168" t="s">
        <v>57</v>
      </c>
      <c r="B48" s="22"/>
      <c r="C48" s="23"/>
      <c r="D48" s="23"/>
      <c r="E48" s="23"/>
      <c r="F48" s="134">
        <f t="shared" si="7"/>
        <v>0</v>
      </c>
      <c r="G48" s="130"/>
      <c r="H48" s="117"/>
    </row>
    <row r="49" spans="1:10" hidden="1" x14ac:dyDescent="0.3">
      <c r="A49" s="168" t="s">
        <v>58</v>
      </c>
      <c r="B49" s="22"/>
      <c r="C49" s="23"/>
      <c r="D49" s="23"/>
      <c r="E49" s="23"/>
      <c r="F49" s="134">
        <f t="shared" si="7"/>
        <v>0</v>
      </c>
      <c r="G49" s="130"/>
      <c r="H49" s="117"/>
    </row>
    <row r="50" spans="1:10" hidden="1" x14ac:dyDescent="0.3">
      <c r="A50" s="168" t="s">
        <v>59</v>
      </c>
      <c r="B50" s="22"/>
      <c r="C50" s="23"/>
      <c r="D50" s="23"/>
      <c r="E50" s="23"/>
      <c r="F50" s="134">
        <f t="shared" si="7"/>
        <v>0</v>
      </c>
      <c r="G50" s="130"/>
      <c r="H50" s="117"/>
    </row>
    <row r="51" spans="1:10" hidden="1" x14ac:dyDescent="0.3">
      <c r="A51" s="168" t="s">
        <v>60</v>
      </c>
      <c r="B51" s="22"/>
      <c r="C51" s="23"/>
      <c r="D51" s="23"/>
      <c r="E51" s="23"/>
      <c r="F51" s="134">
        <f t="shared" si="7"/>
        <v>0</v>
      </c>
      <c r="G51" s="130"/>
      <c r="H51" s="117"/>
    </row>
    <row r="52" spans="1:10" s="58" customFormat="1" hidden="1" x14ac:dyDescent="0.3">
      <c r="A52" s="168" t="s">
        <v>61</v>
      </c>
      <c r="B52" s="181"/>
      <c r="C52" s="24"/>
      <c r="D52" s="24"/>
      <c r="E52" s="24"/>
      <c r="F52" s="134">
        <f t="shared" si="7"/>
        <v>0</v>
      </c>
      <c r="G52" s="131"/>
      <c r="H52" s="118"/>
    </row>
    <row r="53" spans="1:10" hidden="1" x14ac:dyDescent="0.3">
      <c r="A53" s="168" t="s">
        <v>62</v>
      </c>
      <c r="B53" s="181"/>
      <c r="C53" s="24"/>
      <c r="D53" s="24"/>
      <c r="E53" s="24"/>
      <c r="F53" s="134">
        <f t="shared" si="7"/>
        <v>0</v>
      </c>
      <c r="G53" s="131"/>
      <c r="H53" s="118"/>
    </row>
    <row r="54" spans="1:10" hidden="1" x14ac:dyDescent="0.3">
      <c r="B54" s="102" t="s">
        <v>175</v>
      </c>
      <c r="C54" s="25">
        <f>SUM(C46:C53)</f>
        <v>0</v>
      </c>
      <c r="D54" s="25">
        <f t="shared" ref="D54:F54" si="8">SUM(D46:D53)</f>
        <v>0</v>
      </c>
      <c r="E54" s="25">
        <f t="shared" si="8"/>
        <v>0</v>
      </c>
      <c r="F54" s="25">
        <f t="shared" si="8"/>
        <v>0</v>
      </c>
      <c r="G54" s="119">
        <f>(G46*F46)+(G47*F47)+(G48*F48)+(G49*F49)+(G50*F50)+(G51*F51)+(G52*F52)+(G53*F53)</f>
        <v>0</v>
      </c>
      <c r="H54" s="118"/>
    </row>
    <row r="55" spans="1:10" x14ac:dyDescent="0.3">
      <c r="A55" s="17"/>
      <c r="B55" s="18"/>
      <c r="C55" s="16"/>
      <c r="D55" s="16"/>
      <c r="E55" s="16"/>
      <c r="F55" s="16"/>
      <c r="G55" s="16"/>
      <c r="H55" s="16"/>
    </row>
    <row r="56" spans="1:10" ht="51" customHeight="1" x14ac:dyDescent="0.3">
      <c r="A56" s="102" t="s">
        <v>7</v>
      </c>
      <c r="B56" s="292" t="s">
        <v>593</v>
      </c>
      <c r="C56" s="292"/>
      <c r="D56" s="292"/>
      <c r="E56" s="292"/>
      <c r="F56" s="292"/>
      <c r="G56" s="292"/>
      <c r="H56" s="292"/>
      <c r="I56" s="292"/>
      <c r="J56" s="292"/>
    </row>
    <row r="57" spans="1:10" ht="51" customHeight="1" thickBot="1" x14ac:dyDescent="0.35">
      <c r="A57" s="102" t="s">
        <v>66</v>
      </c>
      <c r="B57" s="293" t="s">
        <v>594</v>
      </c>
      <c r="C57" s="293"/>
      <c r="D57" s="293"/>
      <c r="E57" s="293"/>
      <c r="F57" s="293"/>
      <c r="G57" s="293"/>
      <c r="H57" s="293"/>
      <c r="I57" s="293"/>
      <c r="J57" s="294"/>
    </row>
    <row r="58" spans="1:10" ht="31.2" x14ac:dyDescent="0.3">
      <c r="A58" s="168" t="s">
        <v>68</v>
      </c>
      <c r="B58" s="270" t="s">
        <v>577</v>
      </c>
      <c r="C58" s="178">
        <v>31595.78</v>
      </c>
      <c r="D58" s="178"/>
      <c r="E58" s="178"/>
      <c r="F58" s="179">
        <f>C58</f>
        <v>31595.78</v>
      </c>
      <c r="G58" s="180">
        <v>0.3</v>
      </c>
      <c r="H58" s="271"/>
      <c r="I58" s="413">
        <v>31369.58</v>
      </c>
      <c r="J58" s="279">
        <f>C58-I58</f>
        <v>226.19999999999709</v>
      </c>
    </row>
    <row r="59" spans="1:10" ht="31.2" x14ac:dyDescent="0.3">
      <c r="A59" s="168" t="s">
        <v>67</v>
      </c>
      <c r="B59" s="22" t="s">
        <v>595</v>
      </c>
      <c r="C59" s="23">
        <v>10914.49</v>
      </c>
      <c r="D59" s="23"/>
      <c r="E59" s="23"/>
      <c r="F59" s="134">
        <f t="shared" ref="F59:F65" si="9">C59</f>
        <v>10914.49</v>
      </c>
      <c r="G59" s="130">
        <v>0.3</v>
      </c>
      <c r="H59" s="215"/>
      <c r="I59" s="240">
        <v>8107</v>
      </c>
      <c r="J59" s="280">
        <f t="shared" ref="J59:J65" si="10">C59-I59</f>
        <v>2807.49</v>
      </c>
    </row>
    <row r="60" spans="1:10" ht="31.2" x14ac:dyDescent="0.3">
      <c r="A60" s="168" t="s">
        <v>69</v>
      </c>
      <c r="B60" s="22" t="s">
        <v>578</v>
      </c>
      <c r="C60" s="23">
        <v>18063.93</v>
      </c>
      <c r="D60" s="23"/>
      <c r="E60" s="23"/>
      <c r="F60" s="134">
        <f t="shared" si="9"/>
        <v>18063.93</v>
      </c>
      <c r="G60" s="130">
        <v>0.3</v>
      </c>
      <c r="H60" s="215"/>
      <c r="I60" s="240"/>
      <c r="J60" s="280">
        <f t="shared" si="10"/>
        <v>18063.93</v>
      </c>
    </row>
    <row r="61" spans="1:10" ht="31.2" x14ac:dyDescent="0.3">
      <c r="A61" s="168" t="s">
        <v>70</v>
      </c>
      <c r="B61" s="22" t="s">
        <v>579</v>
      </c>
      <c r="C61" s="23">
        <v>16950.36</v>
      </c>
      <c r="D61" s="23"/>
      <c r="E61" s="23"/>
      <c r="F61" s="134">
        <f t="shared" si="9"/>
        <v>16950.36</v>
      </c>
      <c r="G61" s="130">
        <v>0.3</v>
      </c>
      <c r="H61" s="215"/>
      <c r="I61" s="240"/>
      <c r="J61" s="280">
        <f t="shared" si="10"/>
        <v>16950.36</v>
      </c>
    </row>
    <row r="62" spans="1:10" ht="31.2" x14ac:dyDescent="0.3">
      <c r="A62" s="168" t="s">
        <v>71</v>
      </c>
      <c r="B62" s="22" t="s">
        <v>580</v>
      </c>
      <c r="C62" s="23">
        <v>17113.57</v>
      </c>
      <c r="D62" s="23"/>
      <c r="E62" s="23"/>
      <c r="F62" s="134">
        <f t="shared" si="9"/>
        <v>17113.57</v>
      </c>
      <c r="G62" s="130">
        <v>0.4</v>
      </c>
      <c r="H62" s="215"/>
      <c r="I62" s="240"/>
      <c r="J62" s="280">
        <f t="shared" si="10"/>
        <v>17113.57</v>
      </c>
    </row>
    <row r="63" spans="1:10" ht="31.2" x14ac:dyDescent="0.3">
      <c r="A63" s="168" t="s">
        <v>72</v>
      </c>
      <c r="B63" s="22" t="s">
        <v>581</v>
      </c>
      <c r="C63" s="23">
        <v>15920.1</v>
      </c>
      <c r="D63" s="23"/>
      <c r="E63" s="23"/>
      <c r="F63" s="134">
        <f t="shared" si="9"/>
        <v>15920.1</v>
      </c>
      <c r="G63" s="130">
        <v>0.3</v>
      </c>
      <c r="H63" s="215"/>
      <c r="I63" s="240"/>
      <c r="J63" s="280">
        <f t="shared" si="10"/>
        <v>15920.1</v>
      </c>
    </row>
    <row r="64" spans="1:10" x14ac:dyDescent="0.3">
      <c r="A64" s="168" t="s">
        <v>73</v>
      </c>
      <c r="B64" s="181"/>
      <c r="C64" s="24"/>
      <c r="D64" s="24"/>
      <c r="E64" s="24"/>
      <c r="F64" s="134">
        <f t="shared" si="9"/>
        <v>0</v>
      </c>
      <c r="G64" s="131"/>
      <c r="H64" s="216"/>
      <c r="I64" s="240"/>
      <c r="J64" s="280">
        <f t="shared" si="10"/>
        <v>0</v>
      </c>
    </row>
    <row r="65" spans="1:10" s="58" customFormat="1" x14ac:dyDescent="0.3">
      <c r="A65" s="168" t="s">
        <v>74</v>
      </c>
      <c r="B65" s="181"/>
      <c r="C65" s="24"/>
      <c r="D65" s="24"/>
      <c r="E65" s="24"/>
      <c r="F65" s="134">
        <f t="shared" si="9"/>
        <v>0</v>
      </c>
      <c r="G65" s="131"/>
      <c r="H65" s="216"/>
      <c r="I65" s="240"/>
      <c r="J65" s="280">
        <f t="shared" si="10"/>
        <v>0</v>
      </c>
    </row>
    <row r="66" spans="1:10" s="58" customFormat="1" ht="16.2" thickBot="1" x14ac:dyDescent="0.35">
      <c r="A66" s="56"/>
      <c r="B66" s="102" t="s">
        <v>175</v>
      </c>
      <c r="C66" s="25">
        <f>SUM(C58:C65)</f>
        <v>110558.23000000001</v>
      </c>
      <c r="D66" s="25">
        <f t="shared" ref="D66:F66" si="11">SUM(D58:D65)</f>
        <v>0</v>
      </c>
      <c r="E66" s="25">
        <f t="shared" si="11"/>
        <v>0</v>
      </c>
      <c r="F66" s="25">
        <f t="shared" si="11"/>
        <v>110558.23000000001</v>
      </c>
      <c r="G66" s="119">
        <f>(G58*F58)+(G59*F59)+(G60*F60)+(G61*F61)+(G62*F62)+(G63*F63)+(G64*F64)+(G65*F65)</f>
        <v>34878.826000000001</v>
      </c>
      <c r="H66" s="214"/>
      <c r="I66" s="229">
        <f>SUM(I58:I65)</f>
        <v>39476.58</v>
      </c>
      <c r="J66" s="282">
        <f>SUM(J58:J65)</f>
        <v>71081.649999999994</v>
      </c>
    </row>
    <row r="67" spans="1:10" ht="51" customHeight="1" thickBot="1" x14ac:dyDescent="0.35">
      <c r="A67" s="102" t="s">
        <v>75</v>
      </c>
      <c r="B67" s="295" t="s">
        <v>596</v>
      </c>
      <c r="C67" s="296"/>
      <c r="D67" s="296"/>
      <c r="E67" s="296"/>
      <c r="F67" s="296"/>
      <c r="G67" s="296"/>
      <c r="H67" s="296"/>
      <c r="I67" s="297"/>
      <c r="J67" s="297"/>
    </row>
    <row r="68" spans="1:10" ht="31.2" x14ac:dyDescent="0.3">
      <c r="A68" s="168" t="s">
        <v>76</v>
      </c>
      <c r="B68" s="22" t="s">
        <v>583</v>
      </c>
      <c r="C68" s="23">
        <v>16708.95</v>
      </c>
      <c r="D68" s="23"/>
      <c r="E68" s="23"/>
      <c r="F68" s="134">
        <f>C68</f>
        <v>16708.95</v>
      </c>
      <c r="G68" s="130">
        <v>0.4</v>
      </c>
      <c r="H68" s="215"/>
      <c r="I68" s="230"/>
      <c r="J68" s="279">
        <f>C68-I68</f>
        <v>16708.95</v>
      </c>
    </row>
    <row r="69" spans="1:10" ht="31.2" x14ac:dyDescent="0.3">
      <c r="A69" s="168" t="s">
        <v>77</v>
      </c>
      <c r="B69" s="22" t="s">
        <v>584</v>
      </c>
      <c r="C69" s="23">
        <v>16255.02</v>
      </c>
      <c r="D69" s="23"/>
      <c r="E69" s="23"/>
      <c r="F69" s="134">
        <f t="shared" ref="F69:F75" si="12">C69</f>
        <v>16255.02</v>
      </c>
      <c r="G69" s="130">
        <v>0.25</v>
      </c>
      <c r="H69" s="215"/>
      <c r="I69" s="232"/>
      <c r="J69" s="280">
        <f t="shared" ref="J69:J75" si="13">C69-I69</f>
        <v>16255.02</v>
      </c>
    </row>
    <row r="70" spans="1:10" ht="31.2" x14ac:dyDescent="0.3">
      <c r="A70" s="168" t="s">
        <v>78</v>
      </c>
      <c r="B70" s="22" t="s">
        <v>585</v>
      </c>
      <c r="C70" s="23">
        <v>15920.1</v>
      </c>
      <c r="D70" s="23"/>
      <c r="E70" s="23"/>
      <c r="F70" s="134">
        <f t="shared" si="12"/>
        <v>15920.1</v>
      </c>
      <c r="G70" s="130">
        <v>0.35</v>
      </c>
      <c r="H70" s="215"/>
      <c r="I70" s="232"/>
      <c r="J70" s="280">
        <f t="shared" si="13"/>
        <v>15920.1</v>
      </c>
    </row>
    <row r="71" spans="1:10" ht="31.2" x14ac:dyDescent="0.3">
      <c r="A71" s="168" t="s">
        <v>79</v>
      </c>
      <c r="B71" s="22" t="s">
        <v>586</v>
      </c>
      <c r="C71" s="23">
        <v>26320.68</v>
      </c>
      <c r="D71" s="23"/>
      <c r="E71" s="23"/>
      <c r="F71" s="134">
        <f t="shared" si="12"/>
        <v>26320.68</v>
      </c>
      <c r="G71" s="130">
        <v>0.5</v>
      </c>
      <c r="H71" s="215"/>
      <c r="I71" s="232"/>
      <c r="J71" s="280">
        <f t="shared" si="13"/>
        <v>26320.68</v>
      </c>
    </row>
    <row r="72" spans="1:10" x14ac:dyDescent="0.3">
      <c r="A72" s="168" t="s">
        <v>80</v>
      </c>
      <c r="B72" s="22"/>
      <c r="C72" s="23"/>
      <c r="D72" s="23"/>
      <c r="E72" s="23"/>
      <c r="F72" s="134">
        <f t="shared" si="12"/>
        <v>0</v>
      </c>
      <c r="G72" s="130"/>
      <c r="H72" s="215"/>
      <c r="I72" s="232"/>
      <c r="J72" s="280">
        <f t="shared" si="13"/>
        <v>0</v>
      </c>
    </row>
    <row r="73" spans="1:10" x14ac:dyDescent="0.3">
      <c r="A73" s="168" t="s">
        <v>81</v>
      </c>
      <c r="B73" s="22"/>
      <c r="C73" s="23"/>
      <c r="D73" s="23"/>
      <c r="E73" s="23"/>
      <c r="F73" s="134">
        <f t="shared" si="12"/>
        <v>0</v>
      </c>
      <c r="G73" s="130"/>
      <c r="H73" s="215"/>
      <c r="I73" s="232"/>
      <c r="J73" s="280">
        <f t="shared" si="13"/>
        <v>0</v>
      </c>
    </row>
    <row r="74" spans="1:10" x14ac:dyDescent="0.3">
      <c r="A74" s="168" t="s">
        <v>82</v>
      </c>
      <c r="B74" s="181"/>
      <c r="C74" s="24"/>
      <c r="D74" s="24"/>
      <c r="E74" s="24"/>
      <c r="F74" s="134">
        <f t="shared" si="12"/>
        <v>0</v>
      </c>
      <c r="G74" s="131"/>
      <c r="H74" s="216"/>
      <c r="I74" s="232"/>
      <c r="J74" s="280">
        <f t="shared" si="13"/>
        <v>0</v>
      </c>
    </row>
    <row r="75" spans="1:10" x14ac:dyDescent="0.3">
      <c r="A75" s="168" t="s">
        <v>83</v>
      </c>
      <c r="B75" s="181"/>
      <c r="C75" s="24"/>
      <c r="D75" s="24"/>
      <c r="E75" s="24"/>
      <c r="F75" s="134">
        <f t="shared" si="12"/>
        <v>0</v>
      </c>
      <c r="G75" s="131"/>
      <c r="H75" s="216"/>
      <c r="I75" s="232"/>
      <c r="J75" s="280">
        <f t="shared" si="13"/>
        <v>0</v>
      </c>
    </row>
    <row r="76" spans="1:10" ht="16.2" thickBot="1" x14ac:dyDescent="0.35">
      <c r="B76" s="102" t="s">
        <v>175</v>
      </c>
      <c r="C76" s="28">
        <f>SUM(C68:C75)</f>
        <v>75204.75</v>
      </c>
      <c r="D76" s="28">
        <f t="shared" ref="D76:F76" si="14">SUM(D68:D75)</f>
        <v>0</v>
      </c>
      <c r="E76" s="28">
        <f t="shared" si="14"/>
        <v>0</v>
      </c>
      <c r="F76" s="28">
        <f t="shared" si="14"/>
        <v>75204.75</v>
      </c>
      <c r="G76" s="119">
        <f>(G68*F68)+(G69*F69)+(G70*F70)+(G71*F71)+(G72*F72)+(G73*F73)+(G74*F74)+(G75*F75)</f>
        <v>29479.71</v>
      </c>
      <c r="H76" s="214"/>
      <c r="I76" s="236">
        <f>SUM(I68:I75)</f>
        <v>0</v>
      </c>
      <c r="J76" s="282">
        <f>SUM(J68:J75)</f>
        <v>75204.75</v>
      </c>
    </row>
    <row r="77" spans="1:10" ht="51" hidden="1" customHeight="1" x14ac:dyDescent="0.3">
      <c r="A77" s="102" t="s">
        <v>84</v>
      </c>
      <c r="B77" s="332"/>
      <c r="C77" s="332"/>
      <c r="D77" s="332"/>
      <c r="E77" s="332"/>
      <c r="F77" s="332"/>
      <c r="G77" s="332"/>
      <c r="H77" s="332"/>
    </row>
    <row r="78" spans="1:10" hidden="1" x14ac:dyDescent="0.3">
      <c r="A78" s="168" t="s">
        <v>85</v>
      </c>
      <c r="B78" s="22"/>
      <c r="C78" s="23"/>
      <c r="D78" s="23"/>
      <c r="E78" s="23"/>
      <c r="F78" s="134">
        <f>C78</f>
        <v>0</v>
      </c>
      <c r="G78" s="130"/>
      <c r="H78" s="117"/>
    </row>
    <row r="79" spans="1:10" hidden="1" x14ac:dyDescent="0.3">
      <c r="A79" s="168" t="s">
        <v>86</v>
      </c>
      <c r="B79" s="22"/>
      <c r="C79" s="23"/>
      <c r="D79" s="23"/>
      <c r="E79" s="23"/>
      <c r="F79" s="134">
        <f t="shared" ref="F79:F85" si="15">C79</f>
        <v>0</v>
      </c>
      <c r="G79" s="130"/>
      <c r="H79" s="117"/>
    </row>
    <row r="80" spans="1:10" hidden="1" x14ac:dyDescent="0.3">
      <c r="A80" s="168" t="s">
        <v>87</v>
      </c>
      <c r="B80" s="22"/>
      <c r="C80" s="23"/>
      <c r="D80" s="23"/>
      <c r="E80" s="23"/>
      <c r="F80" s="134">
        <f t="shared" si="15"/>
        <v>0</v>
      </c>
      <c r="G80" s="130"/>
      <c r="H80" s="117"/>
    </row>
    <row r="81" spans="1:8" hidden="1" x14ac:dyDescent="0.3">
      <c r="A81" s="168" t="s">
        <v>88</v>
      </c>
      <c r="B81" s="22"/>
      <c r="C81" s="23"/>
      <c r="D81" s="23"/>
      <c r="E81" s="23"/>
      <c r="F81" s="134">
        <f t="shared" si="15"/>
        <v>0</v>
      </c>
      <c r="G81" s="130"/>
      <c r="H81" s="117"/>
    </row>
    <row r="82" spans="1:8" s="58" customFormat="1" hidden="1" x14ac:dyDescent="0.3">
      <c r="A82" s="168" t="s">
        <v>89</v>
      </c>
      <c r="B82" s="22"/>
      <c r="C82" s="23"/>
      <c r="D82" s="23"/>
      <c r="E82" s="23"/>
      <c r="F82" s="134">
        <f t="shared" si="15"/>
        <v>0</v>
      </c>
      <c r="G82" s="130"/>
      <c r="H82" s="117"/>
    </row>
    <row r="83" spans="1:8" hidden="1" x14ac:dyDescent="0.3">
      <c r="A83" s="168" t="s">
        <v>90</v>
      </c>
      <c r="B83" s="22"/>
      <c r="C83" s="23"/>
      <c r="D83" s="23"/>
      <c r="E83" s="23"/>
      <c r="F83" s="134">
        <f t="shared" si="15"/>
        <v>0</v>
      </c>
      <c r="G83" s="130"/>
      <c r="H83" s="117"/>
    </row>
    <row r="84" spans="1:8" hidden="1" x14ac:dyDescent="0.3">
      <c r="A84" s="168" t="s">
        <v>91</v>
      </c>
      <c r="B84" s="181"/>
      <c r="C84" s="24"/>
      <c r="D84" s="24"/>
      <c r="E84" s="24"/>
      <c r="F84" s="134">
        <f t="shared" si="15"/>
        <v>0</v>
      </c>
      <c r="G84" s="131"/>
      <c r="H84" s="118"/>
    </row>
    <row r="85" spans="1:8" hidden="1" x14ac:dyDescent="0.3">
      <c r="A85" s="168" t="s">
        <v>92</v>
      </c>
      <c r="B85" s="181"/>
      <c r="C85" s="24"/>
      <c r="D85" s="24"/>
      <c r="E85" s="24"/>
      <c r="F85" s="134">
        <f t="shared" si="15"/>
        <v>0</v>
      </c>
      <c r="G85" s="131"/>
      <c r="H85" s="118"/>
    </row>
    <row r="86" spans="1:8" hidden="1" x14ac:dyDescent="0.3">
      <c r="B86" s="102" t="s">
        <v>175</v>
      </c>
      <c r="C86" s="28">
        <f>SUM(C78:C85)</f>
        <v>0</v>
      </c>
      <c r="D86" s="28">
        <f t="shared" ref="D86:F86" si="16">SUM(D78:D85)</f>
        <v>0</v>
      </c>
      <c r="E86" s="28">
        <f t="shared" si="16"/>
        <v>0</v>
      </c>
      <c r="F86" s="28">
        <f t="shared" si="16"/>
        <v>0</v>
      </c>
      <c r="G86" s="119">
        <f>(G78*F78)+(G79*F79)+(G80*F80)+(G81*F81)+(G82*F82)+(G83*F83)+(G84*F84)+(G85*F85)</f>
        <v>0</v>
      </c>
      <c r="H86" s="118"/>
    </row>
    <row r="87" spans="1:8" ht="51" hidden="1" customHeight="1" x14ac:dyDescent="0.3">
      <c r="A87" s="102" t="s">
        <v>101</v>
      </c>
      <c r="B87" s="332"/>
      <c r="C87" s="332"/>
      <c r="D87" s="332"/>
      <c r="E87" s="332"/>
      <c r="F87" s="332"/>
      <c r="G87" s="332"/>
      <c r="H87" s="332"/>
    </row>
    <row r="88" spans="1:8" hidden="1" x14ac:dyDescent="0.3">
      <c r="A88" s="168" t="s">
        <v>93</v>
      </c>
      <c r="B88" s="22"/>
      <c r="C88" s="23"/>
      <c r="D88" s="23"/>
      <c r="E88" s="23"/>
      <c r="F88" s="134">
        <f>C88</f>
        <v>0</v>
      </c>
      <c r="G88" s="130"/>
      <c r="H88" s="117"/>
    </row>
    <row r="89" spans="1:8" hidden="1" x14ac:dyDescent="0.3">
      <c r="A89" s="168" t="s">
        <v>94</v>
      </c>
      <c r="B89" s="22"/>
      <c r="C89" s="23"/>
      <c r="D89" s="23"/>
      <c r="E89" s="23"/>
      <c r="F89" s="134">
        <f t="shared" ref="F89:F95" si="17">C89</f>
        <v>0</v>
      </c>
      <c r="G89" s="130"/>
      <c r="H89" s="117"/>
    </row>
    <row r="90" spans="1:8" hidden="1" x14ac:dyDescent="0.3">
      <c r="A90" s="168" t="s">
        <v>95</v>
      </c>
      <c r="B90" s="22"/>
      <c r="C90" s="23"/>
      <c r="D90" s="23"/>
      <c r="E90" s="23"/>
      <c r="F90" s="134">
        <f t="shared" si="17"/>
        <v>0</v>
      </c>
      <c r="G90" s="130"/>
      <c r="H90" s="117"/>
    </row>
    <row r="91" spans="1:8" hidden="1" x14ac:dyDescent="0.3">
      <c r="A91" s="168" t="s">
        <v>96</v>
      </c>
      <c r="B91" s="22"/>
      <c r="C91" s="23"/>
      <c r="D91" s="23"/>
      <c r="E91" s="23"/>
      <c r="F91" s="134">
        <f t="shared" si="17"/>
        <v>0</v>
      </c>
      <c r="G91" s="130"/>
      <c r="H91" s="117"/>
    </row>
    <row r="92" spans="1:8" hidden="1" x14ac:dyDescent="0.3">
      <c r="A92" s="168" t="s">
        <v>97</v>
      </c>
      <c r="B92" s="22"/>
      <c r="C92" s="23"/>
      <c r="D92" s="23"/>
      <c r="E92" s="23"/>
      <c r="F92" s="134">
        <f t="shared" si="17"/>
        <v>0</v>
      </c>
      <c r="G92" s="130"/>
      <c r="H92" s="117"/>
    </row>
    <row r="93" spans="1:8" hidden="1" x14ac:dyDescent="0.3">
      <c r="A93" s="168" t="s">
        <v>98</v>
      </c>
      <c r="B93" s="22"/>
      <c r="C93" s="23"/>
      <c r="D93" s="23"/>
      <c r="E93" s="23"/>
      <c r="F93" s="134">
        <f t="shared" si="17"/>
        <v>0</v>
      </c>
      <c r="G93" s="130"/>
      <c r="H93" s="117"/>
    </row>
    <row r="94" spans="1:8" hidden="1" x14ac:dyDescent="0.3">
      <c r="A94" s="168" t="s">
        <v>99</v>
      </c>
      <c r="B94" s="181"/>
      <c r="C94" s="24"/>
      <c r="D94" s="24"/>
      <c r="E94" s="24"/>
      <c r="F94" s="134">
        <f t="shared" si="17"/>
        <v>0</v>
      </c>
      <c r="G94" s="131"/>
      <c r="H94" s="118"/>
    </row>
    <row r="95" spans="1:8" hidden="1" x14ac:dyDescent="0.3">
      <c r="A95" s="168" t="s">
        <v>100</v>
      </c>
      <c r="B95" s="181"/>
      <c r="C95" s="24"/>
      <c r="D95" s="24"/>
      <c r="E95" s="24"/>
      <c r="F95" s="134">
        <f t="shared" si="17"/>
        <v>0</v>
      </c>
      <c r="G95" s="131"/>
      <c r="H95" s="118"/>
    </row>
    <row r="96" spans="1:8" hidden="1" x14ac:dyDescent="0.3">
      <c r="B96" s="102" t="s">
        <v>175</v>
      </c>
      <c r="C96" s="25">
        <f>SUM(C88:C95)</f>
        <v>0</v>
      </c>
      <c r="D96" s="25">
        <f t="shared" ref="D96:F96" si="18">SUM(D88:D95)</f>
        <v>0</v>
      </c>
      <c r="E96" s="25">
        <f t="shared" si="18"/>
        <v>0</v>
      </c>
      <c r="F96" s="25">
        <f t="shared" si="18"/>
        <v>0</v>
      </c>
      <c r="G96" s="119">
        <f>(G88*F88)+(G89*F89)+(G90*F90)+(G91*F91)+(G92*F92)+(G93*F93)+(G94*F94)+(G95*F95)</f>
        <v>0</v>
      </c>
      <c r="H96" s="118"/>
    </row>
    <row r="97" spans="1:10" ht="15.75" customHeight="1" x14ac:dyDescent="0.3">
      <c r="A97" s="7"/>
      <c r="B97" s="17"/>
      <c r="C97" s="30"/>
      <c r="D97" s="30"/>
      <c r="E97" s="30"/>
      <c r="F97" s="30"/>
      <c r="G97" s="30"/>
      <c r="H97" s="17"/>
    </row>
    <row r="98" spans="1:10" ht="51" customHeight="1" x14ac:dyDescent="0.3">
      <c r="A98" s="176" t="s">
        <v>102</v>
      </c>
      <c r="B98" s="344" t="s">
        <v>597</v>
      </c>
      <c r="C98" s="344"/>
      <c r="D98" s="344"/>
      <c r="E98" s="344"/>
      <c r="F98" s="344"/>
      <c r="G98" s="344"/>
      <c r="H98" s="344"/>
      <c r="I98" s="344"/>
      <c r="J98" s="344"/>
    </row>
    <row r="99" spans="1:10" ht="51" customHeight="1" thickBot="1" x14ac:dyDescent="0.35">
      <c r="A99" s="105" t="s">
        <v>103</v>
      </c>
      <c r="B99" s="345" t="s">
        <v>598</v>
      </c>
      <c r="C99" s="345"/>
      <c r="D99" s="345"/>
      <c r="E99" s="345"/>
      <c r="F99" s="345"/>
      <c r="G99" s="345"/>
      <c r="H99" s="345"/>
      <c r="I99" s="346"/>
      <c r="J99" s="346"/>
    </row>
    <row r="100" spans="1:10" ht="31.2" x14ac:dyDescent="0.3">
      <c r="A100" s="52" t="s">
        <v>104</v>
      </c>
      <c r="B100" s="190" t="s">
        <v>599</v>
      </c>
      <c r="C100" s="178">
        <v>8891.14</v>
      </c>
      <c r="D100" s="178"/>
      <c r="E100" s="178"/>
      <c r="F100" s="179">
        <f>C100</f>
        <v>8891.14</v>
      </c>
      <c r="G100" s="180">
        <v>0.4</v>
      </c>
      <c r="H100" s="219"/>
      <c r="I100" s="230"/>
      <c r="J100" s="279">
        <f>C100-I100</f>
        <v>8891.14</v>
      </c>
    </row>
    <row r="101" spans="1:10" ht="31.2" x14ac:dyDescent="0.3">
      <c r="A101" s="52" t="s">
        <v>105</v>
      </c>
      <c r="B101" s="175" t="s">
        <v>601</v>
      </c>
      <c r="C101" s="23">
        <v>8355.33</v>
      </c>
      <c r="D101" s="23"/>
      <c r="E101" s="23"/>
      <c r="F101" s="134">
        <f t="shared" ref="F101:F107" si="19">C101</f>
        <v>8355.33</v>
      </c>
      <c r="G101" s="130">
        <v>0.45</v>
      </c>
      <c r="H101" s="211"/>
      <c r="I101" s="232"/>
      <c r="J101" s="280">
        <f t="shared" ref="J101:J107" si="20">C101-I101</f>
        <v>8355.33</v>
      </c>
    </row>
    <row r="102" spans="1:10" ht="31.2" x14ac:dyDescent="0.3">
      <c r="A102" s="52" t="s">
        <v>106</v>
      </c>
      <c r="B102" s="175" t="s">
        <v>600</v>
      </c>
      <c r="C102" s="23">
        <v>4345.7299999999996</v>
      </c>
      <c r="D102" s="23"/>
      <c r="E102" s="23"/>
      <c r="F102" s="134">
        <f t="shared" si="19"/>
        <v>4345.7299999999996</v>
      </c>
      <c r="G102" s="130">
        <v>0.45</v>
      </c>
      <c r="H102" s="211"/>
      <c r="I102" s="232"/>
      <c r="J102" s="280">
        <f t="shared" si="20"/>
        <v>4345.7299999999996</v>
      </c>
    </row>
    <row r="103" spans="1:10" x14ac:dyDescent="0.3">
      <c r="A103" s="52" t="s">
        <v>107</v>
      </c>
      <c r="B103" s="175"/>
      <c r="C103" s="23"/>
      <c r="D103" s="23"/>
      <c r="E103" s="23"/>
      <c r="F103" s="134">
        <f t="shared" si="19"/>
        <v>0</v>
      </c>
      <c r="G103" s="130"/>
      <c r="H103" s="211"/>
      <c r="I103" s="232"/>
      <c r="J103" s="280">
        <f t="shared" si="20"/>
        <v>0</v>
      </c>
    </row>
    <row r="104" spans="1:10" x14ac:dyDescent="0.3">
      <c r="A104" s="52" t="s">
        <v>108</v>
      </c>
      <c r="B104" s="175"/>
      <c r="C104" s="23"/>
      <c r="D104" s="23"/>
      <c r="E104" s="23"/>
      <c r="F104" s="134">
        <f t="shared" si="19"/>
        <v>0</v>
      </c>
      <c r="G104" s="130"/>
      <c r="H104" s="211"/>
      <c r="I104" s="232"/>
      <c r="J104" s="280">
        <f t="shared" si="20"/>
        <v>0</v>
      </c>
    </row>
    <row r="105" spans="1:10" x14ac:dyDescent="0.3">
      <c r="A105" s="52" t="s">
        <v>109</v>
      </c>
      <c r="B105" s="175"/>
      <c r="C105" s="23"/>
      <c r="D105" s="23"/>
      <c r="E105" s="23"/>
      <c r="F105" s="134">
        <f t="shared" si="19"/>
        <v>0</v>
      </c>
      <c r="G105" s="130"/>
      <c r="H105" s="211"/>
      <c r="I105" s="232"/>
      <c r="J105" s="280">
        <f t="shared" si="20"/>
        <v>0</v>
      </c>
    </row>
    <row r="106" spans="1:10" x14ac:dyDescent="0.3">
      <c r="A106" s="52" t="s">
        <v>110</v>
      </c>
      <c r="B106" s="182"/>
      <c r="C106" s="24"/>
      <c r="D106" s="24"/>
      <c r="E106" s="24"/>
      <c r="F106" s="134">
        <f t="shared" si="19"/>
        <v>0</v>
      </c>
      <c r="G106" s="131"/>
      <c r="H106" s="212"/>
      <c r="I106" s="232"/>
      <c r="J106" s="280">
        <f t="shared" si="20"/>
        <v>0</v>
      </c>
    </row>
    <row r="107" spans="1:10" x14ac:dyDescent="0.3">
      <c r="A107" s="52" t="s">
        <v>111</v>
      </c>
      <c r="B107" s="182"/>
      <c r="C107" s="24"/>
      <c r="D107" s="24"/>
      <c r="E107" s="24"/>
      <c r="F107" s="134">
        <f t="shared" si="19"/>
        <v>0</v>
      </c>
      <c r="G107" s="131"/>
      <c r="H107" s="212"/>
      <c r="I107" s="232"/>
      <c r="J107" s="280">
        <f t="shared" si="20"/>
        <v>0</v>
      </c>
    </row>
    <row r="108" spans="1:10" ht="16.2" thickBot="1" x14ac:dyDescent="0.35">
      <c r="A108" s="205"/>
      <c r="B108" s="105" t="s">
        <v>175</v>
      </c>
      <c r="C108" s="25">
        <f>SUM(C100:C107)</f>
        <v>21592.2</v>
      </c>
      <c r="D108" s="25">
        <f t="shared" ref="D108:F108" si="21">SUM(D100:D107)</f>
        <v>0</v>
      </c>
      <c r="E108" s="25">
        <f t="shared" si="21"/>
        <v>0</v>
      </c>
      <c r="F108" s="25">
        <f t="shared" si="21"/>
        <v>21592.2</v>
      </c>
      <c r="G108" s="119">
        <f>(G100*F100)+(G101*F101)+(G102*F102)+(G103*F103)+(G104*F104)+(G105*F105)+(G106*F106)+(G107*F107)</f>
        <v>9271.9330000000009</v>
      </c>
      <c r="H108" s="220"/>
      <c r="I108" s="236">
        <f>SUM(I100:I107)</f>
        <v>0</v>
      </c>
      <c r="J108" s="282">
        <f>SUM(J100:J107)</f>
        <v>21592.2</v>
      </c>
    </row>
    <row r="109" spans="1:10" ht="51" customHeight="1" thickBot="1" x14ac:dyDescent="0.35">
      <c r="A109" s="125" t="s">
        <v>8</v>
      </c>
      <c r="B109" s="345" t="s">
        <v>603</v>
      </c>
      <c r="C109" s="345"/>
      <c r="D109" s="345"/>
      <c r="E109" s="345"/>
      <c r="F109" s="345"/>
      <c r="G109" s="345"/>
      <c r="H109" s="345"/>
      <c r="I109" s="347"/>
      <c r="J109" s="347"/>
    </row>
    <row r="110" spans="1:10" ht="31.2" x14ac:dyDescent="0.3">
      <c r="A110" s="168" t="s">
        <v>112</v>
      </c>
      <c r="B110" s="22" t="s">
        <v>587</v>
      </c>
      <c r="C110" s="23">
        <v>14047.55</v>
      </c>
      <c r="D110" s="23"/>
      <c r="E110" s="23"/>
      <c r="F110" s="134">
        <f>C110</f>
        <v>14047.55</v>
      </c>
      <c r="G110" s="130">
        <v>0.45</v>
      </c>
      <c r="H110" s="215"/>
      <c r="I110" s="230"/>
      <c r="J110" s="231">
        <f>C110-I110</f>
        <v>14047.55</v>
      </c>
    </row>
    <row r="111" spans="1:10" ht="31.2" x14ac:dyDescent="0.3">
      <c r="A111" s="168" t="s">
        <v>113</v>
      </c>
      <c r="B111" s="22" t="s">
        <v>588</v>
      </c>
      <c r="C111" s="23">
        <v>20904.099999999999</v>
      </c>
      <c r="D111" s="23"/>
      <c r="E111" s="23"/>
      <c r="F111" s="134">
        <f t="shared" ref="F111:F117" si="22">C111</f>
        <v>20904.099999999999</v>
      </c>
      <c r="G111" s="130">
        <v>0.3</v>
      </c>
      <c r="H111" s="215"/>
      <c r="I111" s="232"/>
      <c r="J111" s="233">
        <f t="shared" ref="J111:J117" si="23">C111-I111</f>
        <v>20904.099999999999</v>
      </c>
    </row>
    <row r="112" spans="1:10" x14ac:dyDescent="0.3">
      <c r="A112" s="168" t="s">
        <v>114</v>
      </c>
      <c r="B112" s="22" t="s">
        <v>602</v>
      </c>
      <c r="C112" s="23">
        <v>5025.78</v>
      </c>
      <c r="D112" s="23"/>
      <c r="E112" s="23"/>
      <c r="F112" s="134">
        <f t="shared" si="22"/>
        <v>5025.78</v>
      </c>
      <c r="G112" s="130">
        <v>0.15</v>
      </c>
      <c r="H112" s="215"/>
      <c r="I112" s="232"/>
      <c r="J112" s="233">
        <f t="shared" si="23"/>
        <v>5025.78</v>
      </c>
    </row>
    <row r="113" spans="1:10" x14ac:dyDescent="0.3">
      <c r="A113" s="168" t="s">
        <v>115</v>
      </c>
      <c r="B113" s="22"/>
      <c r="C113" s="23"/>
      <c r="D113" s="23"/>
      <c r="E113" s="23"/>
      <c r="F113" s="134">
        <f t="shared" si="22"/>
        <v>0</v>
      </c>
      <c r="G113" s="130"/>
      <c r="H113" s="215"/>
      <c r="I113" s="232"/>
      <c r="J113" s="233">
        <f t="shared" si="23"/>
        <v>0</v>
      </c>
    </row>
    <row r="114" spans="1:10" x14ac:dyDescent="0.3">
      <c r="A114" s="168" t="s">
        <v>116</v>
      </c>
      <c r="B114" s="22"/>
      <c r="C114" s="23"/>
      <c r="D114" s="23"/>
      <c r="E114" s="23"/>
      <c r="F114" s="134">
        <f t="shared" si="22"/>
        <v>0</v>
      </c>
      <c r="G114" s="130"/>
      <c r="H114" s="215"/>
      <c r="I114" s="232"/>
      <c r="J114" s="233">
        <f t="shared" si="23"/>
        <v>0</v>
      </c>
    </row>
    <row r="115" spans="1:10" x14ac:dyDescent="0.3">
      <c r="A115" s="168" t="s">
        <v>117</v>
      </c>
      <c r="B115" s="22"/>
      <c r="C115" s="23"/>
      <c r="D115" s="23"/>
      <c r="E115" s="23"/>
      <c r="F115" s="134">
        <f t="shared" si="22"/>
        <v>0</v>
      </c>
      <c r="G115" s="130"/>
      <c r="H115" s="215"/>
      <c r="I115" s="232"/>
      <c r="J115" s="233">
        <f t="shared" si="23"/>
        <v>0</v>
      </c>
    </row>
    <row r="116" spans="1:10" x14ac:dyDescent="0.3">
      <c r="A116" s="168" t="s">
        <v>118</v>
      </c>
      <c r="B116" s="181"/>
      <c r="C116" s="24"/>
      <c r="D116" s="24"/>
      <c r="E116" s="24"/>
      <c r="F116" s="134">
        <f t="shared" si="22"/>
        <v>0</v>
      </c>
      <c r="G116" s="131"/>
      <c r="H116" s="216"/>
      <c r="I116" s="232"/>
      <c r="J116" s="233">
        <f t="shared" si="23"/>
        <v>0</v>
      </c>
    </row>
    <row r="117" spans="1:10" x14ac:dyDescent="0.3">
      <c r="A117" s="168" t="s">
        <v>119</v>
      </c>
      <c r="B117" s="181"/>
      <c r="C117" s="24"/>
      <c r="D117" s="24"/>
      <c r="E117" s="24"/>
      <c r="F117" s="134">
        <f t="shared" si="22"/>
        <v>0</v>
      </c>
      <c r="G117" s="131"/>
      <c r="H117" s="216"/>
      <c r="I117" s="232"/>
      <c r="J117" s="233">
        <f t="shared" si="23"/>
        <v>0</v>
      </c>
    </row>
    <row r="118" spans="1:10" ht="16.2" thickBot="1" x14ac:dyDescent="0.35">
      <c r="B118" s="102" t="s">
        <v>175</v>
      </c>
      <c r="C118" s="25">
        <f>SUM(C110:C117)</f>
        <v>39977.429999999993</v>
      </c>
      <c r="D118" s="25">
        <f t="shared" ref="D118:F118" si="24">SUM(D110:D117)</f>
        <v>0</v>
      </c>
      <c r="E118" s="25">
        <f t="shared" si="24"/>
        <v>0</v>
      </c>
      <c r="F118" s="25">
        <f t="shared" si="24"/>
        <v>39977.429999999993</v>
      </c>
      <c r="G118" s="119">
        <f>(G110*F110)+(G111*F111)+(G112*F112)+(G113*F113)+(G114*F114)+(G115*F115)+(G116*F116)+(G117*F117)</f>
        <v>13346.494499999999</v>
      </c>
      <c r="H118" s="214"/>
      <c r="I118" s="236">
        <f>SUM(I110:I117)</f>
        <v>0</v>
      </c>
      <c r="J118" s="235">
        <f>SUM(J110:J117)</f>
        <v>39977.429999999993</v>
      </c>
    </row>
    <row r="119" spans="1:10" ht="51" customHeight="1" thickBot="1" x14ac:dyDescent="0.35">
      <c r="A119" s="102" t="s">
        <v>120</v>
      </c>
      <c r="B119" s="348" t="s">
        <v>604</v>
      </c>
      <c r="C119" s="348"/>
      <c r="D119" s="348"/>
      <c r="E119" s="348"/>
      <c r="F119" s="348"/>
      <c r="G119" s="348"/>
      <c r="H119" s="348"/>
      <c r="I119" s="349"/>
      <c r="J119" s="349"/>
    </row>
    <row r="120" spans="1:10" ht="31.2" x14ac:dyDescent="0.3">
      <c r="A120" s="168" t="s">
        <v>121</v>
      </c>
      <c r="B120" s="174" t="s">
        <v>607</v>
      </c>
      <c r="C120" s="23">
        <v>21427.45</v>
      </c>
      <c r="D120" s="23"/>
      <c r="E120" s="23"/>
      <c r="F120" s="134">
        <f>C120</f>
        <v>21427.45</v>
      </c>
      <c r="G120" s="130">
        <v>0.45</v>
      </c>
      <c r="H120" s="215"/>
      <c r="I120" s="230"/>
      <c r="J120" s="283">
        <f>C120-I120</f>
        <v>21427.45</v>
      </c>
    </row>
    <row r="121" spans="1:10" ht="31.2" x14ac:dyDescent="0.3">
      <c r="A121" s="168" t="s">
        <v>122</v>
      </c>
      <c r="B121" s="22" t="s">
        <v>605</v>
      </c>
      <c r="C121" s="23">
        <v>21566.43</v>
      </c>
      <c r="D121" s="23"/>
      <c r="E121" s="23"/>
      <c r="F121" s="134">
        <f t="shared" ref="F121:F127" si="25">C121</f>
        <v>21566.43</v>
      </c>
      <c r="G121" s="130">
        <v>0.4</v>
      </c>
      <c r="H121" s="215"/>
      <c r="I121" s="232"/>
      <c r="J121" s="284">
        <f t="shared" ref="J121:J127" si="26">C121-I121</f>
        <v>21566.43</v>
      </c>
    </row>
    <row r="122" spans="1:10" ht="31.2" x14ac:dyDescent="0.3">
      <c r="A122" s="168" t="s">
        <v>123</v>
      </c>
      <c r="B122" s="22" t="s">
        <v>606</v>
      </c>
      <c r="C122" s="23">
        <v>3325.67</v>
      </c>
      <c r="D122" s="23"/>
      <c r="E122" s="23"/>
      <c r="F122" s="134">
        <f t="shared" si="25"/>
        <v>3325.67</v>
      </c>
      <c r="G122" s="130">
        <v>0.4</v>
      </c>
      <c r="H122" s="215"/>
      <c r="I122" s="232"/>
      <c r="J122" s="284">
        <f t="shared" si="26"/>
        <v>3325.67</v>
      </c>
    </row>
    <row r="123" spans="1:10" x14ac:dyDescent="0.3">
      <c r="A123" s="168" t="s">
        <v>124</v>
      </c>
      <c r="B123" s="22"/>
      <c r="C123" s="23"/>
      <c r="D123" s="23"/>
      <c r="E123" s="23"/>
      <c r="F123" s="134">
        <f t="shared" si="25"/>
        <v>0</v>
      </c>
      <c r="G123" s="130"/>
      <c r="H123" s="215"/>
      <c r="I123" s="232"/>
      <c r="J123" s="284">
        <f t="shared" si="26"/>
        <v>0</v>
      </c>
    </row>
    <row r="124" spans="1:10" x14ac:dyDescent="0.3">
      <c r="A124" s="168" t="s">
        <v>125</v>
      </c>
      <c r="B124" s="22"/>
      <c r="C124" s="23"/>
      <c r="D124" s="23"/>
      <c r="E124" s="23"/>
      <c r="F124" s="134">
        <f t="shared" si="25"/>
        <v>0</v>
      </c>
      <c r="G124" s="130"/>
      <c r="H124" s="215"/>
      <c r="I124" s="232"/>
      <c r="J124" s="284">
        <f t="shared" si="26"/>
        <v>0</v>
      </c>
    </row>
    <row r="125" spans="1:10" x14ac:dyDescent="0.3">
      <c r="A125" s="168" t="s">
        <v>126</v>
      </c>
      <c r="B125" s="22"/>
      <c r="C125" s="23"/>
      <c r="D125" s="23"/>
      <c r="E125" s="23"/>
      <c r="F125" s="134">
        <f t="shared" si="25"/>
        <v>0</v>
      </c>
      <c r="G125" s="130"/>
      <c r="H125" s="215"/>
      <c r="I125" s="232"/>
      <c r="J125" s="284">
        <f t="shared" si="26"/>
        <v>0</v>
      </c>
    </row>
    <row r="126" spans="1:10" x14ac:dyDescent="0.3">
      <c r="A126" s="168" t="s">
        <v>127</v>
      </c>
      <c r="B126" s="181"/>
      <c r="C126" s="24"/>
      <c r="D126" s="24"/>
      <c r="E126" s="24"/>
      <c r="F126" s="134">
        <f t="shared" si="25"/>
        <v>0</v>
      </c>
      <c r="G126" s="131"/>
      <c r="H126" s="216"/>
      <c r="I126" s="232"/>
      <c r="J126" s="284">
        <f t="shared" si="26"/>
        <v>0</v>
      </c>
    </row>
    <row r="127" spans="1:10" x14ac:dyDescent="0.3">
      <c r="A127" s="168" t="s">
        <v>128</v>
      </c>
      <c r="B127" s="181"/>
      <c r="C127" s="24"/>
      <c r="D127" s="24"/>
      <c r="E127" s="24"/>
      <c r="F127" s="134">
        <f t="shared" si="25"/>
        <v>0</v>
      </c>
      <c r="G127" s="131"/>
      <c r="H127" s="216"/>
      <c r="I127" s="232"/>
      <c r="J127" s="284">
        <f t="shared" si="26"/>
        <v>0</v>
      </c>
    </row>
    <row r="128" spans="1:10" ht="16.2" thickBot="1" x14ac:dyDescent="0.35">
      <c r="B128" s="102" t="s">
        <v>175</v>
      </c>
      <c r="C128" s="25">
        <f>SUM(C120:C127)</f>
        <v>46319.55</v>
      </c>
      <c r="D128" s="25">
        <f t="shared" ref="D128:F128" si="27">SUM(D120:D127)</f>
        <v>0</v>
      </c>
      <c r="E128" s="25">
        <f t="shared" si="27"/>
        <v>0</v>
      </c>
      <c r="F128" s="25">
        <f t="shared" si="27"/>
        <v>46319.55</v>
      </c>
      <c r="G128" s="119">
        <f>(G120*F120)+(G121*F121)+(G122*F122)+(G123*F123)+(G124*F124)+(G125*F125)+(G126*F126)+(G127*F127)</f>
        <v>19599.192500000001</v>
      </c>
      <c r="H128" s="218"/>
      <c r="I128" s="225">
        <f>SUM(I120:I127)</f>
        <v>0</v>
      </c>
      <c r="J128" s="285">
        <f>SUM(J120:J127)</f>
        <v>46319.55</v>
      </c>
    </row>
    <row r="129" spans="1:8" ht="51" hidden="1" customHeight="1" x14ac:dyDescent="0.3">
      <c r="A129" s="102" t="s">
        <v>129</v>
      </c>
      <c r="B129" s="298"/>
      <c r="C129" s="298"/>
      <c r="D129" s="298"/>
      <c r="E129" s="298"/>
      <c r="F129" s="298"/>
      <c r="G129" s="298"/>
      <c r="H129" s="298"/>
    </row>
    <row r="130" spans="1:8" hidden="1" x14ac:dyDescent="0.3">
      <c r="A130" s="168" t="s">
        <v>130</v>
      </c>
      <c r="B130" s="22"/>
      <c r="C130" s="23"/>
      <c r="D130" s="23"/>
      <c r="E130" s="23"/>
      <c r="F130" s="134">
        <f>C130</f>
        <v>0</v>
      </c>
      <c r="G130" s="130"/>
      <c r="H130" s="117"/>
    </row>
    <row r="131" spans="1:8" hidden="1" x14ac:dyDescent="0.3">
      <c r="A131" s="168" t="s">
        <v>131</v>
      </c>
      <c r="B131" s="22"/>
      <c r="C131" s="23"/>
      <c r="D131" s="23"/>
      <c r="E131" s="23"/>
      <c r="F131" s="134">
        <f t="shared" ref="F131:F137" si="28">C131</f>
        <v>0</v>
      </c>
      <c r="G131" s="130"/>
      <c r="H131" s="117"/>
    </row>
    <row r="132" spans="1:8" hidden="1" x14ac:dyDescent="0.3">
      <c r="A132" s="168" t="s">
        <v>132</v>
      </c>
      <c r="B132" s="22"/>
      <c r="C132" s="23"/>
      <c r="D132" s="23"/>
      <c r="E132" s="23"/>
      <c r="F132" s="134">
        <f t="shared" si="28"/>
        <v>0</v>
      </c>
      <c r="G132" s="130"/>
      <c r="H132" s="117"/>
    </row>
    <row r="133" spans="1:8" hidden="1" x14ac:dyDescent="0.3">
      <c r="A133" s="168" t="s">
        <v>133</v>
      </c>
      <c r="B133" s="22"/>
      <c r="C133" s="23"/>
      <c r="D133" s="23"/>
      <c r="E133" s="23"/>
      <c r="F133" s="134">
        <f t="shared" si="28"/>
        <v>0</v>
      </c>
      <c r="G133" s="130"/>
      <c r="H133" s="117"/>
    </row>
    <row r="134" spans="1:8" hidden="1" x14ac:dyDescent="0.3">
      <c r="A134" s="168" t="s">
        <v>134</v>
      </c>
      <c r="B134" s="22"/>
      <c r="C134" s="23"/>
      <c r="D134" s="23"/>
      <c r="E134" s="23"/>
      <c r="F134" s="134">
        <f t="shared" si="28"/>
        <v>0</v>
      </c>
      <c r="G134" s="130"/>
      <c r="H134" s="117"/>
    </row>
    <row r="135" spans="1:8" hidden="1" x14ac:dyDescent="0.3">
      <c r="A135" s="168" t="s">
        <v>135</v>
      </c>
      <c r="B135" s="22"/>
      <c r="C135" s="23"/>
      <c r="D135" s="23"/>
      <c r="E135" s="23"/>
      <c r="F135" s="134">
        <f t="shared" si="28"/>
        <v>0</v>
      </c>
      <c r="G135" s="130"/>
      <c r="H135" s="117"/>
    </row>
    <row r="136" spans="1:8" hidden="1" x14ac:dyDescent="0.3">
      <c r="A136" s="168" t="s">
        <v>136</v>
      </c>
      <c r="B136" s="181"/>
      <c r="C136" s="24"/>
      <c r="D136" s="24"/>
      <c r="E136" s="24"/>
      <c r="F136" s="134">
        <f t="shared" si="28"/>
        <v>0</v>
      </c>
      <c r="G136" s="131"/>
      <c r="H136" s="118"/>
    </row>
    <row r="137" spans="1:8" hidden="1" x14ac:dyDescent="0.3">
      <c r="A137" s="168" t="s">
        <v>137</v>
      </c>
      <c r="B137" s="181"/>
      <c r="C137" s="24"/>
      <c r="D137" s="24"/>
      <c r="E137" s="24"/>
      <c r="F137" s="134">
        <f t="shared" si="28"/>
        <v>0</v>
      </c>
      <c r="G137" s="131"/>
      <c r="H137" s="118"/>
    </row>
    <row r="138" spans="1:8" hidden="1" x14ac:dyDescent="0.3">
      <c r="B138" s="102" t="s">
        <v>175</v>
      </c>
      <c r="C138" s="25">
        <f>SUM(C130:C137)</f>
        <v>0</v>
      </c>
      <c r="D138" s="25">
        <f t="shared" ref="D138:F138" si="29">SUM(D130:D137)</f>
        <v>0</v>
      </c>
      <c r="E138" s="25">
        <f t="shared" si="29"/>
        <v>0</v>
      </c>
      <c r="F138" s="25">
        <f t="shared" si="29"/>
        <v>0</v>
      </c>
      <c r="G138" s="119">
        <f>(G130*F130)+(G131*F131)+(G132*F132)+(G133*F133)+(G134*F134)+(G135*F135)+(G136*F136)+(G137*F137)</f>
        <v>0</v>
      </c>
      <c r="H138" s="118"/>
    </row>
    <row r="139" spans="1:8" ht="15.75" hidden="1" customHeight="1" x14ac:dyDescent="0.3">
      <c r="A139" s="7"/>
      <c r="B139" s="17"/>
      <c r="C139" s="30"/>
      <c r="D139" s="30"/>
      <c r="E139" s="30"/>
      <c r="F139" s="30"/>
      <c r="G139" s="30"/>
      <c r="H139" s="75"/>
    </row>
    <row r="140" spans="1:8" ht="51" hidden="1" customHeight="1" x14ac:dyDescent="0.3">
      <c r="A140" s="102" t="s">
        <v>138</v>
      </c>
      <c r="B140" s="337"/>
      <c r="C140" s="337"/>
      <c r="D140" s="337"/>
      <c r="E140" s="337"/>
      <c r="F140" s="337"/>
      <c r="G140" s="337"/>
      <c r="H140" s="337"/>
    </row>
    <row r="141" spans="1:8" ht="51" hidden="1" customHeight="1" x14ac:dyDescent="0.3">
      <c r="A141" s="102" t="s">
        <v>139</v>
      </c>
      <c r="B141" s="332"/>
      <c r="C141" s="332"/>
      <c r="D141" s="332"/>
      <c r="E141" s="332"/>
      <c r="F141" s="332"/>
      <c r="G141" s="332"/>
      <c r="H141" s="332"/>
    </row>
    <row r="142" spans="1:8" hidden="1" x14ac:dyDescent="0.3">
      <c r="A142" s="168" t="s">
        <v>140</v>
      </c>
      <c r="B142" s="22"/>
      <c r="C142" s="23"/>
      <c r="D142" s="23"/>
      <c r="E142" s="23"/>
      <c r="F142" s="134">
        <f>C142</f>
        <v>0</v>
      </c>
      <c r="G142" s="130"/>
      <c r="H142" s="117"/>
    </row>
    <row r="143" spans="1:8" hidden="1" x14ac:dyDescent="0.3">
      <c r="A143" s="168" t="s">
        <v>141</v>
      </c>
      <c r="B143" s="22"/>
      <c r="C143" s="23"/>
      <c r="D143" s="23"/>
      <c r="E143" s="23"/>
      <c r="F143" s="134">
        <f t="shared" ref="F143:F149" si="30">C143</f>
        <v>0</v>
      </c>
      <c r="G143" s="130"/>
      <c r="H143" s="117"/>
    </row>
    <row r="144" spans="1:8" hidden="1" x14ac:dyDescent="0.3">
      <c r="A144" s="168" t="s">
        <v>142</v>
      </c>
      <c r="B144" s="22"/>
      <c r="C144" s="23"/>
      <c r="D144" s="23"/>
      <c r="E144" s="23"/>
      <c r="F144" s="134">
        <f t="shared" si="30"/>
        <v>0</v>
      </c>
      <c r="G144" s="130"/>
      <c r="H144" s="117"/>
    </row>
    <row r="145" spans="1:8" hidden="1" x14ac:dyDescent="0.3">
      <c r="A145" s="168" t="s">
        <v>143</v>
      </c>
      <c r="B145" s="22"/>
      <c r="C145" s="23"/>
      <c r="D145" s="23"/>
      <c r="E145" s="23"/>
      <c r="F145" s="134">
        <f t="shared" si="30"/>
        <v>0</v>
      </c>
      <c r="G145" s="130"/>
      <c r="H145" s="117"/>
    </row>
    <row r="146" spans="1:8" hidden="1" x14ac:dyDescent="0.3">
      <c r="A146" s="168" t="s">
        <v>144</v>
      </c>
      <c r="B146" s="22"/>
      <c r="C146" s="23"/>
      <c r="D146" s="23"/>
      <c r="E146" s="23"/>
      <c r="F146" s="134">
        <f t="shared" si="30"/>
        <v>0</v>
      </c>
      <c r="G146" s="130"/>
      <c r="H146" s="117"/>
    </row>
    <row r="147" spans="1:8" hidden="1" x14ac:dyDescent="0.3">
      <c r="A147" s="168" t="s">
        <v>145</v>
      </c>
      <c r="B147" s="22"/>
      <c r="C147" s="23"/>
      <c r="D147" s="23"/>
      <c r="E147" s="23"/>
      <c r="F147" s="134">
        <f t="shared" si="30"/>
        <v>0</v>
      </c>
      <c r="G147" s="130"/>
      <c r="H147" s="117"/>
    </row>
    <row r="148" spans="1:8" hidden="1" x14ac:dyDescent="0.3">
      <c r="A148" s="168" t="s">
        <v>146</v>
      </c>
      <c r="B148" s="181"/>
      <c r="C148" s="24"/>
      <c r="D148" s="24"/>
      <c r="E148" s="24"/>
      <c r="F148" s="134">
        <f t="shared" si="30"/>
        <v>0</v>
      </c>
      <c r="G148" s="131"/>
      <c r="H148" s="118"/>
    </row>
    <row r="149" spans="1:8" hidden="1" x14ac:dyDescent="0.3">
      <c r="A149" s="168" t="s">
        <v>147</v>
      </c>
      <c r="B149" s="181"/>
      <c r="C149" s="24"/>
      <c r="D149" s="24"/>
      <c r="E149" s="24"/>
      <c r="F149" s="134">
        <f t="shared" si="30"/>
        <v>0</v>
      </c>
      <c r="G149" s="131"/>
      <c r="H149" s="118"/>
    </row>
    <row r="150" spans="1:8" hidden="1" x14ac:dyDescent="0.3">
      <c r="B150" s="102" t="s">
        <v>175</v>
      </c>
      <c r="C150" s="25">
        <f>SUM(C142:C149)</f>
        <v>0</v>
      </c>
      <c r="D150" s="25">
        <f t="shared" ref="D150:F150" si="31">SUM(D142:D149)</f>
        <v>0</v>
      </c>
      <c r="E150" s="25">
        <f t="shared" si="31"/>
        <v>0</v>
      </c>
      <c r="F150" s="28">
        <f t="shared" si="31"/>
        <v>0</v>
      </c>
      <c r="G150" s="119">
        <f>(G142*F142)+(G143*F143)+(G144*F144)+(G145*F145)+(G146*F146)+(G147*F147)+(G148*F148)+(G149*F149)</f>
        <v>0</v>
      </c>
      <c r="H150" s="118"/>
    </row>
    <row r="151" spans="1:8" ht="51" hidden="1" customHeight="1" x14ac:dyDescent="0.3">
      <c r="A151" s="102" t="s">
        <v>148</v>
      </c>
      <c r="B151" s="332"/>
      <c r="C151" s="332"/>
      <c r="D151" s="332"/>
      <c r="E151" s="332"/>
      <c r="F151" s="332"/>
      <c r="G151" s="332"/>
      <c r="H151" s="332"/>
    </row>
    <row r="152" spans="1:8" hidden="1" x14ac:dyDescent="0.3">
      <c r="A152" s="168" t="s">
        <v>149</v>
      </c>
      <c r="B152" s="22"/>
      <c r="C152" s="23"/>
      <c r="D152" s="23"/>
      <c r="E152" s="23"/>
      <c r="F152" s="134">
        <f>C152</f>
        <v>0</v>
      </c>
      <c r="G152" s="130"/>
      <c r="H152" s="117"/>
    </row>
    <row r="153" spans="1:8" hidden="1" x14ac:dyDescent="0.3">
      <c r="A153" s="168" t="s">
        <v>150</v>
      </c>
      <c r="B153" s="22"/>
      <c r="C153" s="23"/>
      <c r="D153" s="23"/>
      <c r="E153" s="23"/>
      <c r="F153" s="134">
        <f t="shared" ref="F153:F159" si="32">C153</f>
        <v>0</v>
      </c>
      <c r="G153" s="130"/>
      <c r="H153" s="117"/>
    </row>
    <row r="154" spans="1:8" hidden="1" x14ac:dyDescent="0.3">
      <c r="A154" s="168" t="s">
        <v>151</v>
      </c>
      <c r="B154" s="22"/>
      <c r="C154" s="23"/>
      <c r="D154" s="23"/>
      <c r="E154" s="23"/>
      <c r="F154" s="134">
        <f t="shared" si="32"/>
        <v>0</v>
      </c>
      <c r="G154" s="130"/>
      <c r="H154" s="117"/>
    </row>
    <row r="155" spans="1:8" hidden="1" x14ac:dyDescent="0.3">
      <c r="A155" s="168" t="s">
        <v>152</v>
      </c>
      <c r="B155" s="22"/>
      <c r="C155" s="23"/>
      <c r="D155" s="23"/>
      <c r="E155" s="23"/>
      <c r="F155" s="134">
        <f t="shared" si="32"/>
        <v>0</v>
      </c>
      <c r="G155" s="130"/>
      <c r="H155" s="117"/>
    </row>
    <row r="156" spans="1:8" hidden="1" x14ac:dyDescent="0.3">
      <c r="A156" s="168" t="s">
        <v>153</v>
      </c>
      <c r="B156" s="22"/>
      <c r="C156" s="23"/>
      <c r="D156" s="23"/>
      <c r="E156" s="23"/>
      <c r="F156" s="134">
        <f t="shared" si="32"/>
        <v>0</v>
      </c>
      <c r="G156" s="130"/>
      <c r="H156" s="117"/>
    </row>
    <row r="157" spans="1:8" hidden="1" x14ac:dyDescent="0.3">
      <c r="A157" s="168" t="s">
        <v>154</v>
      </c>
      <c r="B157" s="22"/>
      <c r="C157" s="23"/>
      <c r="D157" s="23"/>
      <c r="E157" s="23"/>
      <c r="F157" s="134">
        <f t="shared" si="32"/>
        <v>0</v>
      </c>
      <c r="G157" s="130"/>
      <c r="H157" s="117"/>
    </row>
    <row r="158" spans="1:8" hidden="1" x14ac:dyDescent="0.3">
      <c r="A158" s="168" t="s">
        <v>155</v>
      </c>
      <c r="B158" s="181"/>
      <c r="C158" s="24"/>
      <c r="D158" s="24"/>
      <c r="E158" s="24"/>
      <c r="F158" s="134">
        <f t="shared" si="32"/>
        <v>0</v>
      </c>
      <c r="G158" s="131"/>
      <c r="H158" s="118"/>
    </row>
    <row r="159" spans="1:8" hidden="1" x14ac:dyDescent="0.3">
      <c r="A159" s="168" t="s">
        <v>156</v>
      </c>
      <c r="B159" s="181"/>
      <c r="C159" s="24"/>
      <c r="D159" s="24"/>
      <c r="E159" s="24"/>
      <c r="F159" s="134">
        <f t="shared" si="32"/>
        <v>0</v>
      </c>
      <c r="G159" s="131"/>
      <c r="H159" s="118"/>
    </row>
    <row r="160" spans="1:8" hidden="1" x14ac:dyDescent="0.3">
      <c r="B160" s="102" t="s">
        <v>175</v>
      </c>
      <c r="C160" s="28">
        <f>SUM(C152:C159)</f>
        <v>0</v>
      </c>
      <c r="D160" s="28">
        <f t="shared" ref="D160:F160" si="33">SUM(D152:D159)</f>
        <v>0</v>
      </c>
      <c r="E160" s="28">
        <f t="shared" si="33"/>
        <v>0</v>
      </c>
      <c r="F160" s="28">
        <f t="shared" si="33"/>
        <v>0</v>
      </c>
      <c r="G160" s="119">
        <f>(G152*F152)+(G153*F153)+(G154*F154)+(G155*F155)+(G156*F156)+(G157*F157)+(G158*F158)+(G159*F159)</f>
        <v>0</v>
      </c>
      <c r="H160" s="118"/>
    </row>
    <row r="161" spans="1:8" ht="51" hidden="1" customHeight="1" x14ac:dyDescent="0.3">
      <c r="A161" s="102" t="s">
        <v>157</v>
      </c>
      <c r="B161" s="332"/>
      <c r="C161" s="332"/>
      <c r="D161" s="332"/>
      <c r="E161" s="332"/>
      <c r="F161" s="332"/>
      <c r="G161" s="332"/>
      <c r="H161" s="332"/>
    </row>
    <row r="162" spans="1:8" hidden="1" x14ac:dyDescent="0.3">
      <c r="A162" s="168" t="s">
        <v>158</v>
      </c>
      <c r="B162" s="22"/>
      <c r="C162" s="23"/>
      <c r="D162" s="23"/>
      <c r="E162" s="23"/>
      <c r="F162" s="134">
        <f>C162</f>
        <v>0</v>
      </c>
      <c r="G162" s="130"/>
      <c r="H162" s="117"/>
    </row>
    <row r="163" spans="1:8" hidden="1" x14ac:dyDescent="0.3">
      <c r="A163" s="168" t="s">
        <v>159</v>
      </c>
      <c r="B163" s="22"/>
      <c r="C163" s="23"/>
      <c r="D163" s="23"/>
      <c r="E163" s="23"/>
      <c r="F163" s="134">
        <f t="shared" ref="F163:F169" si="34">C163</f>
        <v>0</v>
      </c>
      <c r="G163" s="130"/>
      <c r="H163" s="117"/>
    </row>
    <row r="164" spans="1:8" hidden="1" x14ac:dyDescent="0.3">
      <c r="A164" s="168" t="s">
        <v>160</v>
      </c>
      <c r="B164" s="22"/>
      <c r="C164" s="23"/>
      <c r="D164" s="23"/>
      <c r="E164" s="23"/>
      <c r="F164" s="134">
        <f t="shared" si="34"/>
        <v>0</v>
      </c>
      <c r="G164" s="130"/>
      <c r="H164" s="117"/>
    </row>
    <row r="165" spans="1:8" hidden="1" x14ac:dyDescent="0.3">
      <c r="A165" s="168" t="s">
        <v>161</v>
      </c>
      <c r="B165" s="22"/>
      <c r="C165" s="23"/>
      <c r="D165" s="23"/>
      <c r="E165" s="23"/>
      <c r="F165" s="134">
        <f t="shared" si="34"/>
        <v>0</v>
      </c>
      <c r="G165" s="130"/>
      <c r="H165" s="117"/>
    </row>
    <row r="166" spans="1:8" hidden="1" x14ac:dyDescent="0.3">
      <c r="A166" s="168" t="s">
        <v>162</v>
      </c>
      <c r="B166" s="22"/>
      <c r="C166" s="23"/>
      <c r="D166" s="23"/>
      <c r="E166" s="23"/>
      <c r="F166" s="134">
        <f t="shared" si="34"/>
        <v>0</v>
      </c>
      <c r="G166" s="130"/>
      <c r="H166" s="117"/>
    </row>
    <row r="167" spans="1:8" hidden="1" x14ac:dyDescent="0.3">
      <c r="A167" s="168" t="s">
        <v>163</v>
      </c>
      <c r="B167" s="22"/>
      <c r="C167" s="23"/>
      <c r="D167" s="23"/>
      <c r="E167" s="23"/>
      <c r="F167" s="134">
        <f t="shared" si="34"/>
        <v>0</v>
      </c>
      <c r="G167" s="130"/>
      <c r="H167" s="117"/>
    </row>
    <row r="168" spans="1:8" hidden="1" x14ac:dyDescent="0.3">
      <c r="A168" s="168" t="s">
        <v>164</v>
      </c>
      <c r="B168" s="181"/>
      <c r="C168" s="24"/>
      <c r="D168" s="24"/>
      <c r="E168" s="24"/>
      <c r="F168" s="134">
        <f t="shared" si="34"/>
        <v>0</v>
      </c>
      <c r="G168" s="131"/>
      <c r="H168" s="118"/>
    </row>
    <row r="169" spans="1:8" hidden="1" x14ac:dyDescent="0.3">
      <c r="A169" s="168" t="s">
        <v>165</v>
      </c>
      <c r="B169" s="181"/>
      <c r="C169" s="24"/>
      <c r="D169" s="24"/>
      <c r="E169" s="24"/>
      <c r="F169" s="134">
        <f t="shared" si="34"/>
        <v>0</v>
      </c>
      <c r="G169" s="131"/>
      <c r="H169" s="118"/>
    </row>
    <row r="170" spans="1:8" hidden="1" x14ac:dyDescent="0.3">
      <c r="B170" s="102" t="s">
        <v>175</v>
      </c>
      <c r="C170" s="28">
        <f>SUM(C162:C169)</f>
        <v>0</v>
      </c>
      <c r="D170" s="28">
        <f t="shared" ref="D170:F170" si="35">SUM(D162:D169)</f>
        <v>0</v>
      </c>
      <c r="E170" s="28">
        <f t="shared" si="35"/>
        <v>0</v>
      </c>
      <c r="F170" s="28">
        <f t="shared" si="35"/>
        <v>0</v>
      </c>
      <c r="G170" s="119">
        <f>(G162*F162)+(G163*F163)+(G164*F164)+(G165*F165)+(G166*F166)+(G167*F167)+(G168*F168)+(G169*F169)</f>
        <v>0</v>
      </c>
      <c r="H170" s="118"/>
    </row>
    <row r="171" spans="1:8" ht="51" hidden="1" customHeight="1" x14ac:dyDescent="0.3">
      <c r="A171" s="102" t="s">
        <v>166</v>
      </c>
      <c r="B171" s="332"/>
      <c r="C171" s="332"/>
      <c r="D171" s="332"/>
      <c r="E171" s="332"/>
      <c r="F171" s="332"/>
      <c r="G171" s="332"/>
      <c r="H171" s="332"/>
    </row>
    <row r="172" spans="1:8" hidden="1" x14ac:dyDescent="0.3">
      <c r="A172" s="168" t="s">
        <v>167</v>
      </c>
      <c r="B172" s="22"/>
      <c r="C172" s="23"/>
      <c r="D172" s="23"/>
      <c r="E172" s="23"/>
      <c r="F172" s="134">
        <f>C172</f>
        <v>0</v>
      </c>
      <c r="G172" s="130"/>
      <c r="H172" s="117"/>
    </row>
    <row r="173" spans="1:8" hidden="1" x14ac:dyDescent="0.3">
      <c r="A173" s="168" t="s">
        <v>168</v>
      </c>
      <c r="B173" s="22"/>
      <c r="C173" s="23"/>
      <c r="D173" s="23"/>
      <c r="E173" s="23"/>
      <c r="F173" s="134">
        <f t="shared" ref="F173:F179" si="36">C173</f>
        <v>0</v>
      </c>
      <c r="G173" s="130"/>
      <c r="H173" s="117"/>
    </row>
    <row r="174" spans="1:8" hidden="1" x14ac:dyDescent="0.3">
      <c r="A174" s="168" t="s">
        <v>169</v>
      </c>
      <c r="B174" s="22"/>
      <c r="C174" s="23"/>
      <c r="D174" s="23"/>
      <c r="E174" s="23"/>
      <c r="F174" s="134">
        <f t="shared" si="36"/>
        <v>0</v>
      </c>
      <c r="G174" s="130"/>
      <c r="H174" s="117"/>
    </row>
    <row r="175" spans="1:8" hidden="1" x14ac:dyDescent="0.3">
      <c r="A175" s="168" t="s">
        <v>170</v>
      </c>
      <c r="B175" s="22"/>
      <c r="C175" s="23"/>
      <c r="D175" s="23"/>
      <c r="E175" s="23"/>
      <c r="F175" s="134">
        <f t="shared" si="36"/>
        <v>0</v>
      </c>
      <c r="G175" s="130"/>
      <c r="H175" s="117"/>
    </row>
    <row r="176" spans="1:8" hidden="1" x14ac:dyDescent="0.3">
      <c r="A176" s="168" t="s">
        <v>171</v>
      </c>
      <c r="B176" s="22"/>
      <c r="C176" s="23"/>
      <c r="D176" s="23"/>
      <c r="E176" s="23"/>
      <c r="F176" s="134">
        <f t="shared" si="36"/>
        <v>0</v>
      </c>
      <c r="G176" s="130"/>
      <c r="H176" s="117"/>
    </row>
    <row r="177" spans="1:10" hidden="1" x14ac:dyDescent="0.3">
      <c r="A177" s="168" t="s">
        <v>172</v>
      </c>
      <c r="B177" s="22"/>
      <c r="C177" s="23"/>
      <c r="D177" s="23"/>
      <c r="E177" s="23"/>
      <c r="F177" s="134">
        <f t="shared" si="36"/>
        <v>0</v>
      </c>
      <c r="G177" s="130"/>
      <c r="H177" s="117"/>
    </row>
    <row r="178" spans="1:10" hidden="1" x14ac:dyDescent="0.3">
      <c r="A178" s="168" t="s">
        <v>173</v>
      </c>
      <c r="B178" s="181"/>
      <c r="C178" s="24"/>
      <c r="D178" s="24"/>
      <c r="E178" s="24"/>
      <c r="F178" s="134">
        <f t="shared" si="36"/>
        <v>0</v>
      </c>
      <c r="G178" s="131"/>
      <c r="H178" s="118"/>
    </row>
    <row r="179" spans="1:10" hidden="1" x14ac:dyDescent="0.3">
      <c r="A179" s="168" t="s">
        <v>174</v>
      </c>
      <c r="B179" s="181"/>
      <c r="C179" s="24"/>
      <c r="D179" s="24"/>
      <c r="E179" s="24"/>
      <c r="F179" s="134">
        <f t="shared" si="36"/>
        <v>0</v>
      </c>
      <c r="G179" s="131"/>
      <c r="H179" s="118"/>
    </row>
    <row r="180" spans="1:10" hidden="1" x14ac:dyDescent="0.3">
      <c r="B180" s="102" t="s">
        <v>175</v>
      </c>
      <c r="C180" s="25">
        <f>SUM(C172:C179)</f>
        <v>0</v>
      </c>
      <c r="D180" s="25">
        <f t="shared" ref="D180:F180" si="37">SUM(D172:D179)</f>
        <v>0</v>
      </c>
      <c r="E180" s="25">
        <f t="shared" si="37"/>
        <v>0</v>
      </c>
      <c r="F180" s="25">
        <f t="shared" si="37"/>
        <v>0</v>
      </c>
      <c r="G180" s="119">
        <f>(G172*F172)+(G173*F173)+(G174*F174)+(G175*F175)+(G176*F176)+(G177*F177)+(G178*F178)+(G179*F179)</f>
        <v>0</v>
      </c>
      <c r="H180" s="118"/>
    </row>
    <row r="181" spans="1:10" ht="15.75" customHeight="1" x14ac:dyDescent="0.3">
      <c r="A181" s="7"/>
      <c r="B181" s="17"/>
      <c r="C181" s="30"/>
      <c r="D181" s="30"/>
      <c r="E181" s="30"/>
      <c r="F181" s="30"/>
      <c r="G181" s="30"/>
      <c r="H181" s="17"/>
    </row>
    <row r="182" spans="1:10" ht="15.75" customHeight="1" thickBot="1" x14ac:dyDescent="0.35">
      <c r="A182" s="7"/>
      <c r="B182" s="17"/>
      <c r="C182" s="30"/>
      <c r="D182" s="30"/>
      <c r="E182" s="30"/>
      <c r="F182" s="30"/>
      <c r="G182" s="30"/>
      <c r="H182" s="17"/>
    </row>
    <row r="183" spans="1:10" ht="63.75" customHeight="1" x14ac:dyDescent="0.3">
      <c r="A183" s="102" t="s">
        <v>553</v>
      </c>
      <c r="B183" s="21"/>
      <c r="C183" s="38">
        <v>21076.95</v>
      </c>
      <c r="D183" s="38"/>
      <c r="E183" s="38"/>
      <c r="F183" s="120">
        <f>C183</f>
        <v>21076.95</v>
      </c>
      <c r="G183" s="132"/>
      <c r="H183" s="221"/>
      <c r="I183" s="239">
        <v>8284.94</v>
      </c>
      <c r="J183" s="279">
        <f>C183-I183</f>
        <v>12792.01</v>
      </c>
    </row>
    <row r="184" spans="1:10" ht="69.75" customHeight="1" x14ac:dyDescent="0.3">
      <c r="A184" s="102" t="s">
        <v>551</v>
      </c>
      <c r="B184" s="21"/>
      <c r="C184" s="38">
        <v>25582.720000000001</v>
      </c>
      <c r="D184" s="38"/>
      <c r="E184" s="38"/>
      <c r="F184" s="120">
        <f t="shared" ref="F184:F186" si="38">C184</f>
        <v>25582.720000000001</v>
      </c>
      <c r="G184" s="132"/>
      <c r="H184" s="221" t="s">
        <v>582</v>
      </c>
      <c r="I184" s="240">
        <v>4704.99</v>
      </c>
      <c r="J184" s="280">
        <f t="shared" ref="J184:J186" si="39">C184-I184</f>
        <v>20877.730000000003</v>
      </c>
    </row>
    <row r="185" spans="1:10" ht="57" customHeight="1" x14ac:dyDescent="0.3">
      <c r="A185" s="102" t="s">
        <v>554</v>
      </c>
      <c r="B185" s="124"/>
      <c r="C185" s="38">
        <v>3834.05</v>
      </c>
      <c r="D185" s="38"/>
      <c r="E185" s="38"/>
      <c r="F185" s="120">
        <f t="shared" si="38"/>
        <v>3834.05</v>
      </c>
      <c r="G185" s="132"/>
      <c r="H185" s="221"/>
      <c r="I185" s="240"/>
      <c r="J185" s="280">
        <f t="shared" si="39"/>
        <v>3834.05</v>
      </c>
    </row>
    <row r="186" spans="1:10" ht="65.25" customHeight="1" x14ac:dyDescent="0.3">
      <c r="A186" s="125" t="s">
        <v>558</v>
      </c>
      <c r="B186" s="21"/>
      <c r="C186" s="38">
        <v>23019.47</v>
      </c>
      <c r="D186" s="38"/>
      <c r="E186" s="38"/>
      <c r="F186" s="120">
        <f t="shared" si="38"/>
        <v>23019.47</v>
      </c>
      <c r="G186" s="132"/>
      <c r="H186" s="221"/>
      <c r="I186" s="240"/>
      <c r="J186" s="280">
        <f t="shared" si="39"/>
        <v>23019.47</v>
      </c>
    </row>
    <row r="187" spans="1:10" ht="21.75" customHeight="1" thickBot="1" x14ac:dyDescent="0.35">
      <c r="A187" s="7"/>
      <c r="B187" s="126" t="s">
        <v>552</v>
      </c>
      <c r="C187" s="106">
        <f>SUM(C183:C186)</f>
        <v>73513.19</v>
      </c>
      <c r="D187" s="106">
        <f t="shared" ref="D187:E187" si="40">SUM(D183:D186)</f>
        <v>0</v>
      </c>
      <c r="E187" s="106">
        <f t="shared" si="40"/>
        <v>0</v>
      </c>
      <c r="F187" s="106">
        <f>SUM(F183:F186)</f>
        <v>73513.19</v>
      </c>
      <c r="G187" s="119">
        <f>(G183*F183)+(G184*F184)+(G185*F185)+(G186*F186)</f>
        <v>0</v>
      </c>
      <c r="H187" s="222"/>
      <c r="I187" s="241">
        <f>SUM(I183:I186)</f>
        <v>12989.93</v>
      </c>
      <c r="J187" s="281">
        <f>SUM(J183:J186)</f>
        <v>60523.260000000009</v>
      </c>
    </row>
    <row r="188" spans="1:10" ht="15.75" customHeight="1" x14ac:dyDescent="0.3">
      <c r="A188" s="7"/>
      <c r="B188" s="17"/>
      <c r="C188" s="30"/>
      <c r="D188" s="30"/>
      <c r="E188" s="30"/>
      <c r="F188" s="30"/>
      <c r="G188" s="30"/>
      <c r="H188" s="17"/>
    </row>
    <row r="189" spans="1:10" ht="15.75" customHeight="1" x14ac:dyDescent="0.3">
      <c r="A189" s="7"/>
      <c r="B189" s="17"/>
      <c r="C189" s="30"/>
      <c r="D189" s="30"/>
      <c r="E189" s="30"/>
      <c r="F189" s="30"/>
      <c r="G189" s="30"/>
      <c r="H189" s="17"/>
    </row>
    <row r="190" spans="1:10" ht="15.75" customHeight="1" x14ac:dyDescent="0.3">
      <c r="A190" s="7"/>
      <c r="B190" s="17"/>
      <c r="C190" s="30"/>
      <c r="D190" s="30"/>
      <c r="E190" s="30"/>
      <c r="F190" s="30"/>
      <c r="G190" s="30"/>
      <c r="H190" s="17"/>
    </row>
    <row r="191" spans="1:10" ht="15.75" customHeight="1" x14ac:dyDescent="0.3">
      <c r="A191" s="7"/>
      <c r="B191" s="17"/>
      <c r="C191" s="30"/>
      <c r="D191" s="30"/>
      <c r="E191" s="30"/>
      <c r="F191" s="30"/>
      <c r="G191" s="30"/>
      <c r="H191" s="17"/>
    </row>
    <row r="192" spans="1:10" ht="15.75" customHeight="1" x14ac:dyDescent="0.3">
      <c r="A192" s="7"/>
      <c r="B192" s="17"/>
      <c r="C192" s="30"/>
      <c r="D192" s="30"/>
      <c r="E192" s="30"/>
      <c r="F192" s="30"/>
      <c r="G192" s="30"/>
      <c r="H192" s="17"/>
    </row>
    <row r="193" spans="1:9" ht="15.75" customHeight="1" x14ac:dyDescent="0.3">
      <c r="A193" s="7"/>
      <c r="B193" s="17"/>
      <c r="C193" s="30"/>
      <c r="D193" s="30"/>
      <c r="E193" s="30"/>
      <c r="F193" s="30"/>
      <c r="G193" s="30"/>
      <c r="H193" s="17"/>
    </row>
    <row r="194" spans="1:9" ht="15.75" customHeight="1" thickBot="1" x14ac:dyDescent="0.35">
      <c r="A194" s="7"/>
      <c r="B194" s="17"/>
      <c r="C194" s="30"/>
      <c r="D194" s="30"/>
      <c r="E194" s="30"/>
      <c r="F194" s="30"/>
      <c r="G194" s="30"/>
      <c r="H194" s="17"/>
    </row>
    <row r="195" spans="1:9" x14ac:dyDescent="0.3">
      <c r="A195" s="7"/>
      <c r="B195" s="338" t="s">
        <v>614</v>
      </c>
      <c r="C195" s="339"/>
      <c r="D195" s="139"/>
      <c r="E195" s="139"/>
      <c r="F195" s="139"/>
      <c r="G195" s="20"/>
      <c r="H195" s="340" t="s">
        <v>615</v>
      </c>
      <c r="I195" s="341"/>
    </row>
    <row r="196" spans="1:9" ht="40.5" customHeight="1" x14ac:dyDescent="0.3">
      <c r="A196" s="7"/>
      <c r="B196" s="333"/>
      <c r="C196" s="144" t="s">
        <v>559</v>
      </c>
      <c r="D196" s="140" t="s">
        <v>549</v>
      </c>
      <c r="E196" s="119" t="s">
        <v>550</v>
      </c>
      <c r="F196" s="335" t="s">
        <v>64</v>
      </c>
      <c r="G196" s="17"/>
      <c r="H196" s="342"/>
      <c r="I196" s="242" t="s">
        <v>559</v>
      </c>
    </row>
    <row r="197" spans="1:9" ht="24.75" customHeight="1" x14ac:dyDescent="0.3">
      <c r="A197" s="7"/>
      <c r="B197" s="334"/>
      <c r="C197" s="145" t="str">
        <f>C13</f>
        <v>Interpeace</v>
      </c>
      <c r="D197" s="141">
        <f t="shared" ref="D197:E197" si="41">D13</f>
        <v>0</v>
      </c>
      <c r="E197" s="135">
        <f t="shared" si="41"/>
        <v>0</v>
      </c>
      <c r="F197" s="336"/>
      <c r="G197" s="17"/>
      <c r="H197" s="343"/>
      <c r="I197" s="243">
        <f>I13</f>
        <v>0</v>
      </c>
    </row>
    <row r="198" spans="1:9" ht="41.25" customHeight="1" x14ac:dyDescent="0.3">
      <c r="A198" s="31"/>
      <c r="B198" s="121" t="s">
        <v>63</v>
      </c>
      <c r="C198" s="122">
        <f>SUM(C24,C34,C44,C54,C66,C76,C86,C96,C108,C118,C128,C138,C150,C160,C170,C180,C183,C184,C185,C186)</f>
        <v>476136.66000000003</v>
      </c>
      <c r="D198" s="142">
        <f>SUM(D24,D34,D44,D54,D66,D76,D86,D96,D108,D118,D128,D138,D150,D160,D170,D180,D183,D184,D185)</f>
        <v>0</v>
      </c>
      <c r="E198" s="103">
        <f>SUM(E24,E34,E44,E54,E66,E76,E86,E96,E108,E118,E128,E138,E150,E160,E170,E180,E183,E184,E185)</f>
        <v>0</v>
      </c>
      <c r="F198" s="133">
        <f>SUM(C198:E198)</f>
        <v>476136.66000000003</v>
      </c>
      <c r="G198" s="17"/>
      <c r="H198" s="244" t="s">
        <v>621</v>
      </c>
      <c r="I198" s="245">
        <f>I187+I128+I118+I108+I76+I66+I44+I34+I24</f>
        <v>164891.32000000004</v>
      </c>
    </row>
    <row r="199" spans="1:9" ht="51.75" customHeight="1" x14ac:dyDescent="0.3">
      <c r="A199" s="5"/>
      <c r="B199" s="121" t="s">
        <v>9</v>
      </c>
      <c r="C199" s="122">
        <f>C198*0.07</f>
        <v>33329.566200000008</v>
      </c>
      <c r="D199" s="142">
        <f t="shared" ref="D199:E199" si="42">D198*0.07</f>
        <v>0</v>
      </c>
      <c r="E199" s="103">
        <f t="shared" si="42"/>
        <v>0</v>
      </c>
      <c r="F199" s="133">
        <f>F198*0.07</f>
        <v>33329.566200000008</v>
      </c>
      <c r="G199" s="5"/>
      <c r="H199" s="244" t="s">
        <v>9</v>
      </c>
      <c r="I199" s="245">
        <f>I198*0.07</f>
        <v>11542.392400000004</v>
      </c>
    </row>
    <row r="200" spans="1:9" ht="51.75" customHeight="1" thickBot="1" x14ac:dyDescent="0.35">
      <c r="A200" s="5"/>
      <c r="B200" s="40" t="s">
        <v>64</v>
      </c>
      <c r="C200" s="123">
        <f>SUM(C198:C199)</f>
        <v>509466.22620000003</v>
      </c>
      <c r="D200" s="143">
        <f t="shared" ref="D200:E200" si="43">SUM(D198:D199)</f>
        <v>0</v>
      </c>
      <c r="E200" s="108">
        <f t="shared" si="43"/>
        <v>0</v>
      </c>
      <c r="F200" s="108">
        <f>SUM(F198:F199)</f>
        <v>509466.22620000003</v>
      </c>
      <c r="G200" s="5"/>
      <c r="H200" s="246" t="s">
        <v>64</v>
      </c>
      <c r="I200" s="247">
        <f>SUM(I198:I199)</f>
        <v>176433.71240000005</v>
      </c>
    </row>
    <row r="201" spans="1:9" ht="42" customHeight="1" x14ac:dyDescent="0.3">
      <c r="A201" s="5"/>
      <c r="H201" s="4"/>
    </row>
    <row r="202" spans="1:9" s="58" customFormat="1" ht="29.25" hidden="1" customHeight="1" x14ac:dyDescent="0.3">
      <c r="A202" s="17"/>
      <c r="B202" s="43"/>
      <c r="C202" s="44"/>
      <c r="D202" s="44"/>
      <c r="E202" s="44"/>
      <c r="F202" s="44"/>
      <c r="G202" s="44"/>
      <c r="H202" s="20"/>
    </row>
    <row r="203" spans="1:9" ht="23.25" hidden="1" customHeight="1" x14ac:dyDescent="0.3">
      <c r="A203" s="2"/>
      <c r="B203" s="320" t="s">
        <v>29</v>
      </c>
      <c r="C203" s="321"/>
      <c r="D203" s="322"/>
      <c r="E203" s="322"/>
      <c r="F203" s="322"/>
      <c r="G203" s="323"/>
      <c r="H203" s="2"/>
    </row>
    <row r="204" spans="1:9" ht="41.25" hidden="1" customHeight="1" x14ac:dyDescent="0.3">
      <c r="A204" s="2"/>
      <c r="B204" s="104"/>
      <c r="C204" s="105" t="s">
        <v>559</v>
      </c>
      <c r="D204" s="105" t="s">
        <v>549</v>
      </c>
      <c r="E204" s="105" t="s">
        <v>550</v>
      </c>
      <c r="F204" s="326" t="s">
        <v>64</v>
      </c>
      <c r="G204" s="328" t="s">
        <v>31</v>
      </c>
      <c r="H204" s="2"/>
    </row>
    <row r="205" spans="1:9" ht="27.75" hidden="1" customHeight="1" x14ac:dyDescent="0.3">
      <c r="A205" s="2"/>
      <c r="B205" s="104"/>
      <c r="C205" s="105" t="str">
        <f>C13</f>
        <v>Interpeace</v>
      </c>
      <c r="D205" s="105">
        <f t="shared" ref="D205:E205" si="44">D13</f>
        <v>0</v>
      </c>
      <c r="E205" s="105">
        <f t="shared" si="44"/>
        <v>0</v>
      </c>
      <c r="F205" s="327"/>
      <c r="G205" s="329"/>
      <c r="H205" s="2"/>
    </row>
    <row r="206" spans="1:9" ht="55.5" hidden="1" customHeight="1" x14ac:dyDescent="0.3">
      <c r="A206" s="2"/>
      <c r="B206" s="39" t="s">
        <v>30</v>
      </c>
      <c r="C206" s="106">
        <f>C200*G206</f>
        <v>178313.17916999999</v>
      </c>
      <c r="D206" s="107">
        <f>SUM(D198:D199)*0.7</f>
        <v>0</v>
      </c>
      <c r="E206" s="107">
        <f>SUM(E198:E199)*0.7</f>
        <v>0</v>
      </c>
      <c r="F206" s="107"/>
      <c r="G206" s="166">
        <v>0.35</v>
      </c>
      <c r="H206" s="2"/>
    </row>
    <row r="207" spans="1:9" ht="57.75" hidden="1" customHeight="1" x14ac:dyDescent="0.3">
      <c r="A207" s="319"/>
      <c r="B207" s="127" t="s">
        <v>32</v>
      </c>
      <c r="C207" s="128">
        <f>C200*G207</f>
        <v>178313.17916999999</v>
      </c>
      <c r="D207" s="129">
        <f>SUM(D198:D199)*0.3</f>
        <v>0</v>
      </c>
      <c r="E207" s="129">
        <f>SUM(E198:E199)*0.3</f>
        <v>0</v>
      </c>
      <c r="F207" s="129"/>
      <c r="G207" s="167">
        <v>0.35</v>
      </c>
      <c r="H207" s="60"/>
    </row>
    <row r="208" spans="1:9" ht="57.75" hidden="1" customHeight="1" x14ac:dyDescent="0.3">
      <c r="A208" s="319"/>
      <c r="B208" s="127" t="s">
        <v>560</v>
      </c>
      <c r="C208" s="128">
        <f>C200*G208</f>
        <v>152839.86786</v>
      </c>
      <c r="D208" s="129"/>
      <c r="E208" s="129"/>
      <c r="F208" s="129"/>
      <c r="G208" s="167">
        <v>0.3</v>
      </c>
      <c r="H208" s="60"/>
    </row>
    <row r="209" spans="1:8" ht="38.25" hidden="1" customHeight="1" x14ac:dyDescent="0.3">
      <c r="A209" s="319"/>
      <c r="B209" s="40" t="s">
        <v>557</v>
      </c>
      <c r="C209" s="108">
        <f>SUM(C206:C208)</f>
        <v>509466.22619999998</v>
      </c>
      <c r="D209" s="108">
        <f t="shared" ref="D209:E209" si="45">SUM(D206:D207)</f>
        <v>0</v>
      </c>
      <c r="E209" s="108">
        <f t="shared" si="45"/>
        <v>0</v>
      </c>
      <c r="F209" s="109"/>
      <c r="G209" s="110"/>
      <c r="H209" s="60"/>
    </row>
    <row r="210" spans="1:8" ht="21.75" hidden="1" customHeight="1" x14ac:dyDescent="0.3">
      <c r="A210" s="319"/>
      <c r="B210" s="3"/>
      <c r="C210" s="12"/>
      <c r="D210" s="12"/>
      <c r="E210" s="12"/>
      <c r="F210" s="12"/>
      <c r="G210" s="12"/>
      <c r="H210" s="60"/>
    </row>
    <row r="211" spans="1:8" ht="49.5" hidden="1" customHeight="1" x14ac:dyDescent="0.3">
      <c r="A211" s="319"/>
      <c r="B211" s="206" t="s">
        <v>176</v>
      </c>
      <c r="C211" s="111">
        <f>SUM(G24,G34,G44,G54,G66,G76,G86,G96,G108,G118,G128,G138,G150,G160,G170,G180,G187)*1.07</f>
        <v>154689.63785000003</v>
      </c>
      <c r="D211" s="44"/>
      <c r="E211" s="44"/>
      <c r="F211" s="44"/>
      <c r="G211" s="12"/>
      <c r="H211" s="60"/>
    </row>
    <row r="212" spans="1:8" ht="28.5" hidden="1" customHeight="1" x14ac:dyDescent="0.3">
      <c r="A212" s="319"/>
      <c r="B212" s="207" t="s">
        <v>16</v>
      </c>
      <c r="C212" s="173">
        <f>C211/C200</f>
        <v>0.30363080003123477</v>
      </c>
      <c r="D212" s="50"/>
      <c r="E212" s="50"/>
      <c r="F212" s="50"/>
      <c r="H212" s="60"/>
    </row>
    <row r="213" spans="1:8" ht="28.5" hidden="1" customHeight="1" x14ac:dyDescent="0.3">
      <c r="A213" s="319"/>
      <c r="B213" s="330"/>
      <c r="C213" s="331"/>
      <c r="D213" s="208"/>
      <c r="E213" s="208"/>
      <c r="F213" s="208"/>
      <c r="H213" s="60"/>
    </row>
    <row r="214" spans="1:8" ht="28.5" hidden="1" customHeight="1" x14ac:dyDescent="0.3">
      <c r="A214" s="319"/>
      <c r="B214" s="207" t="s">
        <v>177</v>
      </c>
      <c r="C214" s="112">
        <f>SUM(C185:E186)*1.07</f>
        <v>28733.2664</v>
      </c>
      <c r="D214" s="51"/>
      <c r="E214" s="51"/>
      <c r="F214" s="51"/>
      <c r="H214" s="60"/>
    </row>
    <row r="215" spans="1:8" ht="23.25" hidden="1" customHeight="1" x14ac:dyDescent="0.3">
      <c r="A215" s="319"/>
      <c r="B215" s="207" t="s">
        <v>17</v>
      </c>
      <c r="C215" s="173">
        <f>C214/C200</f>
        <v>5.639876585012378E-2</v>
      </c>
      <c r="D215" s="51"/>
      <c r="E215" s="51"/>
      <c r="F215" s="51"/>
      <c r="H215" s="60"/>
    </row>
    <row r="216" spans="1:8" ht="68.25" hidden="1" customHeight="1" x14ac:dyDescent="0.3">
      <c r="A216" s="319"/>
      <c r="B216" s="324" t="s">
        <v>623</v>
      </c>
      <c r="C216" s="325"/>
      <c r="D216" s="19"/>
      <c r="E216" s="19"/>
      <c r="F216" s="19"/>
      <c r="G216" s="60"/>
      <c r="H216" s="60"/>
    </row>
    <row r="217" spans="1:8" ht="55.5" hidden="1" customHeight="1" x14ac:dyDescent="0.3">
      <c r="A217" s="319"/>
    </row>
    <row r="218" spans="1:8" ht="42.75" customHeight="1" x14ac:dyDescent="0.3">
      <c r="A218" s="319"/>
      <c r="H218" s="60"/>
    </row>
    <row r="219" spans="1:8" ht="21.75" customHeight="1" x14ac:dyDescent="0.3">
      <c r="A219" s="319"/>
      <c r="H219" s="60"/>
    </row>
    <row r="220" spans="1:8" ht="21.75" customHeight="1" x14ac:dyDescent="0.3">
      <c r="A220" s="319"/>
    </row>
    <row r="221" spans="1:8" s="60" customFormat="1" ht="23.25" customHeight="1" x14ac:dyDescent="0.3">
      <c r="A221" s="319"/>
      <c r="B221" s="56"/>
      <c r="C221" s="56"/>
      <c r="D221" s="56"/>
      <c r="E221" s="56"/>
      <c r="F221" s="56"/>
      <c r="G221" s="56"/>
      <c r="H221" s="56"/>
    </row>
    <row r="222" spans="1:8" ht="23.25" customHeight="1" x14ac:dyDescent="0.3"/>
    <row r="223" spans="1:8" ht="21.75" customHeight="1" x14ac:dyDescent="0.3"/>
    <row r="224" spans="1:8" ht="16.5" customHeight="1" x14ac:dyDescent="0.3"/>
    <row r="225" ht="29.25" customHeight="1" x14ac:dyDescent="0.3"/>
    <row r="226" ht="24.75" customHeight="1" x14ac:dyDescent="0.3"/>
    <row r="227" ht="33" customHeight="1" x14ac:dyDescent="0.3"/>
    <row r="229" ht="15" customHeight="1" x14ac:dyDescent="0.3"/>
    <row r="230" ht="25.5" customHeight="1" x14ac:dyDescent="0.3"/>
  </sheetData>
  <sheetProtection formatCells="0" formatColumns="0" formatRows="0"/>
  <mergeCells count="35">
    <mergeCell ref="B161:H161"/>
    <mergeCell ref="B195:C195"/>
    <mergeCell ref="B171:H171"/>
    <mergeCell ref="H195:I195"/>
    <mergeCell ref="H196:H197"/>
    <mergeCell ref="B25:J25"/>
    <mergeCell ref="B35:J35"/>
    <mergeCell ref="A11:H11"/>
    <mergeCell ref="A207:A221"/>
    <mergeCell ref="B203:G203"/>
    <mergeCell ref="B216:C216"/>
    <mergeCell ref="F204:F205"/>
    <mergeCell ref="G204:G205"/>
    <mergeCell ref="B213:C213"/>
    <mergeCell ref="B77:H77"/>
    <mergeCell ref="B87:H87"/>
    <mergeCell ref="B196:B197"/>
    <mergeCell ref="F196:F197"/>
    <mergeCell ref="B140:H140"/>
    <mergeCell ref="B151:H151"/>
    <mergeCell ref="B141:H141"/>
    <mergeCell ref="A6:J6"/>
    <mergeCell ref="A2:D2"/>
    <mergeCell ref="A9:G9"/>
    <mergeCell ref="B14:J14"/>
    <mergeCell ref="B15:J15"/>
    <mergeCell ref="B56:J56"/>
    <mergeCell ref="B57:J57"/>
    <mergeCell ref="B67:J67"/>
    <mergeCell ref="B129:H129"/>
    <mergeCell ref="B45:H45"/>
    <mergeCell ref="B98:J98"/>
    <mergeCell ref="B99:J99"/>
    <mergeCell ref="B109:J109"/>
    <mergeCell ref="B119:J119"/>
  </mergeCells>
  <phoneticPr fontId="16" type="noConversion"/>
  <conditionalFormatting sqref="C212">
    <cfRule type="cellIs" dxfId="32" priority="45" operator="lessThan">
      <formula>0.15</formula>
    </cfRule>
  </conditionalFormatting>
  <conditionalFormatting sqref="C215">
    <cfRule type="cellIs" dxfId="31" priority="43" operator="lessThan">
      <formula>0.05</formula>
    </cfRule>
  </conditionalFormatting>
  <dataValidations xWindow="610" yWindow="672" count="7">
    <dataValidation allowBlank="1" showInputMessage="1" showErrorMessage="1" prompt="% Towards Gender Equality and Women's Empowerment Must be Higher than 15%_x000a_" sqref="C212:F212" xr:uid="{E72508C7-C8DD-46A5-878C-E4FA07CAB6AF}"/>
    <dataValidation allowBlank="1" showInputMessage="1" showErrorMessage="1" prompt="M&amp;E Budget Cannot be Less than 5%_x000a_" sqref="C215:F215" xr:uid="{53928C0A-D548-4B6B-97FC-07D38B0E5FA7}"/>
    <dataValidation allowBlank="1" showInputMessage="1" showErrorMessage="1" prompt="Insert *text* description of Outcome here" sqref="B140:H140 B14 B56 B98" xr:uid="{89ACADD6-F982-42D9-AC8D-CCF9750605B2}"/>
    <dataValidation allowBlank="1" showInputMessage="1" showErrorMessage="1" prompt="Insert *text* description of Output here" sqref="B15 B25 B35 B45 B57 B67 B77 B87 B99 B109 B119 B129 B141 B151 B161 B171" xr:uid="{31AC9CA6-D499-4711-A99F-BECD0A64F3A8}"/>
    <dataValidation allowBlank="1" showInputMessage="1" showErrorMessage="1" prompt="Insert *text* description of Activity here" sqref="B16 B26 B36 B46 B58 B68 B78 B88 B100 B110 B172 B130 B142 B152 B162" xr:uid="{E7A390F5-03DD-4A67-B842-17326B4F2DA4}"/>
    <dataValidation allowBlank="1" showInputMessage="1" showErrorMessage="1" prompt="Insert name of recipient agency here _x000a_" sqref="C13:F13" xr:uid="{6F27C540-9DBA-46EE-AEC3-C6AACF4159B5}"/>
    <dataValidation allowBlank="1" showErrorMessage="1" prompt="% Towards Gender Equality and Women's Empowerment Must be Higher than 15%_x000a_" sqref="C214:F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L258"/>
  <sheetViews>
    <sheetView showGridLines="0" showZeros="0" zoomScale="60" zoomScaleNormal="60" workbookViewId="0">
      <selection activeCell="H12" sqref="H12:H13"/>
    </sheetView>
  </sheetViews>
  <sheetFormatPr defaultColWidth="9.109375" defaultRowHeight="15.6" x14ac:dyDescent="0.3"/>
  <cols>
    <col min="1" max="1" width="4.5546875" style="56" customWidth="1"/>
    <col min="2" max="2" width="3.33203125" style="56" customWidth="1"/>
    <col min="3" max="3" width="51.5546875" style="56" customWidth="1"/>
    <col min="4" max="4" width="34.33203125" style="58" customWidth="1"/>
    <col min="5" max="5" width="35" style="58" hidden="1" customWidth="1"/>
    <col min="6" max="6" width="34" style="58" hidden="1" customWidth="1"/>
    <col min="7" max="7" width="25.6640625" style="56" hidden="1" customWidth="1"/>
    <col min="8" max="8" width="21.5546875" style="56" customWidth="1"/>
    <col min="9" max="9" width="25" style="56" customWidth="1"/>
    <col min="10" max="10" width="26" style="56" customWidth="1"/>
    <col min="11" max="11" width="21.109375" style="56" customWidth="1"/>
    <col min="12" max="12" width="7" style="60" customWidth="1"/>
    <col min="13" max="13" width="24.33203125" style="56" customWidth="1"/>
    <col min="14" max="14" width="26.44140625" style="56" customWidth="1"/>
    <col min="15" max="15" width="30.109375" style="56" customWidth="1"/>
    <col min="16" max="16" width="33" style="56" customWidth="1"/>
    <col min="17" max="18" width="22.6640625" style="56" customWidth="1"/>
    <col min="19" max="19" width="23.5546875" style="56" customWidth="1"/>
    <col min="20" max="20" width="32.109375" style="56" customWidth="1"/>
    <col min="21" max="21" width="9.109375" style="56"/>
    <col min="22" max="22" width="17.6640625" style="56" customWidth="1"/>
    <col min="23" max="23" width="26.5546875" style="56" customWidth="1"/>
    <col min="24" max="24" width="22.5546875" style="56" customWidth="1"/>
    <col min="25" max="25" width="29.6640625" style="56" customWidth="1"/>
    <col min="26" max="26" width="23.44140625" style="56" customWidth="1"/>
    <col min="27" max="27" width="18.5546875" style="56" customWidth="1"/>
    <col min="28" max="28" width="17.44140625" style="56" customWidth="1"/>
    <col min="29" max="29" width="25.109375" style="56" customWidth="1"/>
    <col min="30" max="16384" width="9.109375" style="56"/>
  </cols>
  <sheetData>
    <row r="1" spans="2:12" ht="24" customHeight="1" x14ac:dyDescent="0.3">
      <c r="J1" s="27"/>
      <c r="K1" s="6"/>
      <c r="L1" s="56"/>
    </row>
    <row r="2" spans="2:12" ht="81" customHeight="1" x14ac:dyDescent="0.85">
      <c r="C2" s="370" t="s">
        <v>625</v>
      </c>
      <c r="D2" s="370"/>
      <c r="E2" s="370"/>
      <c r="F2" s="370"/>
      <c r="G2" s="45"/>
      <c r="H2" s="46"/>
      <c r="I2" s="46"/>
      <c r="J2" s="27"/>
      <c r="K2" s="6"/>
      <c r="L2" s="56"/>
    </row>
    <row r="3" spans="2:12" ht="24" customHeight="1" thickBot="1" x14ac:dyDescent="0.35">
      <c r="C3" s="48"/>
      <c r="D3" s="47"/>
      <c r="E3" s="47"/>
      <c r="F3" s="47"/>
      <c r="G3" s="47"/>
      <c r="H3" s="47"/>
      <c r="I3" s="47"/>
      <c r="J3" s="27"/>
      <c r="K3" s="6"/>
      <c r="L3" s="56"/>
    </row>
    <row r="4" spans="2:12" ht="24" hidden="1" customHeight="1" thickBot="1" x14ac:dyDescent="0.35">
      <c r="C4" s="48"/>
      <c r="D4" s="47"/>
      <c r="E4" s="47"/>
      <c r="F4" s="47"/>
      <c r="G4" s="47"/>
      <c r="H4" s="47"/>
      <c r="I4" s="47"/>
      <c r="J4" s="27"/>
      <c r="K4" s="6"/>
      <c r="L4" s="56"/>
    </row>
    <row r="5" spans="2:12" ht="30" hidden="1" customHeight="1" x14ac:dyDescent="0.75">
      <c r="C5" s="373" t="s">
        <v>15</v>
      </c>
      <c r="D5" s="374"/>
      <c r="E5" s="374"/>
      <c r="F5" s="374"/>
      <c r="G5" s="375"/>
      <c r="H5" s="137"/>
      <c r="I5" s="137"/>
      <c r="L5" s="56"/>
    </row>
    <row r="6" spans="2:12" ht="24" hidden="1" customHeight="1" x14ac:dyDescent="0.35">
      <c r="C6" s="376" t="s">
        <v>548</v>
      </c>
      <c r="D6" s="377"/>
      <c r="E6" s="377"/>
      <c r="F6" s="377"/>
      <c r="G6" s="377"/>
      <c r="H6" s="377"/>
      <c r="I6" s="377"/>
      <c r="L6" s="56"/>
    </row>
    <row r="7" spans="2:12" ht="24" hidden="1" customHeight="1" x14ac:dyDescent="0.35">
      <c r="C7" s="376"/>
      <c r="D7" s="377"/>
      <c r="E7" s="377"/>
      <c r="F7" s="377"/>
      <c r="G7" s="377"/>
      <c r="H7" s="377"/>
      <c r="I7" s="377"/>
      <c r="L7" s="56"/>
    </row>
    <row r="8" spans="2:12" ht="24" hidden="1" customHeight="1" x14ac:dyDescent="0.35">
      <c r="C8" s="376"/>
      <c r="D8" s="377"/>
      <c r="E8" s="377"/>
      <c r="F8" s="377"/>
      <c r="G8" s="377"/>
      <c r="H8" s="377"/>
      <c r="I8" s="377"/>
      <c r="L8" s="56"/>
    </row>
    <row r="9" spans="2:12" ht="24" hidden="1" customHeight="1" thickBot="1" x14ac:dyDescent="0.35">
      <c r="C9" s="378"/>
      <c r="D9" s="379"/>
      <c r="E9" s="379"/>
      <c r="F9" s="379"/>
      <c r="G9" s="379"/>
      <c r="H9" s="379"/>
      <c r="I9" s="379"/>
      <c r="J9" s="27"/>
      <c r="K9" s="6"/>
      <c r="L9" s="56"/>
    </row>
    <row r="10" spans="2:12" ht="24" hidden="1" customHeight="1" thickBot="1" x14ac:dyDescent="0.35">
      <c r="C10" s="196"/>
      <c r="D10" s="138"/>
      <c r="E10" s="138"/>
      <c r="F10" s="138"/>
      <c r="G10" s="138"/>
      <c r="H10" s="138"/>
      <c r="I10" s="138"/>
      <c r="J10" s="27"/>
      <c r="K10" s="6"/>
      <c r="L10" s="56"/>
    </row>
    <row r="11" spans="2:12" ht="24" customHeight="1" thickBot="1" x14ac:dyDescent="0.35">
      <c r="C11" s="380" t="s">
        <v>181</v>
      </c>
      <c r="D11" s="381"/>
      <c r="E11" s="381"/>
      <c r="F11" s="381"/>
      <c r="G11" s="381"/>
      <c r="H11" s="381"/>
      <c r="I11" s="382"/>
      <c r="J11" s="27"/>
      <c r="K11" s="6"/>
      <c r="L11" s="56"/>
    </row>
    <row r="12" spans="2:12" ht="24" customHeight="1" x14ac:dyDescent="0.3">
      <c r="C12" s="286" t="s">
        <v>616</v>
      </c>
      <c r="D12" s="358" t="s">
        <v>616</v>
      </c>
      <c r="E12" s="287"/>
      <c r="F12" s="287"/>
      <c r="G12" s="288"/>
      <c r="H12" s="354" t="s">
        <v>627</v>
      </c>
      <c r="I12" s="356" t="s">
        <v>618</v>
      </c>
      <c r="J12" s="27"/>
      <c r="K12" s="6"/>
      <c r="L12" s="56"/>
    </row>
    <row r="13" spans="2:12" ht="24" customHeight="1" thickBot="1" x14ac:dyDescent="0.35">
      <c r="C13" s="289"/>
      <c r="D13" s="359"/>
      <c r="E13" s="290"/>
      <c r="F13" s="290"/>
      <c r="G13" s="291"/>
      <c r="H13" s="355"/>
      <c r="I13" s="357"/>
      <c r="J13" s="27"/>
      <c r="K13" s="6"/>
      <c r="L13" s="56"/>
    </row>
    <row r="14" spans="2:12" ht="24" hidden="1" customHeight="1" x14ac:dyDescent="0.3">
      <c r="C14" s="53"/>
      <c r="D14" s="191" t="s">
        <v>561</v>
      </c>
      <c r="E14" s="191" t="s">
        <v>182</v>
      </c>
      <c r="F14" s="191" t="s">
        <v>183</v>
      </c>
      <c r="G14" s="371" t="s">
        <v>64</v>
      </c>
      <c r="J14" s="27"/>
      <c r="K14" s="6"/>
      <c r="L14" s="56"/>
    </row>
    <row r="15" spans="2:12" ht="24" hidden="1" customHeight="1" x14ac:dyDescent="0.3">
      <c r="C15" s="53"/>
      <c r="D15" s="113" t="str">
        <f>'1) Finace report by Activity'!C13</f>
        <v>Interpeace</v>
      </c>
      <c r="E15" s="113">
        <f>'1) Finace report by Activity'!D13</f>
        <v>0</v>
      </c>
      <c r="F15" s="113">
        <f>'1) Finace report by Activity'!E13</f>
        <v>0</v>
      </c>
      <c r="G15" s="372"/>
      <c r="J15" s="27"/>
      <c r="K15" s="6"/>
      <c r="L15" s="56"/>
    </row>
    <row r="16" spans="2:12" ht="24" customHeight="1" x14ac:dyDescent="0.3">
      <c r="B16" s="360" t="s">
        <v>191</v>
      </c>
      <c r="C16" s="360"/>
      <c r="D16" s="360"/>
      <c r="E16" s="360"/>
      <c r="F16" s="360"/>
      <c r="G16" s="360"/>
      <c r="H16" s="195"/>
      <c r="I16" s="195"/>
      <c r="J16" s="27"/>
      <c r="K16" s="6"/>
      <c r="L16" s="56"/>
    </row>
    <row r="17" spans="3:12" ht="22.5" customHeight="1" thickBot="1" x14ac:dyDescent="0.35">
      <c r="C17" s="360" t="s">
        <v>188</v>
      </c>
      <c r="D17" s="360"/>
      <c r="E17" s="360"/>
      <c r="F17" s="360"/>
      <c r="G17" s="360"/>
      <c r="H17" s="361"/>
      <c r="I17" s="361"/>
      <c r="J17" s="27"/>
      <c r="K17" s="6"/>
      <c r="L17" s="56"/>
    </row>
    <row r="18" spans="3:12" ht="24.75" customHeight="1" x14ac:dyDescent="0.3">
      <c r="C18" s="183" t="s">
        <v>187</v>
      </c>
      <c r="D18" s="57">
        <f>'1) Finace report by Activity'!C24</f>
        <v>12852.82</v>
      </c>
      <c r="E18" s="57">
        <f>'1) Finace report by Activity'!D24</f>
        <v>0</v>
      </c>
      <c r="F18" s="57">
        <f>'1) Finace report by Activity'!E24</f>
        <v>0</v>
      </c>
      <c r="G18" s="136">
        <f>SUM(D18:F18)</f>
        <v>12852.82</v>
      </c>
      <c r="H18" s="239" t="s">
        <v>617</v>
      </c>
      <c r="I18" s="237" t="s">
        <v>618</v>
      </c>
      <c r="J18" s="27"/>
      <c r="K18" s="6"/>
      <c r="L18" s="56"/>
    </row>
    <row r="19" spans="3:12" ht="21.75" customHeight="1" x14ac:dyDescent="0.3">
      <c r="C19" s="54" t="s">
        <v>10</v>
      </c>
      <c r="D19" s="101"/>
      <c r="E19" s="24"/>
      <c r="F19" s="24"/>
      <c r="G19" s="136">
        <f t="shared" ref="G19:G25" si="0">SUM(D19:F19)</f>
        <v>0</v>
      </c>
      <c r="H19" s="240"/>
      <c r="I19" s="238"/>
      <c r="L19" s="56"/>
    </row>
    <row r="20" spans="3:12" x14ac:dyDescent="0.3">
      <c r="C20" s="54" t="s">
        <v>11</v>
      </c>
      <c r="D20" s="101"/>
      <c r="E20" s="24"/>
      <c r="F20" s="24"/>
      <c r="G20" s="136">
        <f t="shared" si="0"/>
        <v>0</v>
      </c>
      <c r="H20" s="240"/>
      <c r="I20" s="238"/>
      <c r="L20" s="56"/>
    </row>
    <row r="21" spans="3:12" ht="15.75" customHeight="1" x14ac:dyDescent="0.3">
      <c r="C21" s="54" t="s">
        <v>12</v>
      </c>
      <c r="D21" s="101"/>
      <c r="E21" s="101"/>
      <c r="F21" s="101"/>
      <c r="G21" s="136">
        <f t="shared" si="0"/>
        <v>0</v>
      </c>
      <c r="H21" s="240"/>
      <c r="I21" s="238"/>
      <c r="L21" s="56"/>
    </row>
    <row r="22" spans="3:12" x14ac:dyDescent="0.3">
      <c r="C22" s="55" t="s">
        <v>13</v>
      </c>
      <c r="D22" s="101"/>
      <c r="E22" s="101"/>
      <c r="F22" s="101"/>
      <c r="G22" s="136">
        <f t="shared" si="0"/>
        <v>0</v>
      </c>
      <c r="H22" s="240"/>
      <c r="I22" s="238"/>
      <c r="L22" s="56"/>
    </row>
    <row r="23" spans="3:12" x14ac:dyDescent="0.3">
      <c r="C23" s="54" t="s">
        <v>18</v>
      </c>
      <c r="D23" s="101"/>
      <c r="E23" s="101"/>
      <c r="F23" s="101"/>
      <c r="G23" s="136">
        <f t="shared" si="0"/>
        <v>0</v>
      </c>
      <c r="H23" s="240"/>
      <c r="I23" s="238"/>
      <c r="L23" s="56"/>
    </row>
    <row r="24" spans="3:12" ht="21.75" customHeight="1" x14ac:dyDescent="0.3">
      <c r="C24" s="54" t="s">
        <v>14</v>
      </c>
      <c r="D24" s="101">
        <v>12852.82</v>
      </c>
      <c r="E24" s="101"/>
      <c r="F24" s="101"/>
      <c r="G24" s="136">
        <f t="shared" si="0"/>
        <v>12852.82</v>
      </c>
      <c r="H24" s="240">
        <v>12952.51</v>
      </c>
      <c r="I24" s="238">
        <f>D24-H24</f>
        <v>-99.690000000000509</v>
      </c>
      <c r="L24" s="56"/>
    </row>
    <row r="25" spans="3:12" ht="21.75" customHeight="1" x14ac:dyDescent="0.3">
      <c r="C25" s="54" t="s">
        <v>186</v>
      </c>
      <c r="D25" s="101"/>
      <c r="E25" s="101"/>
      <c r="F25" s="101"/>
      <c r="G25" s="136">
        <f t="shared" si="0"/>
        <v>0</v>
      </c>
      <c r="H25" s="240"/>
      <c r="I25" s="238"/>
      <c r="L25" s="56"/>
    </row>
    <row r="26" spans="3:12" ht="15.75" customHeight="1" thickBot="1" x14ac:dyDescent="0.35">
      <c r="C26" s="59" t="s">
        <v>189</v>
      </c>
      <c r="D26" s="71">
        <f>SUM(D19:D25)</f>
        <v>12852.82</v>
      </c>
      <c r="E26" s="71">
        <f t="shared" ref="E26:I26" si="1">SUM(E19:E25)</f>
        <v>0</v>
      </c>
      <c r="F26" s="71">
        <f t="shared" si="1"/>
        <v>0</v>
      </c>
      <c r="G26" s="248">
        <f t="shared" si="1"/>
        <v>12852.82</v>
      </c>
      <c r="H26" s="264">
        <f>SUM(H19:H25)</f>
        <v>12952.51</v>
      </c>
      <c r="I26" s="265">
        <f t="shared" si="1"/>
        <v>-99.690000000000509</v>
      </c>
      <c r="L26" s="56"/>
    </row>
    <row r="27" spans="3:12" s="58" customFormat="1" x14ac:dyDescent="0.3">
      <c r="C27" s="197"/>
      <c r="D27" s="198"/>
      <c r="E27" s="198"/>
      <c r="F27" s="198"/>
      <c r="G27" s="199"/>
    </row>
    <row r="28" spans="3:12" ht="16.2" thickBot="1" x14ac:dyDescent="0.35">
      <c r="C28" s="360" t="s">
        <v>192</v>
      </c>
      <c r="D28" s="360"/>
      <c r="E28" s="360"/>
      <c r="F28" s="360"/>
      <c r="G28" s="360"/>
      <c r="H28" s="253"/>
      <c r="I28" s="254"/>
      <c r="L28" s="56"/>
    </row>
    <row r="29" spans="3:12" ht="27" customHeight="1" x14ac:dyDescent="0.3">
      <c r="C29" s="183" t="s">
        <v>187</v>
      </c>
      <c r="D29" s="57">
        <f>'1) Finace report by Activity'!C34</f>
        <v>20535.59</v>
      </c>
      <c r="E29" s="57">
        <f>'1) Finace report by Activity'!D34</f>
        <v>0</v>
      </c>
      <c r="F29" s="57">
        <f>'1) Finace report by Activity'!E34</f>
        <v>0</v>
      </c>
      <c r="G29" s="136">
        <f t="shared" ref="G29:G36" si="2">SUM(D29:F29)</f>
        <v>20535.59</v>
      </c>
      <c r="H29" s="230" t="s">
        <v>617</v>
      </c>
      <c r="I29" s="249" t="s">
        <v>618</v>
      </c>
      <c r="L29" s="56"/>
    </row>
    <row r="30" spans="3:12" x14ac:dyDescent="0.3">
      <c r="C30" s="66" t="s">
        <v>10</v>
      </c>
      <c r="D30" s="99">
        <v>4434.22</v>
      </c>
      <c r="E30" s="100"/>
      <c r="F30" s="100"/>
      <c r="G30" s="252">
        <f t="shared" si="2"/>
        <v>4434.22</v>
      </c>
      <c r="H30" s="240">
        <v>4880</v>
      </c>
      <c r="I30" s="238">
        <f>D30-H30</f>
        <v>-445.77999999999975</v>
      </c>
      <c r="L30" s="56"/>
    </row>
    <row r="31" spans="3:12" x14ac:dyDescent="0.3">
      <c r="C31" s="54" t="s">
        <v>11</v>
      </c>
      <c r="D31" s="101"/>
      <c r="E31" s="24"/>
      <c r="F31" s="24"/>
      <c r="G31" s="136">
        <f t="shared" si="2"/>
        <v>0</v>
      </c>
      <c r="H31" s="240"/>
      <c r="I31" s="238"/>
      <c r="L31" s="56"/>
    </row>
    <row r="32" spans="3:12" ht="31.2" x14ac:dyDescent="0.3">
      <c r="C32" s="54" t="s">
        <v>12</v>
      </c>
      <c r="D32" s="101"/>
      <c r="E32" s="101"/>
      <c r="F32" s="101"/>
      <c r="G32" s="136">
        <f t="shared" si="2"/>
        <v>0</v>
      </c>
      <c r="H32" s="240"/>
      <c r="I32" s="238"/>
      <c r="L32" s="56"/>
    </row>
    <row r="33" spans="3:12" x14ac:dyDescent="0.3">
      <c r="C33" s="55" t="s">
        <v>13</v>
      </c>
      <c r="D33" s="101"/>
      <c r="E33" s="101"/>
      <c r="F33" s="101"/>
      <c r="G33" s="136">
        <f t="shared" si="2"/>
        <v>0</v>
      </c>
      <c r="H33" s="240"/>
      <c r="I33" s="238"/>
      <c r="L33" s="56"/>
    </row>
    <row r="34" spans="3:12" x14ac:dyDescent="0.3">
      <c r="C34" s="54" t="s">
        <v>18</v>
      </c>
      <c r="D34" s="101"/>
      <c r="E34" s="101"/>
      <c r="F34" s="101"/>
      <c r="G34" s="136">
        <f t="shared" si="2"/>
        <v>0</v>
      </c>
      <c r="H34" s="240"/>
      <c r="I34" s="238"/>
      <c r="L34" s="56"/>
    </row>
    <row r="35" spans="3:12" x14ac:dyDescent="0.3">
      <c r="C35" s="54" t="s">
        <v>14</v>
      </c>
      <c r="D35" s="101">
        <v>16101.37</v>
      </c>
      <c r="E35" s="101"/>
      <c r="F35" s="101"/>
      <c r="G35" s="136">
        <f t="shared" si="2"/>
        <v>16101.37</v>
      </c>
      <c r="H35" s="240">
        <v>16473.79</v>
      </c>
      <c r="I35" s="238">
        <f>D35-H35</f>
        <v>-372.42000000000007</v>
      </c>
      <c r="L35" s="56"/>
    </row>
    <row r="36" spans="3:12" x14ac:dyDescent="0.3">
      <c r="C36" s="54" t="s">
        <v>186</v>
      </c>
      <c r="D36" s="101"/>
      <c r="E36" s="101"/>
      <c r="F36" s="101"/>
      <c r="G36" s="136">
        <f t="shared" si="2"/>
        <v>0</v>
      </c>
      <c r="H36" s="240"/>
      <c r="I36" s="238"/>
      <c r="L36" s="56"/>
    </row>
    <row r="37" spans="3:12" ht="16.2" thickBot="1" x14ac:dyDescent="0.35">
      <c r="C37" s="59" t="s">
        <v>189</v>
      </c>
      <c r="D37" s="71">
        <f t="shared" ref="D37:I37" si="3">SUM(D30:D36)</f>
        <v>20535.59</v>
      </c>
      <c r="E37" s="71">
        <f t="shared" si="3"/>
        <v>0</v>
      </c>
      <c r="F37" s="71">
        <f t="shared" si="3"/>
        <v>0</v>
      </c>
      <c r="G37" s="248">
        <f t="shared" si="3"/>
        <v>20535.59</v>
      </c>
      <c r="H37" s="264">
        <f t="shared" si="3"/>
        <v>21353.79</v>
      </c>
      <c r="I37" s="265">
        <f t="shared" si="3"/>
        <v>-818.19999999999982</v>
      </c>
      <c r="L37" s="56"/>
    </row>
    <row r="38" spans="3:12" s="58" customFormat="1" x14ac:dyDescent="0.3">
      <c r="C38" s="197"/>
      <c r="D38" s="198"/>
      <c r="E38" s="198"/>
      <c r="F38" s="198"/>
      <c r="G38" s="203"/>
    </row>
    <row r="39" spans="3:12" ht="16.2" thickBot="1" x14ac:dyDescent="0.35">
      <c r="C39" s="362" t="s">
        <v>193</v>
      </c>
      <c r="D39" s="363"/>
      <c r="E39" s="363"/>
      <c r="F39" s="363"/>
      <c r="G39" s="364"/>
      <c r="H39" s="253"/>
      <c r="I39" s="254"/>
      <c r="L39" s="56"/>
    </row>
    <row r="40" spans="3:12" ht="21.75" customHeight="1" thickBot="1" x14ac:dyDescent="0.35">
      <c r="C40" s="68" t="s">
        <v>187</v>
      </c>
      <c r="D40" s="69">
        <f>'1) Finace report by Activity'!C44</f>
        <v>75582.899999999994</v>
      </c>
      <c r="E40" s="69">
        <f>'1) Finace report by Activity'!D44</f>
        <v>0</v>
      </c>
      <c r="F40" s="69">
        <f>'1) Finace report by Activity'!E44</f>
        <v>0</v>
      </c>
      <c r="G40" s="257">
        <f t="shared" ref="G40:G47" si="4">SUM(D40:F40)</f>
        <v>75582.899999999994</v>
      </c>
      <c r="H40" s="230" t="s">
        <v>617</v>
      </c>
      <c r="I40" s="249" t="s">
        <v>618</v>
      </c>
      <c r="L40" s="56"/>
    </row>
    <row r="41" spans="3:12" x14ac:dyDescent="0.3">
      <c r="C41" s="66" t="s">
        <v>10</v>
      </c>
      <c r="D41" s="99">
        <v>17736.89</v>
      </c>
      <c r="E41" s="100"/>
      <c r="F41" s="100"/>
      <c r="G41" s="252">
        <f t="shared" si="4"/>
        <v>17736.89</v>
      </c>
      <c r="H41" s="240">
        <v>10531.51</v>
      </c>
      <c r="I41" s="238">
        <f t="shared" ref="I41:I47" si="5">D41-H41</f>
        <v>7205.3799999999992</v>
      </c>
      <c r="L41" s="56"/>
    </row>
    <row r="42" spans="3:12" s="58" customFormat="1" ht="15.75" customHeight="1" x14ac:dyDescent="0.3">
      <c r="C42" s="54" t="s">
        <v>11</v>
      </c>
      <c r="D42" s="101"/>
      <c r="E42" s="24"/>
      <c r="F42" s="24"/>
      <c r="G42" s="136">
        <f t="shared" si="4"/>
        <v>0</v>
      </c>
      <c r="H42" s="240"/>
      <c r="I42" s="238">
        <f t="shared" si="5"/>
        <v>0</v>
      </c>
    </row>
    <row r="43" spans="3:12" s="58" customFormat="1" ht="31.2" x14ac:dyDescent="0.3">
      <c r="C43" s="54" t="s">
        <v>12</v>
      </c>
      <c r="D43" s="101"/>
      <c r="E43" s="101"/>
      <c r="F43" s="101"/>
      <c r="G43" s="136">
        <f t="shared" si="4"/>
        <v>0</v>
      </c>
      <c r="H43" s="240"/>
      <c r="I43" s="238">
        <f t="shared" si="5"/>
        <v>0</v>
      </c>
    </row>
    <row r="44" spans="3:12" s="58" customFormat="1" x14ac:dyDescent="0.3">
      <c r="C44" s="55" t="s">
        <v>13</v>
      </c>
      <c r="D44" s="101"/>
      <c r="E44" s="101"/>
      <c r="F44" s="101"/>
      <c r="G44" s="136">
        <f t="shared" si="4"/>
        <v>0</v>
      </c>
      <c r="H44" s="240"/>
      <c r="I44" s="238">
        <f t="shared" si="5"/>
        <v>0</v>
      </c>
    </row>
    <row r="45" spans="3:12" x14ac:dyDescent="0.3">
      <c r="C45" s="54" t="s">
        <v>18</v>
      </c>
      <c r="D45" s="101"/>
      <c r="E45" s="101"/>
      <c r="F45" s="101"/>
      <c r="G45" s="136">
        <f t="shared" si="4"/>
        <v>0</v>
      </c>
      <c r="H45" s="240"/>
      <c r="I45" s="238">
        <f t="shared" si="5"/>
        <v>0</v>
      </c>
      <c r="L45" s="56"/>
    </row>
    <row r="46" spans="3:12" x14ac:dyDescent="0.3">
      <c r="C46" s="54" t="s">
        <v>14</v>
      </c>
      <c r="D46" s="101">
        <v>57846.01</v>
      </c>
      <c r="E46" s="101"/>
      <c r="F46" s="101"/>
      <c r="G46" s="136">
        <f t="shared" si="4"/>
        <v>57846.01</v>
      </c>
      <c r="H46" s="240">
        <v>67587</v>
      </c>
      <c r="I46" s="238">
        <f t="shared" si="5"/>
        <v>-9740.989999999998</v>
      </c>
      <c r="L46" s="56"/>
    </row>
    <row r="47" spans="3:12" x14ac:dyDescent="0.3">
      <c r="C47" s="54" t="s">
        <v>186</v>
      </c>
      <c r="D47" s="101"/>
      <c r="E47" s="101"/>
      <c r="F47" s="101"/>
      <c r="G47" s="136">
        <f t="shared" si="4"/>
        <v>0</v>
      </c>
      <c r="H47" s="240"/>
      <c r="I47" s="238">
        <f t="shared" si="5"/>
        <v>0</v>
      </c>
      <c r="L47" s="56"/>
    </row>
    <row r="48" spans="3:12" ht="16.2" thickBot="1" x14ac:dyDescent="0.35">
      <c r="C48" s="59" t="s">
        <v>189</v>
      </c>
      <c r="D48" s="71">
        <f t="shared" ref="D48:I48" si="6">SUM(D41:D47)</f>
        <v>75582.899999999994</v>
      </c>
      <c r="E48" s="71">
        <f t="shared" si="6"/>
        <v>0</v>
      </c>
      <c r="F48" s="71">
        <f t="shared" si="6"/>
        <v>0</v>
      </c>
      <c r="G48" s="248">
        <f t="shared" si="6"/>
        <v>75582.899999999994</v>
      </c>
      <c r="H48" s="264">
        <f t="shared" si="6"/>
        <v>78118.509999999995</v>
      </c>
      <c r="I48" s="265">
        <f t="shared" si="6"/>
        <v>-2535.6099999999988</v>
      </c>
      <c r="L48" s="56"/>
    </row>
    <row r="49" spans="2:12" s="58" customFormat="1" x14ac:dyDescent="0.3">
      <c r="C49" s="72"/>
      <c r="D49" s="73"/>
      <c r="E49" s="73"/>
      <c r="F49" s="73"/>
      <c r="G49" s="74"/>
    </row>
    <row r="50" spans="2:12" hidden="1" x14ac:dyDescent="0.3">
      <c r="C50" s="362" t="s">
        <v>194</v>
      </c>
      <c r="D50" s="363"/>
      <c r="E50" s="363"/>
      <c r="F50" s="363"/>
      <c r="G50" s="364"/>
      <c r="L50" s="56"/>
    </row>
    <row r="51" spans="2:12" ht="20.25" hidden="1" customHeight="1" thickBot="1" x14ac:dyDescent="0.35">
      <c r="C51" s="68" t="s">
        <v>187</v>
      </c>
      <c r="D51" s="69">
        <f>'1) Finace report by Activity'!C54</f>
        <v>0</v>
      </c>
      <c r="E51" s="69">
        <f>'1) Finace report by Activity'!D54</f>
        <v>0</v>
      </c>
      <c r="F51" s="69">
        <f>'1) Finace report by Activity'!E54</f>
        <v>0</v>
      </c>
      <c r="G51" s="70">
        <f t="shared" ref="G51:G59" si="7">SUM(D51:F51)</f>
        <v>0</v>
      </c>
      <c r="L51" s="56"/>
    </row>
    <row r="52" spans="2:12" hidden="1" x14ac:dyDescent="0.3">
      <c r="C52" s="66" t="s">
        <v>10</v>
      </c>
      <c r="D52" s="99"/>
      <c r="E52" s="100"/>
      <c r="F52" s="100"/>
      <c r="G52" s="67">
        <f t="shared" si="7"/>
        <v>0</v>
      </c>
      <c r="L52" s="56"/>
    </row>
    <row r="53" spans="2:12" ht="15.75" hidden="1" customHeight="1" x14ac:dyDescent="0.3">
      <c r="C53" s="54" t="s">
        <v>11</v>
      </c>
      <c r="D53" s="101"/>
      <c r="E53" s="24"/>
      <c r="F53" s="24"/>
      <c r="G53" s="65">
        <f t="shared" si="7"/>
        <v>0</v>
      </c>
      <c r="L53" s="56"/>
    </row>
    <row r="54" spans="2:12" ht="32.25" hidden="1" customHeight="1" x14ac:dyDescent="0.3">
      <c r="C54" s="54" t="s">
        <v>12</v>
      </c>
      <c r="D54" s="101"/>
      <c r="E54" s="101"/>
      <c r="F54" s="101"/>
      <c r="G54" s="65">
        <f t="shared" si="7"/>
        <v>0</v>
      </c>
      <c r="L54" s="56"/>
    </row>
    <row r="55" spans="2:12" s="58" customFormat="1" hidden="1" x14ac:dyDescent="0.3">
      <c r="C55" s="55" t="s">
        <v>13</v>
      </c>
      <c r="D55" s="101"/>
      <c r="E55" s="101"/>
      <c r="F55" s="101"/>
      <c r="G55" s="65">
        <f t="shared" si="7"/>
        <v>0</v>
      </c>
    </row>
    <row r="56" spans="2:12" hidden="1" x14ac:dyDescent="0.3">
      <c r="C56" s="54" t="s">
        <v>18</v>
      </c>
      <c r="D56" s="101"/>
      <c r="E56" s="101"/>
      <c r="F56" s="101"/>
      <c r="G56" s="65">
        <f t="shared" si="7"/>
        <v>0</v>
      </c>
      <c r="L56" s="56"/>
    </row>
    <row r="57" spans="2:12" hidden="1" x14ac:dyDescent="0.3">
      <c r="C57" s="54" t="s">
        <v>14</v>
      </c>
      <c r="D57" s="101"/>
      <c r="E57" s="101"/>
      <c r="F57" s="101"/>
      <c r="G57" s="65">
        <f t="shared" si="7"/>
        <v>0</v>
      </c>
      <c r="L57" s="56"/>
    </row>
    <row r="58" spans="2:12" hidden="1" x14ac:dyDescent="0.3">
      <c r="C58" s="54" t="s">
        <v>186</v>
      </c>
      <c r="D58" s="101"/>
      <c r="E58" s="101"/>
      <c r="F58" s="101"/>
      <c r="G58" s="65">
        <f t="shared" si="7"/>
        <v>0</v>
      </c>
      <c r="L58" s="56"/>
    </row>
    <row r="59" spans="2:12" ht="21" hidden="1" customHeight="1" x14ac:dyDescent="0.3">
      <c r="C59" s="59" t="s">
        <v>189</v>
      </c>
      <c r="D59" s="71">
        <f t="shared" ref="D59:E59" si="8">SUM(D52:D58)</f>
        <v>0</v>
      </c>
      <c r="E59" s="71">
        <f t="shared" si="8"/>
        <v>0</v>
      </c>
      <c r="F59" s="71">
        <f t="shared" ref="F59" si="9">SUM(F52:F58)</f>
        <v>0</v>
      </c>
      <c r="G59" s="65">
        <f t="shared" si="7"/>
        <v>0</v>
      </c>
      <c r="L59" s="56"/>
    </row>
    <row r="60" spans="2:12" s="58" customFormat="1" ht="22.5" customHeight="1" x14ac:dyDescent="0.3">
      <c r="C60" s="202"/>
      <c r="D60" s="198"/>
      <c r="E60" s="198"/>
      <c r="F60" s="198"/>
      <c r="G60" s="203"/>
    </row>
    <row r="61" spans="2:12" ht="15.6" customHeight="1" x14ac:dyDescent="0.3">
      <c r="B61" s="362" t="s">
        <v>195</v>
      </c>
      <c r="C61" s="363"/>
      <c r="D61" s="363"/>
      <c r="E61" s="363"/>
      <c r="F61" s="363"/>
      <c r="G61" s="363"/>
      <c r="H61" s="363"/>
      <c r="I61" s="364"/>
      <c r="L61" s="56"/>
    </row>
    <row r="62" spans="2:12" ht="16.2" thickBot="1" x14ac:dyDescent="0.35">
      <c r="C62" s="362" t="s">
        <v>196</v>
      </c>
      <c r="D62" s="363"/>
      <c r="E62" s="363"/>
      <c r="F62" s="363"/>
      <c r="G62" s="364"/>
      <c r="H62" s="253"/>
      <c r="I62" s="254"/>
      <c r="L62" s="56"/>
    </row>
    <row r="63" spans="2:12" ht="24" customHeight="1" thickBot="1" x14ac:dyDescent="0.35">
      <c r="C63" s="200" t="s">
        <v>187</v>
      </c>
      <c r="D63" s="201">
        <f>'1) Finace report by Activity'!C66</f>
        <v>110558.23000000001</v>
      </c>
      <c r="E63" s="201">
        <f>'1) Finace report by Activity'!D66</f>
        <v>0</v>
      </c>
      <c r="F63" s="201">
        <f>'1) Finace report by Activity'!E66</f>
        <v>0</v>
      </c>
      <c r="G63" s="258">
        <f>SUM(D63:F63)</f>
        <v>110558.23000000001</v>
      </c>
      <c r="H63" s="230" t="s">
        <v>617</v>
      </c>
      <c r="I63" s="249" t="s">
        <v>618</v>
      </c>
      <c r="L63" s="56"/>
    </row>
    <row r="64" spans="2:12" ht="15.75" customHeight="1" x14ac:dyDescent="0.3">
      <c r="C64" s="66" t="s">
        <v>10</v>
      </c>
      <c r="D64" s="99">
        <v>23944.79</v>
      </c>
      <c r="E64" s="100"/>
      <c r="F64" s="100"/>
      <c r="G64" s="252">
        <f t="shared" ref="G64:G70" si="10">SUM(D64:F64)</f>
        <v>23944.79</v>
      </c>
      <c r="H64" s="240">
        <v>15144.84</v>
      </c>
      <c r="I64" s="238">
        <f t="shared" ref="I64:I70" si="11">D64-H64</f>
        <v>8799.9500000000007</v>
      </c>
      <c r="L64" s="56"/>
    </row>
    <row r="65" spans="2:12" ht="15.75" customHeight="1" x14ac:dyDescent="0.3">
      <c r="C65" s="54" t="s">
        <v>11</v>
      </c>
      <c r="D65" s="101"/>
      <c r="E65" s="24"/>
      <c r="F65" s="24"/>
      <c r="G65" s="136">
        <f t="shared" si="10"/>
        <v>0</v>
      </c>
      <c r="H65" s="240"/>
      <c r="I65" s="238">
        <f t="shared" si="11"/>
        <v>0</v>
      </c>
      <c r="L65" s="56"/>
    </row>
    <row r="66" spans="2:12" ht="15.75" customHeight="1" x14ac:dyDescent="0.3">
      <c r="C66" s="54" t="s">
        <v>12</v>
      </c>
      <c r="D66" s="101"/>
      <c r="E66" s="101"/>
      <c r="F66" s="101"/>
      <c r="G66" s="136">
        <f t="shared" si="10"/>
        <v>0</v>
      </c>
      <c r="H66" s="240"/>
      <c r="I66" s="238">
        <f t="shared" si="11"/>
        <v>0</v>
      </c>
      <c r="L66" s="56"/>
    </row>
    <row r="67" spans="2:12" ht="18.75" customHeight="1" x14ac:dyDescent="0.3">
      <c r="C67" s="55" t="s">
        <v>13</v>
      </c>
      <c r="D67" s="101"/>
      <c r="E67" s="101"/>
      <c r="F67" s="101"/>
      <c r="G67" s="136">
        <f t="shared" si="10"/>
        <v>0</v>
      </c>
      <c r="H67" s="240"/>
      <c r="I67" s="238">
        <f t="shared" si="11"/>
        <v>0</v>
      </c>
      <c r="L67" s="56"/>
    </row>
    <row r="68" spans="2:12" x14ac:dyDescent="0.3">
      <c r="C68" s="54" t="s">
        <v>18</v>
      </c>
      <c r="D68" s="101"/>
      <c r="E68" s="101"/>
      <c r="F68" s="101"/>
      <c r="G68" s="136">
        <f t="shared" si="10"/>
        <v>0</v>
      </c>
      <c r="H68" s="240"/>
      <c r="I68" s="238">
        <f t="shared" si="11"/>
        <v>0</v>
      </c>
      <c r="L68" s="56"/>
    </row>
    <row r="69" spans="2:12" s="58" customFormat="1" ht="21.75" customHeight="1" x14ac:dyDescent="0.3">
      <c r="B69" s="56"/>
      <c r="C69" s="54" t="s">
        <v>14</v>
      </c>
      <c r="D69" s="101">
        <v>86613.440000000002</v>
      </c>
      <c r="E69" s="101"/>
      <c r="F69" s="101"/>
      <c r="G69" s="136">
        <f t="shared" si="10"/>
        <v>86613.440000000002</v>
      </c>
      <c r="H69" s="240">
        <v>24331.74</v>
      </c>
      <c r="I69" s="238">
        <f t="shared" si="11"/>
        <v>62281.7</v>
      </c>
    </row>
    <row r="70" spans="2:12" s="58" customFormat="1" x14ac:dyDescent="0.3">
      <c r="B70" s="56"/>
      <c r="C70" s="54" t="s">
        <v>186</v>
      </c>
      <c r="D70" s="101"/>
      <c r="E70" s="101"/>
      <c r="F70" s="101"/>
      <c r="G70" s="136">
        <f t="shared" si="10"/>
        <v>0</v>
      </c>
      <c r="H70" s="240"/>
      <c r="I70" s="238">
        <f t="shared" si="11"/>
        <v>0</v>
      </c>
    </row>
    <row r="71" spans="2:12" ht="16.2" thickBot="1" x14ac:dyDescent="0.35">
      <c r="C71" s="59" t="s">
        <v>189</v>
      </c>
      <c r="D71" s="71">
        <f>SUM(D64:D70)</f>
        <v>110558.23000000001</v>
      </c>
      <c r="E71" s="71">
        <f t="shared" ref="E71:I71" si="12">SUM(E64:E70)</f>
        <v>0</v>
      </c>
      <c r="F71" s="71">
        <f t="shared" si="12"/>
        <v>0</v>
      </c>
      <c r="G71" s="248">
        <f t="shared" si="12"/>
        <v>110558.23000000001</v>
      </c>
      <c r="H71" s="264">
        <f t="shared" si="12"/>
        <v>39476.58</v>
      </c>
      <c r="I71" s="265">
        <f t="shared" si="12"/>
        <v>71081.649999999994</v>
      </c>
      <c r="L71" s="56"/>
    </row>
    <row r="72" spans="2:12" s="58" customFormat="1" x14ac:dyDescent="0.3">
      <c r="C72" s="197"/>
      <c r="D72" s="198"/>
      <c r="E72" s="198"/>
      <c r="F72" s="198"/>
      <c r="G72" s="203"/>
    </row>
    <row r="73" spans="2:12" ht="16.2" thickBot="1" x14ac:dyDescent="0.35">
      <c r="B73" s="58"/>
      <c r="C73" s="383" t="s">
        <v>75</v>
      </c>
      <c r="D73" s="383"/>
      <c r="E73" s="383"/>
      <c r="F73" s="383"/>
      <c r="G73" s="383"/>
      <c r="H73" s="384"/>
      <c r="I73" s="384"/>
      <c r="L73" s="56"/>
    </row>
    <row r="74" spans="2:12" ht="21.75" customHeight="1" thickBot="1" x14ac:dyDescent="0.35">
      <c r="C74" s="68" t="s">
        <v>187</v>
      </c>
      <c r="D74" s="69">
        <f>'1) Finace report by Activity'!C76</f>
        <v>75204.75</v>
      </c>
      <c r="E74" s="69">
        <f>'1) Finace report by Activity'!D76</f>
        <v>0</v>
      </c>
      <c r="F74" s="69">
        <f>'1) Finace report by Activity'!E76</f>
        <v>0</v>
      </c>
      <c r="G74" s="257">
        <f t="shared" ref="G74:G81" si="13">SUM(D74:F74)</f>
        <v>75204.75</v>
      </c>
      <c r="H74" s="230" t="s">
        <v>617</v>
      </c>
      <c r="I74" s="249" t="s">
        <v>618</v>
      </c>
      <c r="L74" s="56"/>
    </row>
    <row r="75" spans="2:12" ht="15.75" customHeight="1" x14ac:dyDescent="0.3">
      <c r="C75" s="66" t="s">
        <v>10</v>
      </c>
      <c r="D75" s="99">
        <v>15963.21</v>
      </c>
      <c r="E75" s="100"/>
      <c r="F75" s="100"/>
      <c r="G75" s="252">
        <f t="shared" si="13"/>
        <v>15963.21</v>
      </c>
      <c r="H75" s="232">
        <v>0</v>
      </c>
      <c r="I75" s="233">
        <f t="shared" ref="I75:I81" si="14">D75-H75</f>
        <v>15963.21</v>
      </c>
      <c r="L75" s="56"/>
    </row>
    <row r="76" spans="2:12" ht="15.75" customHeight="1" x14ac:dyDescent="0.3">
      <c r="C76" s="54" t="s">
        <v>11</v>
      </c>
      <c r="D76" s="101"/>
      <c r="E76" s="24"/>
      <c r="F76" s="24"/>
      <c r="G76" s="136">
        <f t="shared" si="13"/>
        <v>0</v>
      </c>
      <c r="H76" s="232"/>
      <c r="I76" s="233">
        <f t="shared" si="14"/>
        <v>0</v>
      </c>
      <c r="L76" s="56"/>
    </row>
    <row r="77" spans="2:12" ht="15.75" customHeight="1" x14ac:dyDescent="0.3">
      <c r="C77" s="54" t="s">
        <v>12</v>
      </c>
      <c r="D77" s="101"/>
      <c r="E77" s="101"/>
      <c r="F77" s="101"/>
      <c r="G77" s="136">
        <f t="shared" si="13"/>
        <v>0</v>
      </c>
      <c r="H77" s="232"/>
      <c r="I77" s="233">
        <f t="shared" si="14"/>
        <v>0</v>
      </c>
      <c r="L77" s="56"/>
    </row>
    <row r="78" spans="2:12" x14ac:dyDescent="0.3">
      <c r="C78" s="55" t="s">
        <v>13</v>
      </c>
      <c r="D78" s="101"/>
      <c r="E78" s="101"/>
      <c r="F78" s="101"/>
      <c r="G78" s="136">
        <f t="shared" si="13"/>
        <v>0</v>
      </c>
      <c r="H78" s="232"/>
      <c r="I78" s="233">
        <f t="shared" si="14"/>
        <v>0</v>
      </c>
      <c r="L78" s="56"/>
    </row>
    <row r="79" spans="2:12" x14ac:dyDescent="0.3">
      <c r="C79" s="54" t="s">
        <v>18</v>
      </c>
      <c r="D79" s="101"/>
      <c r="E79" s="101"/>
      <c r="F79" s="101"/>
      <c r="G79" s="136">
        <f t="shared" si="13"/>
        <v>0</v>
      </c>
      <c r="H79" s="232"/>
      <c r="I79" s="233">
        <f t="shared" si="14"/>
        <v>0</v>
      </c>
      <c r="L79" s="56"/>
    </row>
    <row r="80" spans="2:12" x14ac:dyDescent="0.3">
      <c r="C80" s="54" t="s">
        <v>14</v>
      </c>
      <c r="D80" s="101">
        <v>59241.54</v>
      </c>
      <c r="E80" s="101"/>
      <c r="F80" s="101"/>
      <c r="G80" s="136">
        <f t="shared" si="13"/>
        <v>59241.54</v>
      </c>
      <c r="H80" s="232">
        <v>0</v>
      </c>
      <c r="I80" s="233">
        <f t="shared" si="14"/>
        <v>59241.54</v>
      </c>
      <c r="L80" s="56"/>
    </row>
    <row r="81" spans="2:12" x14ac:dyDescent="0.3">
      <c r="C81" s="54" t="s">
        <v>186</v>
      </c>
      <c r="D81" s="101"/>
      <c r="E81" s="101"/>
      <c r="F81" s="101"/>
      <c r="G81" s="136">
        <f t="shared" si="13"/>
        <v>0</v>
      </c>
      <c r="H81" s="232"/>
      <c r="I81" s="233">
        <f t="shared" si="14"/>
        <v>0</v>
      </c>
      <c r="L81" s="56"/>
    </row>
    <row r="82" spans="2:12" ht="16.2" thickBot="1" x14ac:dyDescent="0.35">
      <c r="C82" s="59" t="s">
        <v>189</v>
      </c>
      <c r="D82" s="71">
        <f t="shared" ref="D82:H82" si="15">SUM(D75:D81)</f>
        <v>75204.75</v>
      </c>
      <c r="E82" s="71">
        <f t="shared" si="15"/>
        <v>0</v>
      </c>
      <c r="F82" s="71">
        <f t="shared" si="15"/>
        <v>0</v>
      </c>
      <c r="G82" s="248">
        <f t="shared" si="15"/>
        <v>75204.75</v>
      </c>
      <c r="H82" s="255">
        <f t="shared" si="15"/>
        <v>0</v>
      </c>
      <c r="I82" s="256">
        <f>SUM(I75:I81)</f>
        <v>75204.75</v>
      </c>
      <c r="L82" s="56"/>
    </row>
    <row r="83" spans="2:12" s="58" customFormat="1" x14ac:dyDescent="0.3">
      <c r="C83" s="72"/>
      <c r="D83" s="73"/>
      <c r="E83" s="73"/>
      <c r="F83" s="73"/>
      <c r="G83" s="74"/>
    </row>
    <row r="84" spans="2:12" hidden="1" x14ac:dyDescent="0.3">
      <c r="C84" s="362" t="s">
        <v>84</v>
      </c>
      <c r="D84" s="363"/>
      <c r="E84" s="363"/>
      <c r="F84" s="363"/>
      <c r="G84" s="364"/>
      <c r="L84" s="56"/>
    </row>
    <row r="85" spans="2:12" ht="21.75" hidden="1" customHeight="1" thickBot="1" x14ac:dyDescent="0.35">
      <c r="B85" s="58"/>
      <c r="C85" s="68" t="s">
        <v>187</v>
      </c>
      <c r="D85" s="69">
        <f>'1) Finace report by Activity'!C86</f>
        <v>0</v>
      </c>
      <c r="E85" s="69">
        <f>'1) Finace report by Activity'!D86</f>
        <v>0</v>
      </c>
      <c r="F85" s="69">
        <f>'1) Finace report by Activity'!E86</f>
        <v>0</v>
      </c>
      <c r="G85" s="70">
        <f t="shared" ref="G85:G93" si="16">SUM(D85:F85)</f>
        <v>0</v>
      </c>
      <c r="L85" s="56"/>
    </row>
    <row r="86" spans="2:12" ht="18" hidden="1" customHeight="1" x14ac:dyDescent="0.3">
      <c r="C86" s="66" t="s">
        <v>10</v>
      </c>
      <c r="D86" s="99"/>
      <c r="E86" s="100"/>
      <c r="F86" s="100"/>
      <c r="G86" s="67">
        <f t="shared" si="16"/>
        <v>0</v>
      </c>
      <c r="L86" s="56"/>
    </row>
    <row r="87" spans="2:12" ht="15.75" hidden="1" customHeight="1" x14ac:dyDescent="0.3">
      <c r="C87" s="54" t="s">
        <v>11</v>
      </c>
      <c r="D87" s="101"/>
      <c r="E87" s="24"/>
      <c r="F87" s="24"/>
      <c r="G87" s="65">
        <f t="shared" si="16"/>
        <v>0</v>
      </c>
      <c r="L87" s="56"/>
    </row>
    <row r="88" spans="2:12" s="58" customFormat="1" ht="15.75" hidden="1" customHeight="1" x14ac:dyDescent="0.3">
      <c r="B88" s="56"/>
      <c r="C88" s="54" t="s">
        <v>12</v>
      </c>
      <c r="D88" s="101"/>
      <c r="E88" s="101"/>
      <c r="F88" s="101"/>
      <c r="G88" s="65">
        <f t="shared" si="16"/>
        <v>0</v>
      </c>
    </row>
    <row r="89" spans="2:12" hidden="1" x14ac:dyDescent="0.3">
      <c r="B89" s="58"/>
      <c r="C89" s="55" t="s">
        <v>13</v>
      </c>
      <c r="D89" s="101"/>
      <c r="E89" s="101"/>
      <c r="F89" s="101"/>
      <c r="G89" s="65">
        <f t="shared" si="16"/>
        <v>0</v>
      </c>
      <c r="L89" s="56"/>
    </row>
    <row r="90" spans="2:12" hidden="1" x14ac:dyDescent="0.3">
      <c r="B90" s="58"/>
      <c r="C90" s="54" t="s">
        <v>18</v>
      </c>
      <c r="D90" s="101"/>
      <c r="E90" s="101"/>
      <c r="F90" s="101"/>
      <c r="G90" s="65">
        <f t="shared" si="16"/>
        <v>0</v>
      </c>
      <c r="L90" s="56"/>
    </row>
    <row r="91" spans="2:12" hidden="1" x14ac:dyDescent="0.3">
      <c r="B91" s="58"/>
      <c r="C91" s="54" t="s">
        <v>14</v>
      </c>
      <c r="D91" s="101"/>
      <c r="E91" s="101"/>
      <c r="F91" s="101"/>
      <c r="G91" s="65">
        <f t="shared" si="16"/>
        <v>0</v>
      </c>
      <c r="L91" s="56"/>
    </row>
    <row r="92" spans="2:12" hidden="1" x14ac:dyDescent="0.3">
      <c r="C92" s="54" t="s">
        <v>186</v>
      </c>
      <c r="D92" s="101"/>
      <c r="E92" s="101"/>
      <c r="F92" s="101"/>
      <c r="G92" s="65">
        <f t="shared" si="16"/>
        <v>0</v>
      </c>
      <c r="L92" s="56"/>
    </row>
    <row r="93" spans="2:12" hidden="1" x14ac:dyDescent="0.3">
      <c r="C93" s="59" t="s">
        <v>189</v>
      </c>
      <c r="D93" s="71">
        <f t="shared" ref="D93:E93" si="17">SUM(D86:D92)</f>
        <v>0</v>
      </c>
      <c r="E93" s="71">
        <f t="shared" si="17"/>
        <v>0</v>
      </c>
      <c r="F93" s="71">
        <f t="shared" ref="F93" si="18">SUM(F86:F92)</f>
        <v>0</v>
      </c>
      <c r="G93" s="65">
        <f t="shared" si="16"/>
        <v>0</v>
      </c>
      <c r="L93" s="56"/>
    </row>
    <row r="94" spans="2:12" s="58" customFormat="1" hidden="1" x14ac:dyDescent="0.3">
      <c r="C94" s="72"/>
      <c r="D94" s="73"/>
      <c r="E94" s="73"/>
      <c r="F94" s="73"/>
      <c r="G94" s="74"/>
    </row>
    <row r="95" spans="2:12" hidden="1" x14ac:dyDescent="0.3">
      <c r="C95" s="362" t="s">
        <v>101</v>
      </c>
      <c r="D95" s="363"/>
      <c r="E95" s="363"/>
      <c r="F95" s="363"/>
      <c r="G95" s="364"/>
      <c r="L95" s="56"/>
    </row>
    <row r="96" spans="2:12" ht="21.75" hidden="1" customHeight="1" thickBot="1" x14ac:dyDescent="0.35">
      <c r="C96" s="68" t="s">
        <v>187</v>
      </c>
      <c r="D96" s="69">
        <f>'1) Finace report by Activity'!C96</f>
        <v>0</v>
      </c>
      <c r="E96" s="69">
        <f>'1) Finace report by Activity'!D96</f>
        <v>0</v>
      </c>
      <c r="F96" s="69">
        <f>'1) Finace report by Activity'!E96</f>
        <v>0</v>
      </c>
      <c r="G96" s="70">
        <f t="shared" ref="G96:G104" si="19">SUM(D96:F96)</f>
        <v>0</v>
      </c>
      <c r="L96" s="56"/>
    </row>
    <row r="97" spans="2:12" ht="15.75" hidden="1" customHeight="1" x14ac:dyDescent="0.3">
      <c r="C97" s="66" t="s">
        <v>10</v>
      </c>
      <c r="D97" s="99"/>
      <c r="E97" s="100"/>
      <c r="F97" s="100"/>
      <c r="G97" s="67">
        <f t="shared" si="19"/>
        <v>0</v>
      </c>
      <c r="L97" s="56"/>
    </row>
    <row r="98" spans="2:12" ht="15.75" hidden="1" customHeight="1" x14ac:dyDescent="0.3">
      <c r="B98" s="58"/>
      <c r="C98" s="54" t="s">
        <v>11</v>
      </c>
      <c r="D98" s="101"/>
      <c r="E98" s="24"/>
      <c r="F98" s="24"/>
      <c r="G98" s="65">
        <f t="shared" si="19"/>
        <v>0</v>
      </c>
      <c r="L98" s="56"/>
    </row>
    <row r="99" spans="2:12" ht="15.75" hidden="1" customHeight="1" x14ac:dyDescent="0.3">
      <c r="C99" s="54" t="s">
        <v>12</v>
      </c>
      <c r="D99" s="101"/>
      <c r="E99" s="101"/>
      <c r="F99" s="101"/>
      <c r="G99" s="65">
        <f t="shared" si="19"/>
        <v>0</v>
      </c>
      <c r="L99" s="56"/>
    </row>
    <row r="100" spans="2:12" hidden="1" x14ac:dyDescent="0.3">
      <c r="C100" s="55" t="s">
        <v>13</v>
      </c>
      <c r="D100" s="101"/>
      <c r="E100" s="101"/>
      <c r="F100" s="101"/>
      <c r="G100" s="65">
        <f t="shared" si="19"/>
        <v>0</v>
      </c>
      <c r="L100" s="56"/>
    </row>
    <row r="101" spans="2:12" hidden="1" x14ac:dyDescent="0.3">
      <c r="C101" s="54" t="s">
        <v>18</v>
      </c>
      <c r="D101" s="101"/>
      <c r="E101" s="101"/>
      <c r="F101" s="101"/>
      <c r="G101" s="65">
        <f t="shared" si="19"/>
        <v>0</v>
      </c>
      <c r="L101" s="56"/>
    </row>
    <row r="102" spans="2:12" ht="25.5" hidden="1" customHeight="1" x14ac:dyDescent="0.3">
      <c r="C102" s="54" t="s">
        <v>14</v>
      </c>
      <c r="D102" s="101"/>
      <c r="E102" s="101"/>
      <c r="F102" s="101"/>
      <c r="G102" s="65">
        <f t="shared" si="19"/>
        <v>0</v>
      </c>
      <c r="L102" s="56"/>
    </row>
    <row r="103" spans="2:12" hidden="1" x14ac:dyDescent="0.3">
      <c r="B103" s="58"/>
      <c r="C103" s="54" t="s">
        <v>186</v>
      </c>
      <c r="D103" s="101"/>
      <c r="E103" s="101"/>
      <c r="F103" s="101"/>
      <c r="G103" s="65">
        <f t="shared" si="19"/>
        <v>0</v>
      </c>
      <c r="L103" s="56"/>
    </row>
    <row r="104" spans="2:12" ht="15.75" hidden="1" customHeight="1" x14ac:dyDescent="0.3">
      <c r="C104" s="59" t="s">
        <v>189</v>
      </c>
      <c r="D104" s="71">
        <f t="shared" ref="D104:E104" si="20">SUM(D97:D103)</f>
        <v>0</v>
      </c>
      <c r="E104" s="71">
        <f t="shared" si="20"/>
        <v>0</v>
      </c>
      <c r="F104" s="71">
        <f t="shared" ref="F104" si="21">SUM(F97:F103)</f>
        <v>0</v>
      </c>
      <c r="G104" s="65">
        <f t="shared" si="19"/>
        <v>0</v>
      </c>
      <c r="L104" s="56"/>
    </row>
    <row r="105" spans="2:12" ht="25.5" customHeight="1" x14ac:dyDescent="0.3">
      <c r="D105" s="60"/>
      <c r="E105" s="60"/>
      <c r="F105" s="60"/>
      <c r="G105" s="60"/>
      <c r="L105" s="56"/>
    </row>
    <row r="106" spans="2:12" ht="15.6" customHeight="1" x14ac:dyDescent="0.3">
      <c r="B106" s="383" t="s">
        <v>197</v>
      </c>
      <c r="C106" s="383"/>
      <c r="D106" s="383"/>
      <c r="E106" s="383"/>
      <c r="F106" s="383"/>
      <c r="G106" s="383"/>
      <c r="H106" s="383"/>
      <c r="I106" s="383"/>
      <c r="L106" s="56"/>
    </row>
    <row r="107" spans="2:12" ht="16.2" thickBot="1" x14ac:dyDescent="0.35">
      <c r="C107" s="383" t="s">
        <v>103</v>
      </c>
      <c r="D107" s="383"/>
      <c r="E107" s="383"/>
      <c r="F107" s="383"/>
      <c r="G107" s="383"/>
      <c r="H107" s="384"/>
      <c r="I107" s="384"/>
      <c r="L107" s="56"/>
    </row>
    <row r="108" spans="2:12" ht="22.5" customHeight="1" thickBot="1" x14ac:dyDescent="0.35">
      <c r="C108" s="68" t="s">
        <v>187</v>
      </c>
      <c r="D108" s="69">
        <f>'1) Finace report by Activity'!C108</f>
        <v>21592.2</v>
      </c>
      <c r="E108" s="69">
        <f>'1) Finace report by Activity'!D108</f>
        <v>0</v>
      </c>
      <c r="F108" s="69">
        <f>'1) Finace report by Activity'!E108</f>
        <v>0</v>
      </c>
      <c r="G108" s="257">
        <f>SUM(D108:F108)</f>
        <v>21592.2</v>
      </c>
      <c r="H108" s="230" t="s">
        <v>617</v>
      </c>
      <c r="I108" s="249" t="s">
        <v>618</v>
      </c>
      <c r="L108" s="56"/>
    </row>
    <row r="109" spans="2:12" x14ac:dyDescent="0.3">
      <c r="C109" s="66" t="s">
        <v>10</v>
      </c>
      <c r="D109" s="99">
        <v>6651.34</v>
      </c>
      <c r="E109" s="100"/>
      <c r="F109" s="100"/>
      <c r="G109" s="252">
        <f t="shared" ref="G109:G115" si="22">SUM(D109:F109)</f>
        <v>6651.34</v>
      </c>
      <c r="H109" s="232"/>
      <c r="I109" s="233">
        <f t="shared" ref="I109:I115" si="23">D109-H109</f>
        <v>6651.34</v>
      </c>
      <c r="L109" s="56"/>
    </row>
    <row r="110" spans="2:12" x14ac:dyDescent="0.3">
      <c r="C110" s="54" t="s">
        <v>11</v>
      </c>
      <c r="D110" s="101">
        <v>170</v>
      </c>
      <c r="E110" s="24"/>
      <c r="F110" s="24"/>
      <c r="G110" s="136">
        <f t="shared" si="22"/>
        <v>170</v>
      </c>
      <c r="H110" s="232"/>
      <c r="I110" s="233">
        <f t="shared" si="23"/>
        <v>170</v>
      </c>
      <c r="L110" s="56"/>
    </row>
    <row r="111" spans="2:12" ht="15.75" customHeight="1" x14ac:dyDescent="0.3">
      <c r="C111" s="54" t="s">
        <v>12</v>
      </c>
      <c r="D111" s="101"/>
      <c r="E111" s="101"/>
      <c r="F111" s="101"/>
      <c r="G111" s="136">
        <f t="shared" si="22"/>
        <v>0</v>
      </c>
      <c r="H111" s="232"/>
      <c r="I111" s="233">
        <f t="shared" si="23"/>
        <v>0</v>
      </c>
      <c r="L111" s="56"/>
    </row>
    <row r="112" spans="2:12" x14ac:dyDescent="0.3">
      <c r="C112" s="55" t="s">
        <v>13</v>
      </c>
      <c r="D112" s="101"/>
      <c r="E112" s="101"/>
      <c r="F112" s="101"/>
      <c r="G112" s="136">
        <f t="shared" si="22"/>
        <v>0</v>
      </c>
      <c r="H112" s="232"/>
      <c r="I112" s="233">
        <f t="shared" si="23"/>
        <v>0</v>
      </c>
      <c r="L112" s="56"/>
    </row>
    <row r="113" spans="3:12" x14ac:dyDescent="0.3">
      <c r="C113" s="54" t="s">
        <v>18</v>
      </c>
      <c r="D113" s="101"/>
      <c r="E113" s="101"/>
      <c r="F113" s="101"/>
      <c r="G113" s="136">
        <f t="shared" si="22"/>
        <v>0</v>
      </c>
      <c r="H113" s="232"/>
      <c r="I113" s="233">
        <f t="shared" si="23"/>
        <v>0</v>
      </c>
      <c r="L113" s="56"/>
    </row>
    <row r="114" spans="3:12" x14ac:dyDescent="0.3">
      <c r="C114" s="54" t="s">
        <v>14</v>
      </c>
      <c r="D114" s="101">
        <v>14770.86</v>
      </c>
      <c r="E114" s="101"/>
      <c r="F114" s="101"/>
      <c r="G114" s="136">
        <f t="shared" si="22"/>
        <v>14770.86</v>
      </c>
      <c r="H114" s="232"/>
      <c r="I114" s="233">
        <f t="shared" si="23"/>
        <v>14770.86</v>
      </c>
      <c r="L114" s="56"/>
    </row>
    <row r="115" spans="3:12" x14ac:dyDescent="0.3">
      <c r="C115" s="54" t="s">
        <v>186</v>
      </c>
      <c r="D115" s="101"/>
      <c r="E115" s="101"/>
      <c r="F115" s="101"/>
      <c r="G115" s="136">
        <f t="shared" si="22"/>
        <v>0</v>
      </c>
      <c r="H115" s="232"/>
      <c r="I115" s="233">
        <f t="shared" si="23"/>
        <v>0</v>
      </c>
      <c r="L115" s="56"/>
    </row>
    <row r="116" spans="3:12" ht="16.2" thickBot="1" x14ac:dyDescent="0.35">
      <c r="C116" s="59" t="s">
        <v>189</v>
      </c>
      <c r="D116" s="71">
        <f>SUM(D109:D115)</f>
        <v>21592.2</v>
      </c>
      <c r="E116" s="71">
        <f t="shared" ref="E116:I116" si="24">SUM(E109:E115)</f>
        <v>0</v>
      </c>
      <c r="F116" s="71">
        <f t="shared" si="24"/>
        <v>0</v>
      </c>
      <c r="G116" s="248">
        <f t="shared" si="24"/>
        <v>21592.2</v>
      </c>
      <c r="H116" s="250">
        <f t="shared" si="24"/>
        <v>0</v>
      </c>
      <c r="I116" s="251">
        <f t="shared" si="24"/>
        <v>21592.2</v>
      </c>
      <c r="L116" s="56"/>
    </row>
    <row r="117" spans="3:12" s="58" customFormat="1" x14ac:dyDescent="0.3">
      <c r="C117" s="72"/>
      <c r="D117" s="73"/>
      <c r="E117" s="73"/>
      <c r="F117" s="73"/>
      <c r="G117" s="74"/>
    </row>
    <row r="118" spans="3:12" ht="15.75" customHeight="1" thickBot="1" x14ac:dyDescent="0.35">
      <c r="C118" s="362" t="s">
        <v>198</v>
      </c>
      <c r="D118" s="363"/>
      <c r="E118" s="363"/>
      <c r="F118" s="363"/>
      <c r="G118" s="364"/>
      <c r="L118" s="56"/>
    </row>
    <row r="119" spans="3:12" ht="21.75" customHeight="1" thickBot="1" x14ac:dyDescent="0.35">
      <c r="C119" s="68" t="s">
        <v>187</v>
      </c>
      <c r="D119" s="69">
        <f>'1) Finace report by Activity'!C118</f>
        <v>39977.429999999993</v>
      </c>
      <c r="E119" s="69">
        <f>'1) Finace report by Activity'!D118</f>
        <v>0</v>
      </c>
      <c r="F119" s="69">
        <f>'1) Finace report by Activity'!E118</f>
        <v>0</v>
      </c>
      <c r="G119" s="257">
        <f t="shared" ref="G119:G126" si="25">SUM(D119:F119)</f>
        <v>39977.429999999993</v>
      </c>
      <c r="H119" s="230" t="s">
        <v>617</v>
      </c>
      <c r="I119" s="249" t="s">
        <v>618</v>
      </c>
      <c r="L119" s="56"/>
    </row>
    <row r="120" spans="3:12" x14ac:dyDescent="0.3">
      <c r="C120" s="66" t="s">
        <v>10</v>
      </c>
      <c r="D120" s="99">
        <v>9977</v>
      </c>
      <c r="E120" s="100"/>
      <c r="F120" s="100"/>
      <c r="G120" s="252">
        <f t="shared" si="25"/>
        <v>9977</v>
      </c>
      <c r="H120" s="232"/>
      <c r="I120" s="233">
        <f t="shared" ref="I120:I126" si="26">D120-H120</f>
        <v>9977</v>
      </c>
      <c r="L120" s="56"/>
    </row>
    <row r="121" spans="3:12" x14ac:dyDescent="0.3">
      <c r="C121" s="54" t="s">
        <v>11</v>
      </c>
      <c r="D121" s="101"/>
      <c r="E121" s="24"/>
      <c r="F121" s="24"/>
      <c r="G121" s="136">
        <f t="shared" si="25"/>
        <v>0</v>
      </c>
      <c r="H121" s="232"/>
      <c r="I121" s="233">
        <f t="shared" si="26"/>
        <v>0</v>
      </c>
      <c r="L121" s="56"/>
    </row>
    <row r="122" spans="3:12" ht="31.2" x14ac:dyDescent="0.3">
      <c r="C122" s="54" t="s">
        <v>12</v>
      </c>
      <c r="D122" s="101"/>
      <c r="E122" s="101"/>
      <c r="F122" s="101"/>
      <c r="G122" s="136">
        <f t="shared" si="25"/>
        <v>0</v>
      </c>
      <c r="H122" s="232"/>
      <c r="I122" s="233">
        <f t="shared" si="26"/>
        <v>0</v>
      </c>
      <c r="L122" s="56"/>
    </row>
    <row r="123" spans="3:12" x14ac:dyDescent="0.3">
      <c r="C123" s="55" t="s">
        <v>13</v>
      </c>
      <c r="D123" s="101"/>
      <c r="E123" s="101"/>
      <c r="F123" s="101"/>
      <c r="G123" s="136">
        <f t="shared" si="25"/>
        <v>0</v>
      </c>
      <c r="H123" s="232"/>
      <c r="I123" s="233">
        <f t="shared" si="26"/>
        <v>0</v>
      </c>
      <c r="L123" s="56"/>
    </row>
    <row r="124" spans="3:12" x14ac:dyDescent="0.3">
      <c r="C124" s="54" t="s">
        <v>18</v>
      </c>
      <c r="D124" s="101"/>
      <c r="E124" s="101"/>
      <c r="F124" s="101"/>
      <c r="G124" s="136">
        <f t="shared" si="25"/>
        <v>0</v>
      </c>
      <c r="H124" s="232"/>
      <c r="I124" s="233">
        <f t="shared" si="26"/>
        <v>0</v>
      </c>
      <c r="L124" s="56"/>
    </row>
    <row r="125" spans="3:12" x14ac:dyDescent="0.3">
      <c r="C125" s="54" t="s">
        <v>14</v>
      </c>
      <c r="D125" s="101">
        <v>30000.43</v>
      </c>
      <c r="E125" s="101"/>
      <c r="F125" s="101"/>
      <c r="G125" s="136">
        <f t="shared" si="25"/>
        <v>30000.43</v>
      </c>
      <c r="H125" s="232"/>
      <c r="I125" s="233">
        <f t="shared" si="26"/>
        <v>30000.43</v>
      </c>
      <c r="L125" s="56"/>
    </row>
    <row r="126" spans="3:12" x14ac:dyDescent="0.3">
      <c r="C126" s="54" t="s">
        <v>186</v>
      </c>
      <c r="D126" s="101"/>
      <c r="E126" s="101"/>
      <c r="F126" s="101"/>
      <c r="G126" s="136">
        <f t="shared" si="25"/>
        <v>0</v>
      </c>
      <c r="H126" s="232"/>
      <c r="I126" s="233">
        <f t="shared" si="26"/>
        <v>0</v>
      </c>
      <c r="L126" s="56"/>
    </row>
    <row r="127" spans="3:12" ht="16.2" thickBot="1" x14ac:dyDescent="0.35">
      <c r="C127" s="59" t="s">
        <v>189</v>
      </c>
      <c r="D127" s="71">
        <f t="shared" ref="D127:I127" si="27">SUM(D120:D126)</f>
        <v>39977.43</v>
      </c>
      <c r="E127" s="71">
        <f t="shared" si="27"/>
        <v>0</v>
      </c>
      <c r="F127" s="71">
        <f t="shared" si="27"/>
        <v>0</v>
      </c>
      <c r="G127" s="248">
        <f t="shared" si="27"/>
        <v>39977.43</v>
      </c>
      <c r="H127" s="255">
        <f t="shared" si="27"/>
        <v>0</v>
      </c>
      <c r="I127" s="256">
        <f t="shared" si="27"/>
        <v>39977.43</v>
      </c>
      <c r="L127" s="56"/>
    </row>
    <row r="128" spans="3:12" s="58" customFormat="1" x14ac:dyDescent="0.3">
      <c r="C128" s="72"/>
      <c r="D128" s="73"/>
      <c r="E128" s="73"/>
      <c r="F128" s="73"/>
      <c r="G128" s="74"/>
    </row>
    <row r="129" spans="3:12" ht="16.2" thickBot="1" x14ac:dyDescent="0.35">
      <c r="C129" s="362" t="s">
        <v>120</v>
      </c>
      <c r="D129" s="363"/>
      <c r="E129" s="363"/>
      <c r="F129" s="363"/>
      <c r="G129" s="364"/>
      <c r="L129" s="56"/>
    </row>
    <row r="130" spans="3:12" ht="21" customHeight="1" thickBot="1" x14ac:dyDescent="0.35">
      <c r="C130" s="68" t="s">
        <v>187</v>
      </c>
      <c r="D130" s="69">
        <f>'1) Finace report by Activity'!C128</f>
        <v>46319.55</v>
      </c>
      <c r="E130" s="69">
        <f>'1) Finace report by Activity'!D128</f>
        <v>0</v>
      </c>
      <c r="F130" s="69">
        <f>'1) Finace report by Activity'!E128</f>
        <v>0</v>
      </c>
      <c r="G130" s="257">
        <f t="shared" ref="G130:G137" si="28">SUM(D130:F130)</f>
        <v>46319.55</v>
      </c>
      <c r="H130" s="268" t="s">
        <v>617</v>
      </c>
      <c r="I130" s="269" t="s">
        <v>618</v>
      </c>
      <c r="L130" s="56"/>
    </row>
    <row r="131" spans="3:12" x14ac:dyDescent="0.3">
      <c r="C131" s="66" t="s">
        <v>10</v>
      </c>
      <c r="D131" s="99">
        <v>9977</v>
      </c>
      <c r="E131" s="100"/>
      <c r="F131" s="100"/>
      <c r="G131" s="252">
        <f t="shared" si="28"/>
        <v>9977</v>
      </c>
      <c r="H131" s="232"/>
      <c r="I131" s="233">
        <f t="shared" ref="I131:I137" si="29">D131-H131</f>
        <v>9977</v>
      </c>
      <c r="L131" s="56"/>
    </row>
    <row r="132" spans="3:12" x14ac:dyDescent="0.3">
      <c r="C132" s="54" t="s">
        <v>11</v>
      </c>
      <c r="D132" s="101"/>
      <c r="E132" s="24"/>
      <c r="F132" s="24"/>
      <c r="G132" s="136">
        <f t="shared" si="28"/>
        <v>0</v>
      </c>
      <c r="H132" s="232"/>
      <c r="I132" s="233">
        <f t="shared" si="29"/>
        <v>0</v>
      </c>
      <c r="L132" s="56"/>
    </row>
    <row r="133" spans="3:12" ht="31.2" x14ac:dyDescent="0.3">
      <c r="C133" s="54" t="s">
        <v>12</v>
      </c>
      <c r="D133" s="101"/>
      <c r="E133" s="101"/>
      <c r="F133" s="101"/>
      <c r="G133" s="136">
        <f t="shared" si="28"/>
        <v>0</v>
      </c>
      <c r="H133" s="232"/>
      <c r="I133" s="233">
        <f t="shared" si="29"/>
        <v>0</v>
      </c>
      <c r="L133" s="56"/>
    </row>
    <row r="134" spans="3:12" x14ac:dyDescent="0.3">
      <c r="C134" s="55" t="s">
        <v>13</v>
      </c>
      <c r="D134" s="101"/>
      <c r="E134" s="101"/>
      <c r="F134" s="101"/>
      <c r="G134" s="136">
        <f t="shared" si="28"/>
        <v>0</v>
      </c>
      <c r="H134" s="232"/>
      <c r="I134" s="233">
        <f t="shared" si="29"/>
        <v>0</v>
      </c>
      <c r="L134" s="56"/>
    </row>
    <row r="135" spans="3:12" x14ac:dyDescent="0.3">
      <c r="C135" s="54" t="s">
        <v>18</v>
      </c>
      <c r="D135" s="101"/>
      <c r="E135" s="101"/>
      <c r="F135" s="101"/>
      <c r="G135" s="136">
        <f t="shared" si="28"/>
        <v>0</v>
      </c>
      <c r="H135" s="232"/>
      <c r="I135" s="233">
        <f t="shared" si="29"/>
        <v>0</v>
      </c>
      <c r="L135" s="56"/>
    </row>
    <row r="136" spans="3:12" x14ac:dyDescent="0.3">
      <c r="C136" s="54" t="s">
        <v>14</v>
      </c>
      <c r="D136" s="101">
        <v>36342.550000000003</v>
      </c>
      <c r="E136" s="101"/>
      <c r="F136" s="101"/>
      <c r="G136" s="136">
        <f t="shared" si="28"/>
        <v>36342.550000000003</v>
      </c>
      <c r="H136" s="232"/>
      <c r="I136" s="233">
        <f t="shared" si="29"/>
        <v>36342.550000000003</v>
      </c>
      <c r="L136" s="56"/>
    </row>
    <row r="137" spans="3:12" x14ac:dyDescent="0.3">
      <c r="C137" s="54" t="s">
        <v>186</v>
      </c>
      <c r="D137" s="101"/>
      <c r="E137" s="101"/>
      <c r="F137" s="101"/>
      <c r="G137" s="136">
        <f t="shared" si="28"/>
        <v>0</v>
      </c>
      <c r="H137" s="232"/>
      <c r="I137" s="233">
        <f t="shared" si="29"/>
        <v>0</v>
      </c>
      <c r="L137" s="56"/>
    </row>
    <row r="138" spans="3:12" ht="16.2" thickBot="1" x14ac:dyDescent="0.35">
      <c r="C138" s="59" t="s">
        <v>189</v>
      </c>
      <c r="D138" s="71">
        <f t="shared" ref="D138:I138" si="30">SUM(D131:D137)</f>
        <v>46319.55</v>
      </c>
      <c r="E138" s="71">
        <f t="shared" si="30"/>
        <v>0</v>
      </c>
      <c r="F138" s="71">
        <f t="shared" si="30"/>
        <v>0</v>
      </c>
      <c r="G138" s="248">
        <f t="shared" si="30"/>
        <v>46319.55</v>
      </c>
      <c r="H138" s="250">
        <f>SUM(H131:H137)</f>
        <v>0</v>
      </c>
      <c r="I138" s="251">
        <f t="shared" si="30"/>
        <v>46319.55</v>
      </c>
      <c r="L138" s="56"/>
    </row>
    <row r="139" spans="3:12" s="58" customFormat="1" x14ac:dyDescent="0.3">
      <c r="C139" s="72"/>
      <c r="D139" s="73"/>
      <c r="E139" s="73"/>
      <c r="F139" s="73"/>
      <c r="G139" s="74"/>
    </row>
    <row r="140" spans="3:12" hidden="1" x14ac:dyDescent="0.3">
      <c r="C140" s="362" t="s">
        <v>129</v>
      </c>
      <c r="D140" s="363"/>
      <c r="E140" s="363"/>
      <c r="F140" s="363"/>
      <c r="G140" s="364"/>
      <c r="L140" s="56"/>
    </row>
    <row r="141" spans="3:12" ht="24" hidden="1" customHeight="1" thickBot="1" x14ac:dyDescent="0.35">
      <c r="C141" s="68" t="s">
        <v>187</v>
      </c>
      <c r="D141" s="69">
        <f>'1) Finace report by Activity'!C138</f>
        <v>0</v>
      </c>
      <c r="E141" s="69">
        <f>'1) Finace report by Activity'!D138</f>
        <v>0</v>
      </c>
      <c r="F141" s="69">
        <f>'1) Finace report by Activity'!E138</f>
        <v>0</v>
      </c>
      <c r="G141" s="70">
        <f t="shared" ref="G141:G149" si="31">SUM(D141:F141)</f>
        <v>0</v>
      </c>
      <c r="L141" s="56"/>
    </row>
    <row r="142" spans="3:12" ht="15.75" hidden="1" customHeight="1" x14ac:dyDescent="0.3">
      <c r="C142" s="66" t="s">
        <v>10</v>
      </c>
      <c r="D142" s="99"/>
      <c r="E142" s="100"/>
      <c r="F142" s="100"/>
      <c r="G142" s="67">
        <f t="shared" si="31"/>
        <v>0</v>
      </c>
      <c r="L142" s="56"/>
    </row>
    <row r="143" spans="3:12" s="60" customFormat="1" hidden="1" x14ac:dyDescent="0.3">
      <c r="C143" s="54" t="s">
        <v>11</v>
      </c>
      <c r="D143" s="101"/>
      <c r="E143" s="24"/>
      <c r="F143" s="24"/>
      <c r="G143" s="65">
        <f t="shared" si="31"/>
        <v>0</v>
      </c>
    </row>
    <row r="144" spans="3:12" s="60" customFormat="1" ht="15.75" hidden="1" customHeight="1" x14ac:dyDescent="0.3">
      <c r="C144" s="54" t="s">
        <v>12</v>
      </c>
      <c r="D144" s="101"/>
      <c r="E144" s="101"/>
      <c r="F144" s="101"/>
      <c r="G144" s="65">
        <f t="shared" si="31"/>
        <v>0</v>
      </c>
    </row>
    <row r="145" spans="2:7" s="60" customFormat="1" hidden="1" x14ac:dyDescent="0.3">
      <c r="C145" s="55" t="s">
        <v>13</v>
      </c>
      <c r="D145" s="101"/>
      <c r="E145" s="101"/>
      <c r="F145" s="101"/>
      <c r="G145" s="65">
        <f t="shared" si="31"/>
        <v>0</v>
      </c>
    </row>
    <row r="146" spans="2:7" s="60" customFormat="1" hidden="1" x14ac:dyDescent="0.3">
      <c r="C146" s="54" t="s">
        <v>18</v>
      </c>
      <c r="D146" s="101"/>
      <c r="E146" s="101"/>
      <c r="F146" s="101"/>
      <c r="G146" s="65">
        <f t="shared" si="31"/>
        <v>0</v>
      </c>
    </row>
    <row r="147" spans="2:7" s="60" customFormat="1" ht="15.75" hidden="1" customHeight="1" x14ac:dyDescent="0.3">
      <c r="C147" s="54" t="s">
        <v>14</v>
      </c>
      <c r="D147" s="101"/>
      <c r="E147" s="101"/>
      <c r="F147" s="101"/>
      <c r="G147" s="65">
        <f t="shared" si="31"/>
        <v>0</v>
      </c>
    </row>
    <row r="148" spans="2:7" s="60" customFormat="1" hidden="1" x14ac:dyDescent="0.3">
      <c r="C148" s="54" t="s">
        <v>186</v>
      </c>
      <c r="D148" s="101"/>
      <c r="E148" s="101"/>
      <c r="F148" s="101"/>
      <c r="G148" s="65">
        <f t="shared" si="31"/>
        <v>0</v>
      </c>
    </row>
    <row r="149" spans="2:7" s="60" customFormat="1" hidden="1" x14ac:dyDescent="0.3">
      <c r="C149" s="59" t="s">
        <v>189</v>
      </c>
      <c r="D149" s="71">
        <f t="shared" ref="D149:E149" si="32">SUM(D142:D148)</f>
        <v>0</v>
      </c>
      <c r="E149" s="71">
        <f t="shared" si="32"/>
        <v>0</v>
      </c>
      <c r="F149" s="71">
        <f t="shared" ref="F149" si="33">SUM(F142:F148)</f>
        <v>0</v>
      </c>
      <c r="G149" s="65">
        <f t="shared" si="31"/>
        <v>0</v>
      </c>
    </row>
    <row r="150" spans="2:7" s="60" customFormat="1" hidden="1" x14ac:dyDescent="0.3">
      <c r="C150" s="56"/>
      <c r="D150" s="58"/>
      <c r="E150" s="58"/>
      <c r="F150" s="58"/>
      <c r="G150" s="56"/>
    </row>
    <row r="151" spans="2:7" s="60" customFormat="1" hidden="1" x14ac:dyDescent="0.3">
      <c r="B151" s="362" t="s">
        <v>199</v>
      </c>
      <c r="C151" s="363"/>
      <c r="D151" s="363"/>
      <c r="E151" s="363"/>
      <c r="F151" s="363"/>
      <c r="G151" s="364"/>
    </row>
    <row r="152" spans="2:7" s="60" customFormat="1" hidden="1" x14ac:dyDescent="0.3">
      <c r="B152" s="56"/>
      <c r="C152" s="362" t="s">
        <v>139</v>
      </c>
      <c r="D152" s="363"/>
      <c r="E152" s="363"/>
      <c r="F152" s="363"/>
      <c r="G152" s="364"/>
    </row>
    <row r="153" spans="2:7" s="60" customFormat="1" ht="24" hidden="1" customHeight="1" thickBot="1" x14ac:dyDescent="0.35">
      <c r="B153" s="56"/>
      <c r="C153" s="68" t="s">
        <v>187</v>
      </c>
      <c r="D153" s="69">
        <f>'1) Finace report by Activity'!C150</f>
        <v>0</v>
      </c>
      <c r="E153" s="69">
        <f>'1) Finace report by Activity'!D150</f>
        <v>0</v>
      </c>
      <c r="F153" s="69">
        <f>'1) Finace report by Activity'!E150</f>
        <v>0</v>
      </c>
      <c r="G153" s="70">
        <f>SUM(D153:F153)</f>
        <v>0</v>
      </c>
    </row>
    <row r="154" spans="2:7" s="60" customFormat="1" ht="24.75" hidden="1" customHeight="1" x14ac:dyDescent="0.3">
      <c r="B154" s="56"/>
      <c r="C154" s="66" t="s">
        <v>10</v>
      </c>
      <c r="D154" s="99"/>
      <c r="E154" s="100"/>
      <c r="F154" s="100"/>
      <c r="G154" s="67">
        <f t="shared" ref="G154:G161" si="34">SUM(D154:F154)</f>
        <v>0</v>
      </c>
    </row>
    <row r="155" spans="2:7" s="60" customFormat="1" ht="15.75" hidden="1" customHeight="1" x14ac:dyDescent="0.3">
      <c r="B155" s="56"/>
      <c r="C155" s="54" t="s">
        <v>11</v>
      </c>
      <c r="D155" s="101"/>
      <c r="E155" s="24"/>
      <c r="F155" s="24"/>
      <c r="G155" s="65">
        <f t="shared" si="34"/>
        <v>0</v>
      </c>
    </row>
    <row r="156" spans="2:7" s="60" customFormat="1" ht="15.75" hidden="1" customHeight="1" x14ac:dyDescent="0.3">
      <c r="B156" s="56"/>
      <c r="C156" s="54" t="s">
        <v>12</v>
      </c>
      <c r="D156" s="101"/>
      <c r="E156" s="101"/>
      <c r="F156" s="101"/>
      <c r="G156" s="65">
        <f t="shared" si="34"/>
        <v>0</v>
      </c>
    </row>
    <row r="157" spans="2:7" s="60" customFormat="1" ht="15.75" hidden="1" customHeight="1" x14ac:dyDescent="0.3">
      <c r="B157" s="56"/>
      <c r="C157" s="55" t="s">
        <v>13</v>
      </c>
      <c r="D157" s="101"/>
      <c r="E157" s="101"/>
      <c r="F157" s="101"/>
      <c r="G157" s="65">
        <f t="shared" si="34"/>
        <v>0</v>
      </c>
    </row>
    <row r="158" spans="2:7" s="60" customFormat="1" ht="15.75" hidden="1" customHeight="1" x14ac:dyDescent="0.3">
      <c r="B158" s="56"/>
      <c r="C158" s="54" t="s">
        <v>18</v>
      </c>
      <c r="D158" s="101"/>
      <c r="E158" s="101"/>
      <c r="F158" s="101"/>
      <c r="G158" s="65">
        <f t="shared" si="34"/>
        <v>0</v>
      </c>
    </row>
    <row r="159" spans="2:7" s="60" customFormat="1" ht="15.75" hidden="1" customHeight="1" x14ac:dyDescent="0.3">
      <c r="B159" s="56"/>
      <c r="C159" s="54" t="s">
        <v>14</v>
      </c>
      <c r="D159" s="101"/>
      <c r="E159" s="101"/>
      <c r="F159" s="101"/>
      <c r="G159" s="65">
        <f t="shared" si="34"/>
        <v>0</v>
      </c>
    </row>
    <row r="160" spans="2:7" s="60" customFormat="1" ht="15.75" hidden="1" customHeight="1" x14ac:dyDescent="0.3">
      <c r="B160" s="56"/>
      <c r="C160" s="54" t="s">
        <v>186</v>
      </c>
      <c r="D160" s="101"/>
      <c r="E160" s="101"/>
      <c r="F160" s="101"/>
      <c r="G160" s="65">
        <f t="shared" si="34"/>
        <v>0</v>
      </c>
    </row>
    <row r="161" spans="2:7" s="60" customFormat="1" ht="15.75" hidden="1" customHeight="1" x14ac:dyDescent="0.3">
      <c r="B161" s="56"/>
      <c r="C161" s="59" t="s">
        <v>189</v>
      </c>
      <c r="D161" s="71">
        <f>SUM(D154:D160)</f>
        <v>0</v>
      </c>
      <c r="E161" s="71">
        <f>SUM(E154:E160)</f>
        <v>0</v>
      </c>
      <c r="F161" s="71">
        <f t="shared" ref="F161" si="35">SUM(F154:F160)</f>
        <v>0</v>
      </c>
      <c r="G161" s="65">
        <f t="shared" si="34"/>
        <v>0</v>
      </c>
    </row>
    <row r="162" spans="2:7" s="58" customFormat="1" ht="15.75" hidden="1" customHeight="1" x14ac:dyDescent="0.3">
      <c r="C162" s="72"/>
      <c r="D162" s="73"/>
      <c r="E162" s="73"/>
      <c r="F162" s="73"/>
      <c r="G162" s="74"/>
    </row>
    <row r="163" spans="2:7" s="60" customFormat="1" ht="15.75" hidden="1" customHeight="1" x14ac:dyDescent="0.3">
      <c r="C163" s="362" t="s">
        <v>148</v>
      </c>
      <c r="D163" s="363"/>
      <c r="E163" s="363"/>
      <c r="F163" s="363"/>
      <c r="G163" s="364"/>
    </row>
    <row r="164" spans="2:7" s="60" customFormat="1" ht="21" hidden="1" customHeight="1" thickBot="1" x14ac:dyDescent="0.35">
      <c r="C164" s="68" t="s">
        <v>187</v>
      </c>
      <c r="D164" s="69">
        <f>'1) Finace report by Activity'!C160</f>
        <v>0</v>
      </c>
      <c r="E164" s="69">
        <f>'1) Finace report by Activity'!D160</f>
        <v>0</v>
      </c>
      <c r="F164" s="69">
        <f>'1) Finace report by Activity'!E160</f>
        <v>0</v>
      </c>
      <c r="G164" s="70">
        <f t="shared" ref="G164:G172" si="36">SUM(D164:F164)</f>
        <v>0</v>
      </c>
    </row>
    <row r="165" spans="2:7" s="60" customFormat="1" ht="15.75" hidden="1" customHeight="1" x14ac:dyDescent="0.3">
      <c r="C165" s="66" t="s">
        <v>10</v>
      </c>
      <c r="D165" s="99"/>
      <c r="E165" s="100"/>
      <c r="F165" s="100"/>
      <c r="G165" s="67">
        <f t="shared" si="36"/>
        <v>0</v>
      </c>
    </row>
    <row r="166" spans="2:7" s="60" customFormat="1" ht="15.75" hidden="1" customHeight="1" x14ac:dyDescent="0.3">
      <c r="C166" s="54" t="s">
        <v>11</v>
      </c>
      <c r="D166" s="101"/>
      <c r="E166" s="24"/>
      <c r="F166" s="24"/>
      <c r="G166" s="65">
        <f t="shared" si="36"/>
        <v>0</v>
      </c>
    </row>
    <row r="167" spans="2:7" s="60" customFormat="1" ht="15.75" hidden="1" customHeight="1" x14ac:dyDescent="0.3">
      <c r="C167" s="54" t="s">
        <v>12</v>
      </c>
      <c r="D167" s="101"/>
      <c r="E167" s="101"/>
      <c r="F167" s="101"/>
      <c r="G167" s="65">
        <f t="shared" si="36"/>
        <v>0</v>
      </c>
    </row>
    <row r="168" spans="2:7" s="60" customFormat="1" ht="15.75" hidden="1" customHeight="1" x14ac:dyDescent="0.3">
      <c r="C168" s="55" t="s">
        <v>13</v>
      </c>
      <c r="D168" s="101"/>
      <c r="E168" s="101"/>
      <c r="F168" s="101"/>
      <c r="G168" s="65">
        <f t="shared" si="36"/>
        <v>0</v>
      </c>
    </row>
    <row r="169" spans="2:7" s="60" customFormat="1" ht="15.75" hidden="1" customHeight="1" x14ac:dyDescent="0.3">
      <c r="C169" s="54" t="s">
        <v>18</v>
      </c>
      <c r="D169" s="101"/>
      <c r="E169" s="101"/>
      <c r="F169" s="101"/>
      <c r="G169" s="65">
        <f t="shared" si="36"/>
        <v>0</v>
      </c>
    </row>
    <row r="170" spans="2:7" s="60" customFormat="1" ht="15.75" hidden="1" customHeight="1" x14ac:dyDescent="0.3">
      <c r="C170" s="54" t="s">
        <v>14</v>
      </c>
      <c r="D170" s="101"/>
      <c r="E170" s="101"/>
      <c r="F170" s="101"/>
      <c r="G170" s="65">
        <f t="shared" si="36"/>
        <v>0</v>
      </c>
    </row>
    <row r="171" spans="2:7" s="60" customFormat="1" ht="15.75" hidden="1" customHeight="1" x14ac:dyDescent="0.3">
      <c r="C171" s="54" t="s">
        <v>186</v>
      </c>
      <c r="D171" s="101"/>
      <c r="E171" s="101"/>
      <c r="F171" s="101"/>
      <c r="G171" s="65">
        <f t="shared" si="36"/>
        <v>0</v>
      </c>
    </row>
    <row r="172" spans="2:7" s="60" customFormat="1" ht="15.75" hidden="1" customHeight="1" x14ac:dyDescent="0.3">
      <c r="C172" s="59" t="s">
        <v>189</v>
      </c>
      <c r="D172" s="71">
        <f t="shared" ref="D172:E172" si="37">SUM(D165:D171)</f>
        <v>0</v>
      </c>
      <c r="E172" s="71">
        <f t="shared" si="37"/>
        <v>0</v>
      </c>
      <c r="F172" s="71">
        <f t="shared" ref="F172" si="38">SUM(F165:F171)</f>
        <v>0</v>
      </c>
      <c r="G172" s="65">
        <f t="shared" si="36"/>
        <v>0</v>
      </c>
    </row>
    <row r="173" spans="2:7" s="58" customFormat="1" ht="15.75" hidden="1" customHeight="1" x14ac:dyDescent="0.3">
      <c r="C173" s="72"/>
      <c r="D173" s="73"/>
      <c r="E173" s="73"/>
      <c r="F173" s="73"/>
      <c r="G173" s="74"/>
    </row>
    <row r="174" spans="2:7" s="60" customFormat="1" ht="15.75" hidden="1" customHeight="1" x14ac:dyDescent="0.3">
      <c r="C174" s="362" t="s">
        <v>157</v>
      </c>
      <c r="D174" s="363"/>
      <c r="E174" s="363"/>
      <c r="F174" s="363"/>
      <c r="G174" s="364"/>
    </row>
    <row r="175" spans="2:7" s="60" customFormat="1" ht="19.5" hidden="1" customHeight="1" thickBot="1" x14ac:dyDescent="0.35">
      <c r="C175" s="68" t="s">
        <v>187</v>
      </c>
      <c r="D175" s="69">
        <f>'1) Finace report by Activity'!C170</f>
        <v>0</v>
      </c>
      <c r="E175" s="69">
        <f>'1) Finace report by Activity'!D170</f>
        <v>0</v>
      </c>
      <c r="F175" s="69">
        <f>'1) Finace report by Activity'!E170</f>
        <v>0</v>
      </c>
      <c r="G175" s="70">
        <f t="shared" ref="G175:G183" si="39">SUM(D175:F175)</f>
        <v>0</v>
      </c>
    </row>
    <row r="176" spans="2:7" s="60" customFormat="1" ht="15.75" hidden="1" customHeight="1" x14ac:dyDescent="0.3">
      <c r="C176" s="66" t="s">
        <v>10</v>
      </c>
      <c r="D176" s="99"/>
      <c r="E176" s="100"/>
      <c r="F176" s="100"/>
      <c r="G176" s="67">
        <f t="shared" si="39"/>
        <v>0</v>
      </c>
    </row>
    <row r="177" spans="3:7" s="60" customFormat="1" ht="15.75" hidden="1" customHeight="1" x14ac:dyDescent="0.3">
      <c r="C177" s="54" t="s">
        <v>11</v>
      </c>
      <c r="D177" s="101"/>
      <c r="E177" s="24"/>
      <c r="F177" s="24"/>
      <c r="G177" s="65">
        <f t="shared" si="39"/>
        <v>0</v>
      </c>
    </row>
    <row r="178" spans="3:7" s="60" customFormat="1" ht="15.75" hidden="1" customHeight="1" x14ac:dyDescent="0.3">
      <c r="C178" s="54" t="s">
        <v>12</v>
      </c>
      <c r="D178" s="101"/>
      <c r="E178" s="101"/>
      <c r="F178" s="101"/>
      <c r="G178" s="65">
        <f t="shared" si="39"/>
        <v>0</v>
      </c>
    </row>
    <row r="179" spans="3:7" s="60" customFormat="1" ht="15.75" hidden="1" customHeight="1" x14ac:dyDescent="0.3">
      <c r="C179" s="55" t="s">
        <v>13</v>
      </c>
      <c r="D179" s="101"/>
      <c r="E179" s="101"/>
      <c r="F179" s="101"/>
      <c r="G179" s="65">
        <f t="shared" si="39"/>
        <v>0</v>
      </c>
    </row>
    <row r="180" spans="3:7" s="60" customFormat="1" ht="15.75" hidden="1" customHeight="1" x14ac:dyDescent="0.3">
      <c r="C180" s="54" t="s">
        <v>18</v>
      </c>
      <c r="D180" s="101"/>
      <c r="E180" s="101"/>
      <c r="F180" s="101"/>
      <c r="G180" s="65">
        <f t="shared" si="39"/>
        <v>0</v>
      </c>
    </row>
    <row r="181" spans="3:7" s="60" customFormat="1" ht="15.75" hidden="1" customHeight="1" x14ac:dyDescent="0.3">
      <c r="C181" s="54" t="s">
        <v>14</v>
      </c>
      <c r="D181" s="101"/>
      <c r="E181" s="101"/>
      <c r="F181" s="101"/>
      <c r="G181" s="65">
        <f t="shared" si="39"/>
        <v>0</v>
      </c>
    </row>
    <row r="182" spans="3:7" s="60" customFormat="1" ht="15.75" hidden="1" customHeight="1" x14ac:dyDescent="0.3">
      <c r="C182" s="54" t="s">
        <v>186</v>
      </c>
      <c r="D182" s="101"/>
      <c r="E182" s="101"/>
      <c r="F182" s="101"/>
      <c r="G182" s="65">
        <f t="shared" si="39"/>
        <v>0</v>
      </c>
    </row>
    <row r="183" spans="3:7" s="60" customFormat="1" ht="15.75" hidden="1" customHeight="1" x14ac:dyDescent="0.3">
      <c r="C183" s="59" t="s">
        <v>189</v>
      </c>
      <c r="D183" s="71">
        <f t="shared" ref="D183:E183" si="40">SUM(D176:D182)</f>
        <v>0</v>
      </c>
      <c r="E183" s="71">
        <f t="shared" si="40"/>
        <v>0</v>
      </c>
      <c r="F183" s="71">
        <f t="shared" ref="F183" si="41">SUM(F176:F182)</f>
        <v>0</v>
      </c>
      <c r="G183" s="65">
        <f t="shared" si="39"/>
        <v>0</v>
      </c>
    </row>
    <row r="184" spans="3:7" s="58" customFormat="1" ht="15.75" hidden="1" customHeight="1" x14ac:dyDescent="0.3">
      <c r="C184" s="72"/>
      <c r="D184" s="73"/>
      <c r="E184" s="73"/>
      <c r="F184" s="73"/>
      <c r="G184" s="74"/>
    </row>
    <row r="185" spans="3:7" s="60" customFormat="1" ht="15.75" hidden="1" customHeight="1" x14ac:dyDescent="0.3">
      <c r="C185" s="362" t="s">
        <v>166</v>
      </c>
      <c r="D185" s="363"/>
      <c r="E185" s="363"/>
      <c r="F185" s="363"/>
      <c r="G185" s="364"/>
    </row>
    <row r="186" spans="3:7" s="60" customFormat="1" ht="22.5" hidden="1" customHeight="1" thickBot="1" x14ac:dyDescent="0.35">
      <c r="C186" s="68" t="s">
        <v>187</v>
      </c>
      <c r="D186" s="69">
        <f>'1) Finace report by Activity'!C180</f>
        <v>0</v>
      </c>
      <c r="E186" s="69">
        <f>'1) Finace report by Activity'!D180</f>
        <v>0</v>
      </c>
      <c r="F186" s="69">
        <f>'1) Finace report by Activity'!E180</f>
        <v>0</v>
      </c>
      <c r="G186" s="70">
        <f t="shared" ref="G186:G194" si="42">SUM(D186:F186)</f>
        <v>0</v>
      </c>
    </row>
    <row r="187" spans="3:7" s="60" customFormat="1" ht="15.75" hidden="1" customHeight="1" x14ac:dyDescent="0.3">
      <c r="C187" s="66" t="s">
        <v>10</v>
      </c>
      <c r="D187" s="99"/>
      <c r="E187" s="100"/>
      <c r="F187" s="100"/>
      <c r="G187" s="67">
        <f t="shared" si="42"/>
        <v>0</v>
      </c>
    </row>
    <row r="188" spans="3:7" s="60" customFormat="1" ht="15.75" hidden="1" customHeight="1" x14ac:dyDescent="0.3">
      <c r="C188" s="54" t="s">
        <v>11</v>
      </c>
      <c r="D188" s="101"/>
      <c r="E188" s="24"/>
      <c r="F188" s="24"/>
      <c r="G188" s="65">
        <f t="shared" si="42"/>
        <v>0</v>
      </c>
    </row>
    <row r="189" spans="3:7" s="60" customFormat="1" ht="15.75" hidden="1" customHeight="1" x14ac:dyDescent="0.3">
      <c r="C189" s="54" t="s">
        <v>12</v>
      </c>
      <c r="D189" s="101"/>
      <c r="E189" s="101"/>
      <c r="F189" s="101"/>
      <c r="G189" s="65">
        <f t="shared" si="42"/>
        <v>0</v>
      </c>
    </row>
    <row r="190" spans="3:7" s="60" customFormat="1" ht="15.75" hidden="1" customHeight="1" x14ac:dyDescent="0.3">
      <c r="C190" s="55" t="s">
        <v>13</v>
      </c>
      <c r="D190" s="101"/>
      <c r="E190" s="101"/>
      <c r="F190" s="101"/>
      <c r="G190" s="65">
        <f t="shared" si="42"/>
        <v>0</v>
      </c>
    </row>
    <row r="191" spans="3:7" s="60" customFormat="1" ht="15.75" hidden="1" customHeight="1" x14ac:dyDescent="0.3">
      <c r="C191" s="54" t="s">
        <v>18</v>
      </c>
      <c r="D191" s="101"/>
      <c r="E191" s="101"/>
      <c r="F191" s="101"/>
      <c r="G191" s="65">
        <f t="shared" si="42"/>
        <v>0</v>
      </c>
    </row>
    <row r="192" spans="3:7" s="60" customFormat="1" ht="15.75" hidden="1" customHeight="1" x14ac:dyDescent="0.3">
      <c r="C192" s="54" t="s">
        <v>14</v>
      </c>
      <c r="D192" s="101"/>
      <c r="E192" s="101"/>
      <c r="F192" s="101"/>
      <c r="G192" s="65">
        <f t="shared" si="42"/>
        <v>0</v>
      </c>
    </row>
    <row r="193" spans="3:9" s="60" customFormat="1" ht="15.75" hidden="1" customHeight="1" x14ac:dyDescent="0.3">
      <c r="C193" s="54" t="s">
        <v>186</v>
      </c>
      <c r="D193" s="101"/>
      <c r="E193" s="101"/>
      <c r="F193" s="101"/>
      <c r="G193" s="65">
        <f t="shared" si="42"/>
        <v>0</v>
      </c>
    </row>
    <row r="194" spans="3:9" s="60" customFormat="1" ht="15.75" hidden="1" customHeight="1" x14ac:dyDescent="0.3">
      <c r="C194" s="59" t="s">
        <v>189</v>
      </c>
      <c r="D194" s="71">
        <f t="shared" ref="D194:E194" si="43">SUM(D187:D193)</f>
        <v>0</v>
      </c>
      <c r="E194" s="71">
        <f t="shared" si="43"/>
        <v>0</v>
      </c>
      <c r="F194" s="71">
        <f t="shared" ref="F194" si="44">SUM(F187:F193)</f>
        <v>0</v>
      </c>
      <c r="G194" s="65">
        <f t="shared" si="42"/>
        <v>0</v>
      </c>
    </row>
    <row r="195" spans="3:9" s="60" customFormat="1" ht="15.75" customHeight="1" x14ac:dyDescent="0.3">
      <c r="C195" s="56"/>
      <c r="D195" s="58"/>
      <c r="E195" s="58"/>
      <c r="F195" s="58"/>
      <c r="G195" s="56"/>
    </row>
    <row r="196" spans="3:9" s="60" customFormat="1" ht="15.75" customHeight="1" thickBot="1" x14ac:dyDescent="0.35">
      <c r="C196" s="362" t="s">
        <v>555</v>
      </c>
      <c r="D196" s="363"/>
      <c r="E196" s="363"/>
      <c r="F196" s="363"/>
      <c r="G196" s="364"/>
    </row>
    <row r="197" spans="3:9" s="60" customFormat="1" ht="19.5" customHeight="1" thickBot="1" x14ac:dyDescent="0.35">
      <c r="C197" s="68" t="s">
        <v>556</v>
      </c>
      <c r="D197" s="69">
        <f>'1) Finace report by Activity'!C187</f>
        <v>73513.19</v>
      </c>
      <c r="E197" s="69">
        <f>'1) Finace report by Activity'!D187</f>
        <v>0</v>
      </c>
      <c r="F197" s="69">
        <f>'1) Finace report by Activity'!E187</f>
        <v>0</v>
      </c>
      <c r="G197" s="257">
        <f t="shared" ref="G197:G204" si="45">SUM(D197:F197)</f>
        <v>73513.19</v>
      </c>
      <c r="H197" s="268" t="s">
        <v>617</v>
      </c>
      <c r="I197" s="269" t="s">
        <v>618</v>
      </c>
    </row>
    <row r="198" spans="3:9" s="60" customFormat="1" ht="15.75" customHeight="1" x14ac:dyDescent="0.3">
      <c r="C198" s="66" t="s">
        <v>10</v>
      </c>
      <c r="D198" s="99">
        <v>21076.98</v>
      </c>
      <c r="E198" s="100"/>
      <c r="F198" s="100"/>
      <c r="G198" s="252">
        <f t="shared" si="45"/>
        <v>21076.98</v>
      </c>
      <c r="H198" s="232">
        <v>8284.94</v>
      </c>
      <c r="I198" s="233">
        <f t="shared" ref="I198:I204" si="46">D198-H198</f>
        <v>12792.039999999999</v>
      </c>
    </row>
    <row r="199" spans="3:9" s="60" customFormat="1" ht="15.75" customHeight="1" x14ac:dyDescent="0.3">
      <c r="C199" s="54" t="s">
        <v>11</v>
      </c>
      <c r="D199" s="101"/>
      <c r="E199" s="24"/>
      <c r="F199" s="24"/>
      <c r="G199" s="136">
        <f t="shared" si="45"/>
        <v>0</v>
      </c>
      <c r="H199" s="232"/>
      <c r="I199" s="233">
        <f t="shared" si="46"/>
        <v>0</v>
      </c>
    </row>
    <row r="200" spans="3:9" s="60" customFormat="1" ht="15.75" customHeight="1" x14ac:dyDescent="0.3">
      <c r="C200" s="54" t="s">
        <v>12</v>
      </c>
      <c r="D200" s="101"/>
      <c r="E200" s="101"/>
      <c r="F200" s="101"/>
      <c r="G200" s="136">
        <f t="shared" si="45"/>
        <v>0</v>
      </c>
      <c r="H200" s="232"/>
      <c r="I200" s="233">
        <f t="shared" si="46"/>
        <v>0</v>
      </c>
    </row>
    <row r="201" spans="3:9" s="60" customFormat="1" ht="15.75" customHeight="1" x14ac:dyDescent="0.3">
      <c r="C201" s="55" t="s">
        <v>13</v>
      </c>
      <c r="D201" s="101">
        <v>26853.49</v>
      </c>
      <c r="E201" s="101"/>
      <c r="F201" s="101"/>
      <c r="G201" s="136">
        <f t="shared" si="45"/>
        <v>26853.49</v>
      </c>
      <c r="H201" s="232"/>
      <c r="I201" s="233">
        <f t="shared" si="46"/>
        <v>26853.49</v>
      </c>
    </row>
    <row r="202" spans="3:9" s="60" customFormat="1" ht="15.75" customHeight="1" x14ac:dyDescent="0.3">
      <c r="C202" s="54" t="s">
        <v>18</v>
      </c>
      <c r="D202" s="101"/>
      <c r="E202" s="101"/>
      <c r="F202" s="101"/>
      <c r="G202" s="136">
        <f t="shared" si="45"/>
        <v>0</v>
      </c>
      <c r="H202" s="232"/>
      <c r="I202" s="233">
        <f t="shared" si="46"/>
        <v>0</v>
      </c>
    </row>
    <row r="203" spans="3:9" s="60" customFormat="1" ht="15.75" customHeight="1" x14ac:dyDescent="0.3">
      <c r="C203" s="54" t="s">
        <v>14</v>
      </c>
      <c r="D203" s="101"/>
      <c r="E203" s="101"/>
      <c r="F203" s="101"/>
      <c r="G203" s="136">
        <f t="shared" si="45"/>
        <v>0</v>
      </c>
      <c r="H203" s="232"/>
      <c r="I203" s="233">
        <f t="shared" si="46"/>
        <v>0</v>
      </c>
    </row>
    <row r="204" spans="3:9" s="60" customFormat="1" ht="15.75" customHeight="1" x14ac:dyDescent="0.3">
      <c r="C204" s="54" t="s">
        <v>186</v>
      </c>
      <c r="D204" s="101">
        <v>25582.720000000001</v>
      </c>
      <c r="E204" s="101"/>
      <c r="F204" s="101"/>
      <c r="G204" s="136">
        <f t="shared" si="45"/>
        <v>25582.720000000001</v>
      </c>
      <c r="H204" s="232">
        <v>4704.99</v>
      </c>
      <c r="I204" s="233">
        <f t="shared" si="46"/>
        <v>20877.730000000003</v>
      </c>
    </row>
    <row r="205" spans="3:9" s="60" customFormat="1" ht="15.75" customHeight="1" thickBot="1" x14ac:dyDescent="0.35">
      <c r="C205" s="59" t="s">
        <v>189</v>
      </c>
      <c r="D205" s="71">
        <f t="shared" ref="D205:I205" si="47">SUM(D198:D204)</f>
        <v>73513.19</v>
      </c>
      <c r="E205" s="71">
        <f t="shared" si="47"/>
        <v>0</v>
      </c>
      <c r="F205" s="71">
        <f t="shared" si="47"/>
        <v>0</v>
      </c>
      <c r="G205" s="248">
        <f t="shared" si="47"/>
        <v>73513.19</v>
      </c>
      <c r="H205" s="250">
        <f t="shared" si="47"/>
        <v>12989.93</v>
      </c>
      <c r="I205" s="251">
        <f t="shared" si="47"/>
        <v>60523.26</v>
      </c>
    </row>
    <row r="206" spans="3:9" s="60" customFormat="1" ht="15.75" customHeight="1" thickBot="1" x14ac:dyDescent="0.35">
      <c r="C206" s="56"/>
      <c r="D206" s="58"/>
      <c r="E206" s="58"/>
      <c r="F206" s="58"/>
      <c r="G206" s="56"/>
    </row>
    <row r="207" spans="3:9" s="60" customFormat="1" ht="19.5" customHeight="1" thickBot="1" x14ac:dyDescent="0.35">
      <c r="C207" s="367" t="s">
        <v>19</v>
      </c>
      <c r="D207" s="368"/>
      <c r="E207" s="368"/>
      <c r="F207" s="368"/>
      <c r="G207" s="369"/>
    </row>
    <row r="208" spans="3:9" s="60" customFormat="1" ht="19.5" customHeight="1" x14ac:dyDescent="0.3">
      <c r="C208" s="76"/>
      <c r="D208" s="64" t="s">
        <v>559</v>
      </c>
      <c r="E208" s="64" t="s">
        <v>549</v>
      </c>
      <c r="F208" s="64" t="s">
        <v>550</v>
      </c>
      <c r="G208" s="365" t="s">
        <v>19</v>
      </c>
      <c r="H208" s="350" t="s">
        <v>612</v>
      </c>
      <c r="I208" s="352" t="s">
        <v>618</v>
      </c>
    </row>
    <row r="209" spans="3:11" s="60" customFormat="1" ht="19.5" customHeight="1" x14ac:dyDescent="0.3">
      <c r="C209" s="76"/>
      <c r="D209" s="157" t="str">
        <f>'1) Finace report by Activity'!C13</f>
        <v>Interpeace</v>
      </c>
      <c r="E209" s="57"/>
      <c r="F209" s="57"/>
      <c r="G209" s="366"/>
      <c r="H209" s="351"/>
      <c r="I209" s="353"/>
    </row>
    <row r="210" spans="3:11" s="60" customFormat="1" ht="19.5" customHeight="1" x14ac:dyDescent="0.3">
      <c r="C210" s="26" t="s">
        <v>10</v>
      </c>
      <c r="D210" s="77">
        <f>SUM(D187,D176,D165,D154,D142,D131,D120,D109,D97,D86,D75,D64,D52,D41,D30,D19,D198)</f>
        <v>109761.43</v>
      </c>
      <c r="E210" s="77">
        <f t="shared" ref="E210:F210" si="48">SUM(E187,E176,E165,E154,E142,E131,E120,E109,E97,E86,E75,E64,E52,E41,E30,E19)</f>
        <v>0</v>
      </c>
      <c r="F210" s="77">
        <f t="shared" si="48"/>
        <v>0</v>
      </c>
      <c r="G210" s="252">
        <f>SUM(D210:F210)</f>
        <v>109761.43</v>
      </c>
      <c r="H210" s="240">
        <f>H19+H30+H41+H64+H75+H109+H120+H131+H198</f>
        <v>38841.29</v>
      </c>
      <c r="I210" s="238">
        <f>I19+I30+I41+I64+I75+I109+I120+I131+I198</f>
        <v>70920.14</v>
      </c>
    </row>
    <row r="211" spans="3:11" s="60" customFormat="1" ht="34.5" customHeight="1" x14ac:dyDescent="0.3">
      <c r="C211" s="26" t="s">
        <v>11</v>
      </c>
      <c r="D211" s="77">
        <f>SUM(D188,D177,D166,D155,D143,D132,D121,D110,D98,D87,D76,D65,D53,D42,D31,D20,D199)</f>
        <v>170</v>
      </c>
      <c r="E211" s="77">
        <f t="shared" ref="E211:H211" si="49">SUM(E188,E177,E166,E155,E143,E132,E121,E110,E98,E87,E76,E65,E53,E42,E31,E20,E199)</f>
        <v>0</v>
      </c>
      <c r="F211" s="77">
        <f t="shared" si="49"/>
        <v>0</v>
      </c>
      <c r="G211" s="259">
        <f t="shared" si="49"/>
        <v>170</v>
      </c>
      <c r="H211" s="240">
        <f t="shared" si="49"/>
        <v>0</v>
      </c>
      <c r="I211" s="238">
        <f>SUM(I188,I177,I166,I155,I143,I132,I121,I110,I98,I87,I76,I65,I53,I42,I31,I20,I199)</f>
        <v>170</v>
      </c>
    </row>
    <row r="212" spans="3:11" s="60" customFormat="1" ht="48" customHeight="1" x14ac:dyDescent="0.3">
      <c r="C212" s="26" t="s">
        <v>12</v>
      </c>
      <c r="D212" s="77">
        <f t="shared" ref="D212:I215" si="50">SUM(D189,D178,D167,D156,D144,D133,D122,D111,D99,D88,D77,D66,D54,D43,D32,D21,D200)</f>
        <v>0</v>
      </c>
      <c r="E212" s="77">
        <f t="shared" si="50"/>
        <v>0</v>
      </c>
      <c r="F212" s="77">
        <f t="shared" si="50"/>
        <v>0</v>
      </c>
      <c r="G212" s="259">
        <f t="shared" si="50"/>
        <v>0</v>
      </c>
      <c r="H212" s="240">
        <f t="shared" si="50"/>
        <v>0</v>
      </c>
      <c r="I212" s="238">
        <f t="shared" si="50"/>
        <v>0</v>
      </c>
    </row>
    <row r="213" spans="3:11" s="60" customFormat="1" ht="33" customHeight="1" x14ac:dyDescent="0.3">
      <c r="C213" s="42" t="s">
        <v>13</v>
      </c>
      <c r="D213" s="77">
        <f t="shared" si="50"/>
        <v>26853.49</v>
      </c>
      <c r="E213" s="77">
        <f t="shared" si="50"/>
        <v>0</v>
      </c>
      <c r="F213" s="77">
        <f t="shared" si="50"/>
        <v>0</v>
      </c>
      <c r="G213" s="259">
        <f t="shared" si="50"/>
        <v>26853.49</v>
      </c>
      <c r="H213" s="240">
        <f t="shared" si="50"/>
        <v>0</v>
      </c>
      <c r="I213" s="238">
        <f t="shared" si="50"/>
        <v>26853.49</v>
      </c>
    </row>
    <row r="214" spans="3:11" s="60" customFormat="1" ht="21" customHeight="1" x14ac:dyDescent="0.3">
      <c r="C214" s="151" t="s">
        <v>18</v>
      </c>
      <c r="D214" s="146">
        <f t="shared" si="50"/>
        <v>0</v>
      </c>
      <c r="E214" s="146">
        <f t="shared" si="50"/>
        <v>0</v>
      </c>
      <c r="F214" s="146">
        <f t="shared" si="50"/>
        <v>0</v>
      </c>
      <c r="G214" s="260">
        <f t="shared" si="50"/>
        <v>0</v>
      </c>
      <c r="H214" s="240">
        <f t="shared" si="50"/>
        <v>0</v>
      </c>
      <c r="I214" s="238">
        <f t="shared" si="50"/>
        <v>0</v>
      </c>
      <c r="J214" s="30"/>
      <c r="K214" s="29"/>
    </row>
    <row r="215" spans="3:11" s="60" customFormat="1" ht="39.75" customHeight="1" x14ac:dyDescent="0.3">
      <c r="C215" s="26" t="s">
        <v>14</v>
      </c>
      <c r="D215" s="152">
        <f t="shared" si="50"/>
        <v>313769.02</v>
      </c>
      <c r="E215" s="152">
        <f t="shared" si="50"/>
        <v>0</v>
      </c>
      <c r="F215" s="152">
        <f t="shared" si="50"/>
        <v>0</v>
      </c>
      <c r="G215" s="261">
        <f t="shared" si="50"/>
        <v>313769.02</v>
      </c>
      <c r="H215" s="240">
        <f t="shared" si="50"/>
        <v>121345.04</v>
      </c>
      <c r="I215" s="238">
        <f t="shared" si="50"/>
        <v>192423.98</v>
      </c>
      <c r="J215" s="30"/>
      <c r="K215" s="29"/>
    </row>
    <row r="216" spans="3:11" s="60" customFormat="1" ht="23.25" customHeight="1" x14ac:dyDescent="0.3">
      <c r="C216" s="26" t="s">
        <v>186</v>
      </c>
      <c r="D216" s="152">
        <f>SUM(D193,D182,D171,D160,D148,D137,D126,D115,D103,D92,D81,D70,D58,D47,D36,D25,D204)</f>
        <v>25582.720000000001</v>
      </c>
      <c r="E216" s="152">
        <f t="shared" ref="E216:I216" si="51">SUM(E193,E182,E171,E160,E148,E137,E126,E115,E103,E92,E81,E70,E58,E47,E36,E25,E204)</f>
        <v>0</v>
      </c>
      <c r="F216" s="152">
        <f t="shared" si="51"/>
        <v>0</v>
      </c>
      <c r="G216" s="261">
        <f t="shared" si="51"/>
        <v>25582.720000000001</v>
      </c>
      <c r="H216" s="240">
        <f t="shared" si="51"/>
        <v>4704.99</v>
      </c>
      <c r="I216" s="238">
        <f t="shared" si="51"/>
        <v>20877.730000000003</v>
      </c>
      <c r="J216" s="30"/>
      <c r="K216" s="29"/>
    </row>
    <row r="217" spans="3:11" s="60" customFormat="1" ht="22.5" customHeight="1" x14ac:dyDescent="0.3">
      <c r="C217" s="155" t="s">
        <v>563</v>
      </c>
      <c r="D217" s="156">
        <f>SUM(D210:D216)</f>
        <v>476136.66000000003</v>
      </c>
      <c r="E217" s="156">
        <f t="shared" ref="E217:I217" si="52">SUM(E210:E216)</f>
        <v>0</v>
      </c>
      <c r="F217" s="156">
        <f t="shared" si="52"/>
        <v>0</v>
      </c>
      <c r="G217" s="262">
        <f t="shared" si="52"/>
        <v>476136.66000000003</v>
      </c>
      <c r="H217" s="266">
        <f t="shared" si="52"/>
        <v>164891.31999999998</v>
      </c>
      <c r="I217" s="267">
        <f t="shared" si="52"/>
        <v>311245.33999999997</v>
      </c>
      <c r="J217" s="30"/>
      <c r="K217" s="29"/>
    </row>
    <row r="218" spans="3:11" s="60" customFormat="1" ht="22.5" customHeight="1" x14ac:dyDescent="0.3">
      <c r="C218" s="155" t="s">
        <v>564</v>
      </c>
      <c r="D218" s="156">
        <f>D217*0.07</f>
        <v>33329.566200000008</v>
      </c>
      <c r="E218" s="156">
        <f t="shared" ref="E218:H218" si="53">E217*0.07</f>
        <v>0</v>
      </c>
      <c r="F218" s="156">
        <f t="shared" si="53"/>
        <v>0</v>
      </c>
      <c r="G218" s="262">
        <f t="shared" si="53"/>
        <v>33329.566200000008</v>
      </c>
      <c r="H218" s="266">
        <f t="shared" si="53"/>
        <v>11542.392399999999</v>
      </c>
      <c r="I218" s="267">
        <f>I217*0.07</f>
        <v>21787.1738</v>
      </c>
      <c r="J218" s="30"/>
      <c r="K218" s="29"/>
    </row>
    <row r="219" spans="3:11" s="60" customFormat="1" ht="22.5" customHeight="1" thickBot="1" x14ac:dyDescent="0.35">
      <c r="C219" s="153" t="s">
        <v>565</v>
      </c>
      <c r="D219" s="154">
        <f>SUM(D217:D218)</f>
        <v>509466.22620000003</v>
      </c>
      <c r="E219" s="154">
        <f t="shared" ref="E219:I219" si="54">SUM(E217:E218)</f>
        <v>0</v>
      </c>
      <c r="F219" s="154">
        <f t="shared" si="54"/>
        <v>0</v>
      </c>
      <c r="G219" s="263">
        <f t="shared" si="54"/>
        <v>509466.22620000003</v>
      </c>
      <c r="H219" s="264">
        <f t="shared" si="54"/>
        <v>176433.71239999999</v>
      </c>
      <c r="I219" s="265">
        <f t="shared" si="54"/>
        <v>333032.51379999996</v>
      </c>
      <c r="J219" s="30"/>
      <c r="K219" s="29"/>
    </row>
    <row r="220" spans="3:11" s="60" customFormat="1" ht="15.75" customHeight="1" x14ac:dyDescent="0.3">
      <c r="C220" s="56"/>
      <c r="D220" s="58"/>
      <c r="E220" s="58"/>
      <c r="F220" s="58"/>
      <c r="G220" s="56"/>
      <c r="H220" s="44"/>
      <c r="I220" s="44"/>
      <c r="J220" s="61"/>
      <c r="K220" s="58"/>
    </row>
    <row r="221" spans="3:11" s="60" customFormat="1" ht="15.75" customHeight="1" x14ac:dyDescent="0.3">
      <c r="C221" s="56"/>
      <c r="D221" s="58"/>
      <c r="E221" s="58"/>
      <c r="F221" s="58"/>
      <c r="G221" s="56"/>
      <c r="H221" s="44"/>
      <c r="I221" s="44"/>
      <c r="J221" s="61"/>
      <c r="K221" s="58"/>
    </row>
    <row r="222" spans="3:11" ht="15.75" customHeight="1" x14ac:dyDescent="0.3">
      <c r="J222" s="62"/>
    </row>
    <row r="223" spans="3:11" ht="15.75" customHeight="1" x14ac:dyDescent="0.3">
      <c r="H223" s="49"/>
      <c r="I223" s="49"/>
      <c r="J223" s="62"/>
    </row>
    <row r="224" spans="3:11" ht="15.75" customHeight="1" x14ac:dyDescent="0.3">
      <c r="H224" s="49"/>
      <c r="I224" s="49"/>
      <c r="J224" s="60"/>
    </row>
    <row r="225" spans="3:12" ht="40.5" customHeight="1" x14ac:dyDescent="0.3">
      <c r="H225" s="49"/>
      <c r="I225" s="49"/>
      <c r="J225" s="63"/>
    </row>
    <row r="226" spans="3:12" ht="24.75" customHeight="1" x14ac:dyDescent="0.3">
      <c r="H226" s="49"/>
      <c r="I226" s="49"/>
      <c r="J226" s="63"/>
    </row>
    <row r="227" spans="3:12" ht="41.25" customHeight="1" x14ac:dyDescent="0.3">
      <c r="H227" s="19"/>
      <c r="I227" s="49"/>
      <c r="J227" s="63"/>
    </row>
    <row r="228" spans="3:12" ht="51.75" customHeight="1" x14ac:dyDescent="0.3">
      <c r="H228" s="19"/>
      <c r="I228" s="49"/>
      <c r="J228" s="63"/>
      <c r="L228" s="56"/>
    </row>
    <row r="229" spans="3:12" ht="42" customHeight="1" x14ac:dyDescent="0.3">
      <c r="H229" s="49"/>
      <c r="I229" s="49"/>
      <c r="J229" s="63"/>
      <c r="L229" s="56"/>
    </row>
    <row r="230" spans="3:12" s="58" customFormat="1" ht="42" customHeight="1" x14ac:dyDescent="0.3">
      <c r="C230" s="56"/>
      <c r="G230" s="56"/>
      <c r="H230" s="60"/>
      <c r="I230" s="49"/>
      <c r="J230" s="63"/>
      <c r="K230" s="56"/>
    </row>
    <row r="231" spans="3:12" s="58" customFormat="1" ht="42" customHeight="1" x14ac:dyDescent="0.3">
      <c r="C231" s="56"/>
      <c r="G231" s="56"/>
      <c r="H231" s="56"/>
      <c r="I231" s="49"/>
      <c r="J231" s="56"/>
      <c r="K231" s="56"/>
    </row>
    <row r="232" spans="3:12" s="58" customFormat="1" ht="63.75" customHeight="1" x14ac:dyDescent="0.3">
      <c r="C232" s="56"/>
      <c r="G232" s="56"/>
      <c r="H232" s="56"/>
      <c r="I232" s="62"/>
      <c r="J232" s="56"/>
      <c r="K232" s="56"/>
    </row>
    <row r="233" spans="3:12" s="58" customFormat="1" ht="42" customHeight="1" x14ac:dyDescent="0.3">
      <c r="C233" s="56"/>
      <c r="G233" s="56"/>
      <c r="H233" s="56"/>
      <c r="I233" s="56"/>
      <c r="J233" s="56"/>
      <c r="K233" s="62"/>
    </row>
    <row r="234" spans="3:12" ht="23.25" customHeight="1" x14ac:dyDescent="0.3">
      <c r="L234" s="56"/>
    </row>
    <row r="235" spans="3:12" ht="27.75" customHeight="1" x14ac:dyDescent="0.3">
      <c r="J235" s="60"/>
      <c r="L235" s="56"/>
    </row>
    <row r="236" spans="3:12" ht="55.5" customHeight="1" x14ac:dyDescent="0.3">
      <c r="L236" s="56"/>
    </row>
    <row r="237" spans="3:12" ht="57.75" customHeight="1" x14ac:dyDescent="0.3">
      <c r="K237" s="60"/>
      <c r="L237" s="56"/>
    </row>
    <row r="238" spans="3:12" ht="21.75" customHeight="1" x14ac:dyDescent="0.3">
      <c r="L238" s="56"/>
    </row>
    <row r="239" spans="3:12" ht="49.5" customHeight="1" x14ac:dyDescent="0.3">
      <c r="L239" s="56"/>
    </row>
    <row r="240" spans="3:12" ht="28.5" customHeight="1" x14ac:dyDescent="0.3">
      <c r="L240" s="56"/>
    </row>
    <row r="241" spans="3:12" ht="28.5" customHeight="1" x14ac:dyDescent="0.3">
      <c r="L241" s="56"/>
    </row>
    <row r="242" spans="3:12" ht="28.5" customHeight="1" x14ac:dyDescent="0.3">
      <c r="L242" s="56"/>
    </row>
    <row r="243" spans="3:12" ht="23.25" customHeight="1" x14ac:dyDescent="0.3">
      <c r="L243" s="62"/>
    </row>
    <row r="244" spans="3:12" ht="43.5" customHeight="1" x14ac:dyDescent="0.3">
      <c r="L244" s="62"/>
    </row>
    <row r="245" spans="3:12" ht="55.5" customHeight="1" x14ac:dyDescent="0.3">
      <c r="L245" s="56"/>
    </row>
    <row r="246" spans="3:12" ht="42.75" customHeight="1" x14ac:dyDescent="0.3">
      <c r="L246" s="62"/>
    </row>
    <row r="247" spans="3:12" ht="21.75" customHeight="1" x14ac:dyDescent="0.3">
      <c r="L247" s="62"/>
    </row>
    <row r="248" spans="3:12" ht="21.75" customHeight="1" x14ac:dyDescent="0.3">
      <c r="L248" s="62"/>
    </row>
    <row r="249" spans="3:12" s="60" customFormat="1" ht="23.25" customHeight="1" x14ac:dyDescent="0.3">
      <c r="C249" s="56"/>
      <c r="D249" s="58"/>
      <c r="E249" s="58"/>
      <c r="F249" s="58"/>
      <c r="G249" s="56"/>
      <c r="H249" s="56"/>
      <c r="I249" s="56"/>
      <c r="J249" s="56"/>
      <c r="K249" s="56"/>
    </row>
    <row r="250" spans="3:12" ht="23.25" customHeight="1" x14ac:dyDescent="0.3"/>
    <row r="251" spans="3:12" ht="21.75" customHeight="1" x14ac:dyDescent="0.3"/>
    <row r="252" spans="3:12" ht="16.5" customHeight="1" x14ac:dyDescent="0.3"/>
    <row r="253" spans="3:12" ht="29.25" customHeight="1" x14ac:dyDescent="0.3"/>
    <row r="254" spans="3:12" ht="24.75" customHeight="1" x14ac:dyDescent="0.3"/>
    <row r="255" spans="3:12" ht="33" customHeight="1" x14ac:dyDescent="0.3"/>
    <row r="257" ht="15" customHeight="1" x14ac:dyDescent="0.3"/>
    <row r="258" ht="25.5" customHeight="1" x14ac:dyDescent="0.3"/>
  </sheetData>
  <sheetProtection formatCells="0" formatColumns="0" formatRows="0"/>
  <mergeCells count="33">
    <mergeCell ref="C152:G152"/>
    <mergeCell ref="C84:G84"/>
    <mergeCell ref="C11:I11"/>
    <mergeCell ref="C95:G95"/>
    <mergeCell ref="C39:G39"/>
    <mergeCell ref="C50:G50"/>
    <mergeCell ref="B61:I61"/>
    <mergeCell ref="C73:I73"/>
    <mergeCell ref="C62:G62"/>
    <mergeCell ref="C107:I107"/>
    <mergeCell ref="B106:I106"/>
    <mergeCell ref="C2:F2"/>
    <mergeCell ref="B16:G16"/>
    <mergeCell ref="G14:G15"/>
    <mergeCell ref="C5:G5"/>
    <mergeCell ref="C28:G28"/>
    <mergeCell ref="C6:I9"/>
    <mergeCell ref="H208:H209"/>
    <mergeCell ref="I208:I209"/>
    <mergeCell ref="H12:H13"/>
    <mergeCell ref="I12:I13"/>
    <mergeCell ref="D12:D13"/>
    <mergeCell ref="C17:I17"/>
    <mergeCell ref="C196:G196"/>
    <mergeCell ref="G208:G209"/>
    <mergeCell ref="C174:G174"/>
    <mergeCell ref="C185:G185"/>
    <mergeCell ref="C163:G163"/>
    <mergeCell ref="C118:G118"/>
    <mergeCell ref="C129:G129"/>
    <mergeCell ref="C207:G207"/>
    <mergeCell ref="C140:G140"/>
    <mergeCell ref="B151:G151"/>
  </mergeCells>
  <conditionalFormatting sqref="G49">
    <cfRule type="cellIs" dxfId="30" priority="32" operator="notEqual">
      <formula>$G$40</formula>
    </cfRule>
  </conditionalFormatting>
  <conditionalFormatting sqref="G59">
    <cfRule type="cellIs" dxfId="29" priority="31" operator="notEqual">
      <formula>$G$51</formula>
    </cfRule>
  </conditionalFormatting>
  <conditionalFormatting sqref="G93">
    <cfRule type="cellIs" dxfId="28" priority="28" operator="notEqual">
      <formula>$G$85</formula>
    </cfRule>
  </conditionalFormatting>
  <conditionalFormatting sqref="G104">
    <cfRule type="cellIs" dxfId="27" priority="27" operator="notEqual">
      <formula>$G$96</formula>
    </cfRule>
  </conditionalFormatting>
  <conditionalFormatting sqref="G149">
    <cfRule type="cellIs" dxfId="26" priority="23" operator="notEqual">
      <formula>$G$141</formula>
    </cfRule>
  </conditionalFormatting>
  <conditionalFormatting sqref="G161">
    <cfRule type="cellIs" dxfId="25" priority="22" operator="notEqual">
      <formula>$G$153</formula>
    </cfRule>
  </conditionalFormatting>
  <conditionalFormatting sqref="G172">
    <cfRule type="cellIs" dxfId="24" priority="21" operator="notEqual">
      <formula>$G$164</formula>
    </cfRule>
  </conditionalFormatting>
  <conditionalFormatting sqref="G183">
    <cfRule type="cellIs" dxfId="23" priority="20" operator="notEqual">
      <formula>$G$164</formula>
    </cfRule>
  </conditionalFormatting>
  <conditionalFormatting sqref="G194">
    <cfRule type="cellIs" dxfId="22" priority="19" operator="notEqual">
      <formula>$G$186</formula>
    </cfRule>
  </conditionalFormatting>
  <conditionalFormatting sqref="D26:I26">
    <cfRule type="cellIs" dxfId="21" priority="17" operator="notEqual">
      <formula>$D$18</formula>
    </cfRule>
  </conditionalFormatting>
  <conditionalFormatting sqref="D37:I37">
    <cfRule type="cellIs" dxfId="20" priority="16" operator="notEqual">
      <formula>$D$29</formula>
    </cfRule>
  </conditionalFormatting>
  <conditionalFormatting sqref="D48:I48">
    <cfRule type="cellIs" dxfId="19" priority="15" operator="notEqual">
      <formula>$D$40</formula>
    </cfRule>
  </conditionalFormatting>
  <conditionalFormatting sqref="D59">
    <cfRule type="cellIs" dxfId="18" priority="14" operator="notEqual">
      <formula>$D$51</formula>
    </cfRule>
  </conditionalFormatting>
  <conditionalFormatting sqref="D71:I71">
    <cfRule type="cellIs" dxfId="17" priority="13" operator="notEqual">
      <formula>$D$63</formula>
    </cfRule>
  </conditionalFormatting>
  <conditionalFormatting sqref="D82:I82">
    <cfRule type="cellIs" dxfId="16" priority="12" operator="notEqual">
      <formula>$D$74</formula>
    </cfRule>
  </conditionalFormatting>
  <conditionalFormatting sqref="D93">
    <cfRule type="cellIs" dxfId="15" priority="11" operator="notEqual">
      <formula>$D$85</formula>
    </cfRule>
  </conditionalFormatting>
  <conditionalFormatting sqref="D104">
    <cfRule type="cellIs" dxfId="14" priority="10" operator="notEqual">
      <formula>$D$96</formula>
    </cfRule>
  </conditionalFormatting>
  <conditionalFormatting sqref="D116:I116">
    <cfRule type="cellIs" dxfId="13" priority="9" operator="notEqual">
      <formula>$D$108</formula>
    </cfRule>
  </conditionalFormatting>
  <conditionalFormatting sqref="D127:I127">
    <cfRule type="cellIs" dxfId="12" priority="8" operator="notEqual">
      <formula>$D$119</formula>
    </cfRule>
  </conditionalFormatting>
  <conditionalFormatting sqref="D138:I138">
    <cfRule type="cellIs" dxfId="11" priority="7" operator="notEqual">
      <formula>$D$130</formula>
    </cfRule>
  </conditionalFormatting>
  <conditionalFormatting sqref="D149">
    <cfRule type="cellIs" dxfId="10" priority="6" operator="notEqual">
      <formula>$D$141</formula>
    </cfRule>
  </conditionalFormatting>
  <conditionalFormatting sqref="D161">
    <cfRule type="cellIs" dxfId="9" priority="5" operator="notEqual">
      <formula>$D$153</formula>
    </cfRule>
  </conditionalFormatting>
  <conditionalFormatting sqref="D172">
    <cfRule type="cellIs" dxfId="8" priority="4" operator="notEqual">
      <formula>$D$164</formula>
    </cfRule>
  </conditionalFormatting>
  <conditionalFormatting sqref="D183">
    <cfRule type="cellIs" dxfId="7" priority="3" operator="notEqual">
      <formula>$D$175</formula>
    </cfRule>
  </conditionalFormatting>
  <conditionalFormatting sqref="D194">
    <cfRule type="cellIs" dxfId="6" priority="2" operator="notEqual">
      <formula>$D$186</formula>
    </cfRule>
  </conditionalFormatting>
  <conditionalFormatting sqref="D205:I205">
    <cfRule type="cellIs" dxfId="5" priority="1" operator="notEqual">
      <formula>$D$197</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25 C36 C47 C58 C70 C81 C92 C103 C115 C126 C137 C148 C160 C171 C182 C193 C216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4 C35 C46 C57 C69 C80 C91 C102 C114 C125 C136 C147 C159 C170 C181 C192 C215 C203" xr:uid="{9DD30DAD-252C-43C8-B2D2-D70E24558917}"/>
    <dataValidation allowBlank="1" showInputMessage="1" showErrorMessage="1" prompt="Services contracted by an organization which follow the normal procurement processes." sqref="C22 C33 C44 C55 C67 C78 C89 C100 C112 C123 C134 C145 C157 C168 C179 C190 C213 C201" xr:uid="{D2D4883A-DF6E-4599-89E1-C25704DD6B71}"/>
    <dataValidation allowBlank="1" showInputMessage="1" showErrorMessage="1" prompt="Includes staff and non-staff travel paid for by the organization directly related to a project." sqref="C23 C34 C45 C56 C68 C79 C90 C101 C113 C124 C135 C146 C158 C169 C180 C191 C214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1 C32 C43 C54 C66 C77 C88 C99 C111 C122 C133 C144 C156 C167 C178 C189 C212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20 C31 C42 C53 C65 C76 C87 C98 C110 C121 C132 C143 C155 C166 C177 C188 C211 C199" xr:uid="{F098AF50-6738-49DD-B927-47F3EEE74261}"/>
    <dataValidation allowBlank="1" showInputMessage="1" showErrorMessage="1" prompt="Includes all related staff and temporary staff costs including base salary, post adjustment and all staff entitlements." sqref="C19 C30 C41 C52 C64 C75 C86 C97 C109 C120 C131 C142 C154 C165 C176 C187 C210 C198" xr:uid="{340B5EBB-3C3E-458C-BC5F-57C720FFB61A}"/>
  </dataValidations>
  <pageMargins left="0.7" right="0.7" top="0.75" bottom="0.75" header="0.3" footer="0.3"/>
  <pageSetup scale="74" orientation="landscape" r:id="rId1"/>
  <rowBreaks count="1" manualBreakCount="1">
    <brk id="7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0" tint="-0.34998626667073579"/>
  </sheetPr>
  <dimension ref="B1:F16"/>
  <sheetViews>
    <sheetView showGridLines="0" workbookViewId="0"/>
  </sheetViews>
  <sheetFormatPr defaultRowHeight="14.4" x14ac:dyDescent="0.3"/>
  <cols>
    <col min="2" max="2" width="73.33203125" customWidth="1"/>
  </cols>
  <sheetData>
    <row r="1" spans="2:6" ht="15" thickBot="1" x14ac:dyDescent="0.35"/>
    <row r="2" spans="2:6" ht="15" thickBot="1" x14ac:dyDescent="0.35">
      <c r="B2" s="11" t="s">
        <v>28</v>
      </c>
      <c r="C2" s="1"/>
      <c r="D2" s="1"/>
      <c r="E2" s="1"/>
      <c r="F2" s="1"/>
    </row>
    <row r="3" spans="2:6" x14ac:dyDescent="0.3">
      <c r="B3" s="8"/>
    </row>
    <row r="4" spans="2:6" ht="30.75" customHeight="1" x14ac:dyDescent="0.3">
      <c r="B4" s="9" t="s">
        <v>21</v>
      </c>
    </row>
    <row r="5" spans="2:6" ht="30.75" customHeight="1" x14ac:dyDescent="0.3">
      <c r="B5" s="9"/>
    </row>
    <row r="6" spans="2:6" ht="43.2" x14ac:dyDescent="0.3">
      <c r="B6" s="9" t="s">
        <v>22</v>
      </c>
    </row>
    <row r="7" spans="2:6" x14ac:dyDescent="0.3">
      <c r="B7" s="9"/>
    </row>
    <row r="8" spans="2:6" ht="57.6" x14ac:dyDescent="0.3">
      <c r="B8" s="9" t="s">
        <v>23</v>
      </c>
    </row>
    <row r="9" spans="2:6" x14ac:dyDescent="0.3">
      <c r="B9" s="9"/>
    </row>
    <row r="10" spans="2:6" ht="57.6" x14ac:dyDescent="0.3">
      <c r="B10" s="9" t="s">
        <v>24</v>
      </c>
    </row>
    <row r="11" spans="2:6" x14ac:dyDescent="0.3">
      <c r="B11" s="9"/>
    </row>
    <row r="12" spans="2:6" ht="28.8" x14ac:dyDescent="0.3">
      <c r="B12" s="9" t="s">
        <v>25</v>
      </c>
    </row>
    <row r="13" spans="2:6" x14ac:dyDescent="0.3">
      <c r="B13" s="9"/>
    </row>
    <row r="14" spans="2:6" ht="57.6" x14ac:dyDescent="0.3">
      <c r="B14" s="9" t="s">
        <v>26</v>
      </c>
    </row>
    <row r="15" spans="2:6" x14ac:dyDescent="0.3">
      <c r="B15" s="9"/>
    </row>
    <row r="16" spans="2:6" ht="43.8" thickBot="1" x14ac:dyDescent="0.35">
      <c r="B16" s="10"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0" tint="-0.34998626667073579"/>
  </sheetPr>
  <dimension ref="B1:D47"/>
  <sheetViews>
    <sheetView showGridLines="0" showZeros="0" zoomScale="80" zoomScaleNormal="80" zoomScaleSheetLayoutView="70" workbookViewId="0"/>
  </sheetViews>
  <sheetFormatPr defaultRowHeight="14.4" x14ac:dyDescent="0.3"/>
  <cols>
    <col min="2" max="2" width="61.88671875" customWidth="1"/>
    <col min="4" max="4" width="17.88671875" customWidth="1"/>
  </cols>
  <sheetData>
    <row r="1" spans="2:4" ht="15" thickBot="1" x14ac:dyDescent="0.35"/>
    <row r="2" spans="2:4" x14ac:dyDescent="0.3">
      <c r="B2" s="398" t="s">
        <v>571</v>
      </c>
      <c r="C2" s="399"/>
      <c r="D2" s="400"/>
    </row>
    <row r="3" spans="2:4" ht="15" thickBot="1" x14ac:dyDescent="0.35">
      <c r="B3" s="401"/>
      <c r="C3" s="402"/>
      <c r="D3" s="403"/>
    </row>
    <row r="4" spans="2:4" ht="15" thickBot="1" x14ac:dyDescent="0.35"/>
    <row r="5" spans="2:4" x14ac:dyDescent="0.3">
      <c r="B5" s="389" t="s">
        <v>190</v>
      </c>
      <c r="C5" s="390"/>
      <c r="D5" s="391"/>
    </row>
    <row r="6" spans="2:4" ht="15" thickBot="1" x14ac:dyDescent="0.35">
      <c r="B6" s="392"/>
      <c r="C6" s="393"/>
      <c r="D6" s="394"/>
    </row>
    <row r="7" spans="2:4" x14ac:dyDescent="0.3">
      <c r="B7" s="87" t="s">
        <v>200</v>
      </c>
      <c r="C7" s="387">
        <f>SUM('1) Finace report by Activity'!C24:E24,'1) Finace report by Activity'!C34:E34,'1) Finace report by Activity'!C44:E44,'1) Finace report by Activity'!C54:E54)</f>
        <v>108971.31</v>
      </c>
      <c r="D7" s="388"/>
    </row>
    <row r="8" spans="2:4" x14ac:dyDescent="0.3">
      <c r="B8" s="87" t="s">
        <v>547</v>
      </c>
      <c r="C8" s="385">
        <f>SUM(D10:D14)</f>
        <v>0</v>
      </c>
      <c r="D8" s="386"/>
    </row>
    <row r="9" spans="2:4" x14ac:dyDescent="0.3">
      <c r="B9" s="88" t="s">
        <v>541</v>
      </c>
      <c r="C9" s="89" t="s">
        <v>542</v>
      </c>
      <c r="D9" s="90" t="s">
        <v>543</v>
      </c>
    </row>
    <row r="10" spans="2:4" ht="35.1" customHeight="1" x14ac:dyDescent="0.3">
      <c r="B10" s="114"/>
      <c r="C10" s="92"/>
      <c r="D10" s="93">
        <f>$C$7*C10</f>
        <v>0</v>
      </c>
    </row>
    <row r="11" spans="2:4" ht="35.1" customHeight="1" x14ac:dyDescent="0.3">
      <c r="B11" s="114"/>
      <c r="C11" s="92"/>
      <c r="D11" s="93">
        <f>C7*C11</f>
        <v>0</v>
      </c>
    </row>
    <row r="12" spans="2:4" ht="35.1" customHeight="1" x14ac:dyDescent="0.3">
      <c r="B12" s="115"/>
      <c r="C12" s="92"/>
      <c r="D12" s="93">
        <f>C7*C12</f>
        <v>0</v>
      </c>
    </row>
    <row r="13" spans="2:4" ht="35.1" customHeight="1" x14ac:dyDescent="0.3">
      <c r="B13" s="115"/>
      <c r="C13" s="92"/>
      <c r="D13" s="93">
        <f>C7*C13</f>
        <v>0</v>
      </c>
    </row>
    <row r="14" spans="2:4" ht="35.1" customHeight="1" thickBot="1" x14ac:dyDescent="0.35">
      <c r="B14" s="116"/>
      <c r="C14" s="97"/>
      <c r="D14" s="98">
        <f>C7*C14</f>
        <v>0</v>
      </c>
    </row>
    <row r="15" spans="2:4" ht="15" thickBot="1" x14ac:dyDescent="0.35"/>
    <row r="16" spans="2:4" x14ac:dyDescent="0.3">
      <c r="B16" s="389" t="s">
        <v>544</v>
      </c>
      <c r="C16" s="390"/>
      <c r="D16" s="391"/>
    </row>
    <row r="17" spans="2:4" ht="15" thickBot="1" x14ac:dyDescent="0.35">
      <c r="B17" s="395"/>
      <c r="C17" s="396"/>
      <c r="D17" s="397"/>
    </row>
    <row r="18" spans="2:4" x14ac:dyDescent="0.3">
      <c r="B18" s="87" t="s">
        <v>200</v>
      </c>
      <c r="C18" s="387">
        <f>SUM('1) Finace report by Activity'!C66:E66,'1) Finace report by Activity'!C76:E76,'1) Finace report by Activity'!C86:E86,'1) Finace report by Activity'!C96:E96)</f>
        <v>185762.98</v>
      </c>
      <c r="D18" s="388"/>
    </row>
    <row r="19" spans="2:4" x14ac:dyDescent="0.3">
      <c r="B19" s="87" t="s">
        <v>547</v>
      </c>
      <c r="C19" s="385">
        <f>SUM(D21:D25)</f>
        <v>0</v>
      </c>
      <c r="D19" s="386"/>
    </row>
    <row r="20" spans="2:4" x14ac:dyDescent="0.3">
      <c r="B20" s="88" t="s">
        <v>541</v>
      </c>
      <c r="C20" s="89" t="s">
        <v>542</v>
      </c>
      <c r="D20" s="90" t="s">
        <v>543</v>
      </c>
    </row>
    <row r="21" spans="2:4" ht="35.1" customHeight="1" x14ac:dyDescent="0.3">
      <c r="B21" s="91"/>
      <c r="C21" s="92"/>
      <c r="D21" s="93">
        <f>$C$18*C21</f>
        <v>0</v>
      </c>
    </row>
    <row r="22" spans="2:4" ht="35.1" customHeight="1" x14ac:dyDescent="0.3">
      <c r="B22" s="94"/>
      <c r="C22" s="92"/>
      <c r="D22" s="93">
        <f t="shared" ref="D22:D25" si="0">$C$18*C22</f>
        <v>0</v>
      </c>
    </row>
    <row r="23" spans="2:4" ht="35.1" customHeight="1" x14ac:dyDescent="0.3">
      <c r="B23" s="95"/>
      <c r="C23" s="92"/>
      <c r="D23" s="93">
        <f t="shared" si="0"/>
        <v>0</v>
      </c>
    </row>
    <row r="24" spans="2:4" ht="35.1" customHeight="1" x14ac:dyDescent="0.3">
      <c r="B24" s="95"/>
      <c r="C24" s="92"/>
      <c r="D24" s="93">
        <f t="shared" si="0"/>
        <v>0</v>
      </c>
    </row>
    <row r="25" spans="2:4" ht="35.1" customHeight="1" thickBot="1" x14ac:dyDescent="0.35">
      <c r="B25" s="96"/>
      <c r="C25" s="97"/>
      <c r="D25" s="93">
        <f t="shared" si="0"/>
        <v>0</v>
      </c>
    </row>
    <row r="26" spans="2:4" ht="15" thickBot="1" x14ac:dyDescent="0.35"/>
    <row r="27" spans="2:4" x14ac:dyDescent="0.3">
      <c r="B27" s="389" t="s">
        <v>545</v>
      </c>
      <c r="C27" s="390"/>
      <c r="D27" s="391"/>
    </row>
    <row r="28" spans="2:4" ht="15" thickBot="1" x14ac:dyDescent="0.35">
      <c r="B28" s="392"/>
      <c r="C28" s="393"/>
      <c r="D28" s="394"/>
    </row>
    <row r="29" spans="2:4" x14ac:dyDescent="0.3">
      <c r="B29" s="87" t="s">
        <v>200</v>
      </c>
      <c r="C29" s="387">
        <f>SUM('1) Finace report by Activity'!C108:E108,'1) Finace report by Activity'!C118:E118,'1) Finace report by Activity'!C128:E128,'1) Finace report by Activity'!C138:E138)</f>
        <v>107889.18</v>
      </c>
      <c r="D29" s="388"/>
    </row>
    <row r="30" spans="2:4" x14ac:dyDescent="0.3">
      <c r="B30" s="87" t="s">
        <v>547</v>
      </c>
      <c r="C30" s="385">
        <f>SUM(D32:D36)</f>
        <v>0</v>
      </c>
      <c r="D30" s="386"/>
    </row>
    <row r="31" spans="2:4" x14ac:dyDescent="0.3">
      <c r="B31" s="88" t="s">
        <v>541</v>
      </c>
      <c r="C31" s="89" t="s">
        <v>542</v>
      </c>
      <c r="D31" s="90" t="s">
        <v>543</v>
      </c>
    </row>
    <row r="32" spans="2:4" ht="35.1" customHeight="1" x14ac:dyDescent="0.3">
      <c r="B32" s="91"/>
      <c r="C32" s="92"/>
      <c r="D32" s="93">
        <f>$C$29*C32</f>
        <v>0</v>
      </c>
    </row>
    <row r="33" spans="2:4" ht="35.1" customHeight="1" x14ac:dyDescent="0.3">
      <c r="B33" s="94"/>
      <c r="C33" s="92"/>
      <c r="D33" s="93">
        <f t="shared" ref="D33:D36" si="1">$C$29*C33</f>
        <v>0</v>
      </c>
    </row>
    <row r="34" spans="2:4" ht="35.1" customHeight="1" x14ac:dyDescent="0.3">
      <c r="B34" s="95"/>
      <c r="C34" s="92"/>
      <c r="D34" s="93">
        <f t="shared" si="1"/>
        <v>0</v>
      </c>
    </row>
    <row r="35" spans="2:4" ht="35.1" customHeight="1" x14ac:dyDescent="0.3">
      <c r="B35" s="95"/>
      <c r="C35" s="92"/>
      <c r="D35" s="93">
        <f t="shared" si="1"/>
        <v>0</v>
      </c>
    </row>
    <row r="36" spans="2:4" ht="35.1" customHeight="1" thickBot="1" x14ac:dyDescent="0.35">
      <c r="B36" s="96"/>
      <c r="C36" s="97"/>
      <c r="D36" s="93">
        <f t="shared" si="1"/>
        <v>0</v>
      </c>
    </row>
    <row r="37" spans="2:4" ht="15" thickBot="1" x14ac:dyDescent="0.35"/>
    <row r="38" spans="2:4" x14ac:dyDescent="0.3">
      <c r="B38" s="389" t="s">
        <v>546</v>
      </c>
      <c r="C38" s="390"/>
      <c r="D38" s="391"/>
    </row>
    <row r="39" spans="2:4" ht="15" thickBot="1" x14ac:dyDescent="0.35">
      <c r="B39" s="392"/>
      <c r="C39" s="393"/>
      <c r="D39" s="394"/>
    </row>
    <row r="40" spans="2:4" x14ac:dyDescent="0.3">
      <c r="B40" s="87" t="s">
        <v>200</v>
      </c>
      <c r="C40" s="387">
        <f>SUM('1) Finace report by Activity'!C150:E150,'1) Finace report by Activity'!C160:E160,'1) Finace report by Activity'!C170:E170,'1) Finace report by Activity'!C180:E180)</f>
        <v>0</v>
      </c>
      <c r="D40" s="388"/>
    </row>
    <row r="41" spans="2:4" x14ac:dyDescent="0.3">
      <c r="B41" s="87" t="s">
        <v>547</v>
      </c>
      <c r="C41" s="385">
        <f>SUM(D43:D47)</f>
        <v>0</v>
      </c>
      <c r="D41" s="386"/>
    </row>
    <row r="42" spans="2:4" x14ac:dyDescent="0.3">
      <c r="B42" s="88" t="s">
        <v>541</v>
      </c>
      <c r="C42" s="89" t="s">
        <v>542</v>
      </c>
      <c r="D42" s="90" t="s">
        <v>543</v>
      </c>
    </row>
    <row r="43" spans="2:4" ht="35.1" customHeight="1" x14ac:dyDescent="0.3">
      <c r="B43" s="91"/>
      <c r="C43" s="92"/>
      <c r="D43" s="93">
        <f>$C$40*C43</f>
        <v>0</v>
      </c>
    </row>
    <row r="44" spans="2:4" ht="35.1" customHeight="1" x14ac:dyDescent="0.3">
      <c r="B44" s="94"/>
      <c r="C44" s="92"/>
      <c r="D44" s="93">
        <f t="shared" ref="D44:D47" si="2">$C$40*C44</f>
        <v>0</v>
      </c>
    </row>
    <row r="45" spans="2:4" ht="35.1" customHeight="1" x14ac:dyDescent="0.3">
      <c r="B45" s="95"/>
      <c r="C45" s="92"/>
      <c r="D45" s="93">
        <f t="shared" si="2"/>
        <v>0</v>
      </c>
    </row>
    <row r="46" spans="2:4" ht="35.1" customHeight="1" x14ac:dyDescent="0.3">
      <c r="B46" s="95"/>
      <c r="C46" s="92"/>
      <c r="D46" s="93">
        <f t="shared" si="2"/>
        <v>0</v>
      </c>
    </row>
    <row r="47" spans="2:4" ht="35.1" customHeight="1" thickBot="1" x14ac:dyDescent="0.35">
      <c r="B47" s="96"/>
      <c r="C47" s="97"/>
      <c r="D47" s="98">
        <f t="shared" si="2"/>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FAA82D-1219-4AF1-90B6-46166E5347E9}">
          <x14:formula1>
            <xm:f>Sheet2!$A$1:$A$170</xm:f>
          </x14:formula1>
          <xm:sqref>B10:B14 B21:B25 B32:B36 B43:B47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0" tint="-0.34998626667073579"/>
  </sheetPr>
  <dimension ref="B1:F24"/>
  <sheetViews>
    <sheetView showGridLines="0" showZeros="0" topLeftCell="A19" zoomScale="80" zoomScaleNormal="80" workbookViewId="0"/>
  </sheetViews>
  <sheetFormatPr defaultRowHeight="14.4" x14ac:dyDescent="0.3"/>
  <cols>
    <col min="1" max="1" width="12.5546875" customWidth="1"/>
    <col min="2" max="2" width="20.5546875" customWidth="1"/>
    <col min="3" max="3" width="25.44140625" customWidth="1"/>
    <col min="4" max="5" width="25.44140625" hidden="1" customWidth="1"/>
    <col min="6" max="6" width="24.44140625" customWidth="1"/>
    <col min="7" max="7" width="18.5546875" customWidth="1"/>
    <col min="8" max="8" width="21.6640625" customWidth="1"/>
    <col min="9" max="10" width="15.88671875" bestFit="1" customWidth="1"/>
    <col min="11" max="11" width="11.109375" bestFit="1" customWidth="1"/>
  </cols>
  <sheetData>
    <row r="1" spans="2:6" ht="15" thickBot="1" x14ac:dyDescent="0.35"/>
    <row r="2" spans="2:6" s="80" customFormat="1" ht="15.6" x14ac:dyDescent="0.3">
      <c r="B2" s="407" t="s">
        <v>65</v>
      </c>
      <c r="C2" s="408"/>
      <c r="D2" s="408"/>
      <c r="E2" s="408"/>
      <c r="F2" s="409"/>
    </row>
    <row r="3" spans="2:6" s="80" customFormat="1" ht="16.2" thickBot="1" x14ac:dyDescent="0.35">
      <c r="B3" s="410"/>
      <c r="C3" s="411"/>
      <c r="D3" s="411"/>
      <c r="E3" s="411"/>
      <c r="F3" s="412"/>
    </row>
    <row r="4" spans="2:6" s="80" customFormat="1" ht="16.2" thickBot="1" x14ac:dyDescent="0.35"/>
    <row r="5" spans="2:6" s="80" customFormat="1" ht="16.2" thickBot="1" x14ac:dyDescent="0.35">
      <c r="B5" s="367" t="s">
        <v>19</v>
      </c>
      <c r="C5" s="369"/>
      <c r="D5" s="158"/>
      <c r="E5" s="158"/>
    </row>
    <row r="6" spans="2:6" s="80" customFormat="1" ht="15.6" x14ac:dyDescent="0.3">
      <c r="B6" s="76"/>
      <c r="C6" s="161" t="s">
        <v>559</v>
      </c>
      <c r="D6" s="159" t="s">
        <v>182</v>
      </c>
      <c r="E6" s="64" t="s">
        <v>183</v>
      </c>
    </row>
    <row r="7" spans="2:6" s="80" customFormat="1" ht="15.6" x14ac:dyDescent="0.3">
      <c r="B7" s="76"/>
      <c r="C7" s="162" t="str">
        <f>'1) Finace report by Activity'!C13</f>
        <v>Interpeace</v>
      </c>
      <c r="D7" s="160"/>
      <c r="E7" s="57"/>
    </row>
    <row r="8" spans="2:6" s="80" customFormat="1" ht="31.2" x14ac:dyDescent="0.3">
      <c r="B8" s="26" t="s">
        <v>10</v>
      </c>
      <c r="C8" s="163">
        <f>'2) Finace report by Category'!D210</f>
        <v>109761.43</v>
      </c>
      <c r="D8" s="148">
        <f>'2) Finace report by Category'!E210</f>
        <v>0</v>
      </c>
      <c r="E8" s="77">
        <f>'2) Finace report by Category'!F210</f>
        <v>0</v>
      </c>
    </row>
    <row r="9" spans="2:6" s="80" customFormat="1" ht="46.8" x14ac:dyDescent="0.3">
      <c r="B9" s="26" t="s">
        <v>11</v>
      </c>
      <c r="C9" s="163">
        <f>'2) Finace report by Category'!D211</f>
        <v>170</v>
      </c>
      <c r="D9" s="148">
        <f>'2) Finace report by Category'!E211</f>
        <v>0</v>
      </c>
      <c r="E9" s="77">
        <f>'2) Finace report by Category'!F211</f>
        <v>0</v>
      </c>
    </row>
    <row r="10" spans="2:6" s="80" customFormat="1" ht="62.4" x14ac:dyDescent="0.3">
      <c r="B10" s="26" t="s">
        <v>12</v>
      </c>
      <c r="C10" s="163">
        <f>'2) Finace report by Category'!D212</f>
        <v>0</v>
      </c>
      <c r="D10" s="148">
        <f>'2) Finace report by Category'!E212</f>
        <v>0</v>
      </c>
      <c r="E10" s="77">
        <f>'2) Finace report by Category'!F212</f>
        <v>0</v>
      </c>
    </row>
    <row r="11" spans="2:6" s="80" customFormat="1" ht="31.2" x14ac:dyDescent="0.3">
      <c r="B11" s="42" t="s">
        <v>13</v>
      </c>
      <c r="C11" s="163">
        <f>'2) Finace report by Category'!D213</f>
        <v>26853.49</v>
      </c>
      <c r="D11" s="148">
        <f>'2) Finace report by Category'!E213</f>
        <v>0</v>
      </c>
      <c r="E11" s="77">
        <f>'2) Finace report by Category'!F213</f>
        <v>0</v>
      </c>
    </row>
    <row r="12" spans="2:6" s="80" customFormat="1" ht="15.6" x14ac:dyDescent="0.3">
      <c r="B12" s="26" t="s">
        <v>18</v>
      </c>
      <c r="C12" s="163">
        <f>'2) Finace report by Category'!D214</f>
        <v>0</v>
      </c>
      <c r="D12" s="148">
        <f>'2) Finace report by Category'!E214</f>
        <v>0</v>
      </c>
      <c r="E12" s="77">
        <f>'2) Finace report by Category'!F214</f>
        <v>0</v>
      </c>
    </row>
    <row r="13" spans="2:6" s="80" customFormat="1" ht="46.8" x14ac:dyDescent="0.3">
      <c r="B13" s="26" t="s">
        <v>14</v>
      </c>
      <c r="C13" s="163">
        <f>'2) Finace report by Category'!D215</f>
        <v>313769.02</v>
      </c>
      <c r="D13" s="148">
        <f>'2) Finace report by Category'!E215</f>
        <v>0</v>
      </c>
      <c r="E13" s="77">
        <f>'2) Finace report by Category'!F215</f>
        <v>0</v>
      </c>
    </row>
    <row r="14" spans="2:6" s="80" customFormat="1" ht="47.4" thickBot="1" x14ac:dyDescent="0.35">
      <c r="B14" s="41" t="s">
        <v>186</v>
      </c>
      <c r="C14" s="164">
        <f>'2) Finace report by Category'!D216</f>
        <v>25582.720000000001</v>
      </c>
      <c r="D14" s="149">
        <f>'2) Finace report by Category'!E216</f>
        <v>0</v>
      </c>
      <c r="E14" s="79">
        <f>'2) Finace report by Category'!F216</f>
        <v>0</v>
      </c>
    </row>
    <row r="15" spans="2:6" s="80" customFormat="1" ht="30" customHeight="1" thickBot="1" x14ac:dyDescent="0.35">
      <c r="B15" s="170" t="s">
        <v>572</v>
      </c>
      <c r="C15" s="171">
        <f>SUM(C8:C14)</f>
        <v>476136.66000000003</v>
      </c>
      <c r="D15" s="150">
        <f t="shared" ref="D15:E15" si="0">SUM(D8:D14)</f>
        <v>0</v>
      </c>
      <c r="E15" s="78">
        <f t="shared" si="0"/>
        <v>0</v>
      </c>
    </row>
    <row r="16" spans="2:6" s="80" customFormat="1" ht="30" customHeight="1" x14ac:dyDescent="0.3">
      <c r="B16" s="155" t="s">
        <v>564</v>
      </c>
      <c r="C16" s="172">
        <f>C15*0.07</f>
        <v>33329.566200000008</v>
      </c>
      <c r="D16" s="147"/>
      <c r="E16" s="147"/>
    </row>
    <row r="17" spans="2:6" s="80" customFormat="1" ht="30" customHeight="1" thickBot="1" x14ac:dyDescent="0.35">
      <c r="B17" s="153" t="s">
        <v>64</v>
      </c>
      <c r="C17" s="169">
        <f>SUM(C15:C16)</f>
        <v>509466.22620000003</v>
      </c>
      <c r="D17" s="147"/>
      <c r="E17" s="147"/>
    </row>
    <row r="18" spans="2:6" s="80" customFormat="1" ht="16.2" thickBot="1" x14ac:dyDescent="0.35"/>
    <row r="19" spans="2:6" s="80" customFormat="1" ht="15.6" x14ac:dyDescent="0.3">
      <c r="B19" s="404" t="s">
        <v>29</v>
      </c>
      <c r="C19" s="405"/>
      <c r="D19" s="405"/>
      <c r="E19" s="405"/>
      <c r="F19" s="406"/>
    </row>
    <row r="20" spans="2:6" ht="15.6" x14ac:dyDescent="0.3">
      <c r="B20" s="35"/>
      <c r="C20" s="33" t="s">
        <v>559</v>
      </c>
      <c r="D20" s="33" t="s">
        <v>184</v>
      </c>
      <c r="E20" s="33" t="s">
        <v>185</v>
      </c>
      <c r="F20" s="36" t="s">
        <v>31</v>
      </c>
    </row>
    <row r="21" spans="2:6" ht="15.6" x14ac:dyDescent="0.3">
      <c r="B21" s="35"/>
      <c r="C21" s="33" t="str">
        <f>'1) Finace report by Activity'!C13</f>
        <v>Interpeace</v>
      </c>
      <c r="D21" s="33"/>
      <c r="E21" s="33"/>
      <c r="F21" s="36"/>
    </row>
    <row r="22" spans="2:6" ht="23.25" customHeight="1" x14ac:dyDescent="0.3">
      <c r="B22" s="34" t="s">
        <v>30</v>
      </c>
      <c r="C22" s="32">
        <f>'1) Finace report by Activity'!C206</f>
        <v>178313.17916999999</v>
      </c>
      <c r="D22" s="32">
        <f>'1) Finace report by Activity'!D206</f>
        <v>0</v>
      </c>
      <c r="E22" s="32">
        <f>'1) Finace report by Activity'!E206</f>
        <v>0</v>
      </c>
      <c r="F22" s="13">
        <v>0.35</v>
      </c>
    </row>
    <row r="23" spans="2:6" ht="24.75" customHeight="1" x14ac:dyDescent="0.3">
      <c r="B23" s="34" t="s">
        <v>32</v>
      </c>
      <c r="C23" s="32">
        <f>'1) Finace report by Activity'!C207</f>
        <v>178313.17916999999</v>
      </c>
      <c r="D23" s="32">
        <f>'1) Finace report by Activity'!D207</f>
        <v>0</v>
      </c>
      <c r="E23" s="32">
        <f>'1) Finace report by Activity'!E207</f>
        <v>0</v>
      </c>
      <c r="F23" s="13">
        <v>0.35</v>
      </c>
    </row>
    <row r="24" spans="2:6" ht="24.75" customHeight="1" thickBot="1" x14ac:dyDescent="0.35">
      <c r="B24" s="14" t="s">
        <v>562</v>
      </c>
      <c r="C24" s="37">
        <f>'1) Finace report by Activity'!C208</f>
        <v>152839.86786</v>
      </c>
      <c r="D24" s="37"/>
      <c r="E24" s="37"/>
      <c r="F24" s="15">
        <v>0.3</v>
      </c>
    </row>
  </sheetData>
  <sheetProtection sheet="1" objects="1" scenarios="1" formatCells="0" formatColumns="0" formatRows="0"/>
  <mergeCells count="3">
    <mergeCell ref="B19:F19"/>
    <mergeCell ref="B2:F3"/>
    <mergeCell ref="B5:C5"/>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RowHeight="14.4" x14ac:dyDescent="0.3"/>
  <sheetData>
    <row r="1" spans="1:2" x14ac:dyDescent="0.3">
      <c r="A1" s="81" t="s">
        <v>201</v>
      </c>
      <c r="B1" s="82" t="s">
        <v>202</v>
      </c>
    </row>
    <row r="2" spans="1:2" x14ac:dyDescent="0.3">
      <c r="A2" s="83" t="s">
        <v>203</v>
      </c>
      <c r="B2" s="84" t="s">
        <v>204</v>
      </c>
    </row>
    <row r="3" spans="1:2" x14ac:dyDescent="0.3">
      <c r="A3" s="83" t="s">
        <v>205</v>
      </c>
      <c r="B3" s="84" t="s">
        <v>206</v>
      </c>
    </row>
    <row r="4" spans="1:2" x14ac:dyDescent="0.3">
      <c r="A4" s="83" t="s">
        <v>207</v>
      </c>
      <c r="B4" s="84" t="s">
        <v>208</v>
      </c>
    </row>
    <row r="5" spans="1:2" x14ac:dyDescent="0.3">
      <c r="A5" s="83" t="s">
        <v>209</v>
      </c>
      <c r="B5" s="84" t="s">
        <v>210</v>
      </c>
    </row>
    <row r="6" spans="1:2" x14ac:dyDescent="0.3">
      <c r="A6" s="83" t="s">
        <v>211</v>
      </c>
      <c r="B6" s="84" t="s">
        <v>212</v>
      </c>
    </row>
    <row r="7" spans="1:2" x14ac:dyDescent="0.3">
      <c r="A7" s="83" t="s">
        <v>213</v>
      </c>
      <c r="B7" s="84" t="s">
        <v>214</v>
      </c>
    </row>
    <row r="8" spans="1:2" x14ac:dyDescent="0.3">
      <c r="A8" s="83" t="s">
        <v>215</v>
      </c>
      <c r="B8" s="84" t="s">
        <v>216</v>
      </c>
    </row>
    <row r="9" spans="1:2" x14ac:dyDescent="0.3">
      <c r="A9" s="83" t="s">
        <v>217</v>
      </c>
      <c r="B9" s="84" t="s">
        <v>218</v>
      </c>
    </row>
    <row r="10" spans="1:2" x14ac:dyDescent="0.3">
      <c r="A10" s="83" t="s">
        <v>219</v>
      </c>
      <c r="B10" s="84" t="s">
        <v>220</v>
      </c>
    </row>
    <row r="11" spans="1:2" x14ac:dyDescent="0.3">
      <c r="A11" s="83" t="s">
        <v>221</v>
      </c>
      <c r="B11" s="84" t="s">
        <v>222</v>
      </c>
    </row>
    <row r="12" spans="1:2" x14ac:dyDescent="0.3">
      <c r="A12" s="83" t="s">
        <v>223</v>
      </c>
      <c r="B12" s="84" t="s">
        <v>224</v>
      </c>
    </row>
    <row r="13" spans="1:2" x14ac:dyDescent="0.3">
      <c r="A13" s="83" t="s">
        <v>225</v>
      </c>
      <c r="B13" s="84" t="s">
        <v>226</v>
      </c>
    </row>
    <row r="14" spans="1:2" x14ac:dyDescent="0.3">
      <c r="A14" s="83" t="s">
        <v>227</v>
      </c>
      <c r="B14" s="84" t="s">
        <v>228</v>
      </c>
    </row>
    <row r="15" spans="1:2" x14ac:dyDescent="0.3">
      <c r="A15" s="83" t="s">
        <v>229</v>
      </c>
      <c r="B15" s="84" t="s">
        <v>230</v>
      </c>
    </row>
    <row r="16" spans="1:2" x14ac:dyDescent="0.3">
      <c r="A16" s="83" t="s">
        <v>231</v>
      </c>
      <c r="B16" s="84" t="s">
        <v>232</v>
      </c>
    </row>
    <row r="17" spans="1:2" x14ac:dyDescent="0.3">
      <c r="A17" s="83" t="s">
        <v>233</v>
      </c>
      <c r="B17" s="84" t="s">
        <v>234</v>
      </c>
    </row>
    <row r="18" spans="1:2" x14ac:dyDescent="0.3">
      <c r="A18" s="83" t="s">
        <v>235</v>
      </c>
      <c r="B18" s="84" t="s">
        <v>236</v>
      </c>
    </row>
    <row r="19" spans="1:2" x14ac:dyDescent="0.3">
      <c r="A19" s="83" t="s">
        <v>237</v>
      </c>
      <c r="B19" s="84" t="s">
        <v>238</v>
      </c>
    </row>
    <row r="20" spans="1:2" x14ac:dyDescent="0.3">
      <c r="A20" s="83" t="s">
        <v>239</v>
      </c>
      <c r="B20" s="84" t="s">
        <v>240</v>
      </c>
    </row>
    <row r="21" spans="1:2" x14ac:dyDescent="0.3">
      <c r="A21" s="83" t="s">
        <v>241</v>
      </c>
      <c r="B21" s="84" t="s">
        <v>242</v>
      </c>
    </row>
    <row r="22" spans="1:2" x14ac:dyDescent="0.3">
      <c r="A22" s="83" t="s">
        <v>243</v>
      </c>
      <c r="B22" s="84" t="s">
        <v>244</v>
      </c>
    </row>
    <row r="23" spans="1:2" x14ac:dyDescent="0.3">
      <c r="A23" s="83" t="s">
        <v>245</v>
      </c>
      <c r="B23" s="84" t="s">
        <v>246</v>
      </c>
    </row>
    <row r="24" spans="1:2" x14ac:dyDescent="0.3">
      <c r="A24" s="83" t="s">
        <v>247</v>
      </c>
      <c r="B24" s="84" t="s">
        <v>248</v>
      </c>
    </row>
    <row r="25" spans="1:2" x14ac:dyDescent="0.3">
      <c r="A25" s="83" t="s">
        <v>249</v>
      </c>
      <c r="B25" s="84" t="s">
        <v>250</v>
      </c>
    </row>
    <row r="26" spans="1:2" x14ac:dyDescent="0.3">
      <c r="A26" s="83" t="s">
        <v>251</v>
      </c>
      <c r="B26" s="84" t="s">
        <v>252</v>
      </c>
    </row>
    <row r="27" spans="1:2" x14ac:dyDescent="0.3">
      <c r="A27" s="83" t="s">
        <v>253</v>
      </c>
      <c r="B27" s="84" t="s">
        <v>254</v>
      </c>
    </row>
    <row r="28" spans="1:2" x14ac:dyDescent="0.3">
      <c r="A28" s="83" t="s">
        <v>255</v>
      </c>
      <c r="B28" s="84" t="s">
        <v>256</v>
      </c>
    </row>
    <row r="29" spans="1:2" x14ac:dyDescent="0.3">
      <c r="A29" s="83" t="s">
        <v>257</v>
      </c>
      <c r="B29" s="84" t="s">
        <v>258</v>
      </c>
    </row>
    <row r="30" spans="1:2" x14ac:dyDescent="0.3">
      <c r="A30" s="83" t="s">
        <v>259</v>
      </c>
      <c r="B30" s="84" t="s">
        <v>260</v>
      </c>
    </row>
    <row r="31" spans="1:2" x14ac:dyDescent="0.3">
      <c r="A31" s="83" t="s">
        <v>261</v>
      </c>
      <c r="B31" s="84" t="s">
        <v>262</v>
      </c>
    </row>
    <row r="32" spans="1:2" x14ac:dyDescent="0.3">
      <c r="A32" s="83" t="s">
        <v>263</v>
      </c>
      <c r="B32" s="84" t="s">
        <v>264</v>
      </c>
    </row>
    <row r="33" spans="1:2" x14ac:dyDescent="0.3">
      <c r="A33" s="83" t="s">
        <v>265</v>
      </c>
      <c r="B33" s="84" t="s">
        <v>266</v>
      </c>
    </row>
    <row r="34" spans="1:2" x14ac:dyDescent="0.3">
      <c r="A34" s="83" t="s">
        <v>267</v>
      </c>
      <c r="B34" s="84" t="s">
        <v>268</v>
      </c>
    </row>
    <row r="35" spans="1:2" x14ac:dyDescent="0.3">
      <c r="A35" s="83" t="s">
        <v>269</v>
      </c>
      <c r="B35" s="84" t="s">
        <v>270</v>
      </c>
    </row>
    <row r="36" spans="1:2" x14ac:dyDescent="0.3">
      <c r="A36" s="83" t="s">
        <v>271</v>
      </c>
      <c r="B36" s="84" t="s">
        <v>272</v>
      </c>
    </row>
    <row r="37" spans="1:2" x14ac:dyDescent="0.3">
      <c r="A37" s="83" t="s">
        <v>273</v>
      </c>
      <c r="B37" s="84" t="s">
        <v>274</v>
      </c>
    </row>
    <row r="38" spans="1:2" x14ac:dyDescent="0.3">
      <c r="A38" s="83" t="s">
        <v>275</v>
      </c>
      <c r="B38" s="84" t="s">
        <v>276</v>
      </c>
    </row>
    <row r="39" spans="1:2" x14ac:dyDescent="0.3">
      <c r="A39" s="83" t="s">
        <v>277</v>
      </c>
      <c r="B39" s="84" t="s">
        <v>278</v>
      </c>
    </row>
    <row r="40" spans="1:2" x14ac:dyDescent="0.3">
      <c r="A40" s="83" t="s">
        <v>279</v>
      </c>
      <c r="B40" s="84" t="s">
        <v>280</v>
      </c>
    </row>
    <row r="41" spans="1:2" x14ac:dyDescent="0.3">
      <c r="A41" s="83" t="s">
        <v>281</v>
      </c>
      <c r="B41" s="84" t="s">
        <v>282</v>
      </c>
    </row>
    <row r="42" spans="1:2" x14ac:dyDescent="0.3">
      <c r="A42" s="83" t="s">
        <v>283</v>
      </c>
      <c r="B42" s="84" t="s">
        <v>284</v>
      </c>
    </row>
    <row r="43" spans="1:2" x14ac:dyDescent="0.3">
      <c r="A43" s="83" t="s">
        <v>285</v>
      </c>
      <c r="B43" s="84" t="s">
        <v>286</v>
      </c>
    </row>
    <row r="44" spans="1:2" x14ac:dyDescent="0.3">
      <c r="A44" s="83" t="s">
        <v>287</v>
      </c>
      <c r="B44" s="84" t="s">
        <v>288</v>
      </c>
    </row>
    <row r="45" spans="1:2" x14ac:dyDescent="0.3">
      <c r="A45" s="83" t="s">
        <v>289</v>
      </c>
      <c r="B45" s="84" t="s">
        <v>290</v>
      </c>
    </row>
    <row r="46" spans="1:2" x14ac:dyDescent="0.3">
      <c r="A46" s="83" t="s">
        <v>291</v>
      </c>
      <c r="B46" s="84" t="s">
        <v>292</v>
      </c>
    </row>
    <row r="47" spans="1:2" x14ac:dyDescent="0.3">
      <c r="A47" s="83" t="s">
        <v>293</v>
      </c>
      <c r="B47" s="84" t="s">
        <v>294</v>
      </c>
    </row>
    <row r="48" spans="1:2" x14ac:dyDescent="0.3">
      <c r="A48" s="83" t="s">
        <v>295</v>
      </c>
      <c r="B48" s="84" t="s">
        <v>296</v>
      </c>
    </row>
    <row r="49" spans="1:2" x14ac:dyDescent="0.3">
      <c r="A49" s="83" t="s">
        <v>297</v>
      </c>
      <c r="B49" s="84" t="s">
        <v>298</v>
      </c>
    </row>
    <row r="50" spans="1:2" x14ac:dyDescent="0.3">
      <c r="A50" s="83" t="s">
        <v>299</v>
      </c>
      <c r="B50" s="84" t="s">
        <v>300</v>
      </c>
    </row>
    <row r="51" spans="1:2" x14ac:dyDescent="0.3">
      <c r="A51" s="83" t="s">
        <v>301</v>
      </c>
      <c r="B51" s="84" t="s">
        <v>302</v>
      </c>
    </row>
    <row r="52" spans="1:2" x14ac:dyDescent="0.3">
      <c r="A52" s="83" t="s">
        <v>303</v>
      </c>
      <c r="B52" s="84" t="s">
        <v>304</v>
      </c>
    </row>
    <row r="53" spans="1:2" x14ac:dyDescent="0.3">
      <c r="A53" s="83" t="s">
        <v>305</v>
      </c>
      <c r="B53" s="84" t="s">
        <v>306</v>
      </c>
    </row>
    <row r="54" spans="1:2" x14ac:dyDescent="0.3">
      <c r="A54" s="83" t="s">
        <v>307</v>
      </c>
      <c r="B54" s="84" t="s">
        <v>308</v>
      </c>
    </row>
    <row r="55" spans="1:2" x14ac:dyDescent="0.3">
      <c r="A55" s="83" t="s">
        <v>309</v>
      </c>
      <c r="B55" s="84" t="s">
        <v>310</v>
      </c>
    </row>
    <row r="56" spans="1:2" x14ac:dyDescent="0.3">
      <c r="A56" s="83" t="s">
        <v>311</v>
      </c>
      <c r="B56" s="84" t="s">
        <v>312</v>
      </c>
    </row>
    <row r="57" spans="1:2" x14ac:dyDescent="0.3">
      <c r="A57" s="83" t="s">
        <v>313</v>
      </c>
      <c r="B57" s="84" t="s">
        <v>314</v>
      </c>
    </row>
    <row r="58" spans="1:2" x14ac:dyDescent="0.3">
      <c r="A58" s="83" t="s">
        <v>315</v>
      </c>
      <c r="B58" s="84" t="s">
        <v>316</v>
      </c>
    </row>
    <row r="59" spans="1:2" x14ac:dyDescent="0.3">
      <c r="A59" s="83" t="s">
        <v>317</v>
      </c>
      <c r="B59" s="84" t="s">
        <v>318</v>
      </c>
    </row>
    <row r="60" spans="1:2" x14ac:dyDescent="0.3">
      <c r="A60" s="83" t="s">
        <v>319</v>
      </c>
      <c r="B60" s="84" t="s">
        <v>320</v>
      </c>
    </row>
    <row r="61" spans="1:2" x14ac:dyDescent="0.3">
      <c r="A61" s="83" t="s">
        <v>321</v>
      </c>
      <c r="B61" s="84" t="s">
        <v>322</v>
      </c>
    </row>
    <row r="62" spans="1:2" x14ac:dyDescent="0.3">
      <c r="A62" s="83" t="s">
        <v>323</v>
      </c>
      <c r="B62" s="84" t="s">
        <v>324</v>
      </c>
    </row>
    <row r="63" spans="1:2" x14ac:dyDescent="0.3">
      <c r="A63" s="83" t="s">
        <v>325</v>
      </c>
      <c r="B63" s="84" t="s">
        <v>326</v>
      </c>
    </row>
    <row r="64" spans="1:2" x14ac:dyDescent="0.3">
      <c r="A64" s="83" t="s">
        <v>327</v>
      </c>
      <c r="B64" s="84" t="s">
        <v>328</v>
      </c>
    </row>
    <row r="65" spans="1:2" x14ac:dyDescent="0.3">
      <c r="A65" s="83" t="s">
        <v>329</v>
      </c>
      <c r="B65" s="84" t="s">
        <v>330</v>
      </c>
    </row>
    <row r="66" spans="1:2" x14ac:dyDescent="0.3">
      <c r="A66" s="83" t="s">
        <v>331</v>
      </c>
      <c r="B66" s="84" t="s">
        <v>332</v>
      </c>
    </row>
    <row r="67" spans="1:2" x14ac:dyDescent="0.3">
      <c r="A67" s="83" t="s">
        <v>333</v>
      </c>
      <c r="B67" s="84" t="s">
        <v>334</v>
      </c>
    </row>
    <row r="68" spans="1:2" x14ac:dyDescent="0.3">
      <c r="A68" s="83" t="s">
        <v>335</v>
      </c>
      <c r="B68" s="84" t="s">
        <v>336</v>
      </c>
    </row>
    <row r="69" spans="1:2" x14ac:dyDescent="0.3">
      <c r="A69" s="83" t="s">
        <v>337</v>
      </c>
      <c r="B69" s="84" t="s">
        <v>338</v>
      </c>
    </row>
    <row r="70" spans="1:2" x14ac:dyDescent="0.3">
      <c r="A70" s="83" t="s">
        <v>339</v>
      </c>
      <c r="B70" s="84" t="s">
        <v>340</v>
      </c>
    </row>
    <row r="71" spans="1:2" x14ac:dyDescent="0.3">
      <c r="A71" s="83" t="s">
        <v>341</v>
      </c>
      <c r="B71" s="84" t="s">
        <v>342</v>
      </c>
    </row>
    <row r="72" spans="1:2" x14ac:dyDescent="0.3">
      <c r="A72" s="83" t="s">
        <v>343</v>
      </c>
      <c r="B72" s="84" t="s">
        <v>344</v>
      </c>
    </row>
    <row r="73" spans="1:2" x14ac:dyDescent="0.3">
      <c r="A73" s="83" t="s">
        <v>345</v>
      </c>
      <c r="B73" s="84" t="s">
        <v>346</v>
      </c>
    </row>
    <row r="74" spans="1:2" x14ac:dyDescent="0.3">
      <c r="A74" s="83" t="s">
        <v>347</v>
      </c>
      <c r="B74" s="84" t="s">
        <v>348</v>
      </c>
    </row>
    <row r="75" spans="1:2" x14ac:dyDescent="0.3">
      <c r="A75" s="83" t="s">
        <v>349</v>
      </c>
      <c r="B75" s="85" t="s">
        <v>350</v>
      </c>
    </row>
    <row r="76" spans="1:2" x14ac:dyDescent="0.3">
      <c r="A76" s="83" t="s">
        <v>351</v>
      </c>
      <c r="B76" s="85" t="s">
        <v>352</v>
      </c>
    </row>
    <row r="77" spans="1:2" x14ac:dyDescent="0.3">
      <c r="A77" s="83" t="s">
        <v>353</v>
      </c>
      <c r="B77" s="85" t="s">
        <v>354</v>
      </c>
    </row>
    <row r="78" spans="1:2" x14ac:dyDescent="0.3">
      <c r="A78" s="83" t="s">
        <v>355</v>
      </c>
      <c r="B78" s="85" t="s">
        <v>356</v>
      </c>
    </row>
    <row r="79" spans="1:2" x14ac:dyDescent="0.3">
      <c r="A79" s="83" t="s">
        <v>357</v>
      </c>
      <c r="B79" s="85" t="s">
        <v>358</v>
      </c>
    </row>
    <row r="80" spans="1:2" x14ac:dyDescent="0.3">
      <c r="A80" s="83" t="s">
        <v>359</v>
      </c>
      <c r="B80" s="85" t="s">
        <v>360</v>
      </c>
    </row>
    <row r="81" spans="1:2" x14ac:dyDescent="0.3">
      <c r="A81" s="83" t="s">
        <v>361</v>
      </c>
      <c r="B81" s="85" t="s">
        <v>362</v>
      </c>
    </row>
    <row r="82" spans="1:2" x14ac:dyDescent="0.3">
      <c r="A82" s="83" t="s">
        <v>363</v>
      </c>
      <c r="B82" s="85" t="s">
        <v>364</v>
      </c>
    </row>
    <row r="83" spans="1:2" x14ac:dyDescent="0.3">
      <c r="A83" s="83" t="s">
        <v>365</v>
      </c>
      <c r="B83" s="85" t="s">
        <v>366</v>
      </c>
    </row>
    <row r="84" spans="1:2" x14ac:dyDescent="0.3">
      <c r="A84" s="83" t="s">
        <v>367</v>
      </c>
      <c r="B84" s="85" t="s">
        <v>368</v>
      </c>
    </row>
    <row r="85" spans="1:2" x14ac:dyDescent="0.3">
      <c r="A85" s="83" t="s">
        <v>369</v>
      </c>
      <c r="B85" s="85" t="s">
        <v>370</v>
      </c>
    </row>
    <row r="86" spans="1:2" x14ac:dyDescent="0.3">
      <c r="A86" s="83" t="s">
        <v>371</v>
      </c>
      <c r="B86" s="85" t="s">
        <v>372</v>
      </c>
    </row>
    <row r="87" spans="1:2" x14ac:dyDescent="0.3">
      <c r="A87" s="83" t="s">
        <v>373</v>
      </c>
      <c r="B87" s="85" t="s">
        <v>374</v>
      </c>
    </row>
    <row r="88" spans="1:2" x14ac:dyDescent="0.3">
      <c r="A88" s="83" t="s">
        <v>375</v>
      </c>
      <c r="B88" s="85" t="s">
        <v>376</v>
      </c>
    </row>
    <row r="89" spans="1:2" x14ac:dyDescent="0.3">
      <c r="A89" s="83" t="s">
        <v>377</v>
      </c>
      <c r="B89" s="85" t="s">
        <v>378</v>
      </c>
    </row>
    <row r="90" spans="1:2" x14ac:dyDescent="0.3">
      <c r="A90" s="83" t="s">
        <v>379</v>
      </c>
      <c r="B90" s="85" t="s">
        <v>380</v>
      </c>
    </row>
    <row r="91" spans="1:2" x14ac:dyDescent="0.3">
      <c r="A91" s="83" t="s">
        <v>381</v>
      </c>
      <c r="B91" s="85" t="s">
        <v>382</v>
      </c>
    </row>
    <row r="92" spans="1:2" x14ac:dyDescent="0.3">
      <c r="A92" s="83" t="s">
        <v>383</v>
      </c>
      <c r="B92" s="85" t="s">
        <v>384</v>
      </c>
    </row>
    <row r="93" spans="1:2" x14ac:dyDescent="0.3">
      <c r="A93" s="83" t="s">
        <v>385</v>
      </c>
      <c r="B93" s="85" t="s">
        <v>386</v>
      </c>
    </row>
    <row r="94" spans="1:2" x14ac:dyDescent="0.3">
      <c r="A94" s="83" t="s">
        <v>387</v>
      </c>
      <c r="B94" s="85" t="s">
        <v>388</v>
      </c>
    </row>
    <row r="95" spans="1:2" x14ac:dyDescent="0.3">
      <c r="A95" s="83" t="s">
        <v>389</v>
      </c>
      <c r="B95" s="85" t="s">
        <v>390</v>
      </c>
    </row>
    <row r="96" spans="1:2" x14ac:dyDescent="0.3">
      <c r="A96" s="83" t="s">
        <v>391</v>
      </c>
      <c r="B96" s="85" t="s">
        <v>392</v>
      </c>
    </row>
    <row r="97" spans="1:2" x14ac:dyDescent="0.3">
      <c r="A97" s="83" t="s">
        <v>393</v>
      </c>
      <c r="B97" s="85" t="s">
        <v>394</v>
      </c>
    </row>
    <row r="98" spans="1:2" x14ac:dyDescent="0.3">
      <c r="A98" s="83" t="s">
        <v>395</v>
      </c>
      <c r="B98" s="85" t="s">
        <v>396</v>
      </c>
    </row>
    <row r="99" spans="1:2" x14ac:dyDescent="0.3">
      <c r="A99" s="83" t="s">
        <v>397</v>
      </c>
      <c r="B99" s="85" t="s">
        <v>398</v>
      </c>
    </row>
    <row r="100" spans="1:2" x14ac:dyDescent="0.3">
      <c r="A100" s="83" t="s">
        <v>399</v>
      </c>
      <c r="B100" s="85" t="s">
        <v>400</v>
      </c>
    </row>
    <row r="101" spans="1:2" x14ac:dyDescent="0.3">
      <c r="A101" s="83" t="s">
        <v>401</v>
      </c>
      <c r="B101" s="85" t="s">
        <v>402</v>
      </c>
    </row>
    <row r="102" spans="1:2" x14ac:dyDescent="0.3">
      <c r="A102" s="83" t="s">
        <v>403</v>
      </c>
      <c r="B102" s="85" t="s">
        <v>404</v>
      </c>
    </row>
    <row r="103" spans="1:2" x14ac:dyDescent="0.3">
      <c r="A103" s="83" t="s">
        <v>405</v>
      </c>
      <c r="B103" s="85" t="s">
        <v>406</v>
      </c>
    </row>
    <row r="104" spans="1:2" x14ac:dyDescent="0.3">
      <c r="A104" s="83" t="s">
        <v>407</v>
      </c>
      <c r="B104" s="85" t="s">
        <v>408</v>
      </c>
    </row>
    <row r="105" spans="1:2" x14ac:dyDescent="0.3">
      <c r="A105" s="83" t="s">
        <v>409</v>
      </c>
      <c r="B105" s="85" t="s">
        <v>410</v>
      </c>
    </row>
    <row r="106" spans="1:2" x14ac:dyDescent="0.3">
      <c r="A106" s="83" t="s">
        <v>411</v>
      </c>
      <c r="B106" s="85" t="s">
        <v>412</v>
      </c>
    </row>
    <row r="107" spans="1:2" x14ac:dyDescent="0.3">
      <c r="A107" s="83" t="s">
        <v>413</v>
      </c>
      <c r="B107" s="85" t="s">
        <v>414</v>
      </c>
    </row>
    <row r="108" spans="1:2" x14ac:dyDescent="0.3">
      <c r="A108" s="83" t="s">
        <v>415</v>
      </c>
      <c r="B108" s="85" t="s">
        <v>416</v>
      </c>
    </row>
    <row r="109" spans="1:2" x14ac:dyDescent="0.3">
      <c r="A109" s="83" t="s">
        <v>417</v>
      </c>
      <c r="B109" s="85" t="s">
        <v>418</v>
      </c>
    </row>
    <row r="110" spans="1:2" x14ac:dyDescent="0.3">
      <c r="A110" s="83" t="s">
        <v>419</v>
      </c>
      <c r="B110" s="85" t="s">
        <v>420</v>
      </c>
    </row>
    <row r="111" spans="1:2" x14ac:dyDescent="0.3">
      <c r="A111" s="83" t="s">
        <v>421</v>
      </c>
      <c r="B111" s="85" t="s">
        <v>422</v>
      </c>
    </row>
    <row r="112" spans="1:2" x14ac:dyDescent="0.3">
      <c r="A112" s="83" t="s">
        <v>423</v>
      </c>
      <c r="B112" s="85" t="s">
        <v>424</v>
      </c>
    </row>
    <row r="113" spans="1:2" x14ac:dyDescent="0.3">
      <c r="A113" s="83" t="s">
        <v>425</v>
      </c>
      <c r="B113" s="85" t="s">
        <v>426</v>
      </c>
    </row>
    <row r="114" spans="1:2" x14ac:dyDescent="0.3">
      <c r="A114" s="83" t="s">
        <v>427</v>
      </c>
      <c r="B114" s="85" t="s">
        <v>428</v>
      </c>
    </row>
    <row r="115" spans="1:2" x14ac:dyDescent="0.3">
      <c r="A115" s="83" t="s">
        <v>429</v>
      </c>
      <c r="B115" s="85" t="s">
        <v>430</v>
      </c>
    </row>
    <row r="116" spans="1:2" x14ac:dyDescent="0.3">
      <c r="A116" s="83" t="s">
        <v>431</v>
      </c>
      <c r="B116" s="85" t="s">
        <v>432</v>
      </c>
    </row>
    <row r="117" spans="1:2" x14ac:dyDescent="0.3">
      <c r="A117" s="83" t="s">
        <v>433</v>
      </c>
      <c r="B117" s="85" t="s">
        <v>434</v>
      </c>
    </row>
    <row r="118" spans="1:2" x14ac:dyDescent="0.3">
      <c r="A118" s="83" t="s">
        <v>435</v>
      </c>
      <c r="B118" s="85" t="s">
        <v>436</v>
      </c>
    </row>
    <row r="119" spans="1:2" x14ac:dyDescent="0.3">
      <c r="A119" s="83" t="s">
        <v>437</v>
      </c>
      <c r="B119" s="85" t="s">
        <v>438</v>
      </c>
    </row>
    <row r="120" spans="1:2" x14ac:dyDescent="0.3">
      <c r="A120" s="83" t="s">
        <v>439</v>
      </c>
      <c r="B120" s="85" t="s">
        <v>440</v>
      </c>
    </row>
    <row r="121" spans="1:2" x14ac:dyDescent="0.3">
      <c r="A121" s="83" t="s">
        <v>441</v>
      </c>
      <c r="B121" s="85" t="s">
        <v>442</v>
      </c>
    </row>
    <row r="122" spans="1:2" x14ac:dyDescent="0.3">
      <c r="A122" s="83" t="s">
        <v>443</v>
      </c>
      <c r="B122" s="85" t="s">
        <v>444</v>
      </c>
    </row>
    <row r="123" spans="1:2" x14ac:dyDescent="0.3">
      <c r="A123" s="83" t="s">
        <v>445</v>
      </c>
      <c r="B123" s="85" t="s">
        <v>446</v>
      </c>
    </row>
    <row r="124" spans="1:2" x14ac:dyDescent="0.3">
      <c r="A124" s="83" t="s">
        <v>447</v>
      </c>
      <c r="B124" s="85" t="s">
        <v>448</v>
      </c>
    </row>
    <row r="125" spans="1:2" x14ac:dyDescent="0.3">
      <c r="A125" s="83" t="s">
        <v>449</v>
      </c>
      <c r="B125" s="85" t="s">
        <v>450</v>
      </c>
    </row>
    <row r="126" spans="1:2" x14ac:dyDescent="0.3">
      <c r="A126" s="83" t="s">
        <v>451</v>
      </c>
      <c r="B126" s="85" t="s">
        <v>452</v>
      </c>
    </row>
    <row r="127" spans="1:2" x14ac:dyDescent="0.3">
      <c r="A127" s="83" t="s">
        <v>453</v>
      </c>
      <c r="B127" s="85" t="s">
        <v>454</v>
      </c>
    </row>
    <row r="128" spans="1:2" x14ac:dyDescent="0.3">
      <c r="A128" s="83" t="s">
        <v>455</v>
      </c>
      <c r="B128" s="85" t="s">
        <v>456</v>
      </c>
    </row>
    <row r="129" spans="1:2" x14ac:dyDescent="0.3">
      <c r="A129" s="83" t="s">
        <v>457</v>
      </c>
      <c r="B129" s="85" t="s">
        <v>458</v>
      </c>
    </row>
    <row r="130" spans="1:2" x14ac:dyDescent="0.3">
      <c r="A130" s="83" t="s">
        <v>459</v>
      </c>
      <c r="B130" s="85" t="s">
        <v>460</v>
      </c>
    </row>
    <row r="131" spans="1:2" x14ac:dyDescent="0.3">
      <c r="A131" s="83" t="s">
        <v>461</v>
      </c>
      <c r="B131" s="85" t="s">
        <v>462</v>
      </c>
    </row>
    <row r="132" spans="1:2" x14ac:dyDescent="0.3">
      <c r="A132" s="83" t="s">
        <v>463</v>
      </c>
      <c r="B132" s="85" t="s">
        <v>464</v>
      </c>
    </row>
    <row r="133" spans="1:2" x14ac:dyDescent="0.3">
      <c r="A133" s="83" t="s">
        <v>465</v>
      </c>
      <c r="B133" s="85" t="s">
        <v>466</v>
      </c>
    </row>
    <row r="134" spans="1:2" x14ac:dyDescent="0.3">
      <c r="A134" s="83" t="s">
        <v>467</v>
      </c>
      <c r="B134" s="85" t="s">
        <v>468</v>
      </c>
    </row>
    <row r="135" spans="1:2" x14ac:dyDescent="0.3">
      <c r="A135" s="83" t="s">
        <v>469</v>
      </c>
      <c r="B135" s="85" t="s">
        <v>470</v>
      </c>
    </row>
    <row r="136" spans="1:2" x14ac:dyDescent="0.3">
      <c r="A136" s="83" t="s">
        <v>471</v>
      </c>
      <c r="B136" s="85" t="s">
        <v>472</v>
      </c>
    </row>
    <row r="137" spans="1:2" x14ac:dyDescent="0.3">
      <c r="A137" s="83" t="s">
        <v>473</v>
      </c>
      <c r="B137" s="85" t="s">
        <v>474</v>
      </c>
    </row>
    <row r="138" spans="1:2" x14ac:dyDescent="0.3">
      <c r="A138" s="83" t="s">
        <v>475</v>
      </c>
      <c r="B138" s="85" t="s">
        <v>476</v>
      </c>
    </row>
    <row r="139" spans="1:2" x14ac:dyDescent="0.3">
      <c r="A139" s="83" t="s">
        <v>477</v>
      </c>
      <c r="B139" s="85" t="s">
        <v>478</v>
      </c>
    </row>
    <row r="140" spans="1:2" x14ac:dyDescent="0.3">
      <c r="A140" s="83" t="s">
        <v>479</v>
      </c>
      <c r="B140" s="85" t="s">
        <v>480</v>
      </c>
    </row>
    <row r="141" spans="1:2" x14ac:dyDescent="0.3">
      <c r="A141" s="83" t="s">
        <v>481</v>
      </c>
      <c r="B141" s="85" t="s">
        <v>482</v>
      </c>
    </row>
    <row r="142" spans="1:2" x14ac:dyDescent="0.3">
      <c r="A142" s="83" t="s">
        <v>483</v>
      </c>
      <c r="B142" s="85" t="s">
        <v>484</v>
      </c>
    </row>
    <row r="143" spans="1:2" x14ac:dyDescent="0.3">
      <c r="A143" s="83" t="s">
        <v>485</v>
      </c>
      <c r="B143" s="85" t="s">
        <v>486</v>
      </c>
    </row>
    <row r="144" spans="1:2" x14ac:dyDescent="0.3">
      <c r="A144" s="83" t="s">
        <v>487</v>
      </c>
      <c r="B144" s="86" t="s">
        <v>488</v>
      </c>
    </row>
    <row r="145" spans="1:2" x14ac:dyDescent="0.3">
      <c r="A145" s="83" t="s">
        <v>489</v>
      </c>
      <c r="B145" s="85" t="s">
        <v>490</v>
      </c>
    </row>
    <row r="146" spans="1:2" x14ac:dyDescent="0.3">
      <c r="A146" s="83" t="s">
        <v>491</v>
      </c>
      <c r="B146" s="85" t="s">
        <v>492</v>
      </c>
    </row>
    <row r="147" spans="1:2" x14ac:dyDescent="0.3">
      <c r="A147" s="83" t="s">
        <v>493</v>
      </c>
      <c r="B147" s="85" t="s">
        <v>494</v>
      </c>
    </row>
    <row r="148" spans="1:2" x14ac:dyDescent="0.3">
      <c r="A148" s="83" t="s">
        <v>495</v>
      </c>
      <c r="B148" s="85" t="s">
        <v>496</v>
      </c>
    </row>
    <row r="149" spans="1:2" x14ac:dyDescent="0.3">
      <c r="A149" s="83" t="s">
        <v>497</v>
      </c>
      <c r="B149" s="85" t="s">
        <v>498</v>
      </c>
    </row>
    <row r="150" spans="1:2" x14ac:dyDescent="0.3">
      <c r="A150" s="83" t="s">
        <v>499</v>
      </c>
      <c r="B150" s="85" t="s">
        <v>500</v>
      </c>
    </row>
    <row r="151" spans="1:2" x14ac:dyDescent="0.3">
      <c r="A151" s="83" t="s">
        <v>501</v>
      </c>
      <c r="B151" s="85" t="s">
        <v>502</v>
      </c>
    </row>
    <row r="152" spans="1:2" x14ac:dyDescent="0.3">
      <c r="A152" s="83" t="s">
        <v>503</v>
      </c>
      <c r="B152" s="85" t="s">
        <v>504</v>
      </c>
    </row>
    <row r="153" spans="1:2" x14ac:dyDescent="0.3">
      <c r="A153" s="83" t="s">
        <v>505</v>
      </c>
      <c r="B153" s="85" t="s">
        <v>506</v>
      </c>
    </row>
    <row r="154" spans="1:2" x14ac:dyDescent="0.3">
      <c r="A154" s="83" t="s">
        <v>507</v>
      </c>
      <c r="B154" s="85" t="s">
        <v>508</v>
      </c>
    </row>
    <row r="155" spans="1:2" x14ac:dyDescent="0.3">
      <c r="A155" s="83" t="s">
        <v>509</v>
      </c>
      <c r="B155" s="85" t="s">
        <v>510</v>
      </c>
    </row>
    <row r="156" spans="1:2" x14ac:dyDescent="0.3">
      <c r="A156" s="83" t="s">
        <v>511</v>
      </c>
      <c r="B156" s="85" t="s">
        <v>512</v>
      </c>
    </row>
    <row r="157" spans="1:2" x14ac:dyDescent="0.3">
      <c r="A157" s="83" t="s">
        <v>513</v>
      </c>
      <c r="B157" s="85" t="s">
        <v>514</v>
      </c>
    </row>
    <row r="158" spans="1:2" x14ac:dyDescent="0.3">
      <c r="A158" s="83" t="s">
        <v>515</v>
      </c>
      <c r="B158" s="85" t="s">
        <v>516</v>
      </c>
    </row>
    <row r="159" spans="1:2" x14ac:dyDescent="0.3">
      <c r="A159" s="83" t="s">
        <v>517</v>
      </c>
      <c r="B159" s="85" t="s">
        <v>518</v>
      </c>
    </row>
    <row r="160" spans="1:2" x14ac:dyDescent="0.3">
      <c r="A160" s="83" t="s">
        <v>519</v>
      </c>
      <c r="B160" s="85" t="s">
        <v>520</v>
      </c>
    </row>
    <row r="161" spans="1:2" x14ac:dyDescent="0.3">
      <c r="A161" s="83" t="s">
        <v>521</v>
      </c>
      <c r="B161" s="85" t="s">
        <v>522</v>
      </c>
    </row>
    <row r="162" spans="1:2" x14ac:dyDescent="0.3">
      <c r="A162" s="83" t="s">
        <v>523</v>
      </c>
      <c r="B162" s="85" t="s">
        <v>524</v>
      </c>
    </row>
    <row r="163" spans="1:2" x14ac:dyDescent="0.3">
      <c r="A163" s="83" t="s">
        <v>525</v>
      </c>
      <c r="B163" s="85" t="s">
        <v>526</v>
      </c>
    </row>
    <row r="164" spans="1:2" x14ac:dyDescent="0.3">
      <c r="A164" s="83" t="s">
        <v>527</v>
      </c>
      <c r="B164" s="85" t="s">
        <v>528</v>
      </c>
    </row>
    <row r="165" spans="1:2" x14ac:dyDescent="0.3">
      <c r="A165" s="83" t="s">
        <v>529</v>
      </c>
      <c r="B165" s="85" t="s">
        <v>530</v>
      </c>
    </row>
    <row r="166" spans="1:2" x14ac:dyDescent="0.3">
      <c r="A166" s="83" t="s">
        <v>531</v>
      </c>
      <c r="B166" s="85" t="s">
        <v>532</v>
      </c>
    </row>
    <row r="167" spans="1:2" x14ac:dyDescent="0.3">
      <c r="A167" s="83" t="s">
        <v>533</v>
      </c>
      <c r="B167" s="85" t="s">
        <v>534</v>
      </c>
    </row>
    <row r="168" spans="1:2" x14ac:dyDescent="0.3">
      <c r="A168" s="83" t="s">
        <v>535</v>
      </c>
      <c r="B168" s="85" t="s">
        <v>536</v>
      </c>
    </row>
    <row r="169" spans="1:2" x14ac:dyDescent="0.3">
      <c r="A169" s="83" t="s">
        <v>537</v>
      </c>
      <c r="B169" s="85" t="s">
        <v>538</v>
      </c>
    </row>
    <row r="170" spans="1:2" x14ac:dyDescent="0.3">
      <c r="A170" s="83" t="s">
        <v>539</v>
      </c>
      <c r="B170" s="85" t="s">
        <v>540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1748EA11963A48B57F6B69DD619E63" ma:contentTypeVersion="2" ma:contentTypeDescription="Create a new document." ma:contentTypeScope="" ma:versionID="f8241d4039f765eb16c3430426e090b6">
  <xsd:schema xmlns:xsd="http://www.w3.org/2001/XMLSchema" xmlns:xs="http://www.w3.org/2001/XMLSchema" xmlns:p="http://schemas.microsoft.com/office/2006/metadata/properties" xmlns:ns2="4bd26980-cbd8-405c-a7b7-82d5fcf6b450" targetNamespace="http://schemas.microsoft.com/office/2006/metadata/properties" ma:root="true" ma:fieldsID="cebb5022728f57e1268ac2122dc5e38f" ns2:_="">
    <xsd:import namespace="4bd26980-cbd8-405c-a7b7-82d5fcf6b45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d26980-cbd8-405c-a7b7-82d5fcf6b4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E465E1-BD15-4A30-95A8-25940E6BFF02}">
  <ds:schemaRefs>
    <ds:schemaRef ds:uri="http://schemas.microsoft.com/sharepoint/v3/contenttype/forms"/>
  </ds:schemaRefs>
</ds:datastoreItem>
</file>

<file path=customXml/itemProps2.xml><?xml version="1.0" encoding="utf-8"?>
<ds:datastoreItem xmlns:ds="http://schemas.openxmlformats.org/officeDocument/2006/customXml" ds:itemID="{453A91DF-5A1F-4F0E-B5E3-C3D0AC3828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d26980-cbd8-405c-a7b7-82d5fcf6b4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D9A63D-3A13-4980-B1C4-83FCA77F267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Finace report by Activity</vt:lpstr>
      <vt:lpstr>2) Finace report by Category</vt:lpstr>
      <vt:lpstr>3) Explanatory Notes</vt:lpstr>
      <vt:lpstr>4) For PBSO Use</vt:lpstr>
      <vt:lpstr>5) For MPTF Use</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Admin</cp:lastModifiedBy>
  <cp:lastPrinted>2017-12-11T22:51:21Z</cp:lastPrinted>
  <dcterms:created xsi:type="dcterms:W3CDTF">2017-11-15T21:17:43Z</dcterms:created>
  <dcterms:modified xsi:type="dcterms:W3CDTF">2020-10-29T14:20:00Z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0x0101007A1748EA11963A48B57F6B69DD619E63</vt:lpwstr>
  </property>
</Properties>
</file>