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2020/INFORMES/2. ANUAL/Secretariado/Final/"/>
    </mc:Choice>
  </mc:AlternateContent>
  <xr:revisionPtr revIDLastSave="35" documentId="8_{B40B9463-2273-44A0-B1D5-A81B82F5C549}" xr6:coauthVersionLast="45" xr6:coauthVersionMax="45" xr10:uidLastSave="{A5CB522C-F78F-4369-BCA0-63A2DCFA7471}"/>
  <bookViews>
    <workbookView xWindow="-14355" yWindow="1755" windowWidth="20475" windowHeight="9915" firstSheet="2"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C16" i="4"/>
  <c r="C7" i="6"/>
  <c r="G207" i="5"/>
  <c r="D207" i="5"/>
  <c r="D199" i="5"/>
  <c r="I60" i="1" l="1"/>
  <c r="I59" i="1"/>
  <c r="D59" i="1" l="1"/>
  <c r="D60" i="1" s="1"/>
  <c r="F46" i="1"/>
  <c r="F47" i="1" s="1"/>
  <c r="E46" i="1"/>
  <c r="D46" i="1"/>
  <c r="G32" i="1"/>
  <c r="G27" i="1"/>
  <c r="H28" i="1" s="1"/>
  <c r="G24" i="1"/>
  <c r="G23" i="1"/>
  <c r="G22" i="1"/>
  <c r="I17" i="1"/>
  <c r="G17" i="1"/>
  <c r="I16" i="1"/>
  <c r="G16" i="1"/>
  <c r="G15" i="1"/>
  <c r="G12" i="1"/>
  <c r="I11" i="1"/>
  <c r="G11" i="1"/>
  <c r="G8" i="1"/>
  <c r="I7" i="1"/>
  <c r="G7" i="1"/>
  <c r="E9" i="1"/>
  <c r="F9" i="1"/>
  <c r="E13" i="1"/>
  <c r="F13" i="1"/>
  <c r="E18" i="1"/>
  <c r="F18" i="1"/>
  <c r="E25" i="1"/>
  <c r="F25" i="1"/>
  <c r="E28" i="1"/>
  <c r="F28" i="1"/>
  <c r="E35" i="1"/>
  <c r="F35" i="1"/>
  <c r="E44" i="1"/>
  <c r="F44" i="1"/>
  <c r="E52" i="1"/>
  <c r="F52" i="1"/>
  <c r="G46" i="1" l="1"/>
  <c r="G47" i="1"/>
  <c r="F48" i="1"/>
  <c r="D47" i="1"/>
  <c r="D48" i="1" s="1"/>
  <c r="E47" i="1"/>
  <c r="E48" i="1" s="1"/>
  <c r="H18" i="1"/>
  <c r="H25" i="1"/>
  <c r="H9" i="1"/>
  <c r="H13" i="1"/>
  <c r="D20" i="4"/>
  <c r="E20" i="4"/>
  <c r="C20" i="4"/>
  <c r="D6" i="4"/>
  <c r="E6" i="4"/>
  <c r="C6" i="4"/>
  <c r="E197" i="5"/>
  <c r="F197" i="5"/>
  <c r="D197" i="5"/>
  <c r="E4" i="5"/>
  <c r="F4" i="5"/>
  <c r="D4" i="5"/>
  <c r="D52" i="1"/>
  <c r="D44" i="1"/>
  <c r="G24" i="4"/>
  <c r="G23" i="4"/>
  <c r="G22" i="4"/>
  <c r="I9" i="1"/>
  <c r="I13" i="1"/>
  <c r="I18" i="1"/>
  <c r="I25" i="1"/>
  <c r="I28" i="1"/>
  <c r="I35" i="1"/>
  <c r="D62" i="1"/>
  <c r="G31" i="1"/>
  <c r="H57" i="1"/>
  <c r="E205" i="5"/>
  <c r="F205" i="5"/>
  <c r="E204" i="5"/>
  <c r="D13" i="4" s="1"/>
  <c r="F204" i="5"/>
  <c r="E203" i="5"/>
  <c r="F203" i="5"/>
  <c r="E202" i="5"/>
  <c r="F202" i="5"/>
  <c r="E201" i="5"/>
  <c r="F201" i="5"/>
  <c r="E200" i="5"/>
  <c r="F200" i="5"/>
  <c r="D201" i="5"/>
  <c r="C10" i="4" s="1"/>
  <c r="F10" i="4" s="1"/>
  <c r="D202" i="5"/>
  <c r="C11" i="4" s="1"/>
  <c r="D203" i="5"/>
  <c r="C12" i="4" s="1"/>
  <c r="F12" i="4" s="1"/>
  <c r="D204" i="5"/>
  <c r="C13" i="4" s="1"/>
  <c r="D205" i="5"/>
  <c r="D200" i="5"/>
  <c r="C9" i="4" s="1"/>
  <c r="E199" i="5"/>
  <c r="E206" i="5" s="1"/>
  <c r="F199" i="5"/>
  <c r="F206" i="5" s="1"/>
  <c r="F207" i="5" s="1"/>
  <c r="F208" i="5" s="1"/>
  <c r="D153" i="5"/>
  <c r="G33" i="1"/>
  <c r="G34" i="1"/>
  <c r="F194" i="5"/>
  <c r="E194" i="5"/>
  <c r="D194" i="5"/>
  <c r="G193" i="5"/>
  <c r="G192" i="5"/>
  <c r="G191" i="5"/>
  <c r="G190" i="5"/>
  <c r="G189" i="5"/>
  <c r="G188" i="5"/>
  <c r="G187" i="5"/>
  <c r="E186" i="5"/>
  <c r="F186" i="5"/>
  <c r="D35" i="1"/>
  <c r="D186" i="5" s="1"/>
  <c r="G194" i="5"/>
  <c r="D14" i="4"/>
  <c r="E14" i="4"/>
  <c r="E13" i="4"/>
  <c r="D12" i="4"/>
  <c r="E12" i="4"/>
  <c r="D11" i="4"/>
  <c r="E11" i="4"/>
  <c r="D10" i="4"/>
  <c r="E10" i="4"/>
  <c r="D9" i="4"/>
  <c r="E9" i="4"/>
  <c r="C14" i="4"/>
  <c r="F14" i="4" s="1"/>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E183" i="5"/>
  <c r="G183" i="5" s="1"/>
  <c r="F183" i="5"/>
  <c r="F150" i="5"/>
  <c r="E150" i="5"/>
  <c r="D150" i="5"/>
  <c r="G149" i="5"/>
  <c r="G148" i="5"/>
  <c r="G147" i="5"/>
  <c r="G146" i="5"/>
  <c r="G145" i="5"/>
  <c r="G144" i="5"/>
  <c r="G143" i="5"/>
  <c r="G109" i="5"/>
  <c r="G110" i="5"/>
  <c r="G111" i="5"/>
  <c r="G112" i="5"/>
  <c r="G113" i="5"/>
  <c r="G114" i="5"/>
  <c r="G115" i="5"/>
  <c r="D116" i="5"/>
  <c r="E116" i="5"/>
  <c r="G116" i="5" s="1"/>
  <c r="F116" i="5"/>
  <c r="G120" i="5"/>
  <c r="G121" i="5"/>
  <c r="G122" i="5"/>
  <c r="G123" i="5"/>
  <c r="G124" i="5"/>
  <c r="G125" i="5"/>
  <c r="G126" i="5"/>
  <c r="D127" i="5"/>
  <c r="E127" i="5"/>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15" i="5" s="1"/>
  <c r="G127" i="5"/>
  <c r="G205" i="5"/>
  <c r="G203" i="5"/>
  <c r="G150" i="5"/>
  <c r="G82" i="5"/>
  <c r="G60" i="5"/>
  <c r="E175" i="5"/>
  <c r="F175" i="5"/>
  <c r="E164" i="5"/>
  <c r="F164" i="5"/>
  <c r="E153" i="5"/>
  <c r="F153" i="5"/>
  <c r="E142" i="5"/>
  <c r="F142" i="5"/>
  <c r="E130" i="5"/>
  <c r="F130" i="5"/>
  <c r="E119" i="5"/>
  <c r="F119" i="5"/>
  <c r="E108" i="5"/>
  <c r="F108" i="5"/>
  <c r="F97" i="5"/>
  <c r="E85" i="5"/>
  <c r="E74" i="5"/>
  <c r="F74" i="5"/>
  <c r="E63" i="5"/>
  <c r="F63" i="5"/>
  <c r="E52" i="5"/>
  <c r="F52" i="5"/>
  <c r="E40" i="5"/>
  <c r="F40" i="5"/>
  <c r="F29" i="5"/>
  <c r="E18" i="5"/>
  <c r="F18" i="5"/>
  <c r="D13" i="1"/>
  <c r="D18" i="5" s="1"/>
  <c r="E7" i="5"/>
  <c r="F7" i="5"/>
  <c r="E97" i="5"/>
  <c r="F85" i="5"/>
  <c r="E29" i="5"/>
  <c r="D175" i="5"/>
  <c r="D164" i="5"/>
  <c r="D142" i="5"/>
  <c r="D130" i="5"/>
  <c r="D119" i="5"/>
  <c r="D108" i="5"/>
  <c r="D97" i="5"/>
  <c r="D85" i="5"/>
  <c r="D74" i="5"/>
  <c r="D28" i="1"/>
  <c r="D63" i="5" s="1"/>
  <c r="D25" i="1"/>
  <c r="D52" i="5" s="1"/>
  <c r="D40" i="5"/>
  <c r="D18" i="1"/>
  <c r="D29" i="5" s="1"/>
  <c r="D9" i="1"/>
  <c r="D7" i="5" s="1"/>
  <c r="G201" i="5" l="1"/>
  <c r="G200" i="5"/>
  <c r="F9" i="4"/>
  <c r="E8" i="4"/>
  <c r="E15" i="4" s="1"/>
  <c r="F11" i="4"/>
  <c r="D8" i="4"/>
  <c r="D15" i="4" s="1"/>
  <c r="F13" i="4"/>
  <c r="G202" i="5"/>
  <c r="E207" i="5"/>
  <c r="E208" i="5" s="1"/>
  <c r="D206" i="5"/>
  <c r="D208" i="5" s="1"/>
  <c r="G204" i="5"/>
  <c r="G199" i="5"/>
  <c r="C8" i="4"/>
  <c r="G48" i="1"/>
  <c r="G85" i="5"/>
  <c r="G97" i="5"/>
  <c r="F54" i="1"/>
  <c r="F56" i="1"/>
  <c r="E24" i="4" s="1"/>
  <c r="F55" i="1"/>
  <c r="E23" i="4" s="1"/>
  <c r="E54" i="1"/>
  <c r="E55" i="1"/>
  <c r="D23" i="4" s="1"/>
  <c r="E56" i="1"/>
  <c r="D24" i="4" s="1"/>
  <c r="G40" i="5"/>
  <c r="G186" i="5"/>
  <c r="G13" i="1"/>
  <c r="G7" i="5"/>
  <c r="G52" i="5"/>
  <c r="G175" i="5"/>
  <c r="G119" i="5"/>
  <c r="G164" i="5"/>
  <c r="G29" i="5"/>
  <c r="G63" i="5"/>
  <c r="G153" i="5"/>
  <c r="G130" i="5"/>
  <c r="D63" i="1"/>
  <c r="G74" i="5"/>
  <c r="G108" i="5"/>
  <c r="G18" i="5"/>
  <c r="G9" i="1"/>
  <c r="C29" i="6"/>
  <c r="D36" i="6" s="1"/>
  <c r="C18" i="6"/>
  <c r="D24" i="6" s="1"/>
  <c r="G142" i="5"/>
  <c r="G25" i="1"/>
  <c r="G28" i="1"/>
  <c r="G35" i="1"/>
  <c r="C40" i="6"/>
  <c r="G18" i="1"/>
  <c r="H35" i="1"/>
  <c r="D16" i="4" l="1"/>
  <c r="D17" i="4"/>
  <c r="G206" i="5"/>
  <c r="G208" i="5" s="1"/>
  <c r="E16" i="4"/>
  <c r="E17" i="4" s="1"/>
  <c r="C15" i="4"/>
  <c r="F8" i="4"/>
  <c r="E57" i="1"/>
  <c r="D25" i="4" s="1"/>
  <c r="D22" i="4"/>
  <c r="F57" i="1"/>
  <c r="E25" i="4" s="1"/>
  <c r="E22" i="4"/>
  <c r="D22" i="6"/>
  <c r="D34" i="6"/>
  <c r="D54" i="1"/>
  <c r="D35" i="6"/>
  <c r="D21" i="6"/>
  <c r="D25" i="6"/>
  <c r="D23" i="6"/>
  <c r="D33" i="6"/>
  <c r="D32" i="6"/>
  <c r="D11" i="6"/>
  <c r="D10" i="6"/>
  <c r="D14" i="6"/>
  <c r="D13" i="6"/>
  <c r="D12" i="6"/>
  <c r="D45" i="6"/>
  <c r="D44" i="6"/>
  <c r="D47" i="6"/>
  <c r="D46" i="6"/>
  <c r="D43" i="6"/>
  <c r="C17" i="4" l="1"/>
  <c r="F15" i="4"/>
  <c r="D56" i="1"/>
  <c r="G56" i="1" s="1"/>
  <c r="F24" i="4" s="1"/>
  <c r="C30" i="6"/>
  <c r="D55" i="1"/>
  <c r="C23" i="4" s="1"/>
  <c r="C19" i="6"/>
  <c r="G54" i="1"/>
  <c r="C22" i="4"/>
  <c r="C8" i="6"/>
  <c r="C41" i="6"/>
  <c r="F17" i="4" l="1"/>
  <c r="C24" i="4"/>
  <c r="G55" i="1"/>
  <c r="F23" i="4" s="1"/>
  <c r="D57" i="1"/>
  <c r="C25" i="4" s="1"/>
  <c r="F22" i="4"/>
  <c r="G57" i="1" l="1"/>
  <c r="F25" i="4" s="1"/>
</calcChain>
</file>

<file path=xl/sharedStrings.xml><?xml version="1.0" encoding="utf-8"?>
<sst xmlns="http://schemas.openxmlformats.org/spreadsheetml/2006/main" count="662" uniqueCount="467">
  <si>
    <t xml:space="preserve">OUTCOME 1: </t>
  </si>
  <si>
    <t>Output 1.1:</t>
  </si>
  <si>
    <t>Activity 1.1.1:</t>
  </si>
  <si>
    <t>Activity 1.1.2:</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</si>
  <si>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</si>
  <si>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</si>
  <si>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</si>
  <si>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</si>
  <si>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</si>
  <si>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</si>
  <si>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</si>
  <si>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</si>
  <si>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</si>
  <si>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</si>
  <si>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</si>
  <si>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</si>
  <si>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</si>
  <si>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</si>
  <si>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</si>
  <si>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</si>
  <si>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</si>
  <si>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</si>
  <si>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</si>
  <si>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</si>
  <si>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</si>
  <si>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</si>
  <si>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</si>
  <si>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</si>
  <si>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</si>
  <si>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1.2.1</t>
  </si>
  <si>
    <t>Activity 1.2.2</t>
  </si>
  <si>
    <t>Activity 1.3.1</t>
  </si>
  <si>
    <t>Activity 1.3.2</t>
  </si>
  <si>
    <t>Activity 1.3.3</t>
  </si>
  <si>
    <t>Sub-Total Project Budget</t>
  </si>
  <si>
    <t>Total</t>
  </si>
  <si>
    <t>For MPTFO Use</t>
  </si>
  <si>
    <t>Outcome 2.1</t>
  </si>
  <si>
    <t>Activity 2.1.2</t>
  </si>
  <si>
    <t>Activity 2.1.1</t>
  </si>
  <si>
    <t>Activity 2.1.3</t>
  </si>
  <si>
    <t>Output 2.2</t>
  </si>
  <si>
    <t>Activity 2.2.1</t>
  </si>
  <si>
    <t>Output 2.3</t>
  </si>
  <si>
    <t>Output 2.4</t>
  </si>
  <si>
    <t>Output 3.1</t>
  </si>
  <si>
    <t>Output 3.3</t>
  </si>
  <si>
    <t>Output 3.4</t>
  </si>
  <si>
    <t>Output 4.1</t>
  </si>
  <si>
    <t>Output 4.2</t>
  </si>
  <si>
    <t>Output 4.3</t>
  </si>
  <si>
    <t>Output 4.4</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</si>
  <si>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</si>
  <si>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</si>
  <si>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</si>
  <si>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</si>
  <si>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</si>
  <si>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</si>
  <si>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</si>
  <si>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</si>
  <si>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</si>
  <si>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</si>
  <si>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</si>
  <si>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</si>
  <si>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</si>
  <si>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</si>
  <si>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</si>
  <si>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</si>
  <si>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</si>
  <si>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</si>
  <si>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</si>
  <si>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</si>
  <si>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</si>
  <si>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</si>
  <si>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</si>
  <si>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</si>
  <si>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</si>
  <si>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</si>
  <si>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</si>
  <si>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</si>
  <si>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</si>
  <si>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</si>
  <si>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</si>
  <si>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</si>
  <si>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</si>
  <si>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</si>
  <si>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</si>
  <si>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</si>
  <si>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</si>
  <si>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</si>
  <si>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</si>
  <si>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</si>
  <si>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</si>
  <si>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</si>
  <si>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</si>
  <si>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</si>
  <si>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</si>
  <si>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</si>
  <si>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</si>
  <si>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</si>
  <si>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</si>
  <si>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</si>
  <si>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</si>
  <si>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</si>
  <si>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</si>
  <si>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</si>
  <si>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</si>
  <si>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</si>
  <si>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</si>
  <si>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</si>
  <si>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</si>
  <si>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</si>
  <si>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</si>
  <si>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</si>
  <si>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</si>
  <si>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</si>
  <si>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</si>
  <si>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</si>
  <si>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</si>
  <si>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</si>
  <si>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</si>
  <si>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</si>
  <si>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</si>
  <si>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</si>
  <si>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</si>
  <si>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</si>
  <si>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</si>
  <si>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</si>
  <si>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</si>
  <si>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</si>
  <si>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</si>
  <si>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</si>
  <si>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</si>
  <si>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</si>
  <si>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</si>
  <si>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</si>
  <si>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</si>
  <si>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</si>
  <si>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</si>
  <si>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</si>
  <si>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</si>
  <si>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</si>
  <si>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</si>
  <si>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</si>
  <si>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</si>
  <si>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</si>
  <si>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</si>
  <si>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</si>
  <si>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</si>
  <si>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</si>
  <si>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</si>
  <si>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</si>
  <si>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</si>
  <si>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</si>
  <si>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</si>
  <si>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</si>
  <si>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</si>
  <si>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</si>
  <si>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</si>
  <si>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</si>
  <si>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</si>
  <si>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</si>
  <si>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</si>
  <si>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</si>
  <si>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</si>
  <si>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</si>
  <si>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</si>
  <si>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</si>
  <si>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</si>
  <si>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</si>
  <si>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</si>
  <si>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</si>
  <si>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</si>
  <si>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</si>
  <si>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</si>
  <si>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</si>
  <si>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</si>
  <si>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</si>
  <si>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</si>
  <si>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</si>
  <si>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</si>
  <si>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</si>
  <si>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</si>
  <si>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</si>
  <si>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</si>
  <si>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</si>
  <si>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</si>
  <si>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</si>
  <si>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</si>
  <si>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</si>
  <si>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</si>
  <si>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</si>
  <si>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</si>
  <si>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</si>
  <si>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</si>
  <si>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</si>
  <si>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</si>
  <si>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</si>
  <si>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</si>
  <si>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</si>
  <si>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</si>
  <si>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</si>
  <si>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</si>
  <si>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</si>
  <si>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</si>
  <si>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</si>
  <si>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</si>
  <si>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</si>
  <si>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</si>
  <si>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</si>
  <si>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</si>
  <si>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</si>
  <si>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</si>
  <si>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</si>
  <si>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</si>
  <si>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</si>
  <si>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</si>
  <si>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</si>
  <si>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</si>
  <si>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</si>
  <si>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</si>
  <si>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</si>
  <si>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</si>
  <si>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</si>
  <si>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</si>
  <si>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</si>
  <si>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</si>
  <si>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</si>
  <si>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</si>
  <si>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</si>
  <si>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</si>
  <si>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</si>
  <si>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</si>
  <si>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</si>
  <si>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</si>
  <si>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</si>
  <si>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</si>
  <si>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</si>
  <si>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</si>
  <si>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</si>
  <si>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</si>
  <si>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</si>
  <si>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</si>
  <si>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</si>
  <si>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</si>
  <si>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</si>
  <si>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</si>
  <si>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</si>
  <si>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</si>
  <si>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</si>
  <si>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</si>
  <si>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</si>
  <si>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</si>
  <si>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</si>
  <si>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</si>
  <si>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</si>
  <si>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</si>
  <si>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</si>
  <si>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</si>
  <si>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</si>
  <si>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</si>
  <si>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</si>
  <si>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</si>
  <si>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</si>
  <si>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</si>
  <si>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</si>
  <si>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</si>
  <si>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</si>
  <si>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</si>
  <si>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</si>
  <si>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</si>
  <si>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</si>
  <si>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</si>
  <si>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</si>
  <si>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</si>
  <si>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</si>
  <si>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</si>
  <si>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</si>
  <si>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</si>
  <si>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</si>
  <si>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</si>
  <si>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</si>
  <si>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</si>
  <si>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</si>
  <si>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</si>
  <si>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</si>
  <si>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</si>
  <si>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</si>
  <si>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</si>
  <si>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</si>
  <si>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</si>
  <si>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</si>
  <si>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</si>
  <si>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</si>
  <si>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</si>
  <si>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</si>
  <si>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</si>
  <si>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</si>
  <si>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</si>
  <si>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</si>
  <si>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</si>
  <si>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</si>
  <si>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</si>
  <si>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</si>
  <si>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</si>
  <si>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</si>
  <si>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</si>
  <si>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</si>
  <si>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</si>
  <si>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</si>
  <si>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</si>
  <si>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</si>
  <si>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</si>
  <si>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</si>
  <si>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</si>
  <si>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</si>
  <si>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</si>
  <si>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</si>
  <si>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</si>
  <si>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</si>
  <si>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</si>
  <si>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</si>
  <si>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</si>
  <si>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</si>
  <si>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</si>
  <si>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</si>
  <si>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</si>
  <si>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</si>
  <si>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</si>
  <si>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</si>
  <si>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</si>
  <si>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</si>
  <si>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</si>
  <si>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</si>
  <si>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</si>
  <si>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</si>
  <si>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</si>
  <si>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</si>
  <si>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</si>
  <si>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</si>
  <si>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</si>
  <si>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</si>
  <si>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</si>
  <si>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</si>
  <si>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</si>
  <si>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</si>
  <si>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</si>
  <si>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</si>
  <si>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</si>
  <si>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</si>
  <si>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</si>
  <si>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</si>
  <si>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</si>
  <si>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</si>
  <si>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</si>
  <si>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</si>
  <si>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</si>
  <si>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</si>
  <si>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</si>
  <si>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</si>
  <si>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</si>
  <si>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</si>
  <si>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</si>
  <si>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</si>
  <si>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</si>
  <si>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</si>
  <si>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</si>
  <si>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</si>
  <si>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</si>
  <si>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</si>
  <si>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</si>
  <si>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</si>
  <si>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</si>
  <si>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</si>
  <si>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</si>
  <si>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</si>
  <si>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</si>
  <si>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</si>
  <si>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</si>
  <si>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</si>
  <si>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</si>
  <si>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</si>
  <si>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</si>
  <si>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</si>
  <si>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</si>
  <si>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</si>
  <si>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</si>
  <si>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</si>
  <si>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</si>
  <si>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</si>
  <si>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</si>
  <si>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</si>
  <si>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</si>
  <si>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</si>
  <si>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</si>
  <si>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</si>
  <si>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</si>
  <si>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</si>
  <si>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</si>
  <si>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</si>
  <si>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</si>
  <si>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</si>
  <si>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</si>
  <si>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</si>
  <si>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</si>
  <si>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</si>
  <si>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</si>
  <si>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</si>
  <si>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</si>
  <si>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</si>
  <si>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</si>
  <si>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</si>
  <si>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</si>
  <si>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</si>
  <si>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</si>
  <si>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</si>
  <si>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</si>
  <si>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</si>
  <si>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</si>
  <si>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</si>
  <si>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</si>
  <si>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</si>
  <si>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</si>
  <si>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</si>
  <si>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</si>
  <si>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</si>
  <si>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</si>
  <si>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</si>
  <si>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</si>
  <si>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</si>
  <si>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</si>
  <si>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</si>
  <si>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</si>
  <si>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</si>
  <si>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</si>
  <si>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</si>
  <si>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</si>
  <si>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</si>
  <si>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</si>
  <si>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</si>
  <si>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</si>
  <si>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</si>
  <si>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</si>
  <si>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</si>
  <si>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</si>
  <si>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</si>
  <si>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</si>
  <si>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UNDP</t>
  </si>
  <si>
    <t xml:space="preserve"> El Comité Ejecutivo PBF asegura la efectiva supervisión, dirección estratégica, coordinación, monitoreo, evaluación, y comunicación de los proyectos IRF del Fondo para la Consolidación de la Paz en Guatemala, basado en el apoyo de un Secretariado PBF eficiente y eficaz. </t>
  </si>
  <si>
    <t xml:space="preserve">Secretariado PBF establecido y en funcionamiento </t>
  </si>
  <si>
    <t>Reclutamiento del equipo de personal del Secretariado PBF</t>
  </si>
  <si>
    <t>Creación e instalación de la Oficina para las capacidades operacionales del Secretariado PBF</t>
  </si>
  <si>
    <t>Sistema de Monitoreo, Evaluación y Rendición de informes diseñado e implementado</t>
  </si>
  <si>
    <t>Diseño e implementación de un Sistema de Monitoreo &amp; Evaluación.</t>
  </si>
  <si>
    <t xml:space="preserve">Apoyo logístico y secretarial para la evaluación final. </t>
  </si>
  <si>
    <t>Mecanismos implementados para apoyar el Comité Ejecutivo PBF en sus funciones de dirección estratégica, coordinación, monitoreo y evaluación.</t>
  </si>
  <si>
    <t>Organización y gestión de las reuniones del Comité Ejecutivo PBF</t>
  </si>
  <si>
    <t>Organización de visitas al campo para el Comité Ejecutivo PBF</t>
  </si>
  <si>
    <t>Asesoría al Comité Ejecutivo PBF sobre temas prioritarios para la consolidación de la paz.</t>
  </si>
  <si>
    <t>Las Agencias Receptora y otros actores claves reciben soporte para el liderazgo y dirección sustantiva de las implementación, monitoreo y evaluaión de los proyectos, así como la comuniación oportuna de los resultados alcanzados</t>
  </si>
  <si>
    <t>Las Agencias Receptoras y otros actores clave apoyados mediante asistencia técnica, formación y espacios de coordinación para el desempñeo efectivo de sus roles respectivos</t>
  </si>
  <si>
    <t>Asistencia técnica a las Agencias Receptoras, Agencias Asesoras ySocios Implementadores, en relación a sus roles de implementación, monitoreo y evaluación de sus proyectos</t>
  </si>
  <si>
    <t>Asistencia técnica y formación a las Agencias Receptoras, Agencias asesoras y Socios Implementadores sobre temas prioritarios para la consolidación de la paz, asegurando un enfoque de derechos humanos y de género</t>
  </si>
  <si>
    <t>Apoyar y fomentar la coordinación y la construcción de redes entre las Agencias Receptoras, Agencias Asesoras, Socios Implementadores y, donde sea apropiado, otros actores estatales y la sociedad civil, para apoyar el alcance de los resultados previstos</t>
  </si>
  <si>
    <t>Visibilidad del apoyo de PBF a la implementación y resultados de Marco Estratégico</t>
  </si>
  <si>
    <t>Diseño e implementación de una estrategia de comunicación para aumentar la visibilidad de la importancia de la consolidación de la paz, así como de los procesos implementados con el apoyo del paquete de proyectos IRF para alcanzar los resultados previstos</t>
  </si>
  <si>
    <t>Operaciones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</si>
</sst>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 ;_-[$$-409]* \-#,##0.00\ ;_-[$$-409]* &quot;-&quot;??_ ;_-@_ "/>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vertical="center" wrapText="1"/>
      <protection locked="0"/>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9" xfId="0" applyFont="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3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24" fillId="0" borderId="39" xfId="0" applyFont="1" applyBorder="1" applyAlignment="1" applyProtection="1">
      <alignment vertical="top" wrapText="1"/>
      <protection locked="0"/>
    </xf>
    <xf numFmtId="0" fontId="24" fillId="0" borderId="3" xfId="0" applyFont="1" applyBorder="1" applyAlignment="1" applyProtection="1">
      <alignment vertical="top" wrapText="1"/>
      <protection locked="0"/>
    </xf>
    <xf numFmtId="0" fontId="24" fillId="0" borderId="5" xfId="0" applyFont="1" applyBorder="1" applyAlignment="1" applyProtection="1">
      <alignment vertical="top" wrapText="1"/>
      <protection locked="0"/>
    </xf>
    <xf numFmtId="0" fontId="24" fillId="0" borderId="30" xfId="0" applyFont="1" applyBorder="1" applyAlignment="1" applyProtection="1">
      <alignment vertical="top" wrapText="1"/>
      <protection locked="0"/>
    </xf>
    <xf numFmtId="0" fontId="24" fillId="0" borderId="13" xfId="0" applyFont="1" applyBorder="1" applyAlignment="1" applyProtection="1">
      <alignmen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21"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165" fontId="1" fillId="0" borderId="39" xfId="0" applyNumberFormat="1" applyFont="1" applyBorder="1" applyAlignment="1" applyProtection="1">
      <alignment wrapText="1"/>
      <protection locked="0"/>
    </xf>
    <xf numFmtId="165" fontId="6" fillId="3" borderId="39"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165" fontId="6" fillId="3" borderId="3" xfId="1" applyNumberFormat="1" applyFont="1" applyFill="1" applyBorder="1" applyAlignment="1" applyProtection="1">
      <alignment horizontal="center" vertical="center" wrapText="1"/>
      <protection locked="0"/>
    </xf>
    <xf numFmtId="165" fontId="6" fillId="0" borderId="39" xfId="1" applyNumberFormat="1" applyFont="1" applyBorder="1" applyAlignment="1" applyProtection="1">
      <alignment wrapText="1"/>
      <protection locked="0"/>
    </xf>
    <xf numFmtId="165" fontId="6" fillId="0" borderId="3" xfId="1" applyNumberFormat="1" applyFont="1" applyBorder="1" applyAlignment="1" applyProtection="1">
      <alignment wrapText="1"/>
      <protection locked="0"/>
    </xf>
    <xf numFmtId="165" fontId="6" fillId="0" borderId="39" xfId="0" applyNumberFormat="1" applyFont="1" applyBorder="1" applyAlignment="1" applyProtection="1">
      <alignment wrapText="1"/>
      <protection locked="0"/>
    </xf>
    <xf numFmtId="164" fontId="6" fillId="3" borderId="0" xfId="0" applyNumberFormat="1" applyFont="1" applyFill="1" applyBorder="1" applyAlignment="1">
      <alignment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defaultRowHeight="15" x14ac:dyDescent="0.25"/>
  <cols>
    <col min="2" max="2" width="127.28515625" customWidth="1"/>
  </cols>
  <sheetData>
    <row r="2" spans="2:5" ht="36.75" customHeight="1" thickBot="1" x14ac:dyDescent="0.3">
      <c r="B2" s="223" t="s">
        <v>417</v>
      </c>
      <c r="C2" s="223"/>
      <c r="D2" s="223"/>
      <c r="E2" s="223"/>
    </row>
    <row r="3" spans="2:5" ht="295.5" customHeight="1" thickBot="1" x14ac:dyDescent="0.3">
      <c r="B3" s="201" t="s">
        <v>446</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78"/>
  <sheetViews>
    <sheetView showGridLines="0" showZeros="0" topLeftCell="C46" zoomScale="85" zoomScaleNormal="85" workbookViewId="0">
      <selection activeCell="C18" sqref="C18"/>
    </sheetView>
  </sheetViews>
  <sheetFormatPr defaultColWidth="9.140625" defaultRowHeight="15" x14ac:dyDescent="0.25"/>
  <cols>
    <col min="1" max="1" width="9.140625" style="37"/>
    <col min="2" max="2" width="30.7109375" style="37" customWidth="1"/>
    <col min="3" max="3" width="32.42578125" style="37" customWidth="1"/>
    <col min="4" max="4" width="25.140625" style="37" customWidth="1"/>
    <col min="5" max="6" width="25.7109375" style="37" customWidth="1"/>
    <col min="7" max="7" width="23.140625" style="37" customWidth="1"/>
    <col min="8" max="8" width="22.42578125" style="37" customWidth="1"/>
    <col min="9" max="9" width="22.42578125" style="167" customWidth="1"/>
    <col min="10" max="10" width="25.7109375" style="192" customWidth="1"/>
    <col min="11" max="11" width="30.28515625" style="37" customWidth="1"/>
    <col min="12" max="12" width="18.85546875" style="37" customWidth="1"/>
    <col min="13" max="13" width="9.140625" style="37"/>
    <col min="14" max="14" width="17.7109375" style="37" customWidth="1"/>
    <col min="15" max="15" width="26.42578125" style="37" customWidth="1"/>
    <col min="16" max="16" width="22.42578125" style="37" customWidth="1"/>
    <col min="17" max="17" width="29.7109375" style="37" customWidth="1"/>
    <col min="18" max="18" width="23.42578125" style="37" customWidth="1"/>
    <col min="19" max="19" width="18.42578125" style="37" customWidth="1"/>
    <col min="20" max="20" width="17.42578125" style="37" customWidth="1"/>
    <col min="21" max="21" width="25.140625" style="37" customWidth="1"/>
    <col min="22" max="16384" width="9.140625" style="37"/>
  </cols>
  <sheetData>
    <row r="1" spans="1:12" ht="30.75" customHeight="1" x14ac:dyDescent="0.7">
      <c r="B1" s="223" t="s">
        <v>417</v>
      </c>
      <c r="C1" s="223"/>
      <c r="D1" s="223"/>
      <c r="E1" s="223"/>
      <c r="F1" s="35"/>
      <c r="G1" s="35"/>
      <c r="H1" s="36"/>
      <c r="I1" s="166"/>
      <c r="J1" s="191"/>
      <c r="K1" s="36"/>
    </row>
    <row r="2" spans="1:12" ht="16.5" customHeight="1" x14ac:dyDescent="0.4">
      <c r="B2" s="253" t="s">
        <v>53</v>
      </c>
      <c r="C2" s="253"/>
      <c r="D2" s="253"/>
      <c r="E2" s="253"/>
      <c r="F2" s="202"/>
      <c r="G2" s="202"/>
      <c r="H2" s="202"/>
      <c r="I2" s="178"/>
      <c r="J2" s="178"/>
    </row>
    <row r="4" spans="1:12" ht="119.25" customHeight="1" x14ac:dyDescent="0.25">
      <c r="B4" s="45" t="s">
        <v>431</v>
      </c>
      <c r="C4" s="45" t="s">
        <v>432</v>
      </c>
      <c r="D4" s="74" t="s">
        <v>447</v>
      </c>
      <c r="E4" s="74" t="s">
        <v>418</v>
      </c>
      <c r="F4" s="74" t="s">
        <v>419</v>
      </c>
      <c r="G4" s="104" t="s">
        <v>35</v>
      </c>
      <c r="H4" s="199" t="s">
        <v>433</v>
      </c>
      <c r="I4" s="199" t="s">
        <v>437</v>
      </c>
      <c r="J4" s="198" t="s">
        <v>443</v>
      </c>
      <c r="K4" s="199" t="s">
        <v>445</v>
      </c>
      <c r="L4" s="44"/>
    </row>
    <row r="5" spans="1:12" ht="51" customHeight="1" x14ac:dyDescent="0.25">
      <c r="B5" s="102" t="s">
        <v>0</v>
      </c>
      <c r="C5" s="254" t="s">
        <v>448</v>
      </c>
      <c r="D5" s="255"/>
      <c r="E5" s="255"/>
      <c r="F5" s="255"/>
      <c r="G5" s="255"/>
      <c r="H5" s="255"/>
      <c r="I5" s="255"/>
      <c r="J5" s="255"/>
      <c r="K5" s="256"/>
      <c r="L5" s="18"/>
    </row>
    <row r="6" spans="1:12" ht="51" customHeight="1" x14ac:dyDescent="0.25">
      <c r="B6" s="102" t="s">
        <v>1</v>
      </c>
      <c r="C6" s="250" t="s">
        <v>449</v>
      </c>
      <c r="D6" s="251"/>
      <c r="E6" s="251"/>
      <c r="F6" s="251"/>
      <c r="G6" s="251"/>
      <c r="H6" s="251"/>
      <c r="I6" s="251"/>
      <c r="J6" s="251"/>
      <c r="K6" s="252"/>
      <c r="L6" s="47"/>
    </row>
    <row r="7" spans="1:12" ht="31.5" x14ac:dyDescent="0.25">
      <c r="B7" s="147" t="s">
        <v>2</v>
      </c>
      <c r="C7" s="204" t="s">
        <v>450</v>
      </c>
      <c r="D7" s="205">
        <v>735924.28</v>
      </c>
      <c r="E7" s="205"/>
      <c r="F7" s="205"/>
      <c r="G7" s="206">
        <f>SUM(D7:F7)</f>
        <v>735924.28</v>
      </c>
      <c r="H7" s="207">
        <v>0.5</v>
      </c>
      <c r="I7" s="205">
        <f>160844.07+215154.7+153393.07+96773.29+109759.15</f>
        <v>735924.28000000014</v>
      </c>
      <c r="J7" s="169"/>
      <c r="K7" s="116"/>
      <c r="L7" s="48"/>
    </row>
    <row r="8" spans="1:12" ht="63" x14ac:dyDescent="0.25">
      <c r="B8" s="147" t="s">
        <v>3</v>
      </c>
      <c r="C8" s="208" t="s">
        <v>451</v>
      </c>
      <c r="D8" s="205">
        <v>105107.44</v>
      </c>
      <c r="E8" s="205"/>
      <c r="F8" s="205"/>
      <c r="G8" s="206">
        <f t="shared" ref="G8" si="0">SUM(D8:F8)</f>
        <v>105107.44</v>
      </c>
      <c r="H8" s="207">
        <v>0</v>
      </c>
      <c r="I8" s="205">
        <v>105107.44</v>
      </c>
      <c r="J8" s="169"/>
      <c r="K8" s="116"/>
      <c r="L8" s="48"/>
    </row>
    <row r="9" spans="1:12" ht="15.75" x14ac:dyDescent="0.25">
      <c r="A9" s="38"/>
      <c r="C9" s="102" t="s">
        <v>52</v>
      </c>
      <c r="D9" s="20">
        <f>SUM(D7:D8)</f>
        <v>841031.72</v>
      </c>
      <c r="E9" s="20">
        <f>SUM(E7:E8)</f>
        <v>0</v>
      </c>
      <c r="F9" s="20">
        <f>SUM(F7:F8)</f>
        <v>0</v>
      </c>
      <c r="G9" s="20">
        <f>SUM(G7:G8)</f>
        <v>841031.72</v>
      </c>
      <c r="H9" s="118">
        <f>(H7*G7)+(H8*G8)</f>
        <v>367962.14</v>
      </c>
      <c r="I9" s="118">
        <f>SUM(I7:I8)</f>
        <v>841031.7200000002</v>
      </c>
      <c r="J9" s="193"/>
      <c r="K9" s="117"/>
      <c r="L9" s="50"/>
    </row>
    <row r="10" spans="1:12" ht="51" customHeight="1" x14ac:dyDescent="0.25">
      <c r="A10" s="38"/>
      <c r="B10" s="102" t="s">
        <v>4</v>
      </c>
      <c r="C10" s="247" t="s">
        <v>452</v>
      </c>
      <c r="D10" s="248"/>
      <c r="E10" s="248"/>
      <c r="F10" s="248"/>
      <c r="G10" s="248"/>
      <c r="H10" s="248"/>
      <c r="I10" s="248"/>
      <c r="J10" s="248"/>
      <c r="K10" s="249"/>
      <c r="L10" s="47"/>
    </row>
    <row r="11" spans="1:12" ht="47.25" x14ac:dyDescent="0.25">
      <c r="A11" s="38"/>
      <c r="B11" s="147" t="s">
        <v>29</v>
      </c>
      <c r="C11" s="209" t="s">
        <v>453</v>
      </c>
      <c r="D11" s="205">
        <v>76536.02</v>
      </c>
      <c r="E11" s="205"/>
      <c r="F11" s="205"/>
      <c r="G11" s="206">
        <f>SUM(D11:F11)</f>
        <v>76536.02</v>
      </c>
      <c r="H11" s="207">
        <v>0.25</v>
      </c>
      <c r="I11" s="205">
        <f>34990.74+15000+533.6+6407+5244.71+14359.97</f>
        <v>76536.01999999999</v>
      </c>
      <c r="J11" s="169"/>
      <c r="K11" s="116"/>
      <c r="L11" s="48"/>
    </row>
    <row r="12" spans="1:12" ht="31.5" x14ac:dyDescent="0.25">
      <c r="A12" s="38"/>
      <c r="B12" s="147" t="s">
        <v>30</v>
      </c>
      <c r="C12" s="210" t="s">
        <v>454</v>
      </c>
      <c r="D12" s="205">
        <v>0</v>
      </c>
      <c r="E12" s="205"/>
      <c r="F12" s="205"/>
      <c r="G12" s="206">
        <f t="shared" ref="G12" si="1">SUM(D12:F12)</f>
        <v>0</v>
      </c>
      <c r="H12" s="207"/>
      <c r="I12" s="205"/>
      <c r="J12" s="169"/>
      <c r="K12" s="116"/>
      <c r="L12" s="48"/>
    </row>
    <row r="13" spans="1:12" ht="15.75" x14ac:dyDescent="0.25">
      <c r="A13" s="38"/>
      <c r="C13" s="102" t="s">
        <v>52</v>
      </c>
      <c r="D13" s="23">
        <f>SUM(D11:D12)</f>
        <v>76536.02</v>
      </c>
      <c r="E13" s="23">
        <f>SUM(E11:E12)</f>
        <v>0</v>
      </c>
      <c r="F13" s="23">
        <f>SUM(F11:F12)</f>
        <v>0</v>
      </c>
      <c r="G13" s="23">
        <f>SUM(G11:G12)</f>
        <v>76536.02</v>
      </c>
      <c r="H13" s="118">
        <f>(H11*G11)+(H12*G12)</f>
        <v>19134.005000000001</v>
      </c>
      <c r="I13" s="118">
        <f>SUM(I11:I12)</f>
        <v>76536.01999999999</v>
      </c>
      <c r="J13" s="193"/>
      <c r="K13" s="117"/>
      <c r="L13" s="50"/>
    </row>
    <row r="14" spans="1:12" ht="33.75" customHeight="1" x14ac:dyDescent="0.25">
      <c r="A14" s="38"/>
      <c r="B14" s="102" t="s">
        <v>5</v>
      </c>
      <c r="C14" s="247" t="s">
        <v>455</v>
      </c>
      <c r="D14" s="248"/>
      <c r="E14" s="248"/>
      <c r="F14" s="248"/>
      <c r="G14" s="248"/>
      <c r="H14" s="248"/>
      <c r="I14" s="248"/>
      <c r="J14" s="248"/>
      <c r="K14" s="249"/>
      <c r="L14" s="47"/>
    </row>
    <row r="15" spans="1:12" ht="47.25" x14ac:dyDescent="0.25">
      <c r="A15" s="38"/>
      <c r="B15" s="147" t="s">
        <v>31</v>
      </c>
      <c r="C15" s="211" t="s">
        <v>456</v>
      </c>
      <c r="D15" s="205">
        <v>5812</v>
      </c>
      <c r="E15" s="205"/>
      <c r="F15" s="205"/>
      <c r="G15" s="206">
        <f>SUM(D15:F15)</f>
        <v>5812</v>
      </c>
      <c r="H15" s="207">
        <v>0.25</v>
      </c>
      <c r="I15" s="205">
        <v>5812</v>
      </c>
      <c r="J15" s="169"/>
      <c r="K15" s="116"/>
      <c r="L15" s="48"/>
    </row>
    <row r="16" spans="1:12" ht="31.5" x14ac:dyDescent="0.25">
      <c r="A16" s="38"/>
      <c r="B16" s="147" t="s">
        <v>32</v>
      </c>
      <c r="C16" s="212" t="s">
        <v>457</v>
      </c>
      <c r="D16" s="205">
        <v>32000</v>
      </c>
      <c r="E16" s="205"/>
      <c r="F16" s="205"/>
      <c r="G16" s="206">
        <f t="shared" ref="G16:G17" si="2">SUM(D16:F16)</f>
        <v>32000</v>
      </c>
      <c r="H16" s="207">
        <v>0.25</v>
      </c>
      <c r="I16" s="205">
        <f>30000+2000</f>
        <v>32000</v>
      </c>
      <c r="J16" s="169"/>
      <c r="K16" s="116"/>
      <c r="L16" s="48"/>
    </row>
    <row r="17" spans="1:12" ht="47.25" x14ac:dyDescent="0.25">
      <c r="A17" s="38"/>
      <c r="B17" s="147" t="s">
        <v>33</v>
      </c>
      <c r="C17" s="213" t="s">
        <v>458</v>
      </c>
      <c r="D17" s="205">
        <v>10000</v>
      </c>
      <c r="E17" s="205"/>
      <c r="F17" s="205"/>
      <c r="G17" s="206">
        <f t="shared" si="2"/>
        <v>10000</v>
      </c>
      <c r="H17" s="207">
        <v>0</v>
      </c>
      <c r="I17" s="205">
        <f>6400+3600</f>
        <v>10000</v>
      </c>
      <c r="J17" s="169"/>
      <c r="K17" s="116"/>
      <c r="L17" s="48"/>
    </row>
    <row r="18" spans="1:12" ht="15.75" x14ac:dyDescent="0.25">
      <c r="C18" s="102" t="s">
        <v>52</v>
      </c>
      <c r="D18" s="23">
        <f>SUM(D15:D17)</f>
        <v>47812</v>
      </c>
      <c r="E18" s="23">
        <f>SUM(E15:E17)</f>
        <v>0</v>
      </c>
      <c r="F18" s="23">
        <f>SUM(F15:F17)</f>
        <v>0</v>
      </c>
      <c r="G18" s="23">
        <f>SUM(G15:G17)</f>
        <v>47812</v>
      </c>
      <c r="H18" s="118">
        <f>(H15*G15)+(H16*G16)+(H17*G17)</f>
        <v>9453</v>
      </c>
      <c r="I18" s="118">
        <f>SUM(I15:I17)</f>
        <v>47812</v>
      </c>
      <c r="J18" s="193"/>
      <c r="K18" s="117"/>
      <c r="L18" s="50"/>
    </row>
    <row r="19" spans="1:12" ht="15.75" x14ac:dyDescent="0.25">
      <c r="B19" s="12"/>
      <c r="C19" s="13"/>
      <c r="D19" s="11"/>
      <c r="E19" s="11"/>
      <c r="F19" s="11"/>
      <c r="G19" s="11"/>
      <c r="H19" s="11"/>
      <c r="I19" s="11"/>
      <c r="J19" s="11"/>
      <c r="K19" s="11"/>
      <c r="L19" s="49"/>
    </row>
    <row r="20" spans="1:12" ht="51" customHeight="1" x14ac:dyDescent="0.25">
      <c r="B20" s="102" t="s">
        <v>6</v>
      </c>
      <c r="C20" s="257" t="s">
        <v>459</v>
      </c>
      <c r="D20" s="258"/>
      <c r="E20" s="258"/>
      <c r="F20" s="258"/>
      <c r="G20" s="258"/>
      <c r="H20" s="258"/>
      <c r="I20" s="258"/>
      <c r="J20" s="258"/>
      <c r="K20" s="259"/>
      <c r="L20" s="18"/>
    </row>
    <row r="21" spans="1:12" ht="51" customHeight="1" thickBot="1" x14ac:dyDescent="0.3">
      <c r="B21" s="102" t="s">
        <v>37</v>
      </c>
      <c r="C21" s="247" t="s">
        <v>460</v>
      </c>
      <c r="D21" s="248"/>
      <c r="E21" s="248"/>
      <c r="F21" s="248"/>
      <c r="G21" s="248"/>
      <c r="H21" s="248"/>
      <c r="I21" s="248"/>
      <c r="J21" s="248"/>
      <c r="K21" s="249"/>
      <c r="L21" s="47"/>
    </row>
    <row r="22" spans="1:12" ht="94.5" x14ac:dyDescent="0.25">
      <c r="B22" s="147" t="s">
        <v>39</v>
      </c>
      <c r="C22" s="214" t="s">
        <v>461</v>
      </c>
      <c r="D22" s="205">
        <v>7644</v>
      </c>
      <c r="E22" s="205"/>
      <c r="F22" s="205"/>
      <c r="G22" s="206">
        <f>SUM(D22:F22)</f>
        <v>7644</v>
      </c>
      <c r="H22" s="207">
        <v>0.5</v>
      </c>
      <c r="I22" s="205">
        <v>7644</v>
      </c>
      <c r="J22" s="169"/>
      <c r="K22" s="116"/>
      <c r="L22" s="48"/>
    </row>
    <row r="23" spans="1:12" ht="110.25" x14ac:dyDescent="0.25">
      <c r="B23" s="147" t="s">
        <v>38</v>
      </c>
      <c r="C23" s="212" t="s">
        <v>462</v>
      </c>
      <c r="D23" s="205">
        <v>7644</v>
      </c>
      <c r="E23" s="205"/>
      <c r="F23" s="205"/>
      <c r="G23" s="206">
        <f t="shared" ref="G23:G24" si="3">SUM(D23:F23)</f>
        <v>7644</v>
      </c>
      <c r="H23" s="207">
        <v>0.5</v>
      </c>
      <c r="I23" s="205">
        <v>7644</v>
      </c>
      <c r="J23" s="169"/>
      <c r="K23" s="116"/>
      <c r="L23" s="48"/>
    </row>
    <row r="24" spans="1:12" ht="126.75" thickBot="1" x14ac:dyDescent="0.3">
      <c r="B24" s="147" t="s">
        <v>40</v>
      </c>
      <c r="C24" s="215" t="s">
        <v>463</v>
      </c>
      <c r="D24" s="205">
        <v>8470</v>
      </c>
      <c r="E24" s="205"/>
      <c r="F24" s="205"/>
      <c r="G24" s="206">
        <f t="shared" si="3"/>
        <v>8470</v>
      </c>
      <c r="H24" s="207">
        <v>0.5</v>
      </c>
      <c r="I24" s="205">
        <v>8470</v>
      </c>
      <c r="J24" s="169"/>
      <c r="K24" s="116"/>
      <c r="L24" s="48"/>
    </row>
    <row r="25" spans="1:12" s="38" customFormat="1" ht="15.75" x14ac:dyDescent="0.25">
      <c r="A25" s="37"/>
      <c r="B25" s="37"/>
      <c r="C25" s="102" t="s">
        <v>52</v>
      </c>
      <c r="D25" s="20">
        <f>SUM(D22:D24)</f>
        <v>23758</v>
      </c>
      <c r="E25" s="20">
        <f>SUM(E22:E24)</f>
        <v>0</v>
      </c>
      <c r="F25" s="20">
        <f>SUM(F22:F24)</f>
        <v>0</v>
      </c>
      <c r="G25" s="23">
        <f>SUM(G22:G24)</f>
        <v>23758</v>
      </c>
      <c r="H25" s="118">
        <f>(H22*G22)+(H23*G23)+(H24*G24)</f>
        <v>11879</v>
      </c>
      <c r="I25" s="118">
        <f>SUM(I22:I24)</f>
        <v>23758</v>
      </c>
      <c r="J25" s="193"/>
      <c r="K25" s="117"/>
      <c r="L25" s="50"/>
    </row>
    <row r="26" spans="1:12" ht="51" customHeight="1" x14ac:dyDescent="0.25">
      <c r="B26" s="102" t="s">
        <v>41</v>
      </c>
      <c r="C26" s="247" t="s">
        <v>464</v>
      </c>
      <c r="D26" s="248"/>
      <c r="E26" s="248"/>
      <c r="F26" s="248"/>
      <c r="G26" s="248"/>
      <c r="H26" s="248"/>
      <c r="I26" s="248"/>
      <c r="J26" s="248"/>
      <c r="K26" s="249"/>
      <c r="L26" s="47"/>
    </row>
    <row r="27" spans="1:12" ht="141.75" x14ac:dyDescent="0.25">
      <c r="B27" s="147" t="s">
        <v>42</v>
      </c>
      <c r="C27" s="216" t="s">
        <v>465</v>
      </c>
      <c r="D27" s="205">
        <v>36000</v>
      </c>
      <c r="E27" s="205"/>
      <c r="F27" s="205"/>
      <c r="G27" s="206">
        <f>SUM(D27:F27)</f>
        <v>36000</v>
      </c>
      <c r="H27" s="207">
        <v>0.5</v>
      </c>
      <c r="I27" s="205">
        <v>36000</v>
      </c>
      <c r="J27" s="169"/>
      <c r="K27" s="116"/>
      <c r="L27" s="48"/>
    </row>
    <row r="28" spans="1:12" ht="15.75" x14ac:dyDescent="0.25">
      <c r="C28" s="102" t="s">
        <v>52</v>
      </c>
      <c r="D28" s="23">
        <f>SUM(D27:D27)</f>
        <v>36000</v>
      </c>
      <c r="E28" s="23">
        <f>SUM(E27:E27)</f>
        <v>0</v>
      </c>
      <c r="F28" s="23">
        <f>SUM(F27:F27)</f>
        <v>0</v>
      </c>
      <c r="G28" s="23">
        <f>SUM(G27:G27)</f>
        <v>36000</v>
      </c>
      <c r="H28" s="118">
        <f>(H27*G27)</f>
        <v>18000</v>
      </c>
      <c r="I28" s="175">
        <f>SUM(I27:I27)</f>
        <v>36000</v>
      </c>
      <c r="J28" s="194"/>
      <c r="K28" s="117"/>
      <c r="L28" s="50"/>
    </row>
    <row r="29" spans="1:12" ht="15.75" customHeight="1" x14ac:dyDescent="0.25">
      <c r="B29" s="7"/>
      <c r="C29" s="12"/>
      <c r="D29" s="25"/>
      <c r="E29" s="25"/>
      <c r="F29" s="25"/>
      <c r="G29" s="25"/>
      <c r="H29" s="25"/>
      <c r="I29" s="25"/>
      <c r="J29" s="25"/>
      <c r="K29" s="12"/>
      <c r="L29" s="4"/>
    </row>
    <row r="30" spans="1:12" ht="15.75" customHeight="1" x14ac:dyDescent="0.25">
      <c r="B30" s="7"/>
      <c r="C30" s="12"/>
      <c r="D30" s="25"/>
      <c r="E30" s="25"/>
      <c r="F30" s="25"/>
      <c r="G30" s="25"/>
      <c r="H30" s="25"/>
      <c r="I30" s="25"/>
      <c r="J30" s="25"/>
      <c r="K30" s="12"/>
      <c r="L30" s="4"/>
    </row>
    <row r="31" spans="1:12" ht="63.75" customHeight="1" x14ac:dyDescent="0.25">
      <c r="B31" s="102" t="s">
        <v>421</v>
      </c>
      <c r="C31" s="17"/>
      <c r="D31" s="28"/>
      <c r="E31" s="28"/>
      <c r="F31" s="28"/>
      <c r="G31" s="119">
        <f>SUM(D31:F31)</f>
        <v>0</v>
      </c>
      <c r="H31" s="127"/>
      <c r="I31" s="28"/>
      <c r="J31" s="195"/>
      <c r="K31" s="121"/>
      <c r="L31" s="50"/>
    </row>
    <row r="32" spans="1:12" ht="69.75" customHeight="1" x14ac:dyDescent="0.25">
      <c r="B32" s="102" t="s">
        <v>444</v>
      </c>
      <c r="C32" s="217" t="s">
        <v>466</v>
      </c>
      <c r="D32" s="218">
        <v>51256.89</v>
      </c>
      <c r="E32" s="218"/>
      <c r="F32" s="218"/>
      <c r="G32" s="219">
        <f>SUM(D32:F32)</f>
        <v>51256.89</v>
      </c>
      <c r="H32" s="207">
        <v>0</v>
      </c>
      <c r="I32" s="218">
        <v>51256.89</v>
      </c>
      <c r="J32" s="195"/>
      <c r="K32" s="121"/>
      <c r="L32" s="50"/>
    </row>
    <row r="33" spans="2:12" ht="57" customHeight="1" x14ac:dyDescent="0.25">
      <c r="B33" s="102" t="s">
        <v>422</v>
      </c>
      <c r="C33" s="122"/>
      <c r="D33" s="28"/>
      <c r="E33" s="28"/>
      <c r="F33" s="28"/>
      <c r="G33" s="119">
        <f>SUM(D33:F33)</f>
        <v>0</v>
      </c>
      <c r="H33" s="127"/>
      <c r="I33" s="28"/>
      <c r="J33" s="195"/>
      <c r="K33" s="121"/>
      <c r="L33" s="50"/>
    </row>
    <row r="34" spans="2:12" ht="65.25" customHeight="1" x14ac:dyDescent="0.25">
      <c r="B34" s="123" t="s">
        <v>426</v>
      </c>
      <c r="C34" s="17"/>
      <c r="D34" s="28"/>
      <c r="E34" s="28"/>
      <c r="F34" s="28"/>
      <c r="G34" s="119">
        <f>SUM(D34:F34)</f>
        <v>0</v>
      </c>
      <c r="H34" s="127"/>
      <c r="I34" s="28"/>
      <c r="J34" s="195"/>
      <c r="K34" s="121"/>
      <c r="L34" s="50"/>
    </row>
    <row r="35" spans="2:12" ht="21.75" customHeight="1" x14ac:dyDescent="0.25">
      <c r="B35" s="7"/>
      <c r="C35" s="124" t="s">
        <v>420</v>
      </c>
      <c r="D35" s="128">
        <f>SUM(D31:D34)</f>
        <v>51256.89</v>
      </c>
      <c r="E35" s="128">
        <f>SUM(E31:E34)</f>
        <v>0</v>
      </c>
      <c r="F35" s="128">
        <f>SUM(F31:F34)</f>
        <v>0</v>
      </c>
      <c r="G35" s="128">
        <f>SUM(G31:G34)</f>
        <v>51256.89</v>
      </c>
      <c r="H35" s="118">
        <f>(H31*G31)+(H32*G32)+(H33*G33)+(H34*G34)</f>
        <v>0</v>
      </c>
      <c r="I35" s="175">
        <f>SUM(I31:I34)</f>
        <v>51256.89</v>
      </c>
      <c r="J35" s="194"/>
      <c r="K35" s="17"/>
      <c r="L35" s="15"/>
    </row>
    <row r="36" spans="2:12" ht="15.75" customHeight="1" x14ac:dyDescent="0.25">
      <c r="B36" s="7"/>
      <c r="C36" s="12"/>
      <c r="D36" s="25"/>
      <c r="E36" s="25"/>
      <c r="F36" s="25"/>
      <c r="G36" s="25"/>
      <c r="H36" s="25"/>
      <c r="I36" s="25"/>
      <c r="J36" s="25"/>
      <c r="K36" s="12"/>
      <c r="L36" s="15"/>
    </row>
    <row r="37" spans="2:12" ht="15.75" customHeight="1" x14ac:dyDescent="0.25">
      <c r="B37" s="7"/>
      <c r="C37" s="12"/>
      <c r="D37" s="25"/>
      <c r="E37" s="25"/>
      <c r="F37" s="25"/>
      <c r="G37" s="25"/>
      <c r="H37" s="25"/>
      <c r="I37" s="25"/>
      <c r="J37" s="25"/>
      <c r="K37" s="12"/>
      <c r="L37" s="15"/>
    </row>
    <row r="38" spans="2:12" ht="15.75" customHeight="1" x14ac:dyDescent="0.25">
      <c r="B38" s="7"/>
      <c r="C38" s="12"/>
      <c r="D38" s="25"/>
      <c r="E38" s="25"/>
      <c r="F38" s="25"/>
      <c r="G38" s="25"/>
      <c r="H38" s="25"/>
      <c r="I38" s="25"/>
      <c r="J38" s="25"/>
      <c r="K38" s="12"/>
      <c r="L38" s="15"/>
    </row>
    <row r="39" spans="2:12" ht="15.75" customHeight="1" x14ac:dyDescent="0.25">
      <c r="B39" s="7"/>
      <c r="C39" s="12"/>
      <c r="D39" s="25"/>
      <c r="E39" s="25"/>
      <c r="F39" s="25"/>
      <c r="G39" s="25"/>
      <c r="H39" s="25"/>
      <c r="I39" s="25"/>
      <c r="J39" s="25"/>
      <c r="K39" s="12"/>
      <c r="L39" s="15"/>
    </row>
    <row r="40" spans="2:12" ht="15.75" customHeight="1" x14ac:dyDescent="0.25">
      <c r="B40" s="7"/>
      <c r="C40" s="12"/>
      <c r="D40" s="25"/>
      <c r="E40" s="25"/>
      <c r="F40" s="25"/>
      <c r="G40" s="25"/>
      <c r="H40" s="25"/>
      <c r="I40" s="25"/>
      <c r="J40" s="25"/>
      <c r="K40" s="12"/>
      <c r="L40" s="15"/>
    </row>
    <row r="41" spans="2:12" ht="15.75" customHeight="1" x14ac:dyDescent="0.25">
      <c r="B41" s="7"/>
      <c r="C41" s="12"/>
      <c r="D41" s="25"/>
      <c r="E41" s="25"/>
      <c r="F41" s="25"/>
      <c r="G41" s="25"/>
      <c r="H41" s="25"/>
      <c r="I41" s="25"/>
      <c r="J41" s="25"/>
      <c r="K41" s="12"/>
      <c r="L41" s="15"/>
    </row>
    <row r="42" spans="2:12" ht="15.75" customHeight="1" thickBot="1" x14ac:dyDescent="0.3">
      <c r="B42" s="7"/>
      <c r="C42" s="12"/>
      <c r="D42" s="25"/>
      <c r="E42" s="25"/>
      <c r="F42" s="25"/>
      <c r="G42" s="25"/>
      <c r="H42" s="25"/>
      <c r="I42" s="25"/>
      <c r="J42" s="25"/>
      <c r="K42" s="12"/>
      <c r="L42" s="15"/>
    </row>
    <row r="43" spans="2:12" ht="15.75" x14ac:dyDescent="0.25">
      <c r="B43" s="7"/>
      <c r="C43" s="240" t="s">
        <v>16</v>
      </c>
      <c r="D43" s="241"/>
      <c r="E43" s="241"/>
      <c r="F43" s="241"/>
      <c r="G43" s="242"/>
      <c r="H43" s="15"/>
      <c r="I43" s="25"/>
      <c r="J43" s="25"/>
      <c r="K43" s="15"/>
    </row>
    <row r="44" spans="2:12" ht="40.5" customHeight="1" x14ac:dyDescent="0.25">
      <c r="B44" s="7"/>
      <c r="C44" s="230"/>
      <c r="D44" s="243" t="str">
        <f>D4</f>
        <v>UNDP</v>
      </c>
      <c r="E44" s="243" t="str">
        <f>E4</f>
        <v>Recipient Organization 2</v>
      </c>
      <c r="F44" s="243" t="str">
        <f>F4</f>
        <v>Recipient Organization 3</v>
      </c>
      <c r="G44" s="232" t="s">
        <v>35</v>
      </c>
      <c r="H44" s="12"/>
      <c r="I44" s="25"/>
      <c r="J44" s="25"/>
      <c r="K44" s="15"/>
    </row>
    <row r="45" spans="2:12" ht="24.75" customHeight="1" x14ac:dyDescent="0.25">
      <c r="B45" s="7"/>
      <c r="C45" s="231"/>
      <c r="D45" s="244"/>
      <c r="E45" s="244"/>
      <c r="F45" s="244"/>
      <c r="G45" s="233"/>
      <c r="H45" s="12"/>
      <c r="I45" s="25"/>
      <c r="J45" s="25"/>
      <c r="K45" s="15"/>
    </row>
    <row r="46" spans="2:12" ht="41.25" customHeight="1" x14ac:dyDescent="0.25">
      <c r="B46" s="26"/>
      <c r="C46" s="220" t="s">
        <v>34</v>
      </c>
      <c r="D46" s="221">
        <f>SUM(D35+D28+D25+D18+D13+D9)</f>
        <v>1076394.6299999999</v>
      </c>
      <c r="E46" s="221">
        <f>SUM(E8,E18,E28,E31,E32,E33,E34)</f>
        <v>0</v>
      </c>
      <c r="F46" s="221">
        <f>SUM(F8,F18,F28,F31,F32,F33,F34)</f>
        <v>0</v>
      </c>
      <c r="G46" s="222">
        <f>SUM(D46:F46)</f>
        <v>1076394.6299999999</v>
      </c>
      <c r="H46" s="12"/>
      <c r="I46" s="171"/>
      <c r="J46" s="25"/>
      <c r="K46" s="16"/>
    </row>
    <row r="47" spans="2:12" ht="51.75" customHeight="1" x14ac:dyDescent="0.25">
      <c r="B47" s="5"/>
      <c r="C47" s="220" t="s">
        <v>7</v>
      </c>
      <c r="D47" s="221">
        <f>D46*0.06710984</f>
        <v>72236.671396159203</v>
      </c>
      <c r="E47" s="221">
        <f>E46*0.07</f>
        <v>0</v>
      </c>
      <c r="F47" s="221">
        <f>F46*0.07</f>
        <v>0</v>
      </c>
      <c r="G47" s="222">
        <f>G46*0.06710984</f>
        <v>72236.671396159203</v>
      </c>
      <c r="H47" s="5"/>
      <c r="I47" s="171"/>
      <c r="J47" s="25"/>
      <c r="K47" s="2"/>
    </row>
    <row r="48" spans="2:12" ht="51.75" customHeight="1" thickBot="1" x14ac:dyDescent="0.3">
      <c r="B48" s="5"/>
      <c r="C48" s="10" t="s">
        <v>35</v>
      </c>
      <c r="D48" s="107">
        <f>SUM(D46:D47)</f>
        <v>1148631.301396159</v>
      </c>
      <c r="E48" s="107">
        <f>SUM(E46:E47)</f>
        <v>0</v>
      </c>
      <c r="F48" s="107">
        <f>SUM(F46:F47)</f>
        <v>0</v>
      </c>
      <c r="G48" s="120">
        <f>SUM(G46:G47)</f>
        <v>1148631.301396159</v>
      </c>
      <c r="H48" s="5"/>
      <c r="K48" s="2"/>
    </row>
    <row r="49" spans="2:12" ht="42" customHeight="1" x14ac:dyDescent="0.25">
      <c r="B49" s="5"/>
      <c r="I49" s="172"/>
      <c r="J49" s="172"/>
      <c r="K49" s="4"/>
      <c r="L49" s="2"/>
    </row>
    <row r="50" spans="2:12" s="38" customFormat="1" ht="29.25" customHeight="1" thickBot="1" x14ac:dyDescent="0.3">
      <c r="B50" s="12"/>
      <c r="C50" s="32"/>
      <c r="D50" s="33"/>
      <c r="E50" s="33"/>
      <c r="F50" s="33"/>
      <c r="G50" s="33"/>
      <c r="H50" s="33"/>
      <c r="I50" s="176"/>
      <c r="J50" s="176"/>
      <c r="K50" s="15"/>
      <c r="L50" s="16"/>
    </row>
    <row r="51" spans="2:12" ht="23.25" customHeight="1" x14ac:dyDescent="0.25">
      <c r="B51" s="2"/>
      <c r="C51" s="225" t="s">
        <v>25</v>
      </c>
      <c r="D51" s="226"/>
      <c r="E51" s="226"/>
      <c r="F51" s="226"/>
      <c r="G51" s="226"/>
      <c r="H51" s="227"/>
      <c r="I51" s="176"/>
      <c r="J51" s="176"/>
      <c r="K51" s="2"/>
      <c r="L51" s="39"/>
    </row>
    <row r="52" spans="2:12" ht="41.25" customHeight="1" x14ac:dyDescent="0.25">
      <c r="B52" s="2"/>
      <c r="C52" s="103"/>
      <c r="D52" s="245" t="str">
        <f>D4</f>
        <v>UNDP</v>
      </c>
      <c r="E52" s="245" t="str">
        <f>E4</f>
        <v>Recipient Organization 2</v>
      </c>
      <c r="F52" s="245" t="str">
        <f>F4</f>
        <v>Recipient Organization 3</v>
      </c>
      <c r="G52" s="234" t="s">
        <v>35</v>
      </c>
      <c r="H52" s="236" t="s">
        <v>27</v>
      </c>
      <c r="I52" s="176"/>
      <c r="J52" s="176"/>
      <c r="K52" s="2"/>
      <c r="L52" s="39"/>
    </row>
    <row r="53" spans="2:12" ht="27.75" customHeight="1" x14ac:dyDescent="0.25">
      <c r="B53" s="2"/>
      <c r="C53" s="103"/>
      <c r="D53" s="246"/>
      <c r="E53" s="246"/>
      <c r="F53" s="246"/>
      <c r="G53" s="235"/>
      <c r="H53" s="237"/>
      <c r="I53" s="170"/>
      <c r="J53" s="170"/>
      <c r="K53" s="2"/>
      <c r="L53" s="39"/>
    </row>
    <row r="54" spans="2:12" ht="55.5" customHeight="1" x14ac:dyDescent="0.25">
      <c r="B54" s="2"/>
      <c r="C54" s="29" t="s">
        <v>26</v>
      </c>
      <c r="D54" s="105">
        <f>$D$48*H54</f>
        <v>804041.9109773112</v>
      </c>
      <c r="E54" s="106">
        <f>$E$48*H54</f>
        <v>0</v>
      </c>
      <c r="F54" s="106">
        <f>$F$48*H54</f>
        <v>0</v>
      </c>
      <c r="G54" s="106">
        <f>SUM(D54:F54)</f>
        <v>804041.9109773112</v>
      </c>
      <c r="H54" s="139">
        <v>0.7</v>
      </c>
      <c r="I54" s="170"/>
      <c r="J54" s="170"/>
      <c r="K54" s="2"/>
      <c r="L54" s="39"/>
    </row>
    <row r="55" spans="2:12" ht="57.75" customHeight="1" x14ac:dyDescent="0.25">
      <c r="B55" s="224"/>
      <c r="C55" s="125" t="s">
        <v>28</v>
      </c>
      <c r="D55" s="105">
        <f>$D$48*H55</f>
        <v>344589.39041884767</v>
      </c>
      <c r="E55" s="106">
        <f>$E$48*H55</f>
        <v>0</v>
      </c>
      <c r="F55" s="106">
        <f>$F$48*H55</f>
        <v>0</v>
      </c>
      <c r="G55" s="126">
        <f>SUM(D55:F55)</f>
        <v>344589.39041884767</v>
      </c>
      <c r="H55" s="140">
        <v>0.3</v>
      </c>
      <c r="I55" s="173"/>
      <c r="J55" s="173"/>
      <c r="K55" s="39"/>
      <c r="L55" s="39"/>
    </row>
    <row r="56" spans="2:12" ht="57.75" customHeight="1" x14ac:dyDescent="0.25">
      <c r="B56" s="224"/>
      <c r="C56" s="125" t="s">
        <v>430</v>
      </c>
      <c r="D56" s="105">
        <f>$D$48*H56</f>
        <v>0</v>
      </c>
      <c r="E56" s="106">
        <f>$E$48*H56</f>
        <v>0</v>
      </c>
      <c r="F56" s="106">
        <f>$F$48*H56</f>
        <v>0</v>
      </c>
      <c r="G56" s="126">
        <f>SUM(D56:F56)</f>
        <v>0</v>
      </c>
      <c r="H56" s="141">
        <v>0</v>
      </c>
      <c r="I56" s="177"/>
      <c r="J56" s="177"/>
      <c r="K56" s="39"/>
      <c r="L56" s="39"/>
    </row>
    <row r="57" spans="2:12" ht="38.25" customHeight="1" thickBot="1" x14ac:dyDescent="0.3">
      <c r="B57" s="224"/>
      <c r="C57" s="30" t="s">
        <v>425</v>
      </c>
      <c r="D57" s="107">
        <f>SUM(D54:D56)</f>
        <v>1148631.301396159</v>
      </c>
      <c r="E57" s="107">
        <f>SUM(E54:E56)</f>
        <v>0</v>
      </c>
      <c r="F57" s="107">
        <f>SUM(F54:F56)</f>
        <v>0</v>
      </c>
      <c r="G57" s="107">
        <f>SUM(G54:G56)</f>
        <v>1148631.301396159</v>
      </c>
      <c r="H57" s="108">
        <f>SUM(H54:H56)</f>
        <v>1</v>
      </c>
      <c r="I57" s="174"/>
      <c r="J57" s="172"/>
      <c r="K57" s="39"/>
      <c r="L57" s="39"/>
    </row>
    <row r="58" spans="2:12" ht="21.75" customHeight="1" thickBot="1" x14ac:dyDescent="0.3">
      <c r="B58" s="224"/>
      <c r="C58" s="3"/>
      <c r="D58" s="8"/>
      <c r="E58" s="8"/>
      <c r="F58" s="8"/>
      <c r="G58" s="8"/>
      <c r="H58" s="8"/>
      <c r="I58" s="174"/>
      <c r="J58" s="172"/>
      <c r="K58" s="39"/>
      <c r="L58" s="39"/>
    </row>
    <row r="59" spans="2:12" ht="49.5" customHeight="1" x14ac:dyDescent="0.25">
      <c r="B59" s="224"/>
      <c r="C59" s="109" t="s">
        <v>438</v>
      </c>
      <c r="D59" s="110">
        <f>SUM(H35+H28+H25+H18+H13+H9)*1.07</f>
        <v>456278.11515000003</v>
      </c>
      <c r="E59" s="33"/>
      <c r="F59" s="33"/>
      <c r="G59" s="33"/>
      <c r="H59" s="179" t="s">
        <v>440</v>
      </c>
      <c r="I59" s="180">
        <f>SUM(I35+I28+I25+I18+I13+I9+G47)</f>
        <v>1148631.3013961592</v>
      </c>
      <c r="J59" s="196"/>
      <c r="K59" s="39"/>
      <c r="L59" s="39"/>
    </row>
    <row r="60" spans="2:12" ht="28.5" customHeight="1" thickBot="1" x14ac:dyDescent="0.3">
      <c r="B60" s="224"/>
      <c r="C60" s="111" t="s">
        <v>13</v>
      </c>
      <c r="D60" s="165">
        <f>D59/G48</f>
        <v>0.39723635825995246</v>
      </c>
      <c r="E60" s="41"/>
      <c r="F60" s="41"/>
      <c r="G60" s="41"/>
      <c r="H60" s="181" t="s">
        <v>441</v>
      </c>
      <c r="I60" s="182">
        <f>I59/G57</f>
        <v>1.0000000000000002</v>
      </c>
      <c r="J60" s="197"/>
      <c r="K60" s="39"/>
      <c r="L60" s="39"/>
    </row>
    <row r="61" spans="2:12" ht="28.5" customHeight="1" x14ac:dyDescent="0.25">
      <c r="B61" s="224"/>
      <c r="C61" s="238"/>
      <c r="D61" s="239"/>
      <c r="E61" s="42"/>
      <c r="F61" s="42"/>
      <c r="G61" s="42"/>
      <c r="K61" s="39"/>
      <c r="L61" s="39"/>
    </row>
    <row r="62" spans="2:12" ht="32.25" customHeight="1" x14ac:dyDescent="0.25">
      <c r="B62" s="224"/>
      <c r="C62" s="111" t="s">
        <v>439</v>
      </c>
      <c r="D62" s="112">
        <f>SUM(D33:F34)*1.07</f>
        <v>0</v>
      </c>
      <c r="E62" s="43"/>
      <c r="F62" s="43"/>
      <c r="G62" s="43"/>
      <c r="K62" s="39"/>
      <c r="L62" s="39"/>
    </row>
    <row r="63" spans="2:12" ht="23.25" customHeight="1" x14ac:dyDescent="0.25">
      <c r="B63" s="224"/>
      <c r="C63" s="111" t="s">
        <v>14</v>
      </c>
      <c r="D63" s="165">
        <f>D62/G48</f>
        <v>0</v>
      </c>
      <c r="E63" s="43"/>
      <c r="F63" s="43"/>
      <c r="G63" s="43"/>
      <c r="I63" s="168"/>
      <c r="K63" s="39"/>
      <c r="L63" s="39"/>
    </row>
    <row r="64" spans="2:12" ht="66.75" customHeight="1" thickBot="1" x14ac:dyDescent="0.3">
      <c r="B64" s="224"/>
      <c r="C64" s="228" t="s">
        <v>435</v>
      </c>
      <c r="D64" s="229"/>
      <c r="E64" s="34"/>
      <c r="F64" s="34"/>
      <c r="G64" s="34"/>
      <c r="H64" s="39"/>
      <c r="K64" s="39"/>
      <c r="L64" s="39"/>
    </row>
    <row r="65" spans="1:12" ht="55.5" customHeight="1" x14ac:dyDescent="0.25">
      <c r="B65" s="224"/>
      <c r="L65" s="38"/>
    </row>
    <row r="66" spans="1:12" ht="42.75" customHeight="1" x14ac:dyDescent="0.25">
      <c r="B66" s="224"/>
      <c r="K66" s="39"/>
    </row>
    <row r="67" spans="1:12" ht="21.75" customHeight="1" x14ac:dyDescent="0.25">
      <c r="B67" s="224"/>
      <c r="K67" s="39"/>
    </row>
    <row r="68" spans="1:12" ht="21.75" customHeight="1" x14ac:dyDescent="0.25">
      <c r="A68" s="39"/>
      <c r="B68" s="224"/>
    </row>
    <row r="69" spans="1:12" s="39" customFormat="1" ht="23.25" customHeight="1" x14ac:dyDescent="0.25">
      <c r="A69" s="37"/>
      <c r="B69" s="224"/>
      <c r="C69" s="37"/>
      <c r="D69" s="37"/>
      <c r="E69" s="37"/>
      <c r="F69" s="37"/>
      <c r="G69" s="37"/>
      <c r="H69" s="37"/>
      <c r="I69" s="167"/>
      <c r="J69" s="192"/>
      <c r="K69" s="37"/>
      <c r="L69" s="37"/>
    </row>
    <row r="70" spans="1:12" ht="23.25" customHeight="1" x14ac:dyDescent="0.25"/>
    <row r="71" spans="1:12" ht="21.75" customHeight="1" x14ac:dyDescent="0.25"/>
    <row r="72" spans="1:12" ht="16.5" customHeight="1" x14ac:dyDescent="0.25"/>
    <row r="73" spans="1:12" ht="29.25" customHeight="1" x14ac:dyDescent="0.25"/>
    <row r="74" spans="1:12" ht="24.75" customHeight="1" x14ac:dyDescent="0.25"/>
    <row r="75" spans="1:12" ht="33" customHeight="1" x14ac:dyDescent="0.25"/>
    <row r="77" spans="1:12" ht="15" customHeight="1" x14ac:dyDescent="0.25"/>
    <row r="78" spans="1:12" ht="25.5" customHeight="1" x14ac:dyDescent="0.25"/>
  </sheetData>
  <sheetProtection formatCells="0" formatColumns="0" formatRows="0"/>
  <mergeCells count="24">
    <mergeCell ref="C26:K26"/>
    <mergeCell ref="C5:K5"/>
    <mergeCell ref="C20:K20"/>
    <mergeCell ref="C21:K21"/>
    <mergeCell ref="B1:E1"/>
    <mergeCell ref="C10:K10"/>
    <mergeCell ref="C6:K6"/>
    <mergeCell ref="C14:K14"/>
    <mergeCell ref="B2:E2"/>
    <mergeCell ref="C43:G43"/>
    <mergeCell ref="D44:D45"/>
    <mergeCell ref="E44:E45"/>
    <mergeCell ref="F44:F45"/>
    <mergeCell ref="D52:D53"/>
    <mergeCell ref="E52:E53"/>
    <mergeCell ref="F52:F53"/>
    <mergeCell ref="B55:B69"/>
    <mergeCell ref="C51:H51"/>
    <mergeCell ref="C64:D64"/>
    <mergeCell ref="C44:C45"/>
    <mergeCell ref="G44:G45"/>
    <mergeCell ref="G52:G53"/>
    <mergeCell ref="H52:H53"/>
    <mergeCell ref="C61:D61"/>
  </mergeCells>
  <conditionalFormatting sqref="D60">
    <cfRule type="cellIs" dxfId="26" priority="46" operator="lessThan">
      <formula>0.15</formula>
    </cfRule>
  </conditionalFormatting>
  <conditionalFormatting sqref="D63">
    <cfRule type="cellIs" dxfId="25" priority="44" operator="lessThan">
      <formula>0.05</formula>
    </cfRule>
  </conditionalFormatting>
  <conditionalFormatting sqref="H57 I56:J56">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60:G60" xr:uid="{E72508C7-C8DD-46A5-878C-E4FA07CAB6AF}"/>
    <dataValidation allowBlank="1" showInputMessage="1" showErrorMessage="1" prompt="M&amp;E Budget Cannot be Less than 5%_x000a_" sqref="D63:G63" xr:uid="{53928C0A-D548-4B6B-97FC-07D38B0E5FA7}"/>
    <dataValidation allowBlank="1" showInputMessage="1" showErrorMessage="1" prompt="Insert *text* description of Outcome here" sqref="C5:K5 C20:K20" xr:uid="{89ACADD6-F982-42D9-AC8D-CCF9750605B2}"/>
    <dataValidation allowBlank="1" showInputMessage="1" showErrorMessage="1" prompt="Insert *text* description of Output here" sqref="C6 C10 C14 C21 C26" xr:uid="{31AC9CA6-D499-4711-A99F-BECD0A64F3A8}"/>
    <dataValidation allowBlank="1" showInputMessage="1" showErrorMessage="1" prompt="Insert *text* description of Activity here" sqref="C7 C11 C15 C22 C27" xr:uid="{E7A390F5-03DD-4A67-B842-17326B4F2DA4}"/>
    <dataValidation allowBlank="1" showErrorMessage="1" prompt="% Towards Gender Equality and Women's Empowerment Must be Higher than 15%_x000a_" sqref="D62:G62" xr:uid="{8C6643DA-1D03-44FB-AC1F-C4CB706ED3AA}"/>
  </dataValidations>
  <pageMargins left="0.7" right="0.7" top="0.75" bottom="0.75" header="0.3" footer="0.3"/>
  <pageSetup scale="74" orientation="landscape" r:id="rId1"/>
  <rowBreaks count="1" manualBreakCount="1">
    <brk id="26" max="16383" man="1"/>
  </rowBreaks>
  <ignoredErrors>
    <ignoredError sqref="D44:F45 D52:F5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topLeftCell="A199" zoomScale="80" zoomScaleNormal="80" workbookViewId="0">
      <selection activeCell="D211" sqref="D211"/>
    </sheetView>
  </sheetViews>
  <sheetFormatPr defaultColWidth="9.140625" defaultRowHeight="15.75" x14ac:dyDescent="0.25"/>
  <cols>
    <col min="1" max="1" width="4.42578125" style="53" customWidth="1"/>
    <col min="2" max="2" width="3.28515625" style="53" customWidth="1"/>
    <col min="3" max="3" width="51.42578125" style="53" customWidth="1"/>
    <col min="4" max="4" width="34.28515625" style="54" customWidth="1"/>
    <col min="5" max="5" width="35" style="54" customWidth="1"/>
    <col min="6" max="6" width="36.5703125" style="54" customWidth="1"/>
    <col min="7" max="7" width="25.7109375" style="53" customWidth="1"/>
    <col min="8" max="8" width="21.42578125" style="53" customWidth="1"/>
    <col min="9" max="9" width="16.85546875" style="53" customWidth="1"/>
    <col min="10" max="10" width="19.42578125" style="53" customWidth="1"/>
    <col min="11" max="11" width="19" style="53" customWidth="1"/>
    <col min="12" max="12" width="26" style="53" customWidth="1"/>
    <col min="13" max="13" width="21.140625" style="53" customWidth="1"/>
    <col min="14" max="14" width="7" style="56" customWidth="1"/>
    <col min="15" max="15" width="24.28515625" style="53" customWidth="1"/>
    <col min="16" max="16" width="26.42578125" style="53" customWidth="1"/>
    <col min="17" max="17" width="30.140625" style="53" customWidth="1"/>
    <col min="18" max="18" width="33" style="53" customWidth="1"/>
    <col min="19" max="20" width="22.7109375" style="53" customWidth="1"/>
    <col min="21" max="21" width="23.42578125" style="53" customWidth="1"/>
    <col min="22" max="22" width="32.140625" style="53" customWidth="1"/>
    <col min="23" max="23" width="9.140625" style="53"/>
    <col min="24" max="24" width="17.7109375" style="53" customWidth="1"/>
    <col min="25" max="25" width="26.42578125" style="53" customWidth="1"/>
    <col min="26" max="26" width="22.42578125" style="53" customWidth="1"/>
    <col min="27" max="27" width="29.7109375" style="53" customWidth="1"/>
    <col min="28" max="28" width="23.42578125" style="53" customWidth="1"/>
    <col min="29" max="29" width="18.42578125" style="53" customWidth="1"/>
    <col min="30" max="30" width="17.42578125" style="53" customWidth="1"/>
    <col min="31" max="31" width="25.140625" style="53" customWidth="1"/>
    <col min="32" max="16384" width="9.140625" style="53"/>
  </cols>
  <sheetData>
    <row r="1" spans="2:14" ht="31.5" customHeight="1" x14ac:dyDescent="0.7">
      <c r="C1" s="223" t="s">
        <v>417</v>
      </c>
      <c r="D1" s="223"/>
      <c r="E1" s="223"/>
      <c r="F1" s="223"/>
      <c r="G1" s="35"/>
      <c r="H1" s="36"/>
      <c r="I1" s="36"/>
      <c r="L1" s="22"/>
      <c r="M1" s="6"/>
      <c r="N1" s="53"/>
    </row>
    <row r="2" spans="2:14" ht="24" customHeight="1" x14ac:dyDescent="0.3">
      <c r="C2" s="253" t="s">
        <v>54</v>
      </c>
      <c r="D2" s="253"/>
      <c r="E2" s="253"/>
      <c r="F2" s="203"/>
      <c r="L2" s="22"/>
      <c r="M2" s="6"/>
      <c r="N2" s="53"/>
    </row>
    <row r="3" spans="2:14" ht="24" customHeight="1" x14ac:dyDescent="0.25">
      <c r="C3" s="46"/>
      <c r="D3" s="46"/>
      <c r="E3" s="46"/>
      <c r="F3" s="46"/>
      <c r="L3" s="22"/>
      <c r="M3" s="6"/>
      <c r="N3" s="53"/>
    </row>
    <row r="4" spans="2:14" ht="24" customHeight="1" x14ac:dyDescent="0.25">
      <c r="C4" s="46"/>
      <c r="D4" s="200" t="str">
        <f>'1) Budget Table'!D4</f>
        <v>UNDP</v>
      </c>
      <c r="E4" s="200" t="str">
        <f>'1) Budget Table'!E4</f>
        <v>Recipient Organization 2</v>
      </c>
      <c r="F4" s="200" t="str">
        <f>'1) Budget Table'!F4</f>
        <v>Recipient Organization 3</v>
      </c>
      <c r="G4" s="190" t="s">
        <v>35</v>
      </c>
      <c r="L4" s="22"/>
      <c r="M4" s="6"/>
      <c r="N4" s="53"/>
    </row>
    <row r="5" spans="2:14" ht="24" customHeight="1" x14ac:dyDescent="0.25">
      <c r="B5" s="260" t="s">
        <v>60</v>
      </c>
      <c r="C5" s="261"/>
      <c r="D5" s="261"/>
      <c r="E5" s="261"/>
      <c r="F5" s="261"/>
      <c r="G5" s="262"/>
      <c r="L5" s="22"/>
      <c r="M5" s="6"/>
      <c r="N5" s="53"/>
    </row>
    <row r="6" spans="2:14" ht="22.5" customHeight="1" x14ac:dyDescent="0.25">
      <c r="C6" s="260" t="s">
        <v>57</v>
      </c>
      <c r="D6" s="261"/>
      <c r="E6" s="261"/>
      <c r="F6" s="261"/>
      <c r="G6" s="262"/>
      <c r="L6" s="22"/>
      <c r="M6" s="6"/>
      <c r="N6" s="53"/>
    </row>
    <row r="7" spans="2:14" ht="24.75" customHeight="1" thickBot="1" x14ac:dyDescent="0.3">
      <c r="C7" s="63" t="s">
        <v>56</v>
      </c>
      <c r="D7" s="64">
        <f>'1) Budget Table'!D9</f>
        <v>841031.72</v>
      </c>
      <c r="E7" s="64">
        <f>'1) Budget Table'!E9</f>
        <v>0</v>
      </c>
      <c r="F7" s="64">
        <f>'1) Budget Table'!F9</f>
        <v>0</v>
      </c>
      <c r="G7" s="65">
        <f>SUM(D7:F7)</f>
        <v>841031.72</v>
      </c>
      <c r="L7" s="22"/>
      <c r="M7" s="6"/>
      <c r="N7" s="53"/>
    </row>
    <row r="8" spans="2:14" ht="21.75" customHeight="1" x14ac:dyDescent="0.25">
      <c r="C8" s="61" t="s">
        <v>8</v>
      </c>
      <c r="D8" s="305">
        <v>735502.71</v>
      </c>
      <c r="E8" s="306"/>
      <c r="F8" s="306"/>
      <c r="G8" s="62">
        <f t="shared" ref="G8:G15" si="0">SUM(D8:F8)</f>
        <v>735502.71</v>
      </c>
      <c r="N8" s="53"/>
    </row>
    <row r="9" spans="2:14" x14ac:dyDescent="0.25">
      <c r="C9" s="51" t="s">
        <v>9</v>
      </c>
      <c r="D9" s="307">
        <v>10998.81</v>
      </c>
      <c r="E9" s="308"/>
      <c r="F9" s="308"/>
      <c r="G9" s="60">
        <f t="shared" si="0"/>
        <v>10998.81</v>
      </c>
      <c r="N9" s="53"/>
    </row>
    <row r="10" spans="2:14" ht="15.75" customHeight="1" x14ac:dyDescent="0.25">
      <c r="C10" s="51" t="s">
        <v>10</v>
      </c>
      <c r="D10" s="307">
        <v>66833.27</v>
      </c>
      <c r="E10" s="307"/>
      <c r="F10" s="307"/>
      <c r="G10" s="60">
        <f t="shared" si="0"/>
        <v>66833.27</v>
      </c>
      <c r="N10" s="53"/>
    </row>
    <row r="11" spans="2:14" x14ac:dyDescent="0.25">
      <c r="C11" s="52" t="s">
        <v>11</v>
      </c>
      <c r="D11" s="307"/>
      <c r="E11" s="307"/>
      <c r="F11" s="307"/>
      <c r="G11" s="60">
        <f t="shared" si="0"/>
        <v>0</v>
      </c>
      <c r="N11" s="53"/>
    </row>
    <row r="12" spans="2:14" x14ac:dyDescent="0.25">
      <c r="C12" s="51" t="s">
        <v>15</v>
      </c>
      <c r="D12" s="307">
        <v>27696.93</v>
      </c>
      <c r="E12" s="307"/>
      <c r="F12" s="307"/>
      <c r="G12" s="60">
        <f t="shared" si="0"/>
        <v>27696.93</v>
      </c>
      <c r="N12" s="53"/>
    </row>
    <row r="13" spans="2:14" ht="21.75" customHeight="1" x14ac:dyDescent="0.25">
      <c r="C13" s="51" t="s">
        <v>12</v>
      </c>
      <c r="D13" s="307"/>
      <c r="E13" s="307"/>
      <c r="F13" s="307"/>
      <c r="G13" s="60">
        <f t="shared" si="0"/>
        <v>0</v>
      </c>
      <c r="N13" s="53"/>
    </row>
    <row r="14" spans="2:14" ht="21.75" customHeight="1" x14ac:dyDescent="0.25">
      <c r="C14" s="51" t="s">
        <v>55</v>
      </c>
      <c r="D14" s="307"/>
      <c r="E14" s="307"/>
      <c r="F14" s="307"/>
      <c r="G14" s="60">
        <f t="shared" si="0"/>
        <v>0</v>
      </c>
      <c r="N14" s="53"/>
    </row>
    <row r="15" spans="2:14" ht="15.75" customHeight="1" x14ac:dyDescent="0.25">
      <c r="C15" s="55" t="s">
        <v>58</v>
      </c>
      <c r="D15" s="66">
        <f>SUM(D8:D14)</f>
        <v>841031.72000000009</v>
      </c>
      <c r="E15" s="66">
        <f>SUM(E8:E14)</f>
        <v>0</v>
      </c>
      <c r="F15" s="66">
        <f>SUM(F8:F14)</f>
        <v>0</v>
      </c>
      <c r="G15" s="129">
        <f t="shared" si="0"/>
        <v>841031.72000000009</v>
      </c>
      <c r="N15" s="53"/>
    </row>
    <row r="16" spans="2:14" s="54" customFormat="1" x14ac:dyDescent="0.25">
      <c r="C16" s="70"/>
      <c r="D16" s="71"/>
      <c r="E16" s="71"/>
      <c r="F16" s="71"/>
      <c r="G16" s="130"/>
    </row>
    <row r="17" spans="3:14" x14ac:dyDescent="0.25">
      <c r="C17" s="260" t="s">
        <v>61</v>
      </c>
      <c r="D17" s="261"/>
      <c r="E17" s="261"/>
      <c r="F17" s="261"/>
      <c r="G17" s="262"/>
      <c r="N17" s="53"/>
    </row>
    <row r="18" spans="3:14" ht="27" customHeight="1" thickBot="1" x14ac:dyDescent="0.3">
      <c r="C18" s="63" t="s">
        <v>56</v>
      </c>
      <c r="D18" s="64">
        <f>'1) Budget Table'!D13</f>
        <v>76536.02</v>
      </c>
      <c r="E18" s="64">
        <f>'1) Budget Table'!E13</f>
        <v>0</v>
      </c>
      <c r="F18" s="64">
        <f>'1) Budget Table'!F13</f>
        <v>0</v>
      </c>
      <c r="G18" s="65">
        <f t="shared" ref="G18:G26" si="1">SUM(D18:F18)</f>
        <v>76536.02</v>
      </c>
      <c r="N18" s="53"/>
    </row>
    <row r="19" spans="3:14" x14ac:dyDescent="0.25">
      <c r="C19" s="61" t="s">
        <v>8</v>
      </c>
      <c r="D19" s="309"/>
      <c r="E19" s="306"/>
      <c r="F19" s="306"/>
      <c r="G19" s="62">
        <f t="shared" si="1"/>
        <v>0</v>
      </c>
      <c r="N19" s="53"/>
    </row>
    <row r="20" spans="3:14" x14ac:dyDescent="0.25">
      <c r="C20" s="51" t="s">
        <v>9</v>
      </c>
      <c r="D20" s="310">
        <v>2500</v>
      </c>
      <c r="E20" s="308"/>
      <c r="F20" s="308"/>
      <c r="G20" s="60">
        <f t="shared" si="1"/>
        <v>2500</v>
      </c>
      <c r="N20" s="53"/>
    </row>
    <row r="21" spans="3:14" ht="31.5" x14ac:dyDescent="0.25">
      <c r="C21" s="51" t="s">
        <v>10</v>
      </c>
      <c r="D21" s="310">
        <v>19595.02</v>
      </c>
      <c r="E21" s="310"/>
      <c r="F21" s="310"/>
      <c r="G21" s="60">
        <f t="shared" si="1"/>
        <v>19595.02</v>
      </c>
      <c r="N21" s="53"/>
    </row>
    <row r="22" spans="3:14" x14ac:dyDescent="0.25">
      <c r="C22" s="52" t="s">
        <v>11</v>
      </c>
      <c r="D22" s="310">
        <v>54441</v>
      </c>
      <c r="E22" s="310"/>
      <c r="F22" s="310"/>
      <c r="G22" s="60">
        <f t="shared" si="1"/>
        <v>54441</v>
      </c>
      <c r="N22" s="53"/>
    </row>
    <row r="23" spans="3:14" x14ac:dyDescent="0.25">
      <c r="C23" s="51" t="s">
        <v>15</v>
      </c>
      <c r="D23" s="310"/>
      <c r="E23" s="310"/>
      <c r="F23" s="310"/>
      <c r="G23" s="60">
        <f t="shared" si="1"/>
        <v>0</v>
      </c>
      <c r="N23" s="53"/>
    </row>
    <row r="24" spans="3:14" x14ac:dyDescent="0.25">
      <c r="C24" s="51" t="s">
        <v>12</v>
      </c>
      <c r="D24" s="310"/>
      <c r="E24" s="310"/>
      <c r="F24" s="310"/>
      <c r="G24" s="60">
        <f t="shared" si="1"/>
        <v>0</v>
      </c>
      <c r="N24" s="53"/>
    </row>
    <row r="25" spans="3:14" x14ac:dyDescent="0.25">
      <c r="C25" s="51" t="s">
        <v>55</v>
      </c>
      <c r="D25" s="310"/>
      <c r="E25" s="310"/>
      <c r="F25" s="310"/>
      <c r="G25" s="60">
        <f t="shared" si="1"/>
        <v>0</v>
      </c>
      <c r="N25" s="53"/>
    </row>
    <row r="26" spans="3:14" x14ac:dyDescent="0.25">
      <c r="C26" s="55" t="s">
        <v>58</v>
      </c>
      <c r="D26" s="66">
        <f>SUM(D19:D25)</f>
        <v>76536.02</v>
      </c>
      <c r="E26" s="66">
        <f>SUM(E19:E25)</f>
        <v>0</v>
      </c>
      <c r="F26" s="66">
        <f>SUM(F19:F25)</f>
        <v>0</v>
      </c>
      <c r="G26" s="60">
        <f t="shared" si="1"/>
        <v>76536.02</v>
      </c>
      <c r="N26" s="53"/>
    </row>
    <row r="27" spans="3:14" s="54" customFormat="1" x14ac:dyDescent="0.25">
      <c r="C27" s="70"/>
      <c r="D27" s="71"/>
      <c r="E27" s="71"/>
      <c r="F27" s="71"/>
      <c r="G27" s="72"/>
    </row>
    <row r="28" spans="3:14" x14ac:dyDescent="0.25">
      <c r="C28" s="260" t="s">
        <v>62</v>
      </c>
      <c r="D28" s="261"/>
      <c r="E28" s="261"/>
      <c r="F28" s="261"/>
      <c r="G28" s="262"/>
      <c r="N28" s="53"/>
    </row>
    <row r="29" spans="3:14" ht="21.75" customHeight="1" thickBot="1" x14ac:dyDescent="0.3">
      <c r="C29" s="63" t="s">
        <v>56</v>
      </c>
      <c r="D29" s="64">
        <f>'1) Budget Table'!D18</f>
        <v>47812</v>
      </c>
      <c r="E29" s="64">
        <f>'1) Budget Table'!E18</f>
        <v>0</v>
      </c>
      <c r="F29" s="64">
        <f>'1) Budget Table'!F18</f>
        <v>0</v>
      </c>
      <c r="G29" s="65">
        <f t="shared" ref="G29:G37" si="2">SUM(D29:F29)</f>
        <v>47812</v>
      </c>
      <c r="N29" s="53"/>
    </row>
    <row r="30" spans="3:14" x14ac:dyDescent="0.25">
      <c r="C30" s="61" t="s">
        <v>8</v>
      </c>
      <c r="D30" s="311">
        <v>45000</v>
      </c>
      <c r="E30" s="306"/>
      <c r="F30" s="306"/>
      <c r="G30" s="62">
        <f t="shared" si="2"/>
        <v>45000</v>
      </c>
      <c r="N30" s="53"/>
    </row>
    <row r="31" spans="3:14" s="54" customFormat="1" ht="15.75" customHeight="1" x14ac:dyDescent="0.25">
      <c r="C31" s="51" t="s">
        <v>9</v>
      </c>
      <c r="D31" s="307"/>
      <c r="E31" s="308"/>
      <c r="F31" s="308"/>
      <c r="G31" s="60">
        <f t="shared" si="2"/>
        <v>0</v>
      </c>
    </row>
    <row r="32" spans="3:14" s="54" customFormat="1" ht="31.5" x14ac:dyDescent="0.25">
      <c r="C32" s="51" t="s">
        <v>10</v>
      </c>
      <c r="D32" s="307"/>
      <c r="E32" s="307"/>
      <c r="F32" s="307"/>
      <c r="G32" s="60">
        <f t="shared" si="2"/>
        <v>0</v>
      </c>
    </row>
    <row r="33" spans="3:14" s="54" customFormat="1" x14ac:dyDescent="0.25">
      <c r="C33" s="52" t="s">
        <v>11</v>
      </c>
      <c r="D33" s="307">
        <v>2812</v>
      </c>
      <c r="E33" s="307"/>
      <c r="F33" s="307"/>
      <c r="G33" s="60">
        <f t="shared" si="2"/>
        <v>2812</v>
      </c>
    </row>
    <row r="34" spans="3:14" x14ac:dyDescent="0.25">
      <c r="C34" s="51" t="s">
        <v>15</v>
      </c>
      <c r="D34" s="307">
        <v>0</v>
      </c>
      <c r="E34" s="307"/>
      <c r="F34" s="307"/>
      <c r="G34" s="60">
        <f t="shared" si="2"/>
        <v>0</v>
      </c>
      <c r="N34" s="53"/>
    </row>
    <row r="35" spans="3:14" x14ac:dyDescent="0.25">
      <c r="C35" s="51" t="s">
        <v>12</v>
      </c>
      <c r="D35" s="307"/>
      <c r="E35" s="307"/>
      <c r="F35" s="307"/>
      <c r="G35" s="60">
        <f t="shared" si="2"/>
        <v>0</v>
      </c>
      <c r="N35" s="53"/>
    </row>
    <row r="36" spans="3:14" x14ac:dyDescent="0.25">
      <c r="C36" s="51" t="s">
        <v>55</v>
      </c>
      <c r="D36" s="307"/>
      <c r="E36" s="307"/>
      <c r="F36" s="307"/>
      <c r="G36" s="60">
        <f t="shared" si="2"/>
        <v>0</v>
      </c>
      <c r="N36" s="53"/>
    </row>
    <row r="37" spans="3:14" x14ac:dyDescent="0.25">
      <c r="C37" s="55" t="s">
        <v>58</v>
      </c>
      <c r="D37" s="66">
        <f>SUM(D30:D36)</f>
        <v>47812</v>
      </c>
      <c r="E37" s="66">
        <f>SUM(E30:E36)</f>
        <v>0</v>
      </c>
      <c r="F37" s="66">
        <f>SUM(F30:F36)</f>
        <v>0</v>
      </c>
      <c r="G37" s="60">
        <f t="shared" si="2"/>
        <v>47812</v>
      </c>
      <c r="N37" s="53"/>
    </row>
    <row r="38" spans="3:14" x14ac:dyDescent="0.25">
      <c r="C38" s="260" t="s">
        <v>63</v>
      </c>
      <c r="D38" s="261"/>
      <c r="E38" s="261"/>
      <c r="F38" s="261"/>
      <c r="G38" s="262"/>
      <c r="N38" s="53"/>
    </row>
    <row r="39" spans="3:14" s="54" customFormat="1" x14ac:dyDescent="0.25">
      <c r="C39" s="67"/>
      <c r="D39" s="68"/>
      <c r="E39" s="68"/>
      <c r="F39" s="68"/>
      <c r="G39" s="69"/>
    </row>
    <row r="40" spans="3:14" ht="20.25" hidden="1" customHeight="1" thickBot="1" x14ac:dyDescent="0.3">
      <c r="C40" s="63" t="s">
        <v>56</v>
      </c>
      <c r="D40" s="64" t="e">
        <f>'1) Budget Table'!#REF!</f>
        <v>#REF!</v>
      </c>
      <c r="E40" s="64" t="e">
        <f>'1) Budget Table'!#REF!</f>
        <v>#REF!</v>
      </c>
      <c r="F40" s="64" t="e">
        <f>'1) Budget Table'!#REF!</f>
        <v>#REF!</v>
      </c>
      <c r="G40" s="65" t="e">
        <f t="shared" ref="G40:G48" si="3">SUM(D40:F40)</f>
        <v>#REF!</v>
      </c>
      <c r="N40" s="53"/>
    </row>
    <row r="41" spans="3:14" hidden="1" x14ac:dyDescent="0.25">
      <c r="C41" s="61" t="s">
        <v>8</v>
      </c>
      <c r="D41" s="99"/>
      <c r="E41" s="100"/>
      <c r="F41" s="100"/>
      <c r="G41" s="62">
        <f t="shared" si="3"/>
        <v>0</v>
      </c>
      <c r="N41" s="53"/>
    </row>
    <row r="42" spans="3:14" ht="15.75" hidden="1" customHeight="1" x14ac:dyDescent="0.25">
      <c r="C42" s="51" t="s">
        <v>9</v>
      </c>
      <c r="D42" s="101"/>
      <c r="E42" s="19"/>
      <c r="F42" s="19"/>
      <c r="G42" s="60">
        <f t="shared" si="3"/>
        <v>0</v>
      </c>
      <c r="N42" s="53"/>
    </row>
    <row r="43" spans="3:14" ht="32.25" hidden="1" customHeight="1" x14ac:dyDescent="0.25">
      <c r="C43" s="51" t="s">
        <v>10</v>
      </c>
      <c r="D43" s="101"/>
      <c r="E43" s="101"/>
      <c r="F43" s="101"/>
      <c r="G43" s="60">
        <f t="shared" si="3"/>
        <v>0</v>
      </c>
      <c r="N43" s="53"/>
    </row>
    <row r="44" spans="3:14" s="54" customFormat="1" hidden="1" x14ac:dyDescent="0.25">
      <c r="C44" s="52" t="s">
        <v>11</v>
      </c>
      <c r="D44" s="101"/>
      <c r="E44" s="101"/>
      <c r="F44" s="101"/>
      <c r="G44" s="60">
        <f t="shared" si="3"/>
        <v>0</v>
      </c>
    </row>
    <row r="45" spans="3:14" hidden="1" x14ac:dyDescent="0.25">
      <c r="C45" s="51" t="s">
        <v>15</v>
      </c>
      <c r="D45" s="101"/>
      <c r="E45" s="101"/>
      <c r="F45" s="101"/>
      <c r="G45" s="60">
        <f t="shared" si="3"/>
        <v>0</v>
      </c>
      <c r="N45" s="53"/>
    </row>
    <row r="46" spans="3:14" hidden="1" x14ac:dyDescent="0.25">
      <c r="C46" s="51" t="s">
        <v>12</v>
      </c>
      <c r="D46" s="101"/>
      <c r="E46" s="101"/>
      <c r="F46" s="101"/>
      <c r="G46" s="60">
        <f t="shared" si="3"/>
        <v>0</v>
      </c>
      <c r="N46" s="53"/>
    </row>
    <row r="47" spans="3:14" hidden="1" x14ac:dyDescent="0.25">
      <c r="C47" s="51" t="s">
        <v>55</v>
      </c>
      <c r="D47" s="101"/>
      <c r="E47" s="101"/>
      <c r="F47" s="101"/>
      <c r="G47" s="60">
        <f t="shared" si="3"/>
        <v>0</v>
      </c>
      <c r="N47" s="53"/>
    </row>
    <row r="48" spans="3:14" ht="21" hidden="1" customHeight="1" x14ac:dyDescent="0.25">
      <c r="C48" s="55" t="s">
        <v>58</v>
      </c>
      <c r="D48" s="66">
        <f>SUM(D41:D47)</f>
        <v>0</v>
      </c>
      <c r="E48" s="66">
        <f>SUM(E41:E47)</f>
        <v>0</v>
      </c>
      <c r="F48" s="66">
        <f>SUM(F41:F47)</f>
        <v>0</v>
      </c>
      <c r="G48" s="60">
        <f t="shared" si="3"/>
        <v>0</v>
      </c>
      <c r="N48" s="53"/>
    </row>
    <row r="49" spans="2:14" s="54" customFormat="1" ht="22.5" customHeight="1" x14ac:dyDescent="0.25">
      <c r="C49" s="73"/>
      <c r="D49" s="71"/>
      <c r="E49" s="71"/>
      <c r="F49" s="71"/>
      <c r="G49" s="72"/>
    </row>
    <row r="50" spans="2:14" x14ac:dyDescent="0.25">
      <c r="B50" s="260" t="s">
        <v>64</v>
      </c>
      <c r="C50" s="261"/>
      <c r="D50" s="261"/>
      <c r="E50" s="261"/>
      <c r="F50" s="261"/>
      <c r="G50" s="262"/>
      <c r="N50" s="53"/>
    </row>
    <row r="51" spans="2:14" x14ac:dyDescent="0.25">
      <c r="C51" s="260" t="s">
        <v>65</v>
      </c>
      <c r="D51" s="261"/>
      <c r="E51" s="261"/>
      <c r="F51" s="261"/>
      <c r="G51" s="262"/>
      <c r="N51" s="53"/>
    </row>
    <row r="52" spans="2:14" ht="24" customHeight="1" thickBot="1" x14ac:dyDescent="0.3">
      <c r="C52" s="63" t="s">
        <v>56</v>
      </c>
      <c r="D52" s="64">
        <f>'1) Budget Table'!D25</f>
        <v>23758</v>
      </c>
      <c r="E52" s="64">
        <f>'1) Budget Table'!E25</f>
        <v>0</v>
      </c>
      <c r="F52" s="64">
        <f>'1) Budget Table'!F25</f>
        <v>0</v>
      </c>
      <c r="G52" s="65">
        <f>SUM(D52:F52)</f>
        <v>23758</v>
      </c>
      <c r="N52" s="53"/>
    </row>
    <row r="53" spans="2:14" ht="15.75" customHeight="1" x14ac:dyDescent="0.25">
      <c r="C53" s="61" t="s">
        <v>8</v>
      </c>
      <c r="D53" s="311"/>
      <c r="E53" s="306"/>
      <c r="F53" s="306"/>
      <c r="G53" s="62">
        <f t="shared" ref="G53:G60" si="4">SUM(D53:F53)</f>
        <v>0</v>
      </c>
      <c r="N53" s="53"/>
    </row>
    <row r="54" spans="2:14" ht="15.75" customHeight="1" x14ac:dyDescent="0.25">
      <c r="C54" s="51" t="s">
        <v>9</v>
      </c>
      <c r="D54" s="307"/>
      <c r="E54" s="308"/>
      <c r="F54" s="308"/>
      <c r="G54" s="60">
        <f t="shared" si="4"/>
        <v>0</v>
      </c>
      <c r="N54" s="53"/>
    </row>
    <row r="55" spans="2:14" ht="15.75" customHeight="1" x14ac:dyDescent="0.25">
      <c r="C55" s="51" t="s">
        <v>10</v>
      </c>
      <c r="D55" s="307"/>
      <c r="E55" s="307"/>
      <c r="F55" s="307"/>
      <c r="G55" s="60">
        <f t="shared" si="4"/>
        <v>0</v>
      </c>
      <c r="N55" s="53"/>
    </row>
    <row r="56" spans="2:14" ht="18.75" customHeight="1" x14ac:dyDescent="0.25">
      <c r="C56" s="52" t="s">
        <v>11</v>
      </c>
      <c r="D56" s="307">
        <v>23758</v>
      </c>
      <c r="E56" s="307"/>
      <c r="F56" s="307"/>
      <c r="G56" s="60">
        <f t="shared" si="4"/>
        <v>23758</v>
      </c>
      <c r="N56" s="53"/>
    </row>
    <row r="57" spans="2:14" x14ac:dyDescent="0.25">
      <c r="C57" s="51" t="s">
        <v>15</v>
      </c>
      <c r="D57" s="307"/>
      <c r="E57" s="307"/>
      <c r="F57" s="307"/>
      <c r="G57" s="60">
        <f t="shared" si="4"/>
        <v>0</v>
      </c>
      <c r="N57" s="53"/>
    </row>
    <row r="58" spans="2:14" s="54" customFormat="1" ht="21.75" customHeight="1" x14ac:dyDescent="0.25">
      <c r="B58" s="53"/>
      <c r="C58" s="51" t="s">
        <v>12</v>
      </c>
      <c r="D58" s="307"/>
      <c r="E58" s="307"/>
      <c r="F58" s="307"/>
      <c r="G58" s="60">
        <f t="shared" si="4"/>
        <v>0</v>
      </c>
    </row>
    <row r="59" spans="2:14" s="54" customFormat="1" x14ac:dyDescent="0.25">
      <c r="B59" s="53"/>
      <c r="C59" s="51" t="s">
        <v>55</v>
      </c>
      <c r="D59" s="307"/>
      <c r="E59" s="307"/>
      <c r="F59" s="307"/>
      <c r="G59" s="60">
        <f t="shared" si="4"/>
        <v>0</v>
      </c>
    </row>
    <row r="60" spans="2:14" x14ac:dyDescent="0.25">
      <c r="C60" s="55" t="s">
        <v>58</v>
      </c>
      <c r="D60" s="66">
        <f>SUM(D53:D59)</f>
        <v>23758</v>
      </c>
      <c r="E60" s="66">
        <f>SUM(E53:E59)</f>
        <v>0</v>
      </c>
      <c r="F60" s="66">
        <f>SUM(F53:F59)</f>
        <v>0</v>
      </c>
      <c r="G60" s="60">
        <f t="shared" si="4"/>
        <v>23758</v>
      </c>
      <c r="N60" s="53"/>
    </row>
    <row r="61" spans="2:14" s="54" customFormat="1" x14ac:dyDescent="0.25">
      <c r="C61" s="70"/>
      <c r="D61" s="71"/>
      <c r="E61" s="71"/>
      <c r="F61" s="71"/>
      <c r="G61" s="72"/>
    </row>
    <row r="62" spans="2:14" x14ac:dyDescent="0.25">
      <c r="B62" s="54"/>
      <c r="C62" s="260" t="s">
        <v>41</v>
      </c>
      <c r="D62" s="261"/>
      <c r="E62" s="261"/>
      <c r="F62" s="261"/>
      <c r="G62" s="262"/>
      <c r="N62" s="53"/>
    </row>
    <row r="63" spans="2:14" ht="21.75" customHeight="1" thickBot="1" x14ac:dyDescent="0.3">
      <c r="C63" s="63" t="s">
        <v>56</v>
      </c>
      <c r="D63" s="64">
        <f>'1) Budget Table'!D28</f>
        <v>36000</v>
      </c>
      <c r="E63" s="64">
        <f>'1) Budget Table'!E28</f>
        <v>0</v>
      </c>
      <c r="F63" s="64">
        <f>'1) Budget Table'!F28</f>
        <v>0</v>
      </c>
      <c r="G63" s="65">
        <f t="shared" ref="G63:G71" si="5">SUM(D63:F63)</f>
        <v>36000</v>
      </c>
      <c r="N63" s="53"/>
    </row>
    <row r="64" spans="2:14" ht="15.75" customHeight="1" x14ac:dyDescent="0.25">
      <c r="C64" s="61" t="s">
        <v>8</v>
      </c>
      <c r="D64" s="311">
        <v>34990.74</v>
      </c>
      <c r="E64" s="306"/>
      <c r="F64" s="306"/>
      <c r="G64" s="62">
        <f t="shared" si="5"/>
        <v>34990.74</v>
      </c>
      <c r="N64" s="53"/>
    </row>
    <row r="65" spans="2:14" ht="15.75" customHeight="1" x14ac:dyDescent="0.25">
      <c r="C65" s="51" t="s">
        <v>9</v>
      </c>
      <c r="D65" s="307"/>
      <c r="E65" s="308"/>
      <c r="F65" s="308"/>
      <c r="G65" s="60">
        <f t="shared" si="5"/>
        <v>0</v>
      </c>
      <c r="N65" s="53"/>
    </row>
    <row r="66" spans="2:14" ht="15.75" customHeight="1" x14ac:dyDescent="0.25">
      <c r="C66" s="51" t="s">
        <v>10</v>
      </c>
      <c r="D66" s="307"/>
      <c r="E66" s="307"/>
      <c r="F66" s="307"/>
      <c r="G66" s="60">
        <f t="shared" si="5"/>
        <v>0</v>
      </c>
      <c r="N66" s="53"/>
    </row>
    <row r="67" spans="2:14" x14ac:dyDescent="0.25">
      <c r="C67" s="52" t="s">
        <v>11</v>
      </c>
      <c r="D67" s="307">
        <v>1009.26</v>
      </c>
      <c r="E67" s="307"/>
      <c r="F67" s="307"/>
      <c r="G67" s="60">
        <f t="shared" si="5"/>
        <v>1009.26</v>
      </c>
      <c r="N67" s="53"/>
    </row>
    <row r="68" spans="2:14" x14ac:dyDescent="0.25">
      <c r="C68" s="51" t="s">
        <v>15</v>
      </c>
      <c r="D68" s="307"/>
      <c r="E68" s="307"/>
      <c r="F68" s="307"/>
      <c r="G68" s="60">
        <f t="shared" si="5"/>
        <v>0</v>
      </c>
      <c r="N68" s="53"/>
    </row>
    <row r="69" spans="2:14" x14ac:dyDescent="0.25">
      <c r="C69" s="51" t="s">
        <v>12</v>
      </c>
      <c r="D69" s="307"/>
      <c r="E69" s="307"/>
      <c r="F69" s="307"/>
      <c r="G69" s="60">
        <f t="shared" si="5"/>
        <v>0</v>
      </c>
      <c r="N69" s="53"/>
    </row>
    <row r="70" spans="2:14" x14ac:dyDescent="0.25">
      <c r="C70" s="51" t="s">
        <v>55</v>
      </c>
      <c r="D70" s="307"/>
      <c r="E70" s="307"/>
      <c r="F70" s="307"/>
      <c r="G70" s="60">
        <f t="shared" si="5"/>
        <v>0</v>
      </c>
      <c r="N70" s="53"/>
    </row>
    <row r="71" spans="2:14" x14ac:dyDescent="0.25">
      <c r="C71" s="55" t="s">
        <v>58</v>
      </c>
      <c r="D71" s="66">
        <f>SUM(D64:D70)</f>
        <v>36000</v>
      </c>
      <c r="E71" s="66">
        <f>SUM(E64:E70)</f>
        <v>0</v>
      </c>
      <c r="F71" s="66">
        <f>SUM(F64:F70)</f>
        <v>0</v>
      </c>
      <c r="G71" s="60">
        <f t="shared" si="5"/>
        <v>36000</v>
      </c>
      <c r="N71" s="53"/>
    </row>
    <row r="72" spans="2:14" s="54" customFormat="1" x14ac:dyDescent="0.25">
      <c r="C72" s="70"/>
      <c r="D72" s="71"/>
      <c r="E72" s="71"/>
      <c r="F72" s="71"/>
      <c r="G72" s="72"/>
    </row>
    <row r="73" spans="2:14" hidden="1" x14ac:dyDescent="0.25">
      <c r="C73" s="260" t="s">
        <v>43</v>
      </c>
      <c r="D73" s="261"/>
      <c r="E73" s="261"/>
      <c r="F73" s="261"/>
      <c r="G73" s="262"/>
      <c r="N73" s="53"/>
    </row>
    <row r="74" spans="2:14" ht="21.75" hidden="1" customHeight="1" thickBot="1" x14ac:dyDescent="0.3">
      <c r="B74" s="54"/>
      <c r="C74" s="63" t="s">
        <v>56</v>
      </c>
      <c r="D74" s="64" t="e">
        <f>'1) Budget Table'!#REF!</f>
        <v>#REF!</v>
      </c>
      <c r="E74" s="64" t="e">
        <f>'1) Budget Table'!#REF!</f>
        <v>#REF!</v>
      </c>
      <c r="F74" s="64" t="e">
        <f>'1) Budget Table'!#REF!</f>
        <v>#REF!</v>
      </c>
      <c r="G74" s="65" t="e">
        <f t="shared" ref="G74:G82" si="6">SUM(D74:F74)</f>
        <v>#REF!</v>
      </c>
      <c r="N74" s="53"/>
    </row>
    <row r="75" spans="2:14" ht="18" hidden="1" customHeight="1" x14ac:dyDescent="0.25">
      <c r="C75" s="61" t="s">
        <v>8</v>
      </c>
      <c r="D75" s="99"/>
      <c r="E75" s="100"/>
      <c r="F75" s="100"/>
      <c r="G75" s="62">
        <f t="shared" si="6"/>
        <v>0</v>
      </c>
      <c r="N75" s="53"/>
    </row>
    <row r="76" spans="2:14" ht="15.75" hidden="1" customHeight="1" x14ac:dyDescent="0.25">
      <c r="C76" s="51" t="s">
        <v>9</v>
      </c>
      <c r="D76" s="101"/>
      <c r="E76" s="19"/>
      <c r="F76" s="19"/>
      <c r="G76" s="60">
        <f t="shared" si="6"/>
        <v>0</v>
      </c>
      <c r="N76" s="53"/>
    </row>
    <row r="77" spans="2:14" s="54" customFormat="1" ht="15.75" hidden="1" customHeight="1" x14ac:dyDescent="0.25">
      <c r="B77" s="53"/>
      <c r="C77" s="51" t="s">
        <v>10</v>
      </c>
      <c r="D77" s="101"/>
      <c r="E77" s="101"/>
      <c r="F77" s="101"/>
      <c r="G77" s="60">
        <f t="shared" si="6"/>
        <v>0</v>
      </c>
    </row>
    <row r="78" spans="2:14" hidden="1" x14ac:dyDescent="0.25">
      <c r="B78" s="54"/>
      <c r="C78" s="52" t="s">
        <v>11</v>
      </c>
      <c r="D78" s="101"/>
      <c r="E78" s="101"/>
      <c r="F78" s="101"/>
      <c r="G78" s="60">
        <f t="shared" si="6"/>
        <v>0</v>
      </c>
      <c r="N78" s="53"/>
    </row>
    <row r="79" spans="2:14" hidden="1" x14ac:dyDescent="0.25">
      <c r="B79" s="54"/>
      <c r="C79" s="51" t="s">
        <v>15</v>
      </c>
      <c r="D79" s="101"/>
      <c r="E79" s="101"/>
      <c r="F79" s="101"/>
      <c r="G79" s="60">
        <f t="shared" si="6"/>
        <v>0</v>
      </c>
      <c r="N79" s="53"/>
    </row>
    <row r="80" spans="2:14" hidden="1" x14ac:dyDescent="0.25">
      <c r="B80" s="54"/>
      <c r="C80" s="51" t="s">
        <v>12</v>
      </c>
      <c r="D80" s="101"/>
      <c r="E80" s="101"/>
      <c r="F80" s="101"/>
      <c r="G80" s="60">
        <f t="shared" si="6"/>
        <v>0</v>
      </c>
      <c r="N80" s="53"/>
    </row>
    <row r="81" spans="2:14" hidden="1" x14ac:dyDescent="0.25">
      <c r="C81" s="51" t="s">
        <v>55</v>
      </c>
      <c r="D81" s="101"/>
      <c r="E81" s="101"/>
      <c r="F81" s="101"/>
      <c r="G81" s="60">
        <f t="shared" si="6"/>
        <v>0</v>
      </c>
      <c r="N81" s="53"/>
    </row>
    <row r="82" spans="2:14" hidden="1" x14ac:dyDescent="0.25">
      <c r="C82" s="55" t="s">
        <v>58</v>
      </c>
      <c r="D82" s="66">
        <f>SUM(D75:D81)</f>
        <v>0</v>
      </c>
      <c r="E82" s="66">
        <f>SUM(E75:E81)</f>
        <v>0</v>
      </c>
      <c r="F82" s="66">
        <f>SUM(F75:F81)</f>
        <v>0</v>
      </c>
      <c r="G82" s="60">
        <f t="shared" si="6"/>
        <v>0</v>
      </c>
      <c r="N82" s="53"/>
    </row>
    <row r="83" spans="2:14" s="54" customFormat="1" hidden="1" x14ac:dyDescent="0.25">
      <c r="C83" s="70"/>
      <c r="D83" s="71"/>
      <c r="E83" s="71"/>
      <c r="F83" s="71"/>
      <c r="G83" s="72"/>
    </row>
    <row r="84" spans="2:14" hidden="1" x14ac:dyDescent="0.25">
      <c r="C84" s="260" t="s">
        <v>44</v>
      </c>
      <c r="D84" s="261"/>
      <c r="E84" s="261"/>
      <c r="F84" s="261"/>
      <c r="G84" s="262"/>
      <c r="N84" s="53"/>
    </row>
    <row r="85" spans="2:14" ht="21.75" hidden="1" customHeight="1" thickBot="1" x14ac:dyDescent="0.3">
      <c r="C85" s="63" t="s">
        <v>56</v>
      </c>
      <c r="D85" s="64" t="e">
        <f>'1) Budget Table'!#REF!</f>
        <v>#REF!</v>
      </c>
      <c r="E85" s="64" t="e">
        <f>'1) Budget Table'!#REF!</f>
        <v>#REF!</v>
      </c>
      <c r="F85" s="64" t="e">
        <f>'1) Budget Table'!#REF!</f>
        <v>#REF!</v>
      </c>
      <c r="G85" s="65" t="e">
        <f t="shared" ref="G85:G93" si="7">SUM(D85:F85)</f>
        <v>#REF!</v>
      </c>
      <c r="N85" s="53"/>
    </row>
    <row r="86" spans="2:14" ht="15.75" hidden="1" customHeight="1" x14ac:dyDescent="0.25">
      <c r="C86" s="61" t="s">
        <v>8</v>
      </c>
      <c r="D86" s="99"/>
      <c r="E86" s="100"/>
      <c r="F86" s="100"/>
      <c r="G86" s="62">
        <f t="shared" si="7"/>
        <v>0</v>
      </c>
      <c r="N86" s="53"/>
    </row>
    <row r="87" spans="2:14" ht="15.75" hidden="1" customHeight="1" x14ac:dyDescent="0.25">
      <c r="B87" s="54"/>
      <c r="C87" s="51" t="s">
        <v>9</v>
      </c>
      <c r="D87" s="101"/>
      <c r="E87" s="19"/>
      <c r="F87" s="19"/>
      <c r="G87" s="60">
        <f t="shared" si="7"/>
        <v>0</v>
      </c>
      <c r="N87" s="53"/>
    </row>
    <row r="88" spans="2:14" ht="15.75" hidden="1" customHeight="1" x14ac:dyDescent="0.25">
      <c r="C88" s="51" t="s">
        <v>10</v>
      </c>
      <c r="D88" s="101"/>
      <c r="E88" s="101"/>
      <c r="F88" s="101"/>
      <c r="G88" s="60">
        <f t="shared" si="7"/>
        <v>0</v>
      </c>
      <c r="N88" s="53"/>
    </row>
    <row r="89" spans="2:14" hidden="1" x14ac:dyDescent="0.25">
      <c r="C89" s="52" t="s">
        <v>11</v>
      </c>
      <c r="D89" s="101"/>
      <c r="E89" s="101"/>
      <c r="F89" s="101"/>
      <c r="G89" s="60">
        <f t="shared" si="7"/>
        <v>0</v>
      </c>
      <c r="N89" s="53"/>
    </row>
    <row r="90" spans="2:14" hidden="1" x14ac:dyDescent="0.25">
      <c r="C90" s="51" t="s">
        <v>15</v>
      </c>
      <c r="D90" s="101"/>
      <c r="E90" s="101"/>
      <c r="F90" s="101"/>
      <c r="G90" s="60">
        <f t="shared" si="7"/>
        <v>0</v>
      </c>
      <c r="N90" s="53"/>
    </row>
    <row r="91" spans="2:14" ht="25.5" hidden="1" customHeight="1" x14ac:dyDescent="0.25">
      <c r="C91" s="51" t="s">
        <v>12</v>
      </c>
      <c r="D91" s="101"/>
      <c r="E91" s="101"/>
      <c r="F91" s="101"/>
      <c r="G91" s="60">
        <f t="shared" si="7"/>
        <v>0</v>
      </c>
      <c r="N91" s="53"/>
    </row>
    <row r="92" spans="2:14" hidden="1" x14ac:dyDescent="0.25">
      <c r="B92" s="54"/>
      <c r="C92" s="51" t="s">
        <v>55</v>
      </c>
      <c r="D92" s="101"/>
      <c r="E92" s="101"/>
      <c r="F92" s="101"/>
      <c r="G92" s="60">
        <f t="shared" si="7"/>
        <v>0</v>
      </c>
      <c r="N92" s="53"/>
    </row>
    <row r="93" spans="2:14" ht="15.75" hidden="1" customHeight="1" x14ac:dyDescent="0.25">
      <c r="C93" s="55" t="s">
        <v>58</v>
      </c>
      <c r="D93" s="66">
        <f>SUM(D86:D92)</f>
        <v>0</v>
      </c>
      <c r="E93" s="66">
        <f>SUM(E86:E92)</f>
        <v>0</v>
      </c>
      <c r="F93" s="66">
        <f>SUM(F86:F92)</f>
        <v>0</v>
      </c>
      <c r="G93" s="60">
        <f t="shared" si="7"/>
        <v>0</v>
      </c>
      <c r="N93" s="53"/>
    </row>
    <row r="94" spans="2:14" ht="25.5" hidden="1" customHeight="1" x14ac:dyDescent="0.25">
      <c r="D94" s="56"/>
      <c r="E94" s="56"/>
      <c r="F94" s="56"/>
      <c r="G94" s="56"/>
      <c r="N94" s="53"/>
    </row>
    <row r="95" spans="2:14" hidden="1" x14ac:dyDescent="0.25">
      <c r="B95" s="260" t="s">
        <v>66</v>
      </c>
      <c r="C95" s="261"/>
      <c r="D95" s="261"/>
      <c r="E95" s="261"/>
      <c r="F95" s="261"/>
      <c r="G95" s="262"/>
      <c r="N95" s="53"/>
    </row>
    <row r="96" spans="2:14" hidden="1" x14ac:dyDescent="0.25">
      <c r="C96" s="260" t="s">
        <v>45</v>
      </c>
      <c r="D96" s="261"/>
      <c r="E96" s="261"/>
      <c r="F96" s="261"/>
      <c r="G96" s="262"/>
      <c r="N96" s="53"/>
    </row>
    <row r="97" spans="3:14" ht="22.5" hidden="1" customHeight="1" thickBot="1" x14ac:dyDescent="0.3">
      <c r="C97" s="63" t="s">
        <v>56</v>
      </c>
      <c r="D97" s="64" t="e">
        <f>'1) Budget Table'!#REF!</f>
        <v>#REF!</v>
      </c>
      <c r="E97" s="64" t="e">
        <f>'1) Budget Table'!#REF!</f>
        <v>#REF!</v>
      </c>
      <c r="F97" s="64" t="e">
        <f>'1) Budget Table'!#REF!</f>
        <v>#REF!</v>
      </c>
      <c r="G97" s="65" t="e">
        <f>SUM(D97:F97)</f>
        <v>#REF!</v>
      </c>
      <c r="N97" s="53"/>
    </row>
    <row r="98" spans="3:14" hidden="1" x14ac:dyDescent="0.25">
      <c r="C98" s="61" t="s">
        <v>8</v>
      </c>
      <c r="D98" s="99"/>
      <c r="E98" s="100"/>
      <c r="F98" s="100"/>
      <c r="G98" s="62">
        <f t="shared" ref="G98:G105" si="8">SUM(D98:F98)</f>
        <v>0</v>
      </c>
      <c r="N98" s="53"/>
    </row>
    <row r="99" spans="3:14" hidden="1" x14ac:dyDescent="0.25">
      <c r="C99" s="51" t="s">
        <v>9</v>
      </c>
      <c r="D99" s="101"/>
      <c r="E99" s="19"/>
      <c r="F99" s="19"/>
      <c r="G99" s="60">
        <f t="shared" si="8"/>
        <v>0</v>
      </c>
      <c r="N99" s="53"/>
    </row>
    <row r="100" spans="3:14" ht="15.75" hidden="1" customHeight="1" x14ac:dyDescent="0.25">
      <c r="C100" s="51" t="s">
        <v>10</v>
      </c>
      <c r="D100" s="101"/>
      <c r="E100" s="101"/>
      <c r="F100" s="101"/>
      <c r="G100" s="60">
        <f t="shared" si="8"/>
        <v>0</v>
      </c>
      <c r="N100" s="53"/>
    </row>
    <row r="101" spans="3:14" hidden="1" x14ac:dyDescent="0.25">
      <c r="C101" s="52" t="s">
        <v>11</v>
      </c>
      <c r="D101" s="101"/>
      <c r="E101" s="101"/>
      <c r="F101" s="101"/>
      <c r="G101" s="60">
        <f t="shared" si="8"/>
        <v>0</v>
      </c>
      <c r="N101" s="53"/>
    </row>
    <row r="102" spans="3:14" hidden="1" x14ac:dyDescent="0.25">
      <c r="C102" s="51" t="s">
        <v>15</v>
      </c>
      <c r="D102" s="101"/>
      <c r="E102" s="101"/>
      <c r="F102" s="101"/>
      <c r="G102" s="60">
        <f t="shared" si="8"/>
        <v>0</v>
      </c>
      <c r="N102" s="53"/>
    </row>
    <row r="103" spans="3:14" hidden="1" x14ac:dyDescent="0.25">
      <c r="C103" s="51" t="s">
        <v>12</v>
      </c>
      <c r="D103" s="101"/>
      <c r="E103" s="101"/>
      <c r="F103" s="101"/>
      <c r="G103" s="60">
        <f t="shared" si="8"/>
        <v>0</v>
      </c>
      <c r="N103" s="53"/>
    </row>
    <row r="104" spans="3:14" hidden="1" x14ac:dyDescent="0.25">
      <c r="C104" s="51" t="s">
        <v>55</v>
      </c>
      <c r="D104" s="101"/>
      <c r="E104" s="101"/>
      <c r="F104" s="101"/>
      <c r="G104" s="60">
        <f t="shared" si="8"/>
        <v>0</v>
      </c>
      <c r="N104" s="53"/>
    </row>
    <row r="105" spans="3:14" hidden="1" x14ac:dyDescent="0.25">
      <c r="C105" s="55" t="s">
        <v>58</v>
      </c>
      <c r="D105" s="66">
        <f>SUM(D98:D104)</f>
        <v>0</v>
      </c>
      <c r="E105" s="66">
        <f>SUM(E98:E104)</f>
        <v>0</v>
      </c>
      <c r="F105" s="66">
        <f>SUM(F98:F104)</f>
        <v>0</v>
      </c>
      <c r="G105" s="60">
        <f t="shared" si="8"/>
        <v>0</v>
      </c>
      <c r="N105" s="53"/>
    </row>
    <row r="106" spans="3:14" s="54" customFormat="1" hidden="1" x14ac:dyDescent="0.25">
      <c r="C106" s="70"/>
      <c r="D106" s="71"/>
      <c r="E106" s="71"/>
      <c r="F106" s="71"/>
      <c r="G106" s="72"/>
    </row>
    <row r="107" spans="3:14" ht="15.75" hidden="1" customHeight="1" x14ac:dyDescent="0.25">
      <c r="C107" s="260" t="s">
        <v>67</v>
      </c>
      <c r="D107" s="261"/>
      <c r="E107" s="261"/>
      <c r="F107" s="261"/>
      <c r="G107" s="262"/>
      <c r="N107" s="53"/>
    </row>
    <row r="108" spans="3:14" ht="21.75" hidden="1" customHeight="1" thickBot="1" x14ac:dyDescent="0.3">
      <c r="C108" s="63" t="s">
        <v>56</v>
      </c>
      <c r="D108" s="64" t="e">
        <f>'1) Budget Table'!#REF!</f>
        <v>#REF!</v>
      </c>
      <c r="E108" s="64" t="e">
        <f>'1) Budget Table'!#REF!</f>
        <v>#REF!</v>
      </c>
      <c r="F108" s="64" t="e">
        <f>'1) Budget Table'!#REF!</f>
        <v>#REF!</v>
      </c>
      <c r="G108" s="65" t="e">
        <f t="shared" ref="G108:G116" si="9">SUM(D108:F108)</f>
        <v>#REF!</v>
      </c>
      <c r="N108" s="53"/>
    </row>
    <row r="109" spans="3:14" hidden="1" x14ac:dyDescent="0.25">
      <c r="C109" s="61" t="s">
        <v>8</v>
      </c>
      <c r="D109" s="99"/>
      <c r="E109" s="100"/>
      <c r="F109" s="100"/>
      <c r="G109" s="62">
        <f t="shared" si="9"/>
        <v>0</v>
      </c>
      <c r="N109" s="53"/>
    </row>
    <row r="110" spans="3:14" hidden="1" x14ac:dyDescent="0.25">
      <c r="C110" s="51" t="s">
        <v>9</v>
      </c>
      <c r="D110" s="101"/>
      <c r="E110" s="19"/>
      <c r="F110" s="19"/>
      <c r="G110" s="60">
        <f t="shared" si="9"/>
        <v>0</v>
      </c>
      <c r="N110" s="53"/>
    </row>
    <row r="111" spans="3:14" ht="31.5" hidden="1" x14ac:dyDescent="0.25">
      <c r="C111" s="51" t="s">
        <v>10</v>
      </c>
      <c r="D111" s="101"/>
      <c r="E111" s="101"/>
      <c r="F111" s="101"/>
      <c r="G111" s="60">
        <f t="shared" si="9"/>
        <v>0</v>
      </c>
      <c r="N111" s="53"/>
    </row>
    <row r="112" spans="3:14" hidden="1" x14ac:dyDescent="0.25">
      <c r="C112" s="52" t="s">
        <v>11</v>
      </c>
      <c r="D112" s="101"/>
      <c r="E112" s="101"/>
      <c r="F112" s="101"/>
      <c r="G112" s="60">
        <f t="shared" si="9"/>
        <v>0</v>
      </c>
      <c r="N112" s="53"/>
    </row>
    <row r="113" spans="3:14" hidden="1" x14ac:dyDescent="0.25">
      <c r="C113" s="51" t="s">
        <v>15</v>
      </c>
      <c r="D113" s="101"/>
      <c r="E113" s="101"/>
      <c r="F113" s="101"/>
      <c r="G113" s="60">
        <f t="shared" si="9"/>
        <v>0</v>
      </c>
      <c r="N113" s="53"/>
    </row>
    <row r="114" spans="3:14" hidden="1" x14ac:dyDescent="0.25">
      <c r="C114" s="51" t="s">
        <v>12</v>
      </c>
      <c r="D114" s="101"/>
      <c r="E114" s="101"/>
      <c r="F114" s="101"/>
      <c r="G114" s="60">
        <f t="shared" si="9"/>
        <v>0</v>
      </c>
      <c r="N114" s="53"/>
    </row>
    <row r="115" spans="3:14" hidden="1" x14ac:dyDescent="0.25">
      <c r="C115" s="51" t="s">
        <v>55</v>
      </c>
      <c r="D115" s="101"/>
      <c r="E115" s="101"/>
      <c r="F115" s="101"/>
      <c r="G115" s="60">
        <f t="shared" si="9"/>
        <v>0</v>
      </c>
      <c r="N115" s="53"/>
    </row>
    <row r="116" spans="3:14" hidden="1" x14ac:dyDescent="0.25">
      <c r="C116" s="55" t="s">
        <v>58</v>
      </c>
      <c r="D116" s="66">
        <f>SUM(D109:D115)</f>
        <v>0</v>
      </c>
      <c r="E116" s="66">
        <f>SUM(E109:E115)</f>
        <v>0</v>
      </c>
      <c r="F116" s="66">
        <f>SUM(F109:F115)</f>
        <v>0</v>
      </c>
      <c r="G116" s="60">
        <f t="shared" si="9"/>
        <v>0</v>
      </c>
      <c r="N116" s="53"/>
    </row>
    <row r="117" spans="3:14" s="54" customFormat="1" hidden="1" x14ac:dyDescent="0.25">
      <c r="C117" s="70"/>
      <c r="D117" s="71"/>
      <c r="E117" s="71"/>
      <c r="F117" s="71"/>
      <c r="G117" s="72"/>
    </row>
    <row r="118" spans="3:14" hidden="1" x14ac:dyDescent="0.25">
      <c r="C118" s="260" t="s">
        <v>46</v>
      </c>
      <c r="D118" s="261"/>
      <c r="E118" s="261"/>
      <c r="F118" s="261"/>
      <c r="G118" s="262"/>
      <c r="N118" s="53"/>
    </row>
    <row r="119" spans="3:14" ht="21" hidden="1" customHeight="1" thickBot="1" x14ac:dyDescent="0.3">
      <c r="C119" s="63" t="s">
        <v>56</v>
      </c>
      <c r="D119" s="64" t="e">
        <f>'1) Budget Table'!#REF!</f>
        <v>#REF!</v>
      </c>
      <c r="E119" s="64" t="e">
        <f>'1) Budget Table'!#REF!</f>
        <v>#REF!</v>
      </c>
      <c r="F119" s="64" t="e">
        <f>'1) Budget Table'!#REF!</f>
        <v>#REF!</v>
      </c>
      <c r="G119" s="65" t="e">
        <f t="shared" ref="G119:G127" si="10">SUM(D119:F119)</f>
        <v>#REF!</v>
      </c>
      <c r="N119" s="53"/>
    </row>
    <row r="120" spans="3:14" hidden="1" x14ac:dyDescent="0.25">
      <c r="C120" s="61" t="s">
        <v>8</v>
      </c>
      <c r="D120" s="99"/>
      <c r="E120" s="100"/>
      <c r="F120" s="100"/>
      <c r="G120" s="62">
        <f t="shared" si="10"/>
        <v>0</v>
      </c>
      <c r="N120" s="53"/>
    </row>
    <row r="121" spans="3:14" hidden="1" x14ac:dyDescent="0.25">
      <c r="C121" s="51" t="s">
        <v>9</v>
      </c>
      <c r="D121" s="101"/>
      <c r="E121" s="19"/>
      <c r="F121" s="19"/>
      <c r="G121" s="60">
        <f t="shared" si="10"/>
        <v>0</v>
      </c>
      <c r="N121" s="53"/>
    </row>
    <row r="122" spans="3:14" ht="31.5" hidden="1" x14ac:dyDescent="0.25">
      <c r="C122" s="51" t="s">
        <v>10</v>
      </c>
      <c r="D122" s="101"/>
      <c r="E122" s="101"/>
      <c r="F122" s="101"/>
      <c r="G122" s="60">
        <f t="shared" si="10"/>
        <v>0</v>
      </c>
      <c r="N122" s="53"/>
    </row>
    <row r="123" spans="3:14" hidden="1" x14ac:dyDescent="0.25">
      <c r="C123" s="52" t="s">
        <v>11</v>
      </c>
      <c r="D123" s="101"/>
      <c r="E123" s="101"/>
      <c r="F123" s="101"/>
      <c r="G123" s="60">
        <f t="shared" si="10"/>
        <v>0</v>
      </c>
      <c r="N123" s="53"/>
    </row>
    <row r="124" spans="3:14" hidden="1" x14ac:dyDescent="0.25">
      <c r="C124" s="51" t="s">
        <v>15</v>
      </c>
      <c r="D124" s="101"/>
      <c r="E124" s="101"/>
      <c r="F124" s="101"/>
      <c r="G124" s="60">
        <f t="shared" si="10"/>
        <v>0</v>
      </c>
      <c r="N124" s="53"/>
    </row>
    <row r="125" spans="3:14" hidden="1" x14ac:dyDescent="0.25">
      <c r="C125" s="51" t="s">
        <v>12</v>
      </c>
      <c r="D125" s="101"/>
      <c r="E125" s="101"/>
      <c r="F125" s="101"/>
      <c r="G125" s="60">
        <f t="shared" si="10"/>
        <v>0</v>
      </c>
      <c r="N125" s="53"/>
    </row>
    <row r="126" spans="3:14" hidden="1" x14ac:dyDescent="0.25">
      <c r="C126" s="51" t="s">
        <v>55</v>
      </c>
      <c r="D126" s="101"/>
      <c r="E126" s="101"/>
      <c r="F126" s="101"/>
      <c r="G126" s="60">
        <f t="shared" si="10"/>
        <v>0</v>
      </c>
      <c r="N126" s="53"/>
    </row>
    <row r="127" spans="3:14" hidden="1" x14ac:dyDescent="0.25">
      <c r="C127" s="55" t="s">
        <v>58</v>
      </c>
      <c r="D127" s="66">
        <f>SUM(D120:D126)</f>
        <v>0</v>
      </c>
      <c r="E127" s="66">
        <f>SUM(E120:E126)</f>
        <v>0</v>
      </c>
      <c r="F127" s="66">
        <f>SUM(F120:F126)</f>
        <v>0</v>
      </c>
      <c r="G127" s="60">
        <f t="shared" si="10"/>
        <v>0</v>
      </c>
      <c r="N127" s="53"/>
    </row>
    <row r="128" spans="3:14" s="54" customFormat="1" hidden="1" x14ac:dyDescent="0.25">
      <c r="C128" s="70"/>
      <c r="D128" s="71"/>
      <c r="E128" s="71"/>
      <c r="F128" s="71"/>
      <c r="G128" s="72"/>
    </row>
    <row r="129" spans="2:14" hidden="1" x14ac:dyDescent="0.25">
      <c r="C129" s="260" t="s">
        <v>47</v>
      </c>
      <c r="D129" s="261"/>
      <c r="E129" s="261"/>
      <c r="F129" s="261"/>
      <c r="G129" s="262"/>
      <c r="N129" s="53"/>
    </row>
    <row r="130" spans="2:14" ht="24" hidden="1" customHeight="1" thickBot="1" x14ac:dyDescent="0.3">
      <c r="C130" s="63" t="s">
        <v>56</v>
      </c>
      <c r="D130" s="64" t="e">
        <f>'1) Budget Table'!#REF!</f>
        <v>#REF!</v>
      </c>
      <c r="E130" s="64" t="e">
        <f>'1) Budget Table'!#REF!</f>
        <v>#REF!</v>
      </c>
      <c r="F130" s="64" t="e">
        <f>'1) Budget Table'!#REF!</f>
        <v>#REF!</v>
      </c>
      <c r="G130" s="65" t="e">
        <f t="shared" ref="G130:G138" si="11">SUM(D130:F130)</f>
        <v>#REF!</v>
      </c>
      <c r="N130" s="53"/>
    </row>
    <row r="131" spans="2:14" ht="15.75" hidden="1" customHeight="1" x14ac:dyDescent="0.25">
      <c r="C131" s="61" t="s">
        <v>8</v>
      </c>
      <c r="D131" s="99"/>
      <c r="E131" s="100"/>
      <c r="F131" s="100"/>
      <c r="G131" s="62">
        <f t="shared" si="11"/>
        <v>0</v>
      </c>
      <c r="N131" s="53"/>
    </row>
    <row r="132" spans="2:14" s="56" customFormat="1" hidden="1" x14ac:dyDescent="0.25">
      <c r="C132" s="51" t="s">
        <v>9</v>
      </c>
      <c r="D132" s="101"/>
      <c r="E132" s="19"/>
      <c r="F132" s="19"/>
      <c r="G132" s="60">
        <f t="shared" si="11"/>
        <v>0</v>
      </c>
    </row>
    <row r="133" spans="2:14" s="56" customFormat="1" ht="15.75" hidden="1" customHeight="1" x14ac:dyDescent="0.25">
      <c r="C133" s="51" t="s">
        <v>10</v>
      </c>
      <c r="D133" s="101"/>
      <c r="E133" s="101"/>
      <c r="F133" s="101"/>
      <c r="G133" s="60">
        <f t="shared" si="11"/>
        <v>0</v>
      </c>
    </row>
    <row r="134" spans="2:14" s="56" customFormat="1" hidden="1" x14ac:dyDescent="0.25">
      <c r="C134" s="52" t="s">
        <v>11</v>
      </c>
      <c r="D134" s="101"/>
      <c r="E134" s="101"/>
      <c r="F134" s="101"/>
      <c r="G134" s="60">
        <f t="shared" si="11"/>
        <v>0</v>
      </c>
    </row>
    <row r="135" spans="2:14" s="56" customFormat="1" hidden="1" x14ac:dyDescent="0.25">
      <c r="C135" s="51" t="s">
        <v>15</v>
      </c>
      <c r="D135" s="101"/>
      <c r="E135" s="101"/>
      <c r="F135" s="101"/>
      <c r="G135" s="60">
        <f t="shared" si="11"/>
        <v>0</v>
      </c>
    </row>
    <row r="136" spans="2:14" s="56" customFormat="1" ht="15.75" hidden="1" customHeight="1" x14ac:dyDescent="0.25">
      <c r="C136" s="51" t="s">
        <v>12</v>
      </c>
      <c r="D136" s="101"/>
      <c r="E136" s="101"/>
      <c r="F136" s="101"/>
      <c r="G136" s="60">
        <f t="shared" si="11"/>
        <v>0</v>
      </c>
    </row>
    <row r="137" spans="2:14" s="56" customFormat="1" hidden="1" x14ac:dyDescent="0.25">
      <c r="C137" s="51" t="s">
        <v>55</v>
      </c>
      <c r="D137" s="101"/>
      <c r="E137" s="101"/>
      <c r="F137" s="101"/>
      <c r="G137" s="60">
        <f t="shared" si="11"/>
        <v>0</v>
      </c>
    </row>
    <row r="138" spans="2:14" s="56" customFormat="1" hidden="1" x14ac:dyDescent="0.25">
      <c r="C138" s="55" t="s">
        <v>58</v>
      </c>
      <c r="D138" s="66">
        <f>SUM(D131:D137)</f>
        <v>0</v>
      </c>
      <c r="E138" s="66">
        <f>SUM(E131:E137)</f>
        <v>0</v>
      </c>
      <c r="F138" s="66">
        <f>SUM(F131:F137)</f>
        <v>0</v>
      </c>
      <c r="G138" s="60">
        <f t="shared" si="11"/>
        <v>0</v>
      </c>
    </row>
    <row r="139" spans="2:14" s="56" customFormat="1" hidden="1" x14ac:dyDescent="0.25">
      <c r="C139" s="53"/>
      <c r="D139" s="54"/>
      <c r="E139" s="54"/>
      <c r="F139" s="54"/>
      <c r="G139" s="53"/>
    </row>
    <row r="140" spans="2:14" s="56" customFormat="1" hidden="1" x14ac:dyDescent="0.25">
      <c r="B140" s="260" t="s">
        <v>68</v>
      </c>
      <c r="C140" s="261"/>
      <c r="D140" s="261"/>
      <c r="E140" s="261"/>
      <c r="F140" s="261"/>
      <c r="G140" s="262"/>
    </row>
    <row r="141" spans="2:14" s="56" customFormat="1" hidden="1" x14ac:dyDescent="0.25">
      <c r="B141" s="53"/>
      <c r="C141" s="260" t="s">
        <v>48</v>
      </c>
      <c r="D141" s="261"/>
      <c r="E141" s="261"/>
      <c r="F141" s="261"/>
      <c r="G141" s="262"/>
    </row>
    <row r="142" spans="2:14" s="56" customFormat="1" ht="24" hidden="1" customHeight="1" thickBot="1" x14ac:dyDescent="0.3">
      <c r="B142" s="53"/>
      <c r="C142" s="63" t="s">
        <v>56</v>
      </c>
      <c r="D142" s="64" t="e">
        <f>'1) Budget Table'!#REF!</f>
        <v>#REF!</v>
      </c>
      <c r="E142" s="64" t="e">
        <f>'1) Budget Table'!#REF!</f>
        <v>#REF!</v>
      </c>
      <c r="F142" s="64" t="e">
        <f>'1) Budget Table'!#REF!</f>
        <v>#REF!</v>
      </c>
      <c r="G142" s="65" t="e">
        <f>SUM(D142:F142)</f>
        <v>#REF!</v>
      </c>
    </row>
    <row r="143" spans="2:14" s="56" customFormat="1" ht="24.75" hidden="1" customHeight="1" x14ac:dyDescent="0.25">
      <c r="B143" s="53"/>
      <c r="C143" s="61" t="s">
        <v>8</v>
      </c>
      <c r="D143" s="99"/>
      <c r="E143" s="100"/>
      <c r="F143" s="100"/>
      <c r="G143" s="62">
        <f t="shared" ref="G143:G150" si="12">SUM(D143:F143)</f>
        <v>0</v>
      </c>
    </row>
    <row r="144" spans="2:14" s="56" customFormat="1" ht="15.75" hidden="1" customHeight="1" x14ac:dyDescent="0.25">
      <c r="B144" s="53"/>
      <c r="C144" s="51" t="s">
        <v>9</v>
      </c>
      <c r="D144" s="101"/>
      <c r="E144" s="19"/>
      <c r="F144" s="19"/>
      <c r="G144" s="60">
        <f t="shared" si="12"/>
        <v>0</v>
      </c>
    </row>
    <row r="145" spans="2:7" s="56" customFormat="1" ht="15.75" hidden="1" customHeight="1" x14ac:dyDescent="0.25">
      <c r="B145" s="53"/>
      <c r="C145" s="51" t="s">
        <v>10</v>
      </c>
      <c r="D145" s="101"/>
      <c r="E145" s="101"/>
      <c r="F145" s="101"/>
      <c r="G145" s="60">
        <f t="shared" si="12"/>
        <v>0</v>
      </c>
    </row>
    <row r="146" spans="2:7" s="56" customFormat="1" ht="15.75" hidden="1" customHeight="1" x14ac:dyDescent="0.25">
      <c r="B146" s="53"/>
      <c r="C146" s="52" t="s">
        <v>11</v>
      </c>
      <c r="D146" s="101"/>
      <c r="E146" s="101"/>
      <c r="F146" s="101"/>
      <c r="G146" s="60">
        <f t="shared" si="12"/>
        <v>0</v>
      </c>
    </row>
    <row r="147" spans="2:7" s="56" customFormat="1" ht="15.75" hidden="1" customHeight="1" x14ac:dyDescent="0.25">
      <c r="B147" s="53"/>
      <c r="C147" s="51" t="s">
        <v>15</v>
      </c>
      <c r="D147" s="101"/>
      <c r="E147" s="101"/>
      <c r="F147" s="101"/>
      <c r="G147" s="60">
        <f t="shared" si="12"/>
        <v>0</v>
      </c>
    </row>
    <row r="148" spans="2:7" s="56" customFormat="1" ht="15.75" hidden="1" customHeight="1" x14ac:dyDescent="0.25">
      <c r="B148" s="53"/>
      <c r="C148" s="51" t="s">
        <v>12</v>
      </c>
      <c r="D148" s="101"/>
      <c r="E148" s="101"/>
      <c r="F148" s="101"/>
      <c r="G148" s="60">
        <f t="shared" si="12"/>
        <v>0</v>
      </c>
    </row>
    <row r="149" spans="2:7" s="56" customFormat="1" ht="15.75" hidden="1" customHeight="1" x14ac:dyDescent="0.25">
      <c r="B149" s="53"/>
      <c r="C149" s="51" t="s">
        <v>55</v>
      </c>
      <c r="D149" s="101"/>
      <c r="E149" s="101"/>
      <c r="F149" s="101"/>
      <c r="G149" s="60">
        <f t="shared" si="12"/>
        <v>0</v>
      </c>
    </row>
    <row r="150" spans="2:7" s="56" customFormat="1" ht="15.75" hidden="1" customHeight="1" x14ac:dyDescent="0.25">
      <c r="B150" s="53"/>
      <c r="C150" s="55" t="s">
        <v>58</v>
      </c>
      <c r="D150" s="66">
        <f>SUM(D143:D149)</f>
        <v>0</v>
      </c>
      <c r="E150" s="66">
        <f>SUM(E143:E149)</f>
        <v>0</v>
      </c>
      <c r="F150" s="66">
        <f>SUM(F143:F149)</f>
        <v>0</v>
      </c>
      <c r="G150" s="60">
        <f t="shared" si="12"/>
        <v>0</v>
      </c>
    </row>
    <row r="151" spans="2:7" s="54" customFormat="1" ht="15.75" hidden="1" customHeight="1" x14ac:dyDescent="0.25">
      <c r="C151" s="70"/>
      <c r="D151" s="71"/>
      <c r="E151" s="71"/>
      <c r="F151" s="71"/>
      <c r="G151" s="72"/>
    </row>
    <row r="152" spans="2:7" s="56" customFormat="1" ht="15.75" hidden="1" customHeight="1" x14ac:dyDescent="0.25">
      <c r="C152" s="260" t="s">
        <v>49</v>
      </c>
      <c r="D152" s="261"/>
      <c r="E152" s="261"/>
      <c r="F152" s="261"/>
      <c r="G152" s="262"/>
    </row>
    <row r="153" spans="2:7" s="56" customFormat="1" ht="21" hidden="1" customHeight="1" thickBot="1" x14ac:dyDescent="0.3">
      <c r="C153" s="63" t="s">
        <v>56</v>
      </c>
      <c r="D153" s="64" t="e">
        <f>'1) Budget Table'!#REF!</f>
        <v>#REF!</v>
      </c>
      <c r="E153" s="64" t="e">
        <f>'1) Budget Table'!#REF!</f>
        <v>#REF!</v>
      </c>
      <c r="F153" s="64" t="e">
        <f>'1) Budget Table'!#REF!</f>
        <v>#REF!</v>
      </c>
      <c r="G153" s="65" t="e">
        <f t="shared" ref="G153:G161" si="13">SUM(D153:F153)</f>
        <v>#REF!</v>
      </c>
    </row>
    <row r="154" spans="2:7" s="56" customFormat="1" ht="15.75" hidden="1" customHeight="1" x14ac:dyDescent="0.25">
      <c r="C154" s="61" t="s">
        <v>8</v>
      </c>
      <c r="D154" s="99"/>
      <c r="E154" s="100"/>
      <c r="F154" s="100"/>
      <c r="G154" s="62">
        <f t="shared" si="13"/>
        <v>0</v>
      </c>
    </row>
    <row r="155" spans="2:7" s="56" customFormat="1" ht="15.75" hidden="1" customHeight="1" x14ac:dyDescent="0.25">
      <c r="C155" s="51" t="s">
        <v>9</v>
      </c>
      <c r="D155" s="101"/>
      <c r="E155" s="19"/>
      <c r="F155" s="19"/>
      <c r="G155" s="60">
        <f t="shared" si="13"/>
        <v>0</v>
      </c>
    </row>
    <row r="156" spans="2:7" s="56" customFormat="1" ht="15.75" hidden="1" customHeight="1" x14ac:dyDescent="0.25">
      <c r="C156" s="51" t="s">
        <v>10</v>
      </c>
      <c r="D156" s="101"/>
      <c r="E156" s="101"/>
      <c r="F156" s="101"/>
      <c r="G156" s="60">
        <f t="shared" si="13"/>
        <v>0</v>
      </c>
    </row>
    <row r="157" spans="2:7" s="56" customFormat="1" ht="15.75" hidden="1" customHeight="1" x14ac:dyDescent="0.25">
      <c r="C157" s="52" t="s">
        <v>11</v>
      </c>
      <c r="D157" s="101"/>
      <c r="E157" s="101"/>
      <c r="F157" s="101"/>
      <c r="G157" s="60">
        <f t="shared" si="13"/>
        <v>0</v>
      </c>
    </row>
    <row r="158" spans="2:7" s="56" customFormat="1" ht="15.75" hidden="1" customHeight="1" x14ac:dyDescent="0.25">
      <c r="C158" s="51" t="s">
        <v>15</v>
      </c>
      <c r="D158" s="101"/>
      <c r="E158" s="101"/>
      <c r="F158" s="101"/>
      <c r="G158" s="60">
        <f t="shared" si="13"/>
        <v>0</v>
      </c>
    </row>
    <row r="159" spans="2:7" s="56" customFormat="1" ht="15.75" hidden="1" customHeight="1" x14ac:dyDescent="0.25">
      <c r="C159" s="51" t="s">
        <v>12</v>
      </c>
      <c r="D159" s="101"/>
      <c r="E159" s="101"/>
      <c r="F159" s="101"/>
      <c r="G159" s="60">
        <f t="shared" si="13"/>
        <v>0</v>
      </c>
    </row>
    <row r="160" spans="2:7" s="56" customFormat="1" ht="15.75" hidden="1" customHeight="1" x14ac:dyDescent="0.25">
      <c r="C160" s="51" t="s">
        <v>55</v>
      </c>
      <c r="D160" s="101"/>
      <c r="E160" s="101"/>
      <c r="F160" s="101"/>
      <c r="G160" s="60">
        <f t="shared" si="13"/>
        <v>0</v>
      </c>
    </row>
    <row r="161" spans="3:7" s="56" customFormat="1" ht="15.75" hidden="1" customHeight="1" x14ac:dyDescent="0.25">
      <c r="C161" s="55" t="s">
        <v>58</v>
      </c>
      <c r="D161" s="66">
        <f>SUM(D154:D160)</f>
        <v>0</v>
      </c>
      <c r="E161" s="66">
        <f>SUM(E154:E160)</f>
        <v>0</v>
      </c>
      <c r="F161" s="66">
        <f>SUM(F154:F160)</f>
        <v>0</v>
      </c>
      <c r="G161" s="60">
        <f t="shared" si="13"/>
        <v>0</v>
      </c>
    </row>
    <row r="162" spans="3:7" s="54" customFormat="1" ht="15.75" hidden="1" customHeight="1" x14ac:dyDescent="0.25">
      <c r="C162" s="70"/>
      <c r="D162" s="71"/>
      <c r="E162" s="71"/>
      <c r="F162" s="71"/>
      <c r="G162" s="72"/>
    </row>
    <row r="163" spans="3:7" s="56" customFormat="1" ht="15.75" hidden="1" customHeight="1" x14ac:dyDescent="0.25">
      <c r="C163" s="260" t="s">
        <v>50</v>
      </c>
      <c r="D163" s="261"/>
      <c r="E163" s="261"/>
      <c r="F163" s="261"/>
      <c r="G163" s="262"/>
    </row>
    <row r="164" spans="3:7" s="56" customFormat="1" ht="19.5" hidden="1" customHeight="1" thickBot="1" x14ac:dyDescent="0.3">
      <c r="C164" s="63" t="s">
        <v>56</v>
      </c>
      <c r="D164" s="64" t="e">
        <f>'1) Budget Table'!#REF!</f>
        <v>#REF!</v>
      </c>
      <c r="E164" s="64" t="e">
        <f>'1) Budget Table'!#REF!</f>
        <v>#REF!</v>
      </c>
      <c r="F164" s="64" t="e">
        <f>'1) Budget Table'!#REF!</f>
        <v>#REF!</v>
      </c>
      <c r="G164" s="65" t="e">
        <f t="shared" ref="G164:G172" si="14">SUM(D164:F164)</f>
        <v>#REF!</v>
      </c>
    </row>
    <row r="165" spans="3:7" s="56" customFormat="1" ht="15.75" hidden="1" customHeight="1" x14ac:dyDescent="0.25">
      <c r="C165" s="61" t="s">
        <v>8</v>
      </c>
      <c r="D165" s="99"/>
      <c r="E165" s="100"/>
      <c r="F165" s="100"/>
      <c r="G165" s="62">
        <f t="shared" si="14"/>
        <v>0</v>
      </c>
    </row>
    <row r="166" spans="3:7" s="56" customFormat="1" ht="15.75" hidden="1" customHeight="1" x14ac:dyDescent="0.25">
      <c r="C166" s="51" t="s">
        <v>9</v>
      </c>
      <c r="D166" s="101"/>
      <c r="E166" s="19"/>
      <c r="F166" s="19"/>
      <c r="G166" s="60">
        <f t="shared" si="14"/>
        <v>0</v>
      </c>
    </row>
    <row r="167" spans="3:7" s="56" customFormat="1" ht="15.75" hidden="1" customHeight="1" x14ac:dyDescent="0.25">
      <c r="C167" s="51" t="s">
        <v>10</v>
      </c>
      <c r="D167" s="101"/>
      <c r="E167" s="101"/>
      <c r="F167" s="101"/>
      <c r="G167" s="60">
        <f t="shared" si="14"/>
        <v>0</v>
      </c>
    </row>
    <row r="168" spans="3:7" s="56" customFormat="1" ht="15.75" hidden="1" customHeight="1" x14ac:dyDescent="0.25">
      <c r="C168" s="52" t="s">
        <v>11</v>
      </c>
      <c r="D168" s="101"/>
      <c r="E168" s="101"/>
      <c r="F168" s="101"/>
      <c r="G168" s="60">
        <f t="shared" si="14"/>
        <v>0</v>
      </c>
    </row>
    <row r="169" spans="3:7" s="56" customFormat="1" ht="15.75" hidden="1" customHeight="1" x14ac:dyDescent="0.25">
      <c r="C169" s="51" t="s">
        <v>15</v>
      </c>
      <c r="D169" s="101"/>
      <c r="E169" s="101"/>
      <c r="F169" s="101"/>
      <c r="G169" s="60">
        <f t="shared" si="14"/>
        <v>0</v>
      </c>
    </row>
    <row r="170" spans="3:7" s="56" customFormat="1" ht="15.75" hidden="1" customHeight="1" x14ac:dyDescent="0.25">
      <c r="C170" s="51" t="s">
        <v>12</v>
      </c>
      <c r="D170" s="101"/>
      <c r="E170" s="101"/>
      <c r="F170" s="101"/>
      <c r="G170" s="60">
        <f t="shared" si="14"/>
        <v>0</v>
      </c>
    </row>
    <row r="171" spans="3:7" s="56" customFormat="1" ht="15.75" hidden="1" customHeight="1" x14ac:dyDescent="0.25">
      <c r="C171" s="51" t="s">
        <v>55</v>
      </c>
      <c r="D171" s="101"/>
      <c r="E171" s="101"/>
      <c r="F171" s="101"/>
      <c r="G171" s="60">
        <f t="shared" si="14"/>
        <v>0</v>
      </c>
    </row>
    <row r="172" spans="3:7" s="56" customFormat="1" ht="15.75" hidden="1" customHeight="1" x14ac:dyDescent="0.25">
      <c r="C172" s="55" t="s">
        <v>58</v>
      </c>
      <c r="D172" s="66">
        <f>SUM(D165:D171)</f>
        <v>0</v>
      </c>
      <c r="E172" s="66">
        <f>SUM(E165:E171)</f>
        <v>0</v>
      </c>
      <c r="F172" s="66">
        <f>SUM(F165:F171)</f>
        <v>0</v>
      </c>
      <c r="G172" s="60">
        <f t="shared" si="14"/>
        <v>0</v>
      </c>
    </row>
    <row r="173" spans="3:7" s="54" customFormat="1" ht="15.75" hidden="1" customHeight="1" x14ac:dyDescent="0.25">
      <c r="C173" s="70"/>
      <c r="D173" s="71"/>
      <c r="E173" s="71"/>
      <c r="F173" s="71"/>
      <c r="G173" s="72"/>
    </row>
    <row r="174" spans="3:7" s="56" customFormat="1" ht="15.75" hidden="1" customHeight="1" x14ac:dyDescent="0.25">
      <c r="C174" s="260" t="s">
        <v>51</v>
      </c>
      <c r="D174" s="261"/>
      <c r="E174" s="261"/>
      <c r="F174" s="261"/>
      <c r="G174" s="262"/>
    </row>
    <row r="175" spans="3:7" s="56" customFormat="1" ht="22.5" hidden="1" customHeight="1" thickBot="1" x14ac:dyDescent="0.3">
      <c r="C175" s="63" t="s">
        <v>56</v>
      </c>
      <c r="D175" s="64" t="e">
        <f>'1) Budget Table'!#REF!</f>
        <v>#REF!</v>
      </c>
      <c r="E175" s="64" t="e">
        <f>'1) Budget Table'!#REF!</f>
        <v>#REF!</v>
      </c>
      <c r="F175" s="64" t="e">
        <f>'1) Budget Table'!#REF!</f>
        <v>#REF!</v>
      </c>
      <c r="G175" s="65" t="e">
        <f t="shared" ref="G175:G183" si="15">SUM(D175:F175)</f>
        <v>#REF!</v>
      </c>
    </row>
    <row r="176" spans="3:7" s="56" customFormat="1" ht="15.75" hidden="1" customHeight="1" x14ac:dyDescent="0.25">
      <c r="C176" s="61" t="s">
        <v>8</v>
      </c>
      <c r="D176" s="99"/>
      <c r="E176" s="100"/>
      <c r="F176" s="100"/>
      <c r="G176" s="62">
        <f t="shared" si="15"/>
        <v>0</v>
      </c>
    </row>
    <row r="177" spans="3:7" s="56" customFormat="1" ht="15.75" hidden="1" customHeight="1" x14ac:dyDescent="0.25">
      <c r="C177" s="51" t="s">
        <v>9</v>
      </c>
      <c r="D177" s="101"/>
      <c r="E177" s="19"/>
      <c r="F177" s="19"/>
      <c r="G177" s="60">
        <f t="shared" si="15"/>
        <v>0</v>
      </c>
    </row>
    <row r="178" spans="3:7" s="56" customFormat="1" ht="15.75" hidden="1" customHeight="1" x14ac:dyDescent="0.25">
      <c r="C178" s="51" t="s">
        <v>10</v>
      </c>
      <c r="D178" s="101"/>
      <c r="E178" s="101"/>
      <c r="F178" s="101"/>
      <c r="G178" s="60">
        <f t="shared" si="15"/>
        <v>0</v>
      </c>
    </row>
    <row r="179" spans="3:7" s="56" customFormat="1" ht="15.75" hidden="1" customHeight="1" x14ac:dyDescent="0.25">
      <c r="C179" s="52" t="s">
        <v>11</v>
      </c>
      <c r="D179" s="101"/>
      <c r="E179" s="101"/>
      <c r="F179" s="101"/>
      <c r="G179" s="60">
        <f t="shared" si="15"/>
        <v>0</v>
      </c>
    </row>
    <row r="180" spans="3:7" s="56" customFormat="1" ht="15.75" hidden="1" customHeight="1" x14ac:dyDescent="0.25">
      <c r="C180" s="51" t="s">
        <v>15</v>
      </c>
      <c r="D180" s="101"/>
      <c r="E180" s="101"/>
      <c r="F180" s="101"/>
      <c r="G180" s="60">
        <f t="shared" si="15"/>
        <v>0</v>
      </c>
    </row>
    <row r="181" spans="3:7" s="56" customFormat="1" ht="15.75" hidden="1" customHeight="1" x14ac:dyDescent="0.25">
      <c r="C181" s="51" t="s">
        <v>12</v>
      </c>
      <c r="D181" s="101"/>
      <c r="E181" s="101"/>
      <c r="F181" s="101"/>
      <c r="G181" s="60">
        <f t="shared" si="15"/>
        <v>0</v>
      </c>
    </row>
    <row r="182" spans="3:7" s="56" customFormat="1" ht="15.75" hidden="1" customHeight="1" x14ac:dyDescent="0.25">
      <c r="C182" s="51" t="s">
        <v>55</v>
      </c>
      <c r="D182" s="101"/>
      <c r="E182" s="101"/>
      <c r="F182" s="101"/>
      <c r="G182" s="60">
        <f t="shared" si="15"/>
        <v>0</v>
      </c>
    </row>
    <row r="183" spans="3:7" s="56" customFormat="1" ht="15.75" hidden="1" customHeight="1" x14ac:dyDescent="0.25">
      <c r="C183" s="55" t="s">
        <v>58</v>
      </c>
      <c r="D183" s="66">
        <f>SUM(D176:D182)</f>
        <v>0</v>
      </c>
      <c r="E183" s="66">
        <f>SUM(E176:E182)</f>
        <v>0</v>
      </c>
      <c r="F183" s="66">
        <f>SUM(F176:F182)</f>
        <v>0</v>
      </c>
      <c r="G183" s="60">
        <f t="shared" si="15"/>
        <v>0</v>
      </c>
    </row>
    <row r="184" spans="3:7" s="56" customFormat="1" ht="15.75" customHeight="1" x14ac:dyDescent="0.25">
      <c r="C184" s="53"/>
      <c r="D184" s="54"/>
      <c r="E184" s="54"/>
      <c r="F184" s="54"/>
      <c r="G184" s="53"/>
    </row>
    <row r="185" spans="3:7" s="56" customFormat="1" ht="15.75" customHeight="1" x14ac:dyDescent="0.25">
      <c r="C185" s="260" t="s">
        <v>423</v>
      </c>
      <c r="D185" s="261"/>
      <c r="E185" s="261"/>
      <c r="F185" s="261"/>
      <c r="G185" s="262"/>
    </row>
    <row r="186" spans="3:7" s="56" customFormat="1" ht="19.5" customHeight="1" thickBot="1" x14ac:dyDescent="0.3">
      <c r="C186" s="63" t="s">
        <v>424</v>
      </c>
      <c r="D186" s="64">
        <f>'1) Budget Table'!D35</f>
        <v>51256.89</v>
      </c>
      <c r="E186" s="64">
        <f>'1) Budget Table'!E35</f>
        <v>0</v>
      </c>
      <c r="F186" s="64">
        <f>'1) Budget Table'!F35</f>
        <v>0</v>
      </c>
      <c r="G186" s="65">
        <f t="shared" ref="G186:G194" si="16">SUM(D186:F186)</f>
        <v>51256.89</v>
      </c>
    </row>
    <row r="187" spans="3:7" s="56" customFormat="1" ht="15.75" customHeight="1" x14ac:dyDescent="0.25">
      <c r="C187" s="61" t="s">
        <v>8</v>
      </c>
      <c r="D187" s="311"/>
      <c r="E187" s="306"/>
      <c r="F187" s="306"/>
      <c r="G187" s="62">
        <f t="shared" si="16"/>
        <v>0</v>
      </c>
    </row>
    <row r="188" spans="3:7" s="56" customFormat="1" ht="15.75" customHeight="1" x14ac:dyDescent="0.25">
      <c r="C188" s="51" t="s">
        <v>9</v>
      </c>
      <c r="D188" s="307"/>
      <c r="E188" s="308"/>
      <c r="F188" s="308"/>
      <c r="G188" s="60">
        <f t="shared" si="16"/>
        <v>0</v>
      </c>
    </row>
    <row r="189" spans="3:7" s="56" customFormat="1" ht="15.75" customHeight="1" x14ac:dyDescent="0.25">
      <c r="C189" s="51" t="s">
        <v>10</v>
      </c>
      <c r="D189" s="307"/>
      <c r="E189" s="307"/>
      <c r="F189" s="307"/>
      <c r="G189" s="60">
        <f t="shared" si="16"/>
        <v>0</v>
      </c>
    </row>
    <row r="190" spans="3:7" s="56" customFormat="1" ht="15.75" customHeight="1" x14ac:dyDescent="0.25">
      <c r="C190" s="52" t="s">
        <v>11</v>
      </c>
      <c r="D190" s="307"/>
      <c r="E190" s="307"/>
      <c r="F190" s="307"/>
      <c r="G190" s="60">
        <f t="shared" si="16"/>
        <v>0</v>
      </c>
    </row>
    <row r="191" spans="3:7" s="56" customFormat="1" ht="15.75" customHeight="1" x14ac:dyDescent="0.25">
      <c r="C191" s="51" t="s">
        <v>15</v>
      </c>
      <c r="D191" s="307"/>
      <c r="E191" s="307"/>
      <c r="F191" s="307"/>
      <c r="G191" s="60">
        <f t="shared" si="16"/>
        <v>0</v>
      </c>
    </row>
    <row r="192" spans="3:7" s="56" customFormat="1" ht="15.75" customHeight="1" x14ac:dyDescent="0.25">
      <c r="C192" s="51" t="s">
        <v>12</v>
      </c>
      <c r="D192" s="307"/>
      <c r="E192" s="307"/>
      <c r="F192" s="307"/>
      <c r="G192" s="60">
        <f t="shared" si="16"/>
        <v>0</v>
      </c>
    </row>
    <row r="193" spans="3:13" s="56" customFormat="1" ht="15.75" customHeight="1" x14ac:dyDescent="0.25">
      <c r="C193" s="51" t="s">
        <v>55</v>
      </c>
      <c r="D193" s="307">
        <v>51256.89</v>
      </c>
      <c r="E193" s="307"/>
      <c r="F193" s="307"/>
      <c r="G193" s="60">
        <f t="shared" si="16"/>
        <v>51256.89</v>
      </c>
    </row>
    <row r="194" spans="3:13" s="56" customFormat="1" ht="15.75" customHeight="1" x14ac:dyDescent="0.25">
      <c r="C194" s="55" t="s">
        <v>58</v>
      </c>
      <c r="D194" s="66">
        <f>SUM(D187:D193)</f>
        <v>51256.89</v>
      </c>
      <c r="E194" s="66">
        <f>SUM(E187:E193)</f>
        <v>0</v>
      </c>
      <c r="F194" s="66">
        <f>SUM(F187:F193)</f>
        <v>0</v>
      </c>
      <c r="G194" s="60">
        <f t="shared" si="16"/>
        <v>51256.89</v>
      </c>
    </row>
    <row r="195" spans="3:13" s="56" customFormat="1" ht="15.75" customHeight="1" thickBot="1" x14ac:dyDescent="0.3">
      <c r="C195" s="53"/>
      <c r="D195" s="54"/>
      <c r="E195" s="54"/>
      <c r="F195" s="54"/>
      <c r="G195" s="53"/>
    </row>
    <row r="196" spans="3:13" s="56" customFormat="1" ht="19.5" customHeight="1" thickBot="1" x14ac:dyDescent="0.3">
      <c r="C196" s="267" t="s">
        <v>16</v>
      </c>
      <c r="D196" s="268"/>
      <c r="E196" s="268"/>
      <c r="F196" s="268"/>
      <c r="G196" s="269"/>
    </row>
    <row r="197" spans="3:13" s="56" customFormat="1" ht="19.5" customHeight="1" x14ac:dyDescent="0.25">
      <c r="C197" s="77"/>
      <c r="D197" s="263" t="str">
        <f>'1) Budget Table'!D4</f>
        <v>UNDP</v>
      </c>
      <c r="E197" s="263" t="str">
        <f>'1) Budget Table'!E4</f>
        <v>Recipient Organization 2</v>
      </c>
      <c r="F197" s="263" t="str">
        <f>'1) Budget Table'!F4</f>
        <v>Recipient Organization 3</v>
      </c>
      <c r="G197" s="265" t="s">
        <v>16</v>
      </c>
    </row>
    <row r="198" spans="3:13" s="56" customFormat="1" ht="19.5" customHeight="1" x14ac:dyDescent="0.25">
      <c r="C198" s="77"/>
      <c r="D198" s="264"/>
      <c r="E198" s="264"/>
      <c r="F198" s="264"/>
      <c r="G198" s="266"/>
    </row>
    <row r="199" spans="3:13" s="56" customFormat="1" ht="19.5" customHeight="1" x14ac:dyDescent="0.25">
      <c r="C199" s="21" t="s">
        <v>8</v>
      </c>
      <c r="D199" s="78">
        <f>SUM(D176,D165,D154,D143,D131,D120,D109,D98,D86,D75,D64,D53,D41,D30,D19,D8,D187)</f>
        <v>815493.45</v>
      </c>
      <c r="E199" s="78">
        <f>SUM(E176,E165,E154,E143,E131,E120,E109,E98,E86,E75,E64,E53,E41,E30,E19,E8,E187)</f>
        <v>0</v>
      </c>
      <c r="F199" s="78">
        <f t="shared" ref="F199" si="17">SUM(F176,F165,F154,F143,F131,F120,F109,F98,F86,F75,F64,F53,F41,F30,F19,F8,F187)</f>
        <v>0</v>
      </c>
      <c r="G199" s="75">
        <f t="shared" ref="G199:G206" si="18">SUM(D199:F199)</f>
        <v>815493.45</v>
      </c>
    </row>
    <row r="200" spans="3:13" s="56" customFormat="1" ht="34.5" customHeight="1" x14ac:dyDescent="0.25">
      <c r="C200" s="21" t="s">
        <v>9</v>
      </c>
      <c r="D200" s="78">
        <f>SUM(D177,D166,D155,D144,D132,D121,D110,D99,D87,D76,D65,D54,D42,D31,D20,D9,D188)</f>
        <v>13498.81</v>
      </c>
      <c r="E200" s="78">
        <f t="shared" ref="E200:F200" si="19">SUM(E177,E166,E155,E144,E132,E121,E110,E99,E87,E76,E65,E54,E42,E31,E20,E9,E188)</f>
        <v>0</v>
      </c>
      <c r="F200" s="78">
        <f t="shared" si="19"/>
        <v>0</v>
      </c>
      <c r="G200" s="76">
        <f t="shared" si="18"/>
        <v>13498.81</v>
      </c>
    </row>
    <row r="201" spans="3:13" s="56" customFormat="1" ht="48" customHeight="1" x14ac:dyDescent="0.25">
      <c r="C201" s="21" t="s">
        <v>10</v>
      </c>
      <c r="D201" s="78">
        <f t="shared" ref="D201:F205" si="20">SUM(D178,D167,D156,D145,D133,D122,D111,D100,D88,D77,D66,D55,D43,D32,D21,D10,D189)</f>
        <v>86428.290000000008</v>
      </c>
      <c r="E201" s="78">
        <f t="shared" si="20"/>
        <v>0</v>
      </c>
      <c r="F201" s="78">
        <f t="shared" si="20"/>
        <v>0</v>
      </c>
      <c r="G201" s="76">
        <f t="shared" si="18"/>
        <v>86428.290000000008</v>
      </c>
    </row>
    <row r="202" spans="3:13" s="56" customFormat="1" ht="33" customHeight="1" x14ac:dyDescent="0.25">
      <c r="C202" s="31" t="s">
        <v>11</v>
      </c>
      <c r="D202" s="78">
        <f t="shared" si="20"/>
        <v>82020.259999999995</v>
      </c>
      <c r="E202" s="78">
        <f t="shared" si="20"/>
        <v>0</v>
      </c>
      <c r="F202" s="78">
        <f t="shared" si="20"/>
        <v>0</v>
      </c>
      <c r="G202" s="76">
        <f t="shared" si="18"/>
        <v>82020.259999999995</v>
      </c>
    </row>
    <row r="203" spans="3:13" s="56" customFormat="1" ht="21" customHeight="1" x14ac:dyDescent="0.25">
      <c r="C203" s="21" t="s">
        <v>15</v>
      </c>
      <c r="D203" s="78">
        <f t="shared" si="20"/>
        <v>27696.93</v>
      </c>
      <c r="E203" s="78">
        <f t="shared" si="20"/>
        <v>0</v>
      </c>
      <c r="F203" s="78">
        <f t="shared" si="20"/>
        <v>0</v>
      </c>
      <c r="G203" s="76">
        <f t="shared" si="18"/>
        <v>27696.93</v>
      </c>
      <c r="H203" s="25"/>
      <c r="I203" s="25"/>
      <c r="J203" s="25"/>
      <c r="K203" s="25"/>
      <c r="L203" s="25"/>
      <c r="M203" s="24"/>
    </row>
    <row r="204" spans="3:13" s="56" customFormat="1" ht="39.75" customHeight="1" x14ac:dyDescent="0.25">
      <c r="C204" s="21" t="s">
        <v>12</v>
      </c>
      <c r="D204" s="78">
        <f t="shared" si="20"/>
        <v>0</v>
      </c>
      <c r="E204" s="78">
        <f t="shared" si="20"/>
        <v>0</v>
      </c>
      <c r="F204" s="78">
        <f t="shared" si="20"/>
        <v>0</v>
      </c>
      <c r="G204" s="76">
        <f t="shared" si="18"/>
        <v>0</v>
      </c>
      <c r="H204" s="25"/>
      <c r="I204" s="25"/>
      <c r="J204" s="25"/>
      <c r="K204" s="25"/>
      <c r="L204" s="25"/>
      <c r="M204" s="24"/>
    </row>
    <row r="205" spans="3:13" s="56" customFormat="1" ht="23.25" customHeight="1" x14ac:dyDescent="0.25">
      <c r="C205" s="21" t="s">
        <v>55</v>
      </c>
      <c r="D205" s="131">
        <f t="shared" si="20"/>
        <v>51256.89</v>
      </c>
      <c r="E205" s="131">
        <f t="shared" si="20"/>
        <v>0</v>
      </c>
      <c r="F205" s="131">
        <f t="shared" si="20"/>
        <v>0</v>
      </c>
      <c r="G205" s="76">
        <f t="shared" si="18"/>
        <v>51256.89</v>
      </c>
      <c r="H205" s="25"/>
      <c r="I205" s="25"/>
      <c r="J205" s="25"/>
      <c r="K205" s="25"/>
      <c r="L205" s="25"/>
      <c r="M205" s="24"/>
    </row>
    <row r="206" spans="3:13" s="56" customFormat="1" ht="22.5" customHeight="1" x14ac:dyDescent="0.25">
      <c r="C206" s="133" t="s">
        <v>429</v>
      </c>
      <c r="D206" s="132">
        <f>SUM(D199:D205)</f>
        <v>1076394.6300000001</v>
      </c>
      <c r="E206" s="132">
        <f>SUM(E199:E205)</f>
        <v>0</v>
      </c>
      <c r="F206" s="132">
        <f>SUM(F199:F205)</f>
        <v>0</v>
      </c>
      <c r="G206" s="134">
        <f t="shared" si="18"/>
        <v>1076394.6300000001</v>
      </c>
      <c r="H206" s="25"/>
      <c r="I206" s="25"/>
      <c r="J206" s="25"/>
      <c r="K206" s="25"/>
      <c r="L206" s="25"/>
      <c r="M206" s="24"/>
    </row>
    <row r="207" spans="3:13" s="56" customFormat="1" ht="26.25" customHeight="1" thickBot="1" x14ac:dyDescent="0.3">
      <c r="C207" s="137" t="s">
        <v>427</v>
      </c>
      <c r="D207" s="80">
        <f>D206*0.06710984</f>
        <v>72236.671396159218</v>
      </c>
      <c r="E207" s="80">
        <f t="shared" ref="E207:G207" si="21">E206*0.07</f>
        <v>0</v>
      </c>
      <c r="F207" s="80">
        <f t="shared" si="21"/>
        <v>0</v>
      </c>
      <c r="G207" s="138">
        <f>G206*0.06710984</f>
        <v>72236.671396159218</v>
      </c>
      <c r="H207" s="33"/>
      <c r="I207" s="33"/>
      <c r="J207" s="33"/>
      <c r="K207" s="33"/>
      <c r="L207" s="57"/>
      <c r="M207" s="54"/>
    </row>
    <row r="208" spans="3:13" s="56" customFormat="1" ht="23.25" customHeight="1" thickBot="1" x14ac:dyDescent="0.3">
      <c r="C208" s="135" t="s">
        <v>428</v>
      </c>
      <c r="D208" s="136">
        <f>SUM(D206:D207)</f>
        <v>1148631.3013961595</v>
      </c>
      <c r="E208" s="136">
        <f t="shared" ref="E208:G208" si="22">SUM(E206:E207)</f>
        <v>0</v>
      </c>
      <c r="F208" s="136">
        <f t="shared" si="22"/>
        <v>0</v>
      </c>
      <c r="G208" s="79">
        <f t="shared" si="22"/>
        <v>1148631.3013961595</v>
      </c>
      <c r="H208" s="33"/>
      <c r="I208" s="33"/>
      <c r="J208" s="33"/>
      <c r="K208" s="33"/>
      <c r="L208" s="57"/>
      <c r="M208" s="54"/>
    </row>
    <row r="209" spans="3:14" ht="15.75" customHeight="1" x14ac:dyDescent="0.25">
      <c r="L209" s="58"/>
    </row>
    <row r="210" spans="3:14" ht="15.75" customHeight="1" x14ac:dyDescent="0.25">
      <c r="H210" s="40"/>
      <c r="I210" s="40"/>
      <c r="L210" s="58"/>
    </row>
    <row r="211" spans="3:14" ht="15.75" customHeight="1" x14ac:dyDescent="0.25">
      <c r="D211" s="312"/>
      <c r="H211" s="40"/>
      <c r="I211" s="40"/>
      <c r="L211" s="56"/>
    </row>
    <row r="212" spans="3:14" ht="40.5" customHeight="1" x14ac:dyDescent="0.25">
      <c r="H212" s="40"/>
      <c r="I212" s="40"/>
      <c r="L212" s="59"/>
    </row>
    <row r="213" spans="3:14" ht="24.75" customHeight="1" x14ac:dyDescent="0.25">
      <c r="H213" s="40"/>
      <c r="I213" s="40"/>
      <c r="L213" s="59"/>
    </row>
    <row r="214" spans="3:14" ht="41.25" customHeight="1" x14ac:dyDescent="0.25">
      <c r="H214" s="14"/>
      <c r="I214" s="40"/>
      <c r="L214" s="59"/>
    </row>
    <row r="215" spans="3:14" ht="51.75" customHeight="1" x14ac:dyDescent="0.25">
      <c r="H215" s="14"/>
      <c r="I215" s="40"/>
      <c r="L215" s="59"/>
      <c r="N215" s="53"/>
    </row>
    <row r="216" spans="3:14" ht="42" customHeight="1" x14ac:dyDescent="0.25">
      <c r="H216" s="40"/>
      <c r="I216" s="40"/>
      <c r="L216" s="59"/>
      <c r="N216" s="53"/>
    </row>
    <row r="217" spans="3:14" s="54" customFormat="1" ht="42" customHeight="1" x14ac:dyDescent="0.25">
      <c r="C217" s="53"/>
      <c r="G217" s="53"/>
      <c r="H217" s="56"/>
      <c r="I217" s="40"/>
      <c r="J217" s="53"/>
      <c r="K217" s="53"/>
      <c r="L217" s="59"/>
      <c r="M217" s="53"/>
    </row>
    <row r="218" spans="3:14" s="54" customFormat="1" ht="42" customHeight="1" x14ac:dyDescent="0.25">
      <c r="C218" s="53"/>
      <c r="G218" s="53"/>
      <c r="H218" s="53"/>
      <c r="I218" s="40"/>
      <c r="J218" s="53"/>
      <c r="K218" s="53"/>
      <c r="L218" s="53"/>
      <c r="M218" s="53"/>
    </row>
    <row r="219" spans="3:14" s="54" customFormat="1" ht="63.75" customHeight="1" x14ac:dyDescent="0.25">
      <c r="C219" s="53"/>
      <c r="G219" s="53"/>
      <c r="H219" s="53"/>
      <c r="I219" s="58"/>
      <c r="J219" s="56"/>
      <c r="K219" s="56"/>
      <c r="L219" s="53"/>
      <c r="M219" s="53"/>
    </row>
    <row r="220" spans="3:14" s="54" customFormat="1" ht="42" customHeight="1" x14ac:dyDescent="0.25">
      <c r="C220" s="53"/>
      <c r="G220" s="53"/>
      <c r="H220" s="53"/>
      <c r="I220" s="53"/>
      <c r="J220" s="53"/>
      <c r="K220" s="53"/>
      <c r="L220" s="53"/>
      <c r="M220" s="58"/>
    </row>
    <row r="221" spans="3:14" ht="23.25" customHeight="1" x14ac:dyDescent="0.25">
      <c r="N221" s="53"/>
    </row>
    <row r="222" spans="3:14" ht="27.75" customHeight="1" x14ac:dyDescent="0.25">
      <c r="L222" s="56"/>
      <c r="N222" s="53"/>
    </row>
    <row r="223" spans="3:14" ht="55.5" customHeight="1" x14ac:dyDescent="0.25">
      <c r="N223" s="53"/>
    </row>
    <row r="224" spans="3:14" ht="57.75" customHeight="1" x14ac:dyDescent="0.25">
      <c r="M224" s="56"/>
      <c r="N224" s="53"/>
    </row>
    <row r="225" spans="3:14" ht="21.75" customHeight="1" x14ac:dyDescent="0.25">
      <c r="N225" s="53"/>
    </row>
    <row r="226" spans="3:14" ht="49.5" customHeight="1" x14ac:dyDescent="0.25">
      <c r="N226" s="53"/>
    </row>
    <row r="227" spans="3:14" ht="28.5" customHeight="1" x14ac:dyDescent="0.25">
      <c r="N227" s="53"/>
    </row>
    <row r="228" spans="3:14" ht="28.5" customHeight="1" x14ac:dyDescent="0.25">
      <c r="N228" s="53"/>
    </row>
    <row r="229" spans="3:14" ht="28.5" customHeight="1" x14ac:dyDescent="0.25">
      <c r="N229" s="53"/>
    </row>
    <row r="230" spans="3:14" ht="23.25" customHeight="1" x14ac:dyDescent="0.25">
      <c r="N230" s="58"/>
    </row>
    <row r="231" spans="3:14" ht="43.5" customHeight="1" x14ac:dyDescent="0.25">
      <c r="N231" s="58"/>
    </row>
    <row r="232" spans="3:14" ht="55.5" customHeight="1" x14ac:dyDescent="0.25">
      <c r="N232" s="53"/>
    </row>
    <row r="233" spans="3:14" ht="42.75" customHeight="1" x14ac:dyDescent="0.25">
      <c r="N233" s="58"/>
    </row>
    <row r="234" spans="3:14" ht="21.75" customHeight="1" x14ac:dyDescent="0.25">
      <c r="N234" s="58"/>
    </row>
    <row r="235" spans="3:14" ht="21.75" customHeight="1" x14ac:dyDescent="0.25">
      <c r="N235" s="58"/>
    </row>
    <row r="236" spans="3:14" s="56" customFormat="1" ht="23.25" customHeight="1" x14ac:dyDescent="0.25">
      <c r="C236" s="53"/>
      <c r="D236" s="54"/>
      <c r="E236" s="54"/>
      <c r="F236" s="54"/>
      <c r="G236" s="53"/>
      <c r="H236" s="53"/>
      <c r="I236" s="53"/>
      <c r="J236" s="53"/>
      <c r="K236" s="53"/>
      <c r="L236" s="53"/>
      <c r="M236" s="53"/>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Table'!$G$48</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43" t="s">
        <v>24</v>
      </c>
      <c r="C2" s="1"/>
      <c r="D2" s="1"/>
      <c r="E2" s="1"/>
      <c r="F2" s="1"/>
    </row>
    <row r="3" spans="2:6" x14ac:dyDescent="0.25">
      <c r="B3" s="144"/>
    </row>
    <row r="4" spans="2:6" ht="30.75" customHeight="1" x14ac:dyDescent="0.25">
      <c r="B4" s="145" t="s">
        <v>17</v>
      </c>
    </row>
    <row r="5" spans="2:6" ht="30.75" customHeight="1" x14ac:dyDescent="0.25">
      <c r="B5" s="145"/>
    </row>
    <row r="6" spans="2:6" ht="60" x14ac:dyDescent="0.25">
      <c r="B6" s="145" t="s">
        <v>18</v>
      </c>
    </row>
    <row r="7" spans="2:6" x14ac:dyDescent="0.25">
      <c r="B7" s="145"/>
    </row>
    <row r="8" spans="2:6" ht="60" x14ac:dyDescent="0.25">
      <c r="B8" s="145" t="s">
        <v>19</v>
      </c>
    </row>
    <row r="9" spans="2:6" x14ac:dyDescent="0.25">
      <c r="B9" s="145"/>
    </row>
    <row r="10" spans="2:6" ht="60" x14ac:dyDescent="0.25">
      <c r="B10" s="145" t="s">
        <v>20</v>
      </c>
    </row>
    <row r="11" spans="2:6" x14ac:dyDescent="0.25">
      <c r="B11" s="145"/>
    </row>
    <row r="12" spans="2:6" ht="30" x14ac:dyDescent="0.25">
      <c r="B12" s="145" t="s">
        <v>21</v>
      </c>
    </row>
    <row r="13" spans="2:6" x14ac:dyDescent="0.25">
      <c r="B13" s="145"/>
    </row>
    <row r="14" spans="2:6" ht="60" x14ac:dyDescent="0.25">
      <c r="B14" s="145" t="s">
        <v>22</v>
      </c>
    </row>
    <row r="15" spans="2:6" x14ac:dyDescent="0.25">
      <c r="B15" s="145"/>
    </row>
    <row r="16" spans="2:6" ht="45.75" thickBot="1" x14ac:dyDescent="0.3">
      <c r="B16" s="146"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6" zoomScale="80" zoomScaleNormal="80" zoomScaleSheetLayoutView="70" workbookViewId="0">
      <selection activeCell="C7" sqref="C7:D7"/>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0" t="s">
        <v>434</v>
      </c>
      <c r="C2" s="271"/>
      <c r="D2" s="272"/>
    </row>
    <row r="3" spans="2:4" ht="15.75" thickBot="1" x14ac:dyDescent="0.3">
      <c r="B3" s="273"/>
      <c r="C3" s="274"/>
      <c r="D3" s="275"/>
    </row>
    <row r="4" spans="2:4" ht="15.75" thickBot="1" x14ac:dyDescent="0.3"/>
    <row r="5" spans="2:4" x14ac:dyDescent="0.25">
      <c r="B5" s="281" t="s">
        <v>59</v>
      </c>
      <c r="C5" s="282"/>
      <c r="D5" s="283"/>
    </row>
    <row r="6" spans="2:4" ht="15.75" thickBot="1" x14ac:dyDescent="0.3">
      <c r="B6" s="278"/>
      <c r="C6" s="279"/>
      <c r="D6" s="280"/>
    </row>
    <row r="7" spans="2:4" x14ac:dyDescent="0.25">
      <c r="B7" s="88" t="s">
        <v>69</v>
      </c>
      <c r="C7" s="276" t="e">
        <f>SUM('1) Budget Table'!D9:F9,'1) Budget Table'!D13:F13,'1) Budget Table'!D18:F18,'1) Budget Table'!#REF!)</f>
        <v>#REF!</v>
      </c>
      <c r="D7" s="277"/>
    </row>
    <row r="8" spans="2:4" x14ac:dyDescent="0.25">
      <c r="B8" s="88" t="s">
        <v>416</v>
      </c>
      <c r="C8" s="284" t="e">
        <f>SUM(D10:D14)</f>
        <v>#REF!</v>
      </c>
      <c r="D8" s="285"/>
    </row>
    <row r="9" spans="2:4" x14ac:dyDescent="0.25">
      <c r="B9" s="89" t="s">
        <v>410</v>
      </c>
      <c r="C9" s="90" t="s">
        <v>411</v>
      </c>
      <c r="D9" s="91" t="s">
        <v>412</v>
      </c>
    </row>
    <row r="10" spans="2:4" ht="35.1" customHeight="1" x14ac:dyDescent="0.25">
      <c r="B10" s="113"/>
      <c r="C10" s="93"/>
      <c r="D10" s="94" t="e">
        <f>$C$7*C10</f>
        <v>#REF!</v>
      </c>
    </row>
    <row r="11" spans="2:4" ht="35.1" customHeight="1" x14ac:dyDescent="0.25">
      <c r="B11" s="113"/>
      <c r="C11" s="93"/>
      <c r="D11" s="94" t="e">
        <f>C7*C11</f>
        <v>#REF!</v>
      </c>
    </row>
    <row r="12" spans="2:4" ht="35.1" customHeight="1" x14ac:dyDescent="0.25">
      <c r="B12" s="114"/>
      <c r="C12" s="93"/>
      <c r="D12" s="94" t="e">
        <f>C7*C12</f>
        <v>#REF!</v>
      </c>
    </row>
    <row r="13" spans="2:4" ht="35.1" customHeight="1" x14ac:dyDescent="0.25">
      <c r="B13" s="114"/>
      <c r="C13" s="93"/>
      <c r="D13" s="94" t="e">
        <f>C7*C13</f>
        <v>#REF!</v>
      </c>
    </row>
    <row r="14" spans="2:4" ht="35.1" customHeight="1" thickBot="1" x14ac:dyDescent="0.3">
      <c r="B14" s="115"/>
      <c r="C14" s="93"/>
      <c r="D14" s="98" t="e">
        <f>C7*C14</f>
        <v>#REF!</v>
      </c>
    </row>
    <row r="15" spans="2:4" ht="15.75" thickBot="1" x14ac:dyDescent="0.3"/>
    <row r="16" spans="2:4" x14ac:dyDescent="0.25">
      <c r="B16" s="281" t="s">
        <v>413</v>
      </c>
      <c r="C16" s="282"/>
      <c r="D16" s="283"/>
    </row>
    <row r="17" spans="2:4" ht="15.75" thickBot="1" x14ac:dyDescent="0.3">
      <c r="B17" s="286"/>
      <c r="C17" s="287"/>
      <c r="D17" s="288"/>
    </row>
    <row r="18" spans="2:4" x14ac:dyDescent="0.25">
      <c r="B18" s="88" t="s">
        <v>69</v>
      </c>
      <c r="C18" s="276" t="e">
        <f>SUM('1) Budget Table'!D25:F25,'1) Budget Table'!D28:F28,'1) Budget Table'!#REF!,'1) Budget Table'!#REF!)</f>
        <v>#REF!</v>
      </c>
      <c r="D18" s="277"/>
    </row>
    <row r="19" spans="2:4" x14ac:dyDescent="0.25">
      <c r="B19" s="88" t="s">
        <v>416</v>
      </c>
      <c r="C19" s="284" t="e">
        <f>SUM(D21:D25)</f>
        <v>#REF!</v>
      </c>
      <c r="D19" s="285"/>
    </row>
    <row r="20" spans="2:4" x14ac:dyDescent="0.25">
      <c r="B20" s="89" t="s">
        <v>410</v>
      </c>
      <c r="C20" s="90" t="s">
        <v>411</v>
      </c>
      <c r="D20" s="91" t="s">
        <v>412</v>
      </c>
    </row>
    <row r="21" spans="2:4" ht="35.1" customHeight="1" x14ac:dyDescent="0.25">
      <c r="B21" s="92"/>
      <c r="C21" s="93"/>
      <c r="D21" s="94" t="e">
        <f>$C$18*C21</f>
        <v>#REF!</v>
      </c>
    </row>
    <row r="22" spans="2:4" ht="35.1" customHeight="1" x14ac:dyDescent="0.25">
      <c r="B22" s="95"/>
      <c r="C22" s="93"/>
      <c r="D22" s="94" t="e">
        <f>$C$18*C22</f>
        <v>#REF!</v>
      </c>
    </row>
    <row r="23" spans="2:4" ht="35.1" customHeight="1" x14ac:dyDescent="0.25">
      <c r="B23" s="96"/>
      <c r="C23" s="93"/>
      <c r="D23" s="94" t="e">
        <f>$C$18*C23</f>
        <v>#REF!</v>
      </c>
    </row>
    <row r="24" spans="2:4" ht="35.1" customHeight="1" x14ac:dyDescent="0.25">
      <c r="B24" s="96"/>
      <c r="C24" s="93"/>
      <c r="D24" s="94" t="e">
        <f>$C$18*C24</f>
        <v>#REF!</v>
      </c>
    </row>
    <row r="25" spans="2:4" ht="35.1" customHeight="1" thickBot="1" x14ac:dyDescent="0.3">
      <c r="B25" s="97"/>
      <c r="C25" s="93"/>
      <c r="D25" s="94" t="e">
        <f>$C$18*C25</f>
        <v>#REF!</v>
      </c>
    </row>
    <row r="26" spans="2:4" ht="15.75" thickBot="1" x14ac:dyDescent="0.3"/>
    <row r="27" spans="2:4" x14ac:dyDescent="0.25">
      <c r="B27" s="281" t="s">
        <v>414</v>
      </c>
      <c r="C27" s="282"/>
      <c r="D27" s="283"/>
    </row>
    <row r="28" spans="2:4" ht="15.75" thickBot="1" x14ac:dyDescent="0.3">
      <c r="B28" s="278"/>
      <c r="C28" s="279"/>
      <c r="D28" s="280"/>
    </row>
    <row r="29" spans="2:4" x14ac:dyDescent="0.25">
      <c r="B29" s="88" t="s">
        <v>69</v>
      </c>
      <c r="C29" s="276" t="e">
        <f>SUM('1) Budget Table'!#REF!,'1) Budget Table'!#REF!,'1) Budget Table'!#REF!,'1) Budget Table'!#REF!)</f>
        <v>#REF!</v>
      </c>
      <c r="D29" s="277"/>
    </row>
    <row r="30" spans="2:4" x14ac:dyDescent="0.25">
      <c r="B30" s="88" t="s">
        <v>416</v>
      </c>
      <c r="C30" s="284" t="e">
        <f>SUM(D32:D36)</f>
        <v>#REF!</v>
      </c>
      <c r="D30" s="285"/>
    </row>
    <row r="31" spans="2:4" x14ac:dyDescent="0.25">
      <c r="B31" s="89" t="s">
        <v>410</v>
      </c>
      <c r="C31" s="90" t="s">
        <v>411</v>
      </c>
      <c r="D31" s="91" t="s">
        <v>412</v>
      </c>
    </row>
    <row r="32" spans="2:4" ht="35.1" customHeight="1" x14ac:dyDescent="0.25">
      <c r="B32" s="92"/>
      <c r="C32" s="93"/>
      <c r="D32" s="94" t="e">
        <f>$C$29*C32</f>
        <v>#REF!</v>
      </c>
    </row>
    <row r="33" spans="2:4" ht="35.1" customHeight="1" x14ac:dyDescent="0.25">
      <c r="B33" s="95"/>
      <c r="C33" s="93"/>
      <c r="D33" s="94" t="e">
        <f>$C$29*C33</f>
        <v>#REF!</v>
      </c>
    </row>
    <row r="34" spans="2:4" ht="35.1" customHeight="1" x14ac:dyDescent="0.25">
      <c r="B34" s="96"/>
      <c r="C34" s="93"/>
      <c r="D34" s="94" t="e">
        <f>$C$29*C34</f>
        <v>#REF!</v>
      </c>
    </row>
    <row r="35" spans="2:4" ht="35.1" customHeight="1" x14ac:dyDescent="0.25">
      <c r="B35" s="96"/>
      <c r="C35" s="93"/>
      <c r="D35" s="94" t="e">
        <f>$C$29*C35</f>
        <v>#REF!</v>
      </c>
    </row>
    <row r="36" spans="2:4" ht="35.1" customHeight="1" thickBot="1" x14ac:dyDescent="0.3">
      <c r="B36" s="97"/>
      <c r="C36" s="93"/>
      <c r="D36" s="94" t="e">
        <f>$C$29*C36</f>
        <v>#REF!</v>
      </c>
    </row>
    <row r="37" spans="2:4" ht="15.75" thickBot="1" x14ac:dyDescent="0.3"/>
    <row r="38" spans="2:4" x14ac:dyDescent="0.25">
      <c r="B38" s="281" t="s">
        <v>415</v>
      </c>
      <c r="C38" s="282"/>
      <c r="D38" s="283"/>
    </row>
    <row r="39" spans="2:4" ht="15.75" thickBot="1" x14ac:dyDescent="0.3">
      <c r="B39" s="278"/>
      <c r="C39" s="279"/>
      <c r="D39" s="280"/>
    </row>
    <row r="40" spans="2:4" x14ac:dyDescent="0.25">
      <c r="B40" s="88" t="s">
        <v>69</v>
      </c>
      <c r="C40" s="276" t="e">
        <f>SUM('1) Budget Table'!#REF!,'1) Budget Table'!#REF!,'1) Budget Table'!#REF!,'1) Budget Table'!#REF!)</f>
        <v>#REF!</v>
      </c>
      <c r="D40" s="277"/>
    </row>
    <row r="41" spans="2:4" x14ac:dyDescent="0.25">
      <c r="B41" s="88" t="s">
        <v>416</v>
      </c>
      <c r="C41" s="284" t="e">
        <f>SUM(D43:D47)</f>
        <v>#REF!</v>
      </c>
      <c r="D41" s="285"/>
    </row>
    <row r="42" spans="2:4" x14ac:dyDescent="0.25">
      <c r="B42" s="89" t="s">
        <v>410</v>
      </c>
      <c r="C42" s="90" t="s">
        <v>411</v>
      </c>
      <c r="D42" s="91" t="s">
        <v>412</v>
      </c>
    </row>
    <row r="43" spans="2:4" ht="35.1" customHeight="1" x14ac:dyDescent="0.25">
      <c r="B43" s="92"/>
      <c r="C43" s="93"/>
      <c r="D43" s="94" t="e">
        <f>$C$40*C43</f>
        <v>#REF!</v>
      </c>
    </row>
    <row r="44" spans="2:4" ht="35.1" customHeight="1" x14ac:dyDescent="0.25">
      <c r="B44" s="95"/>
      <c r="C44" s="93"/>
      <c r="D44" s="94" t="e">
        <f>$C$40*C44</f>
        <v>#REF!</v>
      </c>
    </row>
    <row r="45" spans="2:4" ht="35.1" customHeight="1" x14ac:dyDescent="0.25">
      <c r="B45" s="96"/>
      <c r="C45" s="93"/>
      <c r="D45" s="94" t="e">
        <f>$C$40*C45</f>
        <v>#REF!</v>
      </c>
    </row>
    <row r="46" spans="2:4" ht="35.1" customHeight="1" x14ac:dyDescent="0.25">
      <c r="B46" s="96"/>
      <c r="C46" s="93"/>
      <c r="D46" s="94" t="e">
        <f>$C$40*C46</f>
        <v>#REF!</v>
      </c>
    </row>
    <row r="47" spans="2:4" ht="35.1" customHeight="1" thickBot="1" x14ac:dyDescent="0.3">
      <c r="B47" s="97"/>
      <c r="C47" s="93"/>
      <c r="D47" s="98" t="e">
        <f>$C$40*C47</f>
        <v>#REF!</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6" zoomScale="80" zoomScaleNormal="80" workbookViewId="0">
      <selection activeCell="G10" sqref="G10"/>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1" customFormat="1" ht="15.75" x14ac:dyDescent="0.25">
      <c r="B2" s="290" t="s">
        <v>36</v>
      </c>
      <c r="C2" s="291"/>
      <c r="D2" s="291"/>
      <c r="E2" s="291"/>
      <c r="F2" s="292"/>
    </row>
    <row r="3" spans="2:6" s="81" customFormat="1" ht="16.5" thickBot="1" x14ac:dyDescent="0.3">
      <c r="B3" s="293"/>
      <c r="C3" s="294"/>
      <c r="D3" s="294"/>
      <c r="E3" s="294"/>
      <c r="F3" s="295"/>
    </row>
    <row r="4" spans="2:6" s="81" customFormat="1" ht="16.5" thickBot="1" x14ac:dyDescent="0.3"/>
    <row r="5" spans="2:6" s="81" customFormat="1" ht="16.5" thickBot="1" x14ac:dyDescent="0.3">
      <c r="B5" s="267" t="s">
        <v>16</v>
      </c>
      <c r="C5" s="268"/>
      <c r="D5" s="268"/>
      <c r="E5" s="268"/>
      <c r="F5" s="269"/>
    </row>
    <row r="6" spans="2:6" s="81" customFormat="1" ht="15.75" x14ac:dyDescent="0.25">
      <c r="B6" s="154"/>
      <c r="C6" s="296" t="str">
        <f>'1) Budget Table'!D4</f>
        <v>UNDP</v>
      </c>
      <c r="D6" s="296" t="str">
        <f>'1) Budget Table'!E4</f>
        <v>Recipient Organization 2</v>
      </c>
      <c r="E6" s="296" t="str">
        <f>'1) Budget Table'!F4</f>
        <v>Recipient Organization 3</v>
      </c>
      <c r="F6" s="265" t="s">
        <v>16</v>
      </c>
    </row>
    <row r="7" spans="2:6" s="81" customFormat="1" ht="15.75" x14ac:dyDescent="0.25">
      <c r="B7" s="154"/>
      <c r="C7" s="297"/>
      <c r="D7" s="297"/>
      <c r="E7" s="297"/>
      <c r="F7" s="266"/>
    </row>
    <row r="8" spans="2:6" s="81" customFormat="1" ht="31.5" x14ac:dyDescent="0.25">
      <c r="B8" s="148" t="s">
        <v>8</v>
      </c>
      <c r="C8" s="155">
        <f>'2) By Category'!D199</f>
        <v>815493.45</v>
      </c>
      <c r="D8" s="155">
        <f>'2) By Category'!E199</f>
        <v>0</v>
      </c>
      <c r="E8" s="155">
        <f>'2) By Category'!F199</f>
        <v>0</v>
      </c>
      <c r="F8" s="151">
        <f t="shared" ref="F8:F15" si="0">SUM(C8:E8)</f>
        <v>815493.45</v>
      </c>
    </row>
    <row r="9" spans="2:6" s="81" customFormat="1" ht="47.25" x14ac:dyDescent="0.25">
      <c r="B9" s="148" t="s">
        <v>9</v>
      </c>
      <c r="C9" s="155">
        <f>'2) By Category'!D200</f>
        <v>13498.81</v>
      </c>
      <c r="D9" s="155">
        <f>'2) By Category'!E200</f>
        <v>0</v>
      </c>
      <c r="E9" s="155">
        <f>'2) By Category'!F200</f>
        <v>0</v>
      </c>
      <c r="F9" s="152">
        <f t="shared" si="0"/>
        <v>13498.81</v>
      </c>
    </row>
    <row r="10" spans="2:6" s="81" customFormat="1" ht="78.75" x14ac:dyDescent="0.25">
      <c r="B10" s="148" t="s">
        <v>10</v>
      </c>
      <c r="C10" s="155">
        <f>'2) By Category'!D201</f>
        <v>86428.290000000008</v>
      </c>
      <c r="D10" s="155">
        <f>'2) By Category'!E201</f>
        <v>0</v>
      </c>
      <c r="E10" s="155">
        <f>'2) By Category'!F201</f>
        <v>0</v>
      </c>
      <c r="F10" s="152">
        <f t="shared" si="0"/>
        <v>86428.290000000008</v>
      </c>
    </row>
    <row r="11" spans="2:6" s="81" customFormat="1" ht="31.5" x14ac:dyDescent="0.25">
      <c r="B11" s="150" t="s">
        <v>11</v>
      </c>
      <c r="C11" s="155">
        <f>'2) By Category'!D202</f>
        <v>82020.259999999995</v>
      </c>
      <c r="D11" s="155">
        <f>'2) By Category'!E202</f>
        <v>0</v>
      </c>
      <c r="E11" s="155">
        <f>'2) By Category'!F202</f>
        <v>0</v>
      </c>
      <c r="F11" s="152">
        <f t="shared" si="0"/>
        <v>82020.259999999995</v>
      </c>
    </row>
    <row r="12" spans="2:6" s="81" customFormat="1" ht="15.75" x14ac:dyDescent="0.25">
      <c r="B12" s="148" t="s">
        <v>15</v>
      </c>
      <c r="C12" s="155">
        <f>'2) By Category'!D203</f>
        <v>27696.93</v>
      </c>
      <c r="D12" s="155">
        <f>'2) By Category'!E203</f>
        <v>0</v>
      </c>
      <c r="E12" s="155">
        <f>'2) By Category'!F203</f>
        <v>0</v>
      </c>
      <c r="F12" s="152">
        <f t="shared" si="0"/>
        <v>27696.93</v>
      </c>
    </row>
    <row r="13" spans="2:6" s="81" customFormat="1" ht="47.25" x14ac:dyDescent="0.25">
      <c r="B13" s="148" t="s">
        <v>12</v>
      </c>
      <c r="C13" s="155">
        <f>'2) By Category'!D204</f>
        <v>0</v>
      </c>
      <c r="D13" s="155">
        <f>'2) By Category'!E204</f>
        <v>0</v>
      </c>
      <c r="E13" s="155">
        <f>'2) By Category'!F204</f>
        <v>0</v>
      </c>
      <c r="F13" s="152">
        <f t="shared" si="0"/>
        <v>0</v>
      </c>
    </row>
    <row r="14" spans="2:6" s="81" customFormat="1" ht="48" thickBot="1" x14ac:dyDescent="0.3">
      <c r="B14" s="149" t="s">
        <v>55</v>
      </c>
      <c r="C14" s="156">
        <f>'2) By Category'!D205</f>
        <v>51256.89</v>
      </c>
      <c r="D14" s="156">
        <f>'2) By Category'!E205</f>
        <v>0</v>
      </c>
      <c r="E14" s="156">
        <f>'2) By Category'!F205</f>
        <v>0</v>
      </c>
      <c r="F14" s="153">
        <f t="shared" si="0"/>
        <v>51256.89</v>
      </c>
    </row>
    <row r="15" spans="2:6" s="81" customFormat="1" ht="30" customHeight="1" x14ac:dyDescent="0.25">
      <c r="B15" s="159" t="s">
        <v>436</v>
      </c>
      <c r="C15" s="160">
        <f>SUM(C8:C14)</f>
        <v>1076394.6300000001</v>
      </c>
      <c r="D15" s="160">
        <f>SUM(D8:D14)</f>
        <v>0</v>
      </c>
      <c r="E15" s="160">
        <f>SUM(E8:E14)</f>
        <v>0</v>
      </c>
      <c r="F15" s="161">
        <f t="shared" si="0"/>
        <v>1076394.6300000001</v>
      </c>
    </row>
    <row r="16" spans="2:6" s="157" customFormat="1" ht="19.5" customHeight="1" x14ac:dyDescent="0.25">
      <c r="B16" s="158" t="s">
        <v>427</v>
      </c>
      <c r="C16" s="162">
        <f>C15*0.06710984</f>
        <v>72236.671396159218</v>
      </c>
      <c r="D16" s="162">
        <f t="shared" ref="D16:F16" si="1">D15*0.07</f>
        <v>0</v>
      </c>
      <c r="E16" s="162">
        <f t="shared" si="1"/>
        <v>0</v>
      </c>
      <c r="F16" s="162">
        <f>F15*0.06710984</f>
        <v>72236.671396159218</v>
      </c>
    </row>
    <row r="17" spans="2:7" s="157" customFormat="1" ht="25.5" customHeight="1" thickBot="1" x14ac:dyDescent="0.3">
      <c r="B17" s="163" t="s">
        <v>35</v>
      </c>
      <c r="C17" s="164">
        <f>C15+C16</f>
        <v>1148631.3013961595</v>
      </c>
      <c r="D17" s="164">
        <f t="shared" ref="D17:F17" si="2">D15+D16</f>
        <v>0</v>
      </c>
      <c r="E17" s="164">
        <f t="shared" si="2"/>
        <v>0</v>
      </c>
      <c r="F17" s="164">
        <f t="shared" si="2"/>
        <v>1148631.3013961595</v>
      </c>
    </row>
    <row r="18" spans="2:7" s="81" customFormat="1" ht="16.5" thickBot="1" x14ac:dyDescent="0.3"/>
    <row r="19" spans="2:7" s="81" customFormat="1" ht="15.75" customHeight="1" x14ac:dyDescent="0.25">
      <c r="B19" s="298" t="s">
        <v>25</v>
      </c>
      <c r="C19" s="299"/>
      <c r="D19" s="299"/>
      <c r="E19" s="299"/>
      <c r="F19" s="300"/>
      <c r="G19" s="188"/>
    </row>
    <row r="20" spans="2:7" ht="15.75" customHeight="1" x14ac:dyDescent="0.25">
      <c r="B20" s="301"/>
      <c r="C20" s="234" t="str">
        <f>'1) Budget Table'!D4</f>
        <v>UNDP</v>
      </c>
      <c r="D20" s="234" t="str">
        <f>'1) Budget Table'!E4</f>
        <v>Recipient Organization 2</v>
      </c>
      <c r="E20" s="234" t="str">
        <f>'1) Budget Table'!F4</f>
        <v>Recipient Organization 3</v>
      </c>
      <c r="F20" s="303" t="s">
        <v>428</v>
      </c>
      <c r="G20" s="289" t="s">
        <v>27</v>
      </c>
    </row>
    <row r="21" spans="2:7" ht="15.75" customHeight="1" x14ac:dyDescent="0.25">
      <c r="B21" s="302"/>
      <c r="C21" s="235"/>
      <c r="D21" s="235"/>
      <c r="E21" s="235"/>
      <c r="F21" s="304"/>
      <c r="G21" s="266"/>
    </row>
    <row r="22" spans="2:7" ht="23.25" customHeight="1" x14ac:dyDescent="0.25">
      <c r="B22" s="27" t="s">
        <v>26</v>
      </c>
      <c r="C22" s="184">
        <f>'1) Budget Table'!D54</f>
        <v>804041.9109773112</v>
      </c>
      <c r="D22" s="184">
        <f>'1) Budget Table'!E54</f>
        <v>0</v>
      </c>
      <c r="E22" s="184">
        <f>'1) Budget Table'!F54</f>
        <v>0</v>
      </c>
      <c r="F22" s="186">
        <f>'1) Budget Table'!G54</f>
        <v>804041.9109773112</v>
      </c>
      <c r="G22" s="183">
        <f>'1) Budget Table'!H54</f>
        <v>0.7</v>
      </c>
    </row>
    <row r="23" spans="2:7" ht="24.75" customHeight="1" x14ac:dyDescent="0.25">
      <c r="B23" s="27" t="s">
        <v>28</v>
      </c>
      <c r="C23" s="184">
        <f>'1) Budget Table'!D55</f>
        <v>344589.39041884767</v>
      </c>
      <c r="D23" s="184">
        <f>'1) Budget Table'!E55</f>
        <v>0</v>
      </c>
      <c r="E23" s="184">
        <f>'1) Budget Table'!F55</f>
        <v>0</v>
      </c>
      <c r="F23" s="186">
        <f>'1) Budget Table'!G55</f>
        <v>344589.39041884767</v>
      </c>
      <c r="G23" s="9">
        <f>'1) Budget Table'!H55</f>
        <v>0.3</v>
      </c>
    </row>
    <row r="24" spans="2:7" ht="24.75" customHeight="1" x14ac:dyDescent="0.25">
      <c r="B24" s="27" t="s">
        <v>442</v>
      </c>
      <c r="C24" s="184">
        <f>'1) Budget Table'!D56</f>
        <v>0</v>
      </c>
      <c r="D24" s="184">
        <f>'1) Budget Table'!E56</f>
        <v>0</v>
      </c>
      <c r="E24" s="184">
        <f>'1) Budget Table'!F56</f>
        <v>0</v>
      </c>
      <c r="F24" s="186">
        <f>'1) Budget Table'!G56</f>
        <v>0</v>
      </c>
      <c r="G24" s="9">
        <f>'1) Budget Table'!H56</f>
        <v>0</v>
      </c>
    </row>
    <row r="25" spans="2:7" ht="16.5" thickBot="1" x14ac:dyDescent="0.3">
      <c r="B25" s="10" t="s">
        <v>428</v>
      </c>
      <c r="C25" s="185">
        <f>'1) Budget Table'!D57</f>
        <v>1148631.301396159</v>
      </c>
      <c r="D25" s="185">
        <f>'1) Budget Table'!E57</f>
        <v>0</v>
      </c>
      <c r="E25" s="185">
        <f>'1) Budget Table'!F57</f>
        <v>0</v>
      </c>
      <c r="F25" s="187">
        <f>'1) Budget Table'!G57</f>
        <v>1148631.301396159</v>
      </c>
      <c r="G25" s="189"/>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Table'!$G$48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2">
        <v>0</v>
      </c>
    </row>
    <row r="2" spans="1:1" x14ac:dyDescent="0.25">
      <c r="A2" s="142">
        <v>0.2</v>
      </c>
    </row>
    <row r="3" spans="1:1" x14ac:dyDescent="0.25">
      <c r="A3" s="142">
        <v>0.4</v>
      </c>
    </row>
    <row r="4" spans="1:1" x14ac:dyDescent="0.25">
      <c r="A4" s="142">
        <v>0.6</v>
      </c>
    </row>
    <row r="5" spans="1:1" x14ac:dyDescent="0.25">
      <c r="A5" s="142">
        <v>0.8</v>
      </c>
    </row>
    <row r="6" spans="1:1" x14ac:dyDescent="0.25">
      <c r="A6" s="14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2" t="s">
        <v>70</v>
      </c>
      <c r="B1" s="83" t="s">
        <v>71</v>
      </c>
    </row>
    <row r="2" spans="1:2" x14ac:dyDescent="0.25">
      <c r="A2" s="84" t="s">
        <v>72</v>
      </c>
      <c r="B2" s="85" t="s">
        <v>73</v>
      </c>
    </row>
    <row r="3" spans="1:2" x14ac:dyDescent="0.25">
      <c r="A3" s="84" t="s">
        <v>74</v>
      </c>
      <c r="B3" s="85" t="s">
        <v>75</v>
      </c>
    </row>
    <row r="4" spans="1:2" x14ac:dyDescent="0.25">
      <c r="A4" s="84" t="s">
        <v>76</v>
      </c>
      <c r="B4" s="85" t="s">
        <v>77</v>
      </c>
    </row>
    <row r="5" spans="1:2" x14ac:dyDescent="0.25">
      <c r="A5" s="84" t="s">
        <v>78</v>
      </c>
      <c r="B5" s="85" t="s">
        <v>79</v>
      </c>
    </row>
    <row r="6" spans="1:2" x14ac:dyDescent="0.25">
      <c r="A6" s="84" t="s">
        <v>80</v>
      </c>
      <c r="B6" s="85" t="s">
        <v>81</v>
      </c>
    </row>
    <row r="7" spans="1:2" x14ac:dyDescent="0.25">
      <c r="A7" s="84" t="s">
        <v>82</v>
      </c>
      <c r="B7" s="85" t="s">
        <v>83</v>
      </c>
    </row>
    <row r="8" spans="1:2" x14ac:dyDescent="0.25">
      <c r="A8" s="84" t="s">
        <v>84</v>
      </c>
      <c r="B8" s="85" t="s">
        <v>85</v>
      </c>
    </row>
    <row r="9" spans="1:2" x14ac:dyDescent="0.25">
      <c r="A9" s="84" t="s">
        <v>86</v>
      </c>
      <c r="B9" s="85" t="s">
        <v>87</v>
      </c>
    </row>
    <row r="10" spans="1:2" x14ac:dyDescent="0.25">
      <c r="A10" s="84" t="s">
        <v>88</v>
      </c>
      <c r="B10" s="85" t="s">
        <v>89</v>
      </c>
    </row>
    <row r="11" spans="1:2" x14ac:dyDescent="0.25">
      <c r="A11" s="84" t="s">
        <v>90</v>
      </c>
      <c r="B11" s="85" t="s">
        <v>91</v>
      </c>
    </row>
    <row r="12" spans="1:2" x14ac:dyDescent="0.25">
      <c r="A12" s="84" t="s">
        <v>92</v>
      </c>
      <c r="B12" s="85" t="s">
        <v>93</v>
      </c>
    </row>
    <row r="13" spans="1:2" x14ac:dyDescent="0.25">
      <c r="A13" s="84" t="s">
        <v>94</v>
      </c>
      <c r="B13" s="85" t="s">
        <v>95</v>
      </c>
    </row>
    <row r="14" spans="1:2" x14ac:dyDescent="0.25">
      <c r="A14" s="84" t="s">
        <v>96</v>
      </c>
      <c r="B14" s="85" t="s">
        <v>97</v>
      </c>
    </row>
    <row r="15" spans="1:2" x14ac:dyDescent="0.25">
      <c r="A15" s="84" t="s">
        <v>98</v>
      </c>
      <c r="B15" s="85" t="s">
        <v>99</v>
      </c>
    </row>
    <row r="16" spans="1:2" x14ac:dyDescent="0.25">
      <c r="A16" s="84" t="s">
        <v>100</v>
      </c>
      <c r="B16" s="85" t="s">
        <v>101</v>
      </c>
    </row>
    <row r="17" spans="1:2" x14ac:dyDescent="0.25">
      <c r="A17" s="84" t="s">
        <v>102</v>
      </c>
      <c r="B17" s="85" t="s">
        <v>103</v>
      </c>
    </row>
    <row r="18" spans="1:2" x14ac:dyDescent="0.25">
      <c r="A18" s="84" t="s">
        <v>104</v>
      </c>
      <c r="B18" s="85" t="s">
        <v>105</v>
      </c>
    </row>
    <row r="19" spans="1:2" x14ac:dyDescent="0.25">
      <c r="A19" s="84" t="s">
        <v>106</v>
      </c>
      <c r="B19" s="85" t="s">
        <v>107</v>
      </c>
    </row>
    <row r="20" spans="1:2" x14ac:dyDescent="0.25">
      <c r="A20" s="84" t="s">
        <v>108</v>
      </c>
      <c r="B20" s="85" t="s">
        <v>109</v>
      </c>
    </row>
    <row r="21" spans="1:2" x14ac:dyDescent="0.25">
      <c r="A21" s="84" t="s">
        <v>110</v>
      </c>
      <c r="B21" s="85" t="s">
        <v>111</v>
      </c>
    </row>
    <row r="22" spans="1:2" x14ac:dyDescent="0.25">
      <c r="A22" s="84" t="s">
        <v>112</v>
      </c>
      <c r="B22" s="85" t="s">
        <v>113</v>
      </c>
    </row>
    <row r="23" spans="1:2" x14ac:dyDescent="0.25">
      <c r="A23" s="84" t="s">
        <v>114</v>
      </c>
      <c r="B23" s="85" t="s">
        <v>115</v>
      </c>
    </row>
    <row r="24" spans="1:2" x14ac:dyDescent="0.25">
      <c r="A24" s="84" t="s">
        <v>116</v>
      </c>
      <c r="B24" s="85" t="s">
        <v>117</v>
      </c>
    </row>
    <row r="25" spans="1:2" x14ac:dyDescent="0.25">
      <c r="A25" s="84" t="s">
        <v>118</v>
      </c>
      <c r="B25" s="85" t="s">
        <v>119</v>
      </c>
    </row>
    <row r="26" spans="1:2" x14ac:dyDescent="0.25">
      <c r="A26" s="84" t="s">
        <v>120</v>
      </c>
      <c r="B26" s="85" t="s">
        <v>121</v>
      </c>
    </row>
    <row r="27" spans="1:2" x14ac:dyDescent="0.25">
      <c r="A27" s="84" t="s">
        <v>122</v>
      </c>
      <c r="B27" s="85" t="s">
        <v>123</v>
      </c>
    </row>
    <row r="28" spans="1:2" x14ac:dyDescent="0.25">
      <c r="A28" s="84" t="s">
        <v>124</v>
      </c>
      <c r="B28" s="85" t="s">
        <v>125</v>
      </c>
    </row>
    <row r="29" spans="1:2" x14ac:dyDescent="0.25">
      <c r="A29" s="84" t="s">
        <v>126</v>
      </c>
      <c r="B29" s="85" t="s">
        <v>127</v>
      </c>
    </row>
    <row r="30" spans="1:2" x14ac:dyDescent="0.25">
      <c r="A30" s="84" t="s">
        <v>128</v>
      </c>
      <c r="B30" s="85" t="s">
        <v>129</v>
      </c>
    </row>
    <row r="31" spans="1:2" x14ac:dyDescent="0.25">
      <c r="A31" s="84" t="s">
        <v>130</v>
      </c>
      <c r="B31" s="85" t="s">
        <v>131</v>
      </c>
    </row>
    <row r="32" spans="1:2" x14ac:dyDescent="0.25">
      <c r="A32" s="84" t="s">
        <v>132</v>
      </c>
      <c r="B32" s="85" t="s">
        <v>133</v>
      </c>
    </row>
    <row r="33" spans="1:2" x14ac:dyDescent="0.25">
      <c r="A33" s="84" t="s">
        <v>134</v>
      </c>
      <c r="B33" s="85" t="s">
        <v>135</v>
      </c>
    </row>
    <row r="34" spans="1:2" x14ac:dyDescent="0.25">
      <c r="A34" s="84" t="s">
        <v>136</v>
      </c>
      <c r="B34" s="85" t="s">
        <v>137</v>
      </c>
    </row>
    <row r="35" spans="1:2" x14ac:dyDescent="0.25">
      <c r="A35" s="84" t="s">
        <v>138</v>
      </c>
      <c r="B35" s="85" t="s">
        <v>139</v>
      </c>
    </row>
    <row r="36" spans="1:2" x14ac:dyDescent="0.25">
      <c r="A36" s="84" t="s">
        <v>140</v>
      </c>
      <c r="B36" s="85" t="s">
        <v>141</v>
      </c>
    </row>
    <row r="37" spans="1:2" x14ac:dyDescent="0.25">
      <c r="A37" s="84" t="s">
        <v>142</v>
      </c>
      <c r="B37" s="85" t="s">
        <v>143</v>
      </c>
    </row>
    <row r="38" spans="1:2" x14ac:dyDescent="0.25">
      <c r="A38" s="84" t="s">
        <v>144</v>
      </c>
      <c r="B38" s="85" t="s">
        <v>145</v>
      </c>
    </row>
    <row r="39" spans="1:2" x14ac:dyDescent="0.25">
      <c r="A39" s="84" t="s">
        <v>146</v>
      </c>
      <c r="B39" s="85" t="s">
        <v>147</v>
      </c>
    </row>
    <row r="40" spans="1:2" x14ac:dyDescent="0.25">
      <c r="A40" s="84" t="s">
        <v>148</v>
      </c>
      <c r="B40" s="85" t="s">
        <v>149</v>
      </c>
    </row>
    <row r="41" spans="1:2" x14ac:dyDescent="0.25">
      <c r="A41" s="84" t="s">
        <v>150</v>
      </c>
      <c r="B41" s="85" t="s">
        <v>151</v>
      </c>
    </row>
    <row r="42" spans="1:2" x14ac:dyDescent="0.25">
      <c r="A42" s="84" t="s">
        <v>152</v>
      </c>
      <c r="B42" s="85" t="s">
        <v>153</v>
      </c>
    </row>
    <row r="43" spans="1:2" x14ac:dyDescent="0.25">
      <c r="A43" s="84" t="s">
        <v>154</v>
      </c>
      <c r="B43" s="85" t="s">
        <v>155</v>
      </c>
    </row>
    <row r="44" spans="1:2" x14ac:dyDescent="0.25">
      <c r="A44" s="84" t="s">
        <v>156</v>
      </c>
      <c r="B44" s="85" t="s">
        <v>157</v>
      </c>
    </row>
    <row r="45" spans="1:2" x14ac:dyDescent="0.25">
      <c r="A45" s="84" t="s">
        <v>158</v>
      </c>
      <c r="B45" s="85" t="s">
        <v>159</v>
      </c>
    </row>
    <row r="46" spans="1:2" x14ac:dyDescent="0.25">
      <c r="A46" s="84" t="s">
        <v>160</v>
      </c>
      <c r="B46" s="85" t="s">
        <v>161</v>
      </c>
    </row>
    <row r="47" spans="1:2" x14ac:dyDescent="0.25">
      <c r="A47" s="84" t="s">
        <v>162</v>
      </c>
      <c r="B47" s="85" t="s">
        <v>163</v>
      </c>
    </row>
    <row r="48" spans="1:2" x14ac:dyDescent="0.25">
      <c r="A48" s="84" t="s">
        <v>164</v>
      </c>
      <c r="B48" s="85" t="s">
        <v>165</v>
      </c>
    </row>
    <row r="49" spans="1:2" x14ac:dyDescent="0.25">
      <c r="A49" s="84" t="s">
        <v>166</v>
      </c>
      <c r="B49" s="85" t="s">
        <v>167</v>
      </c>
    </row>
    <row r="50" spans="1:2" x14ac:dyDescent="0.25">
      <c r="A50" s="84" t="s">
        <v>168</v>
      </c>
      <c r="B50" s="85" t="s">
        <v>169</v>
      </c>
    </row>
    <row r="51" spans="1:2" x14ac:dyDescent="0.25">
      <c r="A51" s="84" t="s">
        <v>170</v>
      </c>
      <c r="B51" s="85" t="s">
        <v>171</v>
      </c>
    </row>
    <row r="52" spans="1:2" x14ac:dyDescent="0.25">
      <c r="A52" s="84" t="s">
        <v>172</v>
      </c>
      <c r="B52" s="85" t="s">
        <v>173</v>
      </c>
    </row>
    <row r="53" spans="1:2" x14ac:dyDescent="0.25">
      <c r="A53" s="84" t="s">
        <v>174</v>
      </c>
      <c r="B53" s="85" t="s">
        <v>175</v>
      </c>
    </row>
    <row r="54" spans="1:2" x14ac:dyDescent="0.25">
      <c r="A54" s="84" t="s">
        <v>176</v>
      </c>
      <c r="B54" s="85" t="s">
        <v>177</v>
      </c>
    </row>
    <row r="55" spans="1:2" x14ac:dyDescent="0.25">
      <c r="A55" s="84" t="s">
        <v>178</v>
      </c>
      <c r="B55" s="85" t="s">
        <v>179</v>
      </c>
    </row>
    <row r="56" spans="1:2" x14ac:dyDescent="0.25">
      <c r="A56" s="84" t="s">
        <v>180</v>
      </c>
      <c r="B56" s="85" t="s">
        <v>181</v>
      </c>
    </row>
    <row r="57" spans="1:2" x14ac:dyDescent="0.25">
      <c r="A57" s="84" t="s">
        <v>182</v>
      </c>
      <c r="B57" s="85" t="s">
        <v>183</v>
      </c>
    </row>
    <row r="58" spans="1:2" x14ac:dyDescent="0.25">
      <c r="A58" s="84" t="s">
        <v>184</v>
      </c>
      <c r="B58" s="85" t="s">
        <v>185</v>
      </c>
    </row>
    <row r="59" spans="1:2" x14ac:dyDescent="0.25">
      <c r="A59" s="84" t="s">
        <v>186</v>
      </c>
      <c r="B59" s="85" t="s">
        <v>187</v>
      </c>
    </row>
    <row r="60" spans="1:2" x14ac:dyDescent="0.25">
      <c r="A60" s="84" t="s">
        <v>188</v>
      </c>
      <c r="B60" s="85" t="s">
        <v>189</v>
      </c>
    </row>
    <row r="61" spans="1:2" x14ac:dyDescent="0.25">
      <c r="A61" s="84" t="s">
        <v>190</v>
      </c>
      <c r="B61" s="85" t="s">
        <v>191</v>
      </c>
    </row>
    <row r="62" spans="1:2" x14ac:dyDescent="0.25">
      <c r="A62" s="84" t="s">
        <v>192</v>
      </c>
      <c r="B62" s="85" t="s">
        <v>193</v>
      </c>
    </row>
    <row r="63" spans="1:2" x14ac:dyDescent="0.25">
      <c r="A63" s="84" t="s">
        <v>194</v>
      </c>
      <c r="B63" s="85" t="s">
        <v>195</v>
      </c>
    </row>
    <row r="64" spans="1:2" x14ac:dyDescent="0.25">
      <c r="A64" s="84" t="s">
        <v>196</v>
      </c>
      <c r="B64" s="85" t="s">
        <v>197</v>
      </c>
    </row>
    <row r="65" spans="1:2" x14ac:dyDescent="0.25">
      <c r="A65" s="84" t="s">
        <v>198</v>
      </c>
      <c r="B65" s="85" t="s">
        <v>199</v>
      </c>
    </row>
    <row r="66" spans="1:2" x14ac:dyDescent="0.25">
      <c r="A66" s="84" t="s">
        <v>200</v>
      </c>
      <c r="B66" s="85" t="s">
        <v>201</v>
      </c>
    </row>
    <row r="67" spans="1:2" x14ac:dyDescent="0.25">
      <c r="A67" s="84" t="s">
        <v>202</v>
      </c>
      <c r="B67" s="85" t="s">
        <v>203</v>
      </c>
    </row>
    <row r="68" spans="1:2" x14ac:dyDescent="0.25">
      <c r="A68" s="84" t="s">
        <v>204</v>
      </c>
      <c r="B68" s="85" t="s">
        <v>205</v>
      </c>
    </row>
    <row r="69" spans="1:2" x14ac:dyDescent="0.25">
      <c r="A69" s="84" t="s">
        <v>206</v>
      </c>
      <c r="B69" s="85" t="s">
        <v>207</v>
      </c>
    </row>
    <row r="70" spans="1:2" x14ac:dyDescent="0.25">
      <c r="A70" s="84" t="s">
        <v>208</v>
      </c>
      <c r="B70" s="85" t="s">
        <v>209</v>
      </c>
    </row>
    <row r="71" spans="1:2" x14ac:dyDescent="0.25">
      <c r="A71" s="84" t="s">
        <v>210</v>
      </c>
      <c r="B71" s="85" t="s">
        <v>211</v>
      </c>
    </row>
    <row r="72" spans="1:2" x14ac:dyDescent="0.25">
      <c r="A72" s="84" t="s">
        <v>212</v>
      </c>
      <c r="B72" s="85" t="s">
        <v>213</v>
      </c>
    </row>
    <row r="73" spans="1:2" x14ac:dyDescent="0.25">
      <c r="A73" s="84" t="s">
        <v>214</v>
      </c>
      <c r="B73" s="85" t="s">
        <v>215</v>
      </c>
    </row>
    <row r="74" spans="1:2" x14ac:dyDescent="0.25">
      <c r="A74" s="84" t="s">
        <v>216</v>
      </c>
      <c r="B74" s="85" t="s">
        <v>217</v>
      </c>
    </row>
    <row r="75" spans="1:2" x14ac:dyDescent="0.25">
      <c r="A75" s="84" t="s">
        <v>218</v>
      </c>
      <c r="B75" s="86" t="s">
        <v>219</v>
      </c>
    </row>
    <row r="76" spans="1:2" x14ac:dyDescent="0.25">
      <c r="A76" s="84" t="s">
        <v>220</v>
      </c>
      <c r="B76" s="86" t="s">
        <v>221</v>
      </c>
    </row>
    <row r="77" spans="1:2" x14ac:dyDescent="0.25">
      <c r="A77" s="84" t="s">
        <v>222</v>
      </c>
      <c r="B77" s="86" t="s">
        <v>223</v>
      </c>
    </row>
    <row r="78" spans="1:2" x14ac:dyDescent="0.25">
      <c r="A78" s="84" t="s">
        <v>224</v>
      </c>
      <c r="B78" s="86" t="s">
        <v>225</v>
      </c>
    </row>
    <row r="79" spans="1:2" x14ac:dyDescent="0.25">
      <c r="A79" s="84" t="s">
        <v>226</v>
      </c>
      <c r="B79" s="86" t="s">
        <v>227</v>
      </c>
    </row>
    <row r="80" spans="1:2" x14ac:dyDescent="0.25">
      <c r="A80" s="84" t="s">
        <v>228</v>
      </c>
      <c r="B80" s="86" t="s">
        <v>229</v>
      </c>
    </row>
    <row r="81" spans="1:2" x14ac:dyDescent="0.25">
      <c r="A81" s="84" t="s">
        <v>230</v>
      </c>
      <c r="B81" s="86" t="s">
        <v>231</v>
      </c>
    </row>
    <row r="82" spans="1:2" x14ac:dyDescent="0.25">
      <c r="A82" s="84" t="s">
        <v>232</v>
      </c>
      <c r="B82" s="86" t="s">
        <v>233</v>
      </c>
    </row>
    <row r="83" spans="1:2" x14ac:dyDescent="0.25">
      <c r="A83" s="84" t="s">
        <v>234</v>
      </c>
      <c r="B83" s="86" t="s">
        <v>235</v>
      </c>
    </row>
    <row r="84" spans="1:2" x14ac:dyDescent="0.25">
      <c r="A84" s="84" t="s">
        <v>236</v>
      </c>
      <c r="B84" s="86" t="s">
        <v>237</v>
      </c>
    </row>
    <row r="85" spans="1:2" x14ac:dyDescent="0.25">
      <c r="A85" s="84" t="s">
        <v>238</v>
      </c>
      <c r="B85" s="86" t="s">
        <v>239</v>
      </c>
    </row>
    <row r="86" spans="1:2" x14ac:dyDescent="0.25">
      <c r="A86" s="84" t="s">
        <v>240</v>
      </c>
      <c r="B86" s="86" t="s">
        <v>241</v>
      </c>
    </row>
    <row r="87" spans="1:2" x14ac:dyDescent="0.25">
      <c r="A87" s="84" t="s">
        <v>242</v>
      </c>
      <c r="B87" s="86" t="s">
        <v>243</v>
      </c>
    </row>
    <row r="88" spans="1:2" x14ac:dyDescent="0.25">
      <c r="A88" s="84" t="s">
        <v>244</v>
      </c>
      <c r="B88" s="86" t="s">
        <v>245</v>
      </c>
    </row>
    <row r="89" spans="1:2" x14ac:dyDescent="0.25">
      <c r="A89" s="84" t="s">
        <v>246</v>
      </c>
      <c r="B89" s="86" t="s">
        <v>247</v>
      </c>
    </row>
    <row r="90" spans="1:2" x14ac:dyDescent="0.25">
      <c r="A90" s="84" t="s">
        <v>248</v>
      </c>
      <c r="B90" s="86" t="s">
        <v>249</v>
      </c>
    </row>
    <row r="91" spans="1:2" x14ac:dyDescent="0.25">
      <c r="A91" s="84" t="s">
        <v>250</v>
      </c>
      <c r="B91" s="86" t="s">
        <v>251</v>
      </c>
    </row>
    <row r="92" spans="1:2" x14ac:dyDescent="0.25">
      <c r="A92" s="84" t="s">
        <v>252</v>
      </c>
      <c r="B92" s="86" t="s">
        <v>253</v>
      </c>
    </row>
    <row r="93" spans="1:2" x14ac:dyDescent="0.25">
      <c r="A93" s="84" t="s">
        <v>254</v>
      </c>
      <c r="B93" s="86" t="s">
        <v>255</v>
      </c>
    </row>
    <row r="94" spans="1:2" x14ac:dyDescent="0.25">
      <c r="A94" s="84" t="s">
        <v>256</v>
      </c>
      <c r="B94" s="86" t="s">
        <v>257</v>
      </c>
    </row>
    <row r="95" spans="1:2" x14ac:dyDescent="0.25">
      <c r="A95" s="84" t="s">
        <v>258</v>
      </c>
      <c r="B95" s="86" t="s">
        <v>259</v>
      </c>
    </row>
    <row r="96" spans="1:2" x14ac:dyDescent="0.25">
      <c r="A96" s="84" t="s">
        <v>260</v>
      </c>
      <c r="B96" s="86" t="s">
        <v>261</v>
      </c>
    </row>
    <row r="97" spans="1:2" x14ac:dyDescent="0.25">
      <c r="A97" s="84" t="s">
        <v>262</v>
      </c>
      <c r="B97" s="86" t="s">
        <v>263</v>
      </c>
    </row>
    <row r="98" spans="1:2" x14ac:dyDescent="0.25">
      <c r="A98" s="84" t="s">
        <v>264</v>
      </c>
      <c r="B98" s="86" t="s">
        <v>265</v>
      </c>
    </row>
    <row r="99" spans="1:2" x14ac:dyDescent="0.25">
      <c r="A99" s="84" t="s">
        <v>266</v>
      </c>
      <c r="B99" s="86" t="s">
        <v>267</v>
      </c>
    </row>
    <row r="100" spans="1:2" x14ac:dyDescent="0.25">
      <c r="A100" s="84" t="s">
        <v>268</v>
      </c>
      <c r="B100" s="86" t="s">
        <v>269</v>
      </c>
    </row>
    <row r="101" spans="1:2" x14ac:dyDescent="0.25">
      <c r="A101" s="84" t="s">
        <v>270</v>
      </c>
      <c r="B101" s="86" t="s">
        <v>271</v>
      </c>
    </row>
    <row r="102" spans="1:2" x14ac:dyDescent="0.25">
      <c r="A102" s="84" t="s">
        <v>272</v>
      </c>
      <c r="B102" s="86" t="s">
        <v>273</v>
      </c>
    </row>
    <row r="103" spans="1:2" x14ac:dyDescent="0.25">
      <c r="A103" s="84" t="s">
        <v>274</v>
      </c>
      <c r="B103" s="86" t="s">
        <v>275</v>
      </c>
    </row>
    <row r="104" spans="1:2" x14ac:dyDescent="0.25">
      <c r="A104" s="84" t="s">
        <v>276</v>
      </c>
      <c r="B104" s="86" t="s">
        <v>277</v>
      </c>
    </row>
    <row r="105" spans="1:2" x14ac:dyDescent="0.25">
      <c r="A105" s="84" t="s">
        <v>278</v>
      </c>
      <c r="B105" s="86" t="s">
        <v>279</v>
      </c>
    </row>
    <row r="106" spans="1:2" x14ac:dyDescent="0.25">
      <c r="A106" s="84" t="s">
        <v>280</v>
      </c>
      <c r="B106" s="86" t="s">
        <v>281</v>
      </c>
    </row>
    <row r="107" spans="1:2" x14ac:dyDescent="0.25">
      <c r="A107" s="84" t="s">
        <v>282</v>
      </c>
      <c r="B107" s="86" t="s">
        <v>283</v>
      </c>
    </row>
    <row r="108" spans="1:2" x14ac:dyDescent="0.25">
      <c r="A108" s="84" t="s">
        <v>284</v>
      </c>
      <c r="B108" s="86" t="s">
        <v>285</v>
      </c>
    </row>
    <row r="109" spans="1:2" x14ac:dyDescent="0.25">
      <c r="A109" s="84" t="s">
        <v>286</v>
      </c>
      <c r="B109" s="86" t="s">
        <v>287</v>
      </c>
    </row>
    <row r="110" spans="1:2" x14ac:dyDescent="0.25">
      <c r="A110" s="84" t="s">
        <v>288</v>
      </c>
      <c r="B110" s="86" t="s">
        <v>289</v>
      </c>
    </row>
    <row r="111" spans="1:2" x14ac:dyDescent="0.25">
      <c r="A111" s="84" t="s">
        <v>290</v>
      </c>
      <c r="B111" s="86" t="s">
        <v>291</v>
      </c>
    </row>
    <row r="112" spans="1:2" x14ac:dyDescent="0.25">
      <c r="A112" s="84" t="s">
        <v>292</v>
      </c>
      <c r="B112" s="86" t="s">
        <v>293</v>
      </c>
    </row>
    <row r="113" spans="1:2" x14ac:dyDescent="0.25">
      <c r="A113" s="84" t="s">
        <v>294</v>
      </c>
      <c r="B113" s="86" t="s">
        <v>295</v>
      </c>
    </row>
    <row r="114" spans="1:2" x14ac:dyDescent="0.25">
      <c r="A114" s="84" t="s">
        <v>296</v>
      </c>
      <c r="B114" s="86" t="s">
        <v>297</v>
      </c>
    </row>
    <row r="115" spans="1:2" x14ac:dyDescent="0.25">
      <c r="A115" s="84" t="s">
        <v>298</v>
      </c>
      <c r="B115" s="86" t="s">
        <v>299</v>
      </c>
    </row>
    <row r="116" spans="1:2" x14ac:dyDescent="0.25">
      <c r="A116" s="84" t="s">
        <v>300</v>
      </c>
      <c r="B116" s="86" t="s">
        <v>301</v>
      </c>
    </row>
    <row r="117" spans="1:2" x14ac:dyDescent="0.25">
      <c r="A117" s="84" t="s">
        <v>302</v>
      </c>
      <c r="B117" s="86" t="s">
        <v>303</v>
      </c>
    </row>
    <row r="118" spans="1:2" x14ac:dyDescent="0.25">
      <c r="A118" s="84" t="s">
        <v>304</v>
      </c>
      <c r="B118" s="86" t="s">
        <v>305</v>
      </c>
    </row>
    <row r="119" spans="1:2" x14ac:dyDescent="0.25">
      <c r="A119" s="84" t="s">
        <v>306</v>
      </c>
      <c r="B119" s="86" t="s">
        <v>307</v>
      </c>
    </row>
    <row r="120" spans="1:2" x14ac:dyDescent="0.25">
      <c r="A120" s="84" t="s">
        <v>308</v>
      </c>
      <c r="B120" s="86" t="s">
        <v>309</v>
      </c>
    </row>
    <row r="121" spans="1:2" x14ac:dyDescent="0.25">
      <c r="A121" s="84" t="s">
        <v>310</v>
      </c>
      <c r="B121" s="86" t="s">
        <v>311</v>
      </c>
    </row>
    <row r="122" spans="1:2" x14ac:dyDescent="0.25">
      <c r="A122" s="84" t="s">
        <v>312</v>
      </c>
      <c r="B122" s="86" t="s">
        <v>313</v>
      </c>
    </row>
    <row r="123" spans="1:2" x14ac:dyDescent="0.25">
      <c r="A123" s="84" t="s">
        <v>314</v>
      </c>
      <c r="B123" s="86" t="s">
        <v>315</v>
      </c>
    </row>
    <row r="124" spans="1:2" x14ac:dyDescent="0.25">
      <c r="A124" s="84" t="s">
        <v>316</v>
      </c>
      <c r="B124" s="86" t="s">
        <v>317</v>
      </c>
    </row>
    <row r="125" spans="1:2" x14ac:dyDescent="0.25">
      <c r="A125" s="84" t="s">
        <v>318</v>
      </c>
      <c r="B125" s="86" t="s">
        <v>319</v>
      </c>
    </row>
    <row r="126" spans="1:2" x14ac:dyDescent="0.25">
      <c r="A126" s="84" t="s">
        <v>320</v>
      </c>
      <c r="B126" s="86" t="s">
        <v>321</v>
      </c>
    </row>
    <row r="127" spans="1:2" x14ac:dyDescent="0.25">
      <c r="A127" s="84" t="s">
        <v>322</v>
      </c>
      <c r="B127" s="86" t="s">
        <v>323</v>
      </c>
    </row>
    <row r="128" spans="1:2" x14ac:dyDescent="0.25">
      <c r="A128" s="84" t="s">
        <v>324</v>
      </c>
      <c r="B128" s="86" t="s">
        <v>325</v>
      </c>
    </row>
    <row r="129" spans="1:2" x14ac:dyDescent="0.25">
      <c r="A129" s="84" t="s">
        <v>326</v>
      </c>
      <c r="B129" s="86" t="s">
        <v>327</v>
      </c>
    </row>
    <row r="130" spans="1:2" x14ac:dyDescent="0.25">
      <c r="A130" s="84" t="s">
        <v>328</v>
      </c>
      <c r="B130" s="86" t="s">
        <v>329</v>
      </c>
    </row>
    <row r="131" spans="1:2" x14ac:dyDescent="0.25">
      <c r="A131" s="84" t="s">
        <v>330</v>
      </c>
      <c r="B131" s="86" t="s">
        <v>331</v>
      </c>
    </row>
    <row r="132" spans="1:2" x14ac:dyDescent="0.25">
      <c r="A132" s="84" t="s">
        <v>332</v>
      </c>
      <c r="B132" s="86" t="s">
        <v>333</v>
      </c>
    </row>
    <row r="133" spans="1:2" x14ac:dyDescent="0.25">
      <c r="A133" s="84" t="s">
        <v>334</v>
      </c>
      <c r="B133" s="86" t="s">
        <v>335</v>
      </c>
    </row>
    <row r="134" spans="1:2" x14ac:dyDescent="0.25">
      <c r="A134" s="84" t="s">
        <v>336</v>
      </c>
      <c r="B134" s="86" t="s">
        <v>337</v>
      </c>
    </row>
    <row r="135" spans="1:2" x14ac:dyDescent="0.25">
      <c r="A135" s="84" t="s">
        <v>338</v>
      </c>
      <c r="B135" s="86" t="s">
        <v>339</v>
      </c>
    </row>
    <row r="136" spans="1:2" x14ac:dyDescent="0.25">
      <c r="A136" s="84" t="s">
        <v>340</v>
      </c>
      <c r="B136" s="86" t="s">
        <v>341</v>
      </c>
    </row>
    <row r="137" spans="1:2" x14ac:dyDescent="0.25">
      <c r="A137" s="84" t="s">
        <v>342</v>
      </c>
      <c r="B137" s="86" t="s">
        <v>343</v>
      </c>
    </row>
    <row r="138" spans="1:2" x14ac:dyDescent="0.25">
      <c r="A138" s="84" t="s">
        <v>344</v>
      </c>
      <c r="B138" s="86" t="s">
        <v>345</v>
      </c>
    </row>
    <row r="139" spans="1:2" x14ac:dyDescent="0.25">
      <c r="A139" s="84" t="s">
        <v>346</v>
      </c>
      <c r="B139" s="86" t="s">
        <v>347</v>
      </c>
    </row>
    <row r="140" spans="1:2" x14ac:dyDescent="0.25">
      <c r="A140" s="84" t="s">
        <v>348</v>
      </c>
      <c r="B140" s="86" t="s">
        <v>349</v>
      </c>
    </row>
    <row r="141" spans="1:2" x14ac:dyDescent="0.25">
      <c r="A141" s="84" t="s">
        <v>350</v>
      </c>
      <c r="B141" s="86" t="s">
        <v>351</v>
      </c>
    </row>
    <row r="142" spans="1:2" x14ac:dyDescent="0.25">
      <c r="A142" s="84" t="s">
        <v>352</v>
      </c>
      <c r="B142" s="86" t="s">
        <v>353</v>
      </c>
    </row>
    <row r="143" spans="1:2" x14ac:dyDescent="0.25">
      <c r="A143" s="84" t="s">
        <v>354</v>
      </c>
      <c r="B143" s="86" t="s">
        <v>355</v>
      </c>
    </row>
    <row r="144" spans="1:2" x14ac:dyDescent="0.25">
      <c r="A144" s="84" t="s">
        <v>356</v>
      </c>
      <c r="B144" s="87" t="s">
        <v>357</v>
      </c>
    </row>
    <row r="145" spans="1:2" x14ac:dyDescent="0.25">
      <c r="A145" s="84" t="s">
        <v>358</v>
      </c>
      <c r="B145" s="86" t="s">
        <v>359</v>
      </c>
    </row>
    <row r="146" spans="1:2" x14ac:dyDescent="0.25">
      <c r="A146" s="84" t="s">
        <v>360</v>
      </c>
      <c r="B146" s="86" t="s">
        <v>361</v>
      </c>
    </row>
    <row r="147" spans="1:2" x14ac:dyDescent="0.25">
      <c r="A147" s="84" t="s">
        <v>362</v>
      </c>
      <c r="B147" s="86" t="s">
        <v>363</v>
      </c>
    </row>
    <row r="148" spans="1:2" x14ac:dyDescent="0.25">
      <c r="A148" s="84" t="s">
        <v>364</v>
      </c>
      <c r="B148" s="86" t="s">
        <v>365</v>
      </c>
    </row>
    <row r="149" spans="1:2" x14ac:dyDescent="0.25">
      <c r="A149" s="84" t="s">
        <v>366</v>
      </c>
      <c r="B149" s="86" t="s">
        <v>367</v>
      </c>
    </row>
    <row r="150" spans="1:2" x14ac:dyDescent="0.25">
      <c r="A150" s="84" t="s">
        <v>368</v>
      </c>
      <c r="B150" s="86" t="s">
        <v>369</v>
      </c>
    </row>
    <row r="151" spans="1:2" x14ac:dyDescent="0.25">
      <c r="A151" s="84" t="s">
        <v>370</v>
      </c>
      <c r="B151" s="86" t="s">
        <v>371</v>
      </c>
    </row>
    <row r="152" spans="1:2" x14ac:dyDescent="0.25">
      <c r="A152" s="84" t="s">
        <v>372</v>
      </c>
      <c r="B152" s="86" t="s">
        <v>373</v>
      </c>
    </row>
    <row r="153" spans="1:2" x14ac:dyDescent="0.25">
      <c r="A153" s="84" t="s">
        <v>374</v>
      </c>
      <c r="B153" s="86" t="s">
        <v>375</v>
      </c>
    </row>
    <row r="154" spans="1:2" x14ac:dyDescent="0.25">
      <c r="A154" s="84" t="s">
        <v>376</v>
      </c>
      <c r="B154" s="86" t="s">
        <v>377</v>
      </c>
    </row>
    <row r="155" spans="1:2" x14ac:dyDescent="0.25">
      <c r="A155" s="84" t="s">
        <v>378</v>
      </c>
      <c r="B155" s="86" t="s">
        <v>379</v>
      </c>
    </row>
    <row r="156" spans="1:2" x14ac:dyDescent="0.25">
      <c r="A156" s="84" t="s">
        <v>380</v>
      </c>
      <c r="B156" s="86" t="s">
        <v>381</v>
      </c>
    </row>
    <row r="157" spans="1:2" x14ac:dyDescent="0.25">
      <c r="A157" s="84" t="s">
        <v>382</v>
      </c>
      <c r="B157" s="86" t="s">
        <v>383</v>
      </c>
    </row>
    <row r="158" spans="1:2" x14ac:dyDescent="0.25">
      <c r="A158" s="84" t="s">
        <v>384</v>
      </c>
      <c r="B158" s="86" t="s">
        <v>385</v>
      </c>
    </row>
    <row r="159" spans="1:2" x14ac:dyDescent="0.25">
      <c r="A159" s="84" t="s">
        <v>386</v>
      </c>
      <c r="B159" s="86" t="s">
        <v>387</v>
      </c>
    </row>
    <row r="160" spans="1:2" x14ac:dyDescent="0.25">
      <c r="A160" s="84" t="s">
        <v>388</v>
      </c>
      <c r="B160" s="86" t="s">
        <v>389</v>
      </c>
    </row>
    <row r="161" spans="1:2" x14ac:dyDescent="0.25">
      <c r="A161" s="84" t="s">
        <v>390</v>
      </c>
      <c r="B161" s="86" t="s">
        <v>391</v>
      </c>
    </row>
    <row r="162" spans="1:2" x14ac:dyDescent="0.25">
      <c r="A162" s="84" t="s">
        <v>392</v>
      </c>
      <c r="B162" s="86" t="s">
        <v>393</v>
      </c>
    </row>
    <row r="163" spans="1:2" x14ac:dyDescent="0.25">
      <c r="A163" s="84" t="s">
        <v>394</v>
      </c>
      <c r="B163" s="86" t="s">
        <v>395</v>
      </c>
    </row>
    <row r="164" spans="1:2" x14ac:dyDescent="0.25">
      <c r="A164" s="84" t="s">
        <v>396</v>
      </c>
      <c r="B164" s="86" t="s">
        <v>397</v>
      </c>
    </row>
    <row r="165" spans="1:2" x14ac:dyDescent="0.25">
      <c r="A165" s="84" t="s">
        <v>398</v>
      </c>
      <c r="B165" s="86" t="s">
        <v>399</v>
      </c>
    </row>
    <row r="166" spans="1:2" x14ac:dyDescent="0.25">
      <c r="A166" s="84" t="s">
        <v>400</v>
      </c>
      <c r="B166" s="86" t="s">
        <v>401</v>
      </c>
    </row>
    <row r="167" spans="1:2" x14ac:dyDescent="0.25">
      <c r="A167" s="84" t="s">
        <v>402</v>
      </c>
      <c r="B167" s="86" t="s">
        <v>403</v>
      </c>
    </row>
    <row r="168" spans="1:2" x14ac:dyDescent="0.25">
      <c r="A168" s="84" t="s">
        <v>404</v>
      </c>
      <c r="B168" s="86" t="s">
        <v>405</v>
      </c>
    </row>
    <row r="169" spans="1:2" x14ac:dyDescent="0.25">
      <c r="A169" s="84" t="s">
        <v>406</v>
      </c>
      <c r="B169" s="86" t="s">
        <v>407</v>
      </c>
    </row>
    <row r="170" spans="1:2" x14ac:dyDescent="0.25">
      <c r="A170" s="84" t="s">
        <v>408</v>
      </c>
      <c r="B170" s="86" t="s">
        <v>409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DAA6698D5E5EF49BB70C92D661A2074" ma:contentTypeVersion="15" ma:contentTypeDescription="Create a new document." ma:contentTypeScope="" ma:versionID="24c867642c52960a06689d826dab9927">
  <xsd:schema xmlns:xsd="http://www.w3.org/2001/XMLSchema" xmlns:xs="http://www.w3.org/2001/XMLSchema" xmlns:p="http://schemas.microsoft.com/office/2006/metadata/properties" xmlns:ns3="200a9967-79c2-4f32-916b-bf2d048c86ca" xmlns:ns4="1ea23e27-1dd4-44ab-8bd4-d9d73a3ad34f" targetNamespace="http://schemas.microsoft.com/office/2006/metadata/properties" ma:root="true" ma:fieldsID="b0888a24a6d1a1b260a15b34022b6c5d" ns3:_="" ns4:_="">
    <xsd:import namespace="200a9967-79c2-4f32-916b-bf2d048c86ca"/>
    <xsd:import namespace="1ea23e27-1dd4-44ab-8bd4-d9d73a3ad34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a9967-79c2-4f32-916b-bf2d048c86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a23e27-1dd4-44ab-8bd4-d9d73a3ad34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43046FA1-16CE-4952-A71E-8FD4C385BC44}">
  <ds:schemaRefs>
    <ds:schemaRef ds:uri="http://schemas.microsoft.com/PowerBIAddIn"/>
  </ds:schemaRefs>
</ds:datastoreItem>
</file>

<file path=customXml/itemProps3.xml><?xml version="1.0" encoding="utf-8"?>
<ds:datastoreItem xmlns:ds="http://schemas.openxmlformats.org/officeDocument/2006/customXml" ds:itemID="{3710F683-3ED7-4623-ADFA-8921435CC572}">
  <ds:schemaRefs>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1ea23e27-1dd4-44ab-8bd4-d9d73a3ad34f"/>
    <ds:schemaRef ds:uri="200a9967-79c2-4f32-916b-bf2d048c86ca"/>
    <ds:schemaRef ds:uri="http://schemas.microsoft.com/office/2006/metadata/properties"/>
  </ds:schemaRefs>
</ds:datastoreItem>
</file>

<file path=customXml/itemProps4.xml><?xml version="1.0" encoding="utf-8"?>
<ds:datastoreItem xmlns:ds="http://schemas.openxmlformats.org/officeDocument/2006/customXml" ds:itemID="{6ED52E01-0968-417D-A61E-507AC2B68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a9967-79c2-4f32-916b-bf2d048c86ca"/>
    <ds:schemaRef ds:uri="1ea23e27-1dd4-44ab-8bd4-d9d73a3ad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cp:lastModifiedBy>
  <cp:lastPrinted>2017-12-11T22:51:21Z</cp:lastPrinted>
  <dcterms:created xsi:type="dcterms:W3CDTF">2017-11-15T21:17:43Z</dcterms:created>
  <dcterms:modified xsi:type="dcterms:W3CDTF">2020-11-16T17:30:20Z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0x0101007DAA6698D5E5EF49BB70C92D661A2074</vt:lpwstr>
  </property>
</Properties>
</file>