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22"/>
  <workbookPr codeName="ThisWorkbook"/>
  <mc:AlternateContent xmlns:mc="http://schemas.openxmlformats.org/markup-compatibility/2006">
    <mc:Choice Requires="x15">
      <x15ac:absPath xmlns:x15ac="http://schemas.microsoft.com/office/spreadsheetml/2010/11/ac" url="C:\WFP\COVID\Proposal\execution\Status\Final Reporting\"/>
    </mc:Choice>
  </mc:AlternateContent>
  <xr:revisionPtr revIDLastSave="2" documentId="13_ncr:1_{C070C702-E319-4129-8A2F-D393AA0E7844}" xr6:coauthVersionLast="46" xr6:coauthVersionMax="46" xr10:uidLastSave="{1D9054D9-8A79-4B80-8B29-7970A14FC692}"/>
  <bookViews>
    <workbookView xWindow="-120" yWindow="-120" windowWidth="25440" windowHeight="15390" tabRatio="848" firstSheet="5" activeTab="8" xr2:uid="{00000000-000D-0000-FFFF-FFFF00000000}"/>
  </bookViews>
  <sheets>
    <sheet name="OVERALL REPORTING INSTRUCTIONS" sheetId="16" state="hidden" r:id="rId1"/>
    <sheet name="General Information-Annual" sheetId="1" state="hidden" r:id="rId2"/>
    <sheet name="Narrative-Annual" sheetId="2" state="hidden" r:id="rId3"/>
    <sheet name="RBM-Annual" sheetId="3" state="hidden" r:id="rId4"/>
    <sheet name="Communication-Annual" sheetId="8" state="hidden" r:id="rId5"/>
    <sheet name="General Information-Final" sheetId="12" r:id="rId6"/>
    <sheet name="Narrative-Final" sheetId="13" r:id="rId7"/>
    <sheet name="RBM-Final" sheetId="14" r:id="rId8"/>
    <sheet name="Communication-Final" sheetId="15" r:id="rId9"/>
  </sheets>
  <definedNames>
    <definedName name="_ftn1" localSheetId="3">'RBM-Annual'!$A$34</definedName>
    <definedName name="_ftn1" localSheetId="7">'RBM-Final'!$A$135</definedName>
    <definedName name="_ftn5" localSheetId="1">'General Information-Annual'!$A$18</definedName>
    <definedName name="_ftn5" localSheetId="5">'General Information-Final'!$A$18</definedName>
    <definedName name="_ftn6" localSheetId="1">'General Information-Annual'!$A$19</definedName>
    <definedName name="_ftn6" localSheetId="5">'General Information-Final'!$A$19</definedName>
    <definedName name="_ftnref1" localSheetId="3">'RBM-Annual'!$A$2</definedName>
    <definedName name="_ftnref1" localSheetId="7">'RBM-Final'!#REF!</definedName>
    <definedName name="_ftnref2" localSheetId="1">'General Information-Annual'!$A$4</definedName>
    <definedName name="_ftnref2" localSheetId="5">'General Information-Final'!$A$4</definedName>
    <definedName name="_ftnref3" localSheetId="1">'General Information-Annual'!#REF!</definedName>
    <definedName name="_ftnref3" localSheetId="5">'General Information-Final'!#REF!</definedName>
    <definedName name="_ftnref4" localSheetId="1">'General Information-Annual'!$D$3</definedName>
    <definedName name="_ftnref4" localSheetId="5">'General Information-Final'!$D$3</definedName>
    <definedName name="_ftnref5" localSheetId="1">'General Information-Annual'!$D$4</definedName>
    <definedName name="_ftnref5" localSheetId="5">'General Information-Final'!$D$4</definedName>
    <definedName name="_ftnref6" localSheetId="1">'General Information-Annual'!$D$5</definedName>
    <definedName name="_ftnref6" localSheetId="5">'General Information-Final'!$D$5</definedName>
    <definedName name="_Hlk51864795" localSheetId="6">'Narrative-Final'!$D$8</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0">'OVERALL REPORTING INSTRUCTIONS'!$B$1:$C$15</definedName>
    <definedName name="Start">'General Information-Annual'!$A$17</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9" i="14" l="1"/>
  <c r="C124" i="14"/>
  <c r="C118" i="14"/>
  <c r="C109" i="14"/>
  <c r="C104" i="14"/>
  <c r="C99" i="14"/>
  <c r="C93" i="14"/>
  <c r="C88" i="14"/>
  <c r="C83" i="14"/>
  <c r="C78" i="14"/>
  <c r="C72" i="14"/>
  <c r="C67" i="14"/>
  <c r="C61" i="14"/>
  <c r="C56" i="14"/>
  <c r="C51" i="14"/>
  <c r="C39" i="14"/>
  <c r="C34" i="14"/>
  <c r="C29" i="14"/>
  <c r="C24" i="14"/>
  <c r="C18" i="14" s="1"/>
  <c r="C13" i="14"/>
  <c r="C7" i="14"/>
  <c r="C2" i="14"/>
</calcChain>
</file>

<file path=xl/sharedStrings.xml><?xml version="1.0" encoding="utf-8"?>
<sst xmlns="http://schemas.openxmlformats.org/spreadsheetml/2006/main" count="339" uniqueCount="228">
  <si>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</si>
  <si>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</si>
  <si>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</si>
  <si>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</si>
  <si>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</si>
  <si>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</si>
  <si>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</si>
  <si>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</si>
  <si>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</si>
  <si>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</si>
  <si>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</si>
  <si>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</si>
  <si>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</si>
  <si>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</si>
  <si>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</si>
  <si>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r>
      <t xml:space="preserve">Overall Duration </t>
    </r>
    <r>
      <rPr>
        <i/>
        <sz val="10"/>
        <color theme="1"/>
        <rFont val="Arial"/>
        <family val="2"/>
      </rPr>
      <t>(months)</t>
    </r>
  </si>
  <si>
    <r>
      <t xml:space="preserve">Programme Number </t>
    </r>
    <r>
      <rPr>
        <i/>
        <sz val="10"/>
        <color theme="1"/>
        <rFont val="Arial"/>
        <family val="2"/>
      </rPr>
      <t xml:space="preserve">(if applicable)  </t>
    </r>
  </si>
  <si>
    <t>Start Date (dd.mm.yyyy)</t>
  </si>
  <si>
    <t>MPTF Office Project Reference Number:</t>
  </si>
  <si>
    <t>Original End Date (dd.mm.yyyy)</t>
  </si>
  <si>
    <t>Country</t>
  </si>
  <si>
    <t>Current End date(dd.mm.yyyy)</t>
  </si>
  <si>
    <t>Recepient UN Organizations</t>
  </si>
  <si>
    <t>Implementing Partners</t>
  </si>
  <si>
    <t>Organizations that have received direct funding from the MPTF Office under this programme</t>
  </si>
  <si>
    <t>National counterparts (government, private, NGOs &amp; others) and other International Organizations</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</si>
  <si>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</si>
  <si>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</si>
  <si>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</si>
  <si>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</si>
  <si>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</si>
  <si>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</si>
  <si>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</si>
  <si>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</si>
  <si>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</si>
  <si>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</si>
  <si>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</si>
  <si>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</si>
  <si>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</si>
  <si>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</si>
  <si>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Purpose (and Beneficiaries)</t>
  </si>
  <si>
    <t>Please include the number of direct and indirect beneficiaries reached. Please disaggregate the data by gender, age and any other groups</t>
  </si>
  <si>
    <t>Results: Outcome Level</t>
  </si>
  <si>
    <t>Please include outcome level results achieved</t>
  </si>
  <si>
    <t>Results: Output Level</t>
  </si>
  <si>
    <t>Please include output level results achieved</t>
  </si>
  <si>
    <t xml:space="preserve">Results: Challenges/Difficulties Encountered and Measures Taken </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</si>
  <si>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</si>
  <si>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</si>
  <si>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</si>
  <si>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</si>
  <si>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</si>
  <si>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Other Assessments or Evaluations (if applicable)</t>
  </si>
  <si>
    <t xml:space="preserve">Report on any assessments, evaluations or studies undertaken.
</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</si>
  <si>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</si>
  <si>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</si>
  <si>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</si>
  <si>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</si>
  <si>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r>
      <t>Achieved</t>
    </r>
    <r>
      <rPr>
        <b/>
        <sz val="11"/>
        <color theme="1"/>
        <rFont val="Arial"/>
        <family val="2"/>
      </rPr>
      <t xml:space="preserve"> Indicator Targets</t>
    </r>
  </si>
  <si>
    <t>Reasons for Variance with Planned Target (if any)</t>
  </si>
  <si>
    <t>Source of Verification</t>
  </si>
  <si>
    <t>Outcome 1[1]</t>
  </si>
  <si>
    <t>Indicator:</t>
  </si>
  <si>
    <t>Baseline:</t>
  </si>
  <si>
    <t>Planned Target:</t>
  </si>
  <si>
    <t>Output 1.1</t>
  </si>
  <si>
    <t>Indicator  1.1.1:</t>
  </si>
  <si>
    <t>Indicator 1.1.2:</t>
  </si>
  <si>
    <t>Output 1.2</t>
  </si>
  <si>
    <t>Indicator  1.2.1:</t>
  </si>
  <si>
    <t>Indicator 1.2.2:</t>
  </si>
  <si>
    <t>Please inlcude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</si>
  <si>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</si>
  <si>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</si>
  <si>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</si>
  <si>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2. Upload here: Communications and Visibility (OPTIONAL)</t>
  </si>
  <si>
    <r>
      <t xml:space="preserve">Fund's Communication Guidelines is posted here: </t>
    </r>
    <r>
      <rPr>
        <sz val="8"/>
        <color theme="8" tint="-0.249977111117893"/>
        <rFont val="Arial"/>
        <family val="2"/>
      </rPr>
      <t>http://mptf.undp.org/document/download/25941</t>
    </r>
  </si>
  <si>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</si>
  <si>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</si>
  <si>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</si>
  <si>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</si>
  <si>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</si>
  <si>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</si>
  <si>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India’s Response to COVID-19: Inclusive and scalable social protection systems for immediate and sustained food, nutrition and livelihood security</t>
  </si>
  <si>
    <t>7 months</t>
  </si>
  <si>
    <t>India</t>
  </si>
  <si>
    <t>UNDP and WFP</t>
  </si>
  <si>
    <t>State Government - Assam, Sikkim, Madhya Pradesh, Uttarakhand, Maharashtra, Odisha and Uttar Pradesh. International Organisation - FAO. NGO/CSOs - Self Employed Women's Association, PHIA Foundation, Samarthan and Foundation for Ecological Security, Humana, Arya Collateral, Utkarsh Welfare Foundation, Traidcraft, Abhihaara, Future Green, Head Held High Foundation, Mysore Association, Peenya Association, Karnataka Small Scale Industries Association (KASSIA), Hyderabad Karnataka Chamber of Commerce and Industry (HKCCI), Association of Lady Entrepreneurs of India (ALEAP), SPHERE India and SAMARTH</t>
  </si>
  <si>
    <t>Renata Lok-Dessallien</t>
  </si>
  <si>
    <t>UN Resident Co-ordinator</t>
  </si>
  <si>
    <t>renata.dessallien@un.org</t>
  </si>
  <si>
    <t>As per approval of the original project document by the relevant decision-making body/Steering Committee.</t>
  </si>
  <si>
    <r>
      <t xml:space="preserve">The purpose of the joint programme was to mitigate the devastating socio-economic impact of COVID-19 by reaching those who are most in need with food and livelihoods assistance, as well as strengthening systems to respond more effectively to future crises and enable marginalized communities to build back better. Supporting the efforts led by the Government of India and State Governments, and working in collaboration with civil society, private sector and UN partners, UNDP and WFP leveraged each other’s work to address the immediate needs of more than </t>
    </r>
    <r>
      <rPr>
        <b/>
        <sz val="11"/>
        <color theme="1"/>
        <rFont val="Arial"/>
        <family val="2"/>
      </rPr>
      <t>3.3 million vulnerable and unemployed people against a target of 2.5 million</t>
    </r>
    <r>
      <rPr>
        <sz val="11"/>
        <color theme="1"/>
        <rFont val="Arial"/>
        <family val="2"/>
      </rPr>
      <t xml:space="preserve">.  This collaboration will also help to address the longer-term needs of another </t>
    </r>
    <r>
      <rPr>
        <b/>
        <sz val="11"/>
        <color theme="1"/>
        <rFont val="Arial"/>
        <family val="2"/>
      </rPr>
      <t>14 million people through systems strengthening</t>
    </r>
    <r>
      <rPr>
        <sz val="11"/>
        <color theme="1"/>
        <rFont val="Arial"/>
        <family val="2"/>
      </rPr>
      <t>, linking eligible beneficiaries to all three (TPDS, ICDS and MGNREGA) social protection systems, strengthening the capacity of frontline civil society organizations and providing policy support for longer term impact and sustainability that could eventually benefit up to 100 million people through systems strengthening. 
Through the programme, WFP facilitated improved access to nutritious food for 1.6 million marginalised and vulnerable people through government food safety schemes, and UNDP facilitated access to information on applying for social protection and Rural Employment Guarantee Schemes to 1.7 million people, reached 23,971 marginalized women and youth with information to access food-based safety nets and restore livelihoods through trainings, rural collective and enterprises, and enabled 31,500 women and youth to access information on job opportunities in urban areas. 
Leveraging the power of digital tools and innovations to facilitate activities during lockdowns, the joint programme improved outreach to vulnerable groups and strengthened systems for service delivery. Development and launch of an application called Jan Aapurti (fulfilment of needs of the citizens) in Uttarakhand is allowing 192,000 vulnerable citizens to order essential commodities for home delivery. Another application launched in Telangana, Aalambana (support), is digitally connecting more than 10,000 weavers and people from artisan communities, enabling them to create new design ideas for product diversification based on emerging market demand for health and hygiene products, and restoring livelihoods affected by the pandemic. 
This joint approach promoted a whole of society response to enable identification of vulnerable people who were unable to access assistance, expansion of reach to communities, and strengthening of systems and policies to enable citizens to build back better and live a life of fairness and dignity.</t>
    </r>
  </si>
  <si>
    <t>Please include the number of both direct and indirect beneficiaries reached. Please disaggregate the data by gender, age and any other groups</t>
  </si>
  <si>
    <t xml:space="preserve">Building on existing partnerships at state-level, WFP and UNDP leveraged each other’s work to address the immediate needs of more than 3.3 million hungry and unemployed vulnerable people, against a target of 2.5 million. The partnership is also helping to address the longer-term needs of another 14 million people through systems strengthening, linking eligible beneficiaries to all three social protection systems, strengthening the capacity of frontline civil society organizations and providing policy support for longer term impact and sustainability. 
To ensure access to food, WFP built the capacity of a national NGO to plan for and implement food distribution to vulnerable groups, created awareness of Government schemes for migrant workers, introduced mobile storage units for two state governments, and developed a mobile app to support delivery of food to people during lockdown and to link farmers to Government procurement systems.  In Lucknow, WFP partnered with SAMARTH, a front-line civil society organization, to provide food packets to 108,000 vulnerable people covered by government safety nets, including 4,500 migrant households, more than 1,000 male and female sex worker households, 250 households with disabled persons, 66 transgender households, and 55 households with survivors of gender-based violence. 
To expand access to fortified nutritious foods in government safety nets, WFP supported the fortification of 2,420 MT of rice in Uttar Pradesh for nearly 1.5 million Targeted Public Distribution System (TPDS) beneficiaries.  A production unit was established in Malwa, Fatehpur to produce fortified nutritious take home rations to 25,300 young children and pregnant and lactating women supported under the Government’s Integrated Child Development Services (ICDS) programme. WFP also developed 7 cooking demonstration videos to improve complementary feeding practices in children 6-24 months of age which have been used by 11,500 government functionaries to conduct capacity building sessions in the community.
In collaboration with the Government of Uttarakhand, WFP developed a mobile app (Jan Aapurti Uttarakhand) which was used by 192,000 vulnerable people to order essential commodities for home delivery. The app was also used by 4,000 farmers to access government agriculture procurement systems for selling their harvest for use in safety net programmes while maintaining social distancing. In addition, to support farmers in Uttarakhand and Odisha to store harvested grains and reduce losses, WFP procured 3 mobile storage units (MSUs).  The first was assembled in Haridwar, Uttarakhand and was used to provide government-subsidised food grains to nearly 100,000 TPDS beneficiaries. 
Fifteen sets of materials (billboards, banners, posters and pamphlets) were developed by WFP to create awareness of the Government’s One Nation One Ration Card (ONORC) scheme for returnee migrants impacted by the COVID crisis to enable them to access additional entitlements under the TPDS.  These materials have been approved and disseminated to 24 States by the Department of Food and Public Distribution, Government of India.  The pilot project in Lucknow, benefited nearly 1 million TPDS beneficiaries.
UNDP implemented initiatives to expand access to social protection in Madhya Pradesh, Odisha and Chhattisgarh and reached out to more than 326,000 people (50 percent women) to generate awareness of government welfare packages and social protection schemes as well as COVID protection measures.  As a result, 66,000 people were able to benefit from social protection schemes. This included benefits such as food rations, public works for wages, and pensions. To strengthen administrative capacity to deliver welfare programmes, UNDP trained almost 10,000 frontline functionaries on inclusive social protection and maintaining COVID appropriate behaviours. In addition, UNDP was able to facilitate linkages to public works programmes for 21,700 people from rural communities to enable them to access critical wage-earning opportunities. 
In a first step towards building the capacity of frontline functionaries and civil society organizations in food and nutrition security in humanitarian response, WFP carried out a Capacity Needs Assessment covering 260 organizations to guide development of a training programme.  Six virtual training sessions were held for 1,500 civil society participants on supporting food security and nutrition responses.  In addition, WFP developed state-specific food baskets based on global norms and local preferences for use in emergency response and discussed with inter-agency teams in 10 states. </t>
  </si>
  <si>
    <t xml:space="preserve">The goal of this joint programme was to reach those who are most in need with food and livelihoods assistance to enable them to cope, while also supporting the right to food and right to work as legislated in the National Food Security Act (2013) and the National Employment Guarantee Act (2005).  The results under the 5 outcome level indicators are described below:
1.	% of Targeted poor and vulnerable with improved access to nutritious food through government food safety schemes (SDG 2): WFP reached a total of 2.9 million beneficiaries, or 151 percent of the target of 1.9 million.  Nearly 1.4 million targeted public distribution system (TPDS) beneficiaries accessed fortified rice for the first time and another 1 million TPDS beneficiaries were reached with information on their rights and entitlements. 
2.	% Civil Society Organisations (CSO) with strengthened capacity and communication linkages: Capacity building of around 246 CSOs or 123 percent of the target, across the country working in food and nutrition security was completed through 6 sessions reaching nearly 1,500 participants. 
3.	% of targeted poor and vulnerable accessing social protection schemes and apply for Rural Employment Guarantee Scheme (SDG 1.3): UNDP reached out to a total of 340,000 households against the target of 370,000 households. This has helped around 1.7 million people to benefit from social welfare packages of the Government. 
4.	% of targeted marginalized women and youth who have information to restore livelihood through trainings, rural collective and enterprises (SDG 1.5) UNDP provided trainings to around 110,000 people against a target of 80,000 to restore livelihood through trainings, rural collectives and enterprises. Nearly 14,140 women and youth could restore their livelihood through the support. 
5.	# of women and youth accessing information on job opportunities in urban areas (SDG 1.5): UNDP provided support to 21,000 women and 10,500 youth to access information on job opportunities and this resulted in 1,010 people getting hired for jobs in industries. </t>
  </si>
  <si>
    <t xml:space="preserve">The key outputs achieved include: 
1.	Capacity development to 1 national NGO to plan for and distribute food packets to 108,000 men, women, transgender persons, boys and girls in urban areas of Uttar Pradesh, not covered by Government food-based safety nets. Based on the cost of food commodities and within the allocated budget, 90 percent of the target population was covered.
2.	4,000 farmers in the state of Uttarakhand were able to register and sell their harvest to government at the minimum support price (MSP) through a mobile app and online interface. 
3.	3 Mobile Storage Units (MSU) were purchased and delivered to locations in two states.  Due to COVID travel restrictions, only one MSU, with a total capacity of 500 MTs, was assembled in a difficult-to-access hilly area of Haridwar, Uttarakhand and served nearly 100,000 men, women, boy and girl beneficiaries of TPDS.  The other units will be assembled and activated in the coming months for the next harvest.
4.	1 production unit for fortified nutritious supplementary foods, serving boys and girls, adolescent girls, and pregnant and lactating women was established but due to pending issuance of the food quality regulatory license, the production is delayed.  Once activated, it will produce nutritious take-home rations for 37,500 ICDS beneficiaries in 2021.
5.	1.4 million men, women, boys and girls purchased highly subsidized fortified rice through the TPDS in one district of Uttar Pradesh.
6.	Increased awareness and improved access to information have benefited nearly 1 million TPDS beneficiaries in Lucknow, Uttar Pradesh. 
7.	3,600 officials involved in the government’s procurement process for the food safety nets were trained on the utilisation of the mobile app and MSU. 
8.	192,000 men, women, boys and girls used the Jan Aapurti Uttarakhand mobile app to access the TPDS and other essential commodities. 
9.	A capacity assessment of nearly 250 national civil society organisations (CSOs) working in food and nutrition security was completed and capacity of 1,500 CSOs was built through 6 virtual training sessions. 
10.	Around 216,000 poor and vulnerable could access and uptake social protection schemes for the poor through the interventions of UNDP in two States. 
11.	Almost 110,000 households got access to participate in the government’s National Rural Employment Guarantee Scheme. 
12.	Nearly 14,000 women-headed households gained access to work under the National Rural Employment Guarantee Scheme and other social protection schemes.
13.	Almost 24,000 artisans and community resource persons were trained on financial and digital literacy in three states to enhance access to finance for communities and enable them to access e-market opportunities. A mobile app - Alambana – was developed to aid this process. 
14.	More than 14,000 people affected by the pandemic were able to restore their livelihoods. Trainings enabled them to restart the business which were affected by the pandemic. This was achieved by forging partnerships with the government and other key stakeholders, customization/ development of digital training content and tools, as well as enhancing the capacity of community resource persons. 
15.	Nearly 80,000 people received information on alternate livelihoods opportunities and COVID safety measures in 5 states and 16 districts to enable them to access the Government's COVID relief package and gain information and access to local livelihood opportunities.
16.	21,000 women and 10,500 youth gained information on career guidance and job readiness through the online platform Sach Honge Sapne (Dreams Will Come True). Virtual sessions included various aspects of career guidance - CV writing, preparing for interviews, job search, soft skills, communications and digital skills and emotional intelligence.
17.	1,010 people were hired by industries as a result of networking provided by helpdesks/helplines (4 in Karnataka and 1 in Telangana) set up with Industry Associations to map skills required by MSMEs to fully resume operations.
18.	Technical expertise in response and recovery planning provided to 14 District Administrations most impacted by COVID-19. </t>
  </si>
  <si>
    <t xml:space="preserve">The prolonged national lockdown coupled by a high prevalence of COVID infections across the country presented a challenge for community outreach interventions and in some cases, delayed or slowed implementation of activities.  
Recurring COVID outbreaks in Delhi (Risk 1) and operational areas and restricted movements due to social distancing (Risk 2) often resulted in delays in establishing new partnerships and approval of new projects from National and State Governments.  
In the initial phase, Government was focusing on mitigating the migrant worker crisis and monitoring the lockdown, and hence there was also a slow-down in implementation of welfare programme applications.  In addition, some of the team members were infected with COVID and were unable to work for some time. 
Movement restrictions made it difficult to access target groups in some cases to help them to apply for government social protection programmes as there was also a sense of stigma attached to outsiders entering villages. 
There were floods in coastal areas and a cyclone in the east (Risk3), but neither had a major effect on the ability to deliver the programmes.  
COVID related travel restrictions also delayed the movement and assembly of two of the mobile storage units.  In addition, the production unit for fortified nutritious supplementary foods was established but production was delayed due to pending government approval for the food quality regulatory license.  
To mitigate many of the movement-related risks, digital tools and virtual training systems were developed and utilized to reach target groups. Physical access to target groups improved over the course of the year, however and Government partners were fully aware of the delays and challenges and did their best to expedite approvals, when possible, due to the strong working relationships established by UNDP and WFP. </t>
  </si>
  <si>
    <t>UNDP and WFP built on existing Government partnerships at national and state levels which facilitated the rapid implementation of initial activities while effectively engaging community and private sector partners. 
Working with the national NGO SAMRTH for building their capacity for planning and implementation of food distributions also brought valuable lessons on how to work with marginalized and vulnerable people: the need to engage with partners on the ground, to understand the unique challenges faced by each group in accessing assistance and community consultation to ensure protection for maximum participation.  The response was aimed at leaving no-one behind, reaching migrant workers, informal laborers, destitute women, the elderly, transgender persons, male and female sex workers, persons with disabilities, people living with HIV and other chronic illnesses and survivors of gender-based violence.  For targeting, building trust was of utmost importance, through follow up calls and multiple visits, particularly with sex workers and transgender persons, who face stigma and victimization.  Food distribution also required innovative thinking as each group faced a different kind of challenge with respect to accessing community spaces. Distribution sites were identified in consultation with the groups in order to meet their unique challenges.  For example, sex workers and transgender persons collected food packets in enclosed spaces like hotel halls, where they could approach without fear of being seen or identified.  Survivors of gender-based violence suffered from severe lack of trust and therefore distribution took place at their response center, while food packets for elderly and chronically ill persons were delivered to their homes. 
UNDP worked with the Self-Employed Women’s Association, a national NGO, to provide information on eligibility for Government social protection packages and information on COVID prevention to women in some of the most affected rural districts of Madhya Pradesh. For immediate support to respond to COVID-19, the partnership with the CSO was important for initiating recovery programmes at the grassroots to strengthen awareness, facilitate linkage to social security schemes and generate alternative livelihoods for the target group. It also involved generating alternative livelihoods through capacity-building exercises for informal sector workers, enabling them to experience new forms of working and building resilience. The emphasis was on helping women use their existing skills and organize into collectives/micro-enterprises.
Mobile phone penetration in India remains relatively high and this provided many opportunities for outreach at a time when physical movements were restricted.  Therefore, the joint programme made use of mobile apps and short videos which could be shared via WhatsApp and found them extremely useful in reaching target populations across the country.  More than 49 videos on online career counselling and guidance were developed, which attracted a wide range of experts and young people. The videos were made using simple language and were contextualized to the needs of the target audience. This made the channel and the content more relatable and useful.
While this project made a key contribution in the immediate response to COVID, the economy is still struggling and many people are still unemployed or lost livelihoods, and therefore continued engagement over the short, medium and long term is required to rebuild livelihoods and expand social protection.  Together UNDP and WFP will continue to prioritize efforts to identify and connect marginalized individuals and communities, particularly vulnerable women, to social protection systems.</t>
  </si>
  <si>
    <t>Partnerships were developed with a variety of stakeholders including national and state Government Ministries and Departments, civil society organizations, private sector, social enterprises, and UN agencies.  
UNDP and WFP leveraged existing partnerships with the State Governments of Odisha, Chhattisgarh, Karnataka, Maharashtra, Telangana, Uttar Pradesh and Uttarakhand to implement programme activities.  In Uttar Pradesh, the programme partnered with the Department of Food and Civil Supplies and Department of Rural Development to generate awareness on the government’s changes to public distribution system, mobilize farmers and connect them with the market.  WFP and UNDP also formed a partnership with the State Rural Livelihoods Mission (SRLM) to establish two model production units where women’s self-help groups will produce fortified blended foods and to establish 2 Farmer Produce Organisations (FPO). For sustainability, the SRLM will fund expansion of both programmes. 
The project collaborated with civil society and community organizations for building the capacity of front-line organizations to respond to COVID-19, including in expanding outreach of programmes to communities, raising awareness and addressing stigma and gender-based violence. For example, WFP has been working directly to build the capacity of a national NGO to plan for and implement food assistance programmes, in line with the organization’s global approach.  A partnership with SPHERE-India has been formalized which gives UNDP and WFP access to national organizations across the country for coordination, capacity strengthening and building back better. 
Private sector engagement has also been a key part of the project, especially when working on developing mobile apps, e-Learning systems, and procurement of fortified rice kernels and of equipment for production of fortified rice. Partnerships have also been forged with industry associations with a membership of over 5,000 medium and small micro-enterprises (MSMEs) to expand access to jobs. Knowledge partnerships have also been established with organizations focusing on online learning such as GAME, Karnataka Vision Foundation and Ubuntu.
The partnership between UNDP and WFP has also been important to the progress achieved by the programme, leveraging the experience and capacities of each organization to support outreach to vulnerable communities. The joint work to prepare the proposal and regular implementation meetings have helped to identify new ways to work together, capitalizing on each agency’s strengths and field presence. In addition, the agencies worked with FAO which conducted a study of agricultural procurement markets and the impact of COVID on their function.</t>
  </si>
  <si>
    <t xml:space="preserve">An Analysing Impact on agri-supply chains in India during the COVID-19 crisis was undertaken by FAO.  
The Study was on estimating the impact of the COVID-19 lockdown announced by the Government of India (GoI) between March-May 2020 and the subsequent unlock phase, June- September 2020. The source our data was from the official GoI database, agmarknet.gov.in, for three years, from January 2018 to September 2020. Our analysis and findings are based on all-India data, available as commodity-variety type at the mandi level. This allows us to investigate at a granular level and estimate the impact of the COVID-19 lockdown for select commodities. 
The data was scrapped for 86 commodities from 1 January to 30 September for three years 2018, 2019, and 2020. The data between 1 October and 31 December was not included for all three years. The scrapped data included daily quantity arrival (in tonnes), minimum, maximum and modal prices (per quintal) for each commodity, disaggregated by variety type for each commodity. We categorize the 86 commodities into six commodity groups - cereals, pulses, fruits, vegetables, spices and oils, and fats and estimate the impact of lockdown. This dataset included data from 2,799 mandis across the country. 
A difference-in-difference (DiD) approach to estimate the impact of the COVID-19 lockdown and the subsequent unlock phases by comparing commodity arrival levels in 2019 and 2020. Additionally, we also compared 2020 quantity arrivals with 2018 as a measure of robustness check. 
At the national level, we find that the COVID-19 pandemic induced lockdown resulted in a supply shock, a statistically significant drop of 39.1 per cent in quantity arrival in 2020 during the lockdown (25 March - 31 May) compared to the corresponding period in 2019. When compared with 2018 levels, the extent of food supply disruption is 32.9 per cent. While the lockdown phase saw large and widespread food supply chain disruptions, the unlock phase saw a significant rebound in quantity arrivals at the mandis. Between 1 June and 30 September 2020 saw a 12.6 percent  reduction in quantity arrival compared to 2019. Compared to 2018 levels, quantity arrivals in 2020 were similar with no statistically significant differences. 
When we estimate the level of supply through each of the lockdown and subsequent unlock phases, we find that the initial supply chain disruption was massive. The immediate (phase 1- 25 March 2020 to 14 April 2020) impact of the COVID-19 induced lockdown was large, with the estimated supply chain disruption to the magnitude of 69.3 per cent compared to 2019 levels. The level of disruption eased through the different phases, and by phases 3,4, and 5 of the national COVID-19 induced lockdown, we estimate that the quantity arrival was comparable to 2019 levels. Through the latter phases of the unlock phase (specifically phases 6 through 8) we estimate the food supply disruption to be 10.2, 19.7, and 20.8 per cent lower respectively. This initial sudden drop in quantity arrival is likely because of a sudden information shock. The long-lasting impact of the lockdown would also have been felt on the production side and overlapped with the harvest season of the winter crop which would have impacted the supply of food grains. 
The spices commodity group witnessed an estimated 55 per cent fall in quantity arrival in 2020 compared to 2019, while cereals and pulses witnessed an estimated 51.3 and 50.3 per cent drop in quantity arrival respectively. Compared to 2019, the oils and fats commodity group witnessed the lowest drop in quantity arrival at 30 per cent. 
We next investigate whether there was any difference in the extent of supply chain disruption in COVID-19 and non-COVID-19 hotspots. Districts that account for 70 per cent of all COVID-19 cases were identified as COVID-19 hotspots. We find that mandis in 2020 in COVID-19 hotspots reported 63.2 per cent lower quantity arrival compared to non-COVID-19 hotspots during the lockdown. In subsequent unlock phases, we find no significant differences in quantity arrival at mandis in COVID-19 and non-COVID-19 hotspots.
We estimate the impact of the lockdown on the quantity arrival and prices for six select commodities - wheat, paddy (common), potato, onion, mango, and tomato. Wheat reported the largest fall in quantity arrival in 2020 during the lockdown phase with 61.7 per cent lower quantity arriving in 2020 compared to 2019. The reduction in quantity arriving at mandis did not affect wheat wholesale prices as they remained comparable to 2019 levels. Other commodities also saw a reduction in quantity arrival - paddy ( common) - 28.3 percent, potato -28.2 percent, onion - 34.4 percent, and mango - 45.8 percent, while tomatoes did not witness any significant drop in quantity arrival in 2020 compared to 2019 during the lockdown phase. </t>
  </si>
  <si>
    <t>NA</t>
  </si>
  <si>
    <t>%</t>
  </si>
  <si>
    <t>2868139/151%</t>
  </si>
  <si>
    <t>Indicator: % of Targeted poor and vulnerable with improved access to nutritious food through government food safety schemes (SDG 2)</t>
  </si>
  <si>
    <r>
      <t>Planned Target:</t>
    </r>
    <r>
      <rPr>
        <b/>
        <sz val="11"/>
        <color theme="1"/>
        <rFont val="Arial"/>
        <family val="2"/>
      </rPr>
      <t>1.9 million/100%</t>
    </r>
  </si>
  <si>
    <t>Output 1.1: Improved access to food among men, women, boys and girls in urban areas not reached by Government food safety nets (SDG 2.1)</t>
  </si>
  <si>
    <t>Based on the cost of food commodities and within the allocated budget , 90% of the target population was covered.</t>
  </si>
  <si>
    <t>Daily and consolidated reporting by NGO SAMARTH</t>
  </si>
  <si>
    <t>Indicator  1.1.1: # of vulnerable provided with one month of food</t>
  </si>
  <si>
    <t>Baseline: 0</t>
  </si>
  <si>
    <r>
      <t>Planned Target:</t>
    </r>
    <r>
      <rPr>
        <b/>
        <sz val="11"/>
        <color theme="1"/>
        <rFont val="Arial"/>
        <family val="2"/>
      </rPr>
      <t>120,000</t>
    </r>
  </si>
  <si>
    <t>Indicator 1.1.2: # of vulnerable informed on the avenues of inclusion in TPDS along with their rights and entitlements</t>
  </si>
  <si>
    <t>The government requested to expand the campaign to the entire district of Lucknow , which increased the numbers</t>
  </si>
  <si>
    <t>Progress reporting by NGO SAMARTH and National Ministry of Food (Department of Food and Public Distribution)</t>
  </si>
  <si>
    <t>Planned Target: 200,000</t>
  </si>
  <si>
    <t>Output 1.2 :Improved capacities of government and other stakeholders to ensure food, nutritional and livelihood security to the vulnerable people in India</t>
  </si>
  <si>
    <t>3 MSU purchased and delivered to locations but due COVID related travel restrictions only 1 could be setup</t>
  </si>
  <si>
    <t>WFP and State Government of Uttarakhand</t>
  </si>
  <si>
    <t>Indicator  1.2.1:# Mobile Storage units (MSU) purchase and set up</t>
  </si>
  <si>
    <t>Planned Target: 3</t>
  </si>
  <si>
    <t>Indicator 1.2.2: # of TPDS beneficiaries provided access to their entitlements through the MSU</t>
  </si>
  <si>
    <t>Planned Target: 300,000</t>
  </si>
  <si>
    <t>Indicator 1.2.3: # of TPDS beneficiaries accessing the mobile App</t>
  </si>
  <si>
    <t>Mobile App and its data verification</t>
  </si>
  <si>
    <t>Indicator 1.2.4: # of government officials trained on the use of the mobile application and MSU</t>
  </si>
  <si>
    <t>Planned Target: 3500</t>
  </si>
  <si>
    <t>Output 1.3: Improved income of farmers in particular women through strengthening government systems to enable farmers earn remunerative prices through the Govt procurement systems (SDG 2.1)</t>
  </si>
  <si>
    <t xml:space="preserve">As it was a big change in the system for both  , the Government suggested to go slow with it and so was not fully rolled out . </t>
  </si>
  <si>
    <t>Indicator  1.3.1: # of farmers accessing the government procurement system to get MSP</t>
  </si>
  <si>
    <t>Planned Target: 10,000</t>
  </si>
  <si>
    <t>Output 1.4: Improved nutrition among children, pregnant and lactating women (SDG 2.2)</t>
  </si>
  <si>
    <t xml:space="preserve">Due to pending FSSAI (food quality regulatory license) , the production is delayed.  The unit has been established and will be used to serve 37,500 ICDS beneficiaries in 2021 </t>
  </si>
  <si>
    <t>Indicator  1.4.1: # of children and PLWs who receive nutritious THR</t>
  </si>
  <si>
    <t>Planned Target:40,000</t>
  </si>
  <si>
    <t>Indicator 1.4.2: # of beneficiaries receiving fortified rice under TPDS</t>
  </si>
  <si>
    <t>The Govt selected a block with larger populating and hence more people were reached</t>
  </si>
  <si>
    <t>WFP and State Government of Uttar Pradesh</t>
  </si>
  <si>
    <t>Planned Target: 1 million</t>
  </si>
  <si>
    <t>Outcome 2</t>
  </si>
  <si>
    <t>246/123%</t>
  </si>
  <si>
    <t>Indicator: % Civil Society Organisations (CSO) with strengthened capacity and communication linkages</t>
  </si>
  <si>
    <t>Baseline:0</t>
  </si>
  <si>
    <r>
      <t xml:space="preserve">Planned Target: </t>
    </r>
    <r>
      <rPr>
        <b/>
        <sz val="11"/>
        <color theme="1"/>
        <rFont val="Arial"/>
        <family val="2"/>
      </rPr>
      <t>200/100%</t>
    </r>
  </si>
  <si>
    <t>Output 2.1: Improved capacities of NGO and CSO functionaries to provide food and nutrition security during emergencies</t>
  </si>
  <si>
    <t>The need during COVID19 increased due to simultaneous calamities like Amphan and Nisarg</t>
  </si>
  <si>
    <t>WFP and Sphere India</t>
  </si>
  <si>
    <t>Indicator 2.1.1: # Civil Society Organisations (CSO) with strengthened capacity and communication linkages</t>
  </si>
  <si>
    <t>Planned Target: 200</t>
  </si>
  <si>
    <t>Outcome 3</t>
  </si>
  <si>
    <t>340111/91%</t>
  </si>
  <si>
    <t>Indicator: % of  targeted poor, vulnerable, and women headed households accessing social protection schemes and apply for Rural Employment Guarantee Scheme (SDG Target 1.3)</t>
  </si>
  <si>
    <r>
      <t xml:space="preserve">Planned Target: </t>
    </r>
    <r>
      <rPr>
        <b/>
        <sz val="11"/>
        <color theme="1"/>
        <rFont val="Arial"/>
        <family val="2"/>
      </rPr>
      <t>375,000</t>
    </r>
  </si>
  <si>
    <t>Output 3.1: Improved access and uptake of social protection by poor and vulnerable</t>
  </si>
  <si>
    <t xml:space="preserve">Lockdown imposed at various point of time as well as the third wave of COVID affected the progress of the project. </t>
  </si>
  <si>
    <t>UNDP and State Government/CSO Partners</t>
  </si>
  <si>
    <t>Indicator 3.1.1: # of people/workers receiving Direct Benefit Transfers</t>
  </si>
  <si>
    <t>Planned Target: 225,000</t>
  </si>
  <si>
    <t>Indicator 3.1.2: # of people gain access to work under Rural Employment Guarantee Schemes</t>
  </si>
  <si>
    <t>Given the fact that most of focus was on mitigating the migrant worker crisis and monitoring lockdowns imposed at various intervals, there was also a slow-down in conversion of welfare programme applications such as MGREGS.</t>
  </si>
  <si>
    <t>Planned Target: 140,000</t>
  </si>
  <si>
    <t>Indicator 3.1.3: # of women headed households gain access to work under the Rural Employment Guarantee Scheme and other social protection schemes</t>
  </si>
  <si>
    <t>Since the project was expanded to more districts, it was able to cover more women headed households than the intended target.</t>
  </si>
  <si>
    <t>Outcome 4</t>
  </si>
  <si>
    <t>116816/146%</t>
  </si>
  <si>
    <t>Indicator: % of targeted marginalized women who have information to restore livelihood through trainings, rural collective and enterprises (SDG Target 1.5)</t>
  </si>
  <si>
    <r>
      <t xml:space="preserve">Planned Target: </t>
    </r>
    <r>
      <rPr>
        <b/>
        <sz val="11"/>
        <color theme="1"/>
        <rFont val="Arial"/>
        <family val="2"/>
      </rPr>
      <t>80,000</t>
    </r>
  </si>
  <si>
    <t xml:space="preserve">Output 4.1: Sustainable livelihood opportunities available for poor and vulnerable </t>
  </si>
  <si>
    <t>The number of people who registered for these trainings surpassed the intended project targets. A mobile app - Alambana – also aided this process. With community professionals trained, beneficiary training increased in the last few months on the project duration.</t>
  </si>
  <si>
    <t>Data generated during project activities</t>
  </si>
  <si>
    <t xml:space="preserve">Indicator 4.1.1: # of people who acquire entrepreneurship skills and information on livelihood opportunities  </t>
  </si>
  <si>
    <t>Planned Target: 20,000</t>
  </si>
  <si>
    <t xml:space="preserve">Indicator 4.1.2: # of people affected by the epidemic restore their livelihoods  </t>
  </si>
  <si>
    <t>In the first two months, the focus was on forging partnerships with the govt and other key stakeholders for developing the digital training content and tools, as well as enhancing the capacity of community resource persons. Within the course of the project, the ongoing interventions helped in accelerating the results of livelihood restoration.</t>
  </si>
  <si>
    <t xml:space="preserve">Indicator 4.1.3: # of people sensitized with Information about the livelihoods, stigma </t>
  </si>
  <si>
    <t xml:space="preserve">With the local resource persons' trainings going hand in hand with the dissemination of information on COVID safety measures and alternate livelihoods, the results were accelerated in 5 states where the project was being implemented. </t>
  </si>
  <si>
    <t>Planned Target: 50,000</t>
  </si>
  <si>
    <t>Outcome 5</t>
  </si>
  <si>
    <t>32510/105%</t>
  </si>
  <si>
    <t xml:space="preserve">Indicator: # of women accessing information on job opportunities in urban areas (SDG Target 1.5) </t>
  </si>
  <si>
    <r>
      <t xml:space="preserve">Planned Target: </t>
    </r>
    <r>
      <rPr>
        <b/>
        <sz val="11"/>
        <color theme="1"/>
        <rFont val="Arial"/>
        <family val="2"/>
      </rPr>
      <t>20,700</t>
    </r>
  </si>
  <si>
    <t>Indicator: # of youth (Age 16-29) accessing information on job opportunities in urban areas (SDG Target 1.5)</t>
  </si>
  <si>
    <r>
      <t xml:space="preserve">Planned Target: </t>
    </r>
    <r>
      <rPr>
        <b/>
        <sz val="11"/>
        <color theme="1"/>
        <rFont val="Arial"/>
        <family val="2"/>
      </rPr>
      <t>10,300</t>
    </r>
  </si>
  <si>
    <t xml:space="preserve">Output 5.1: Access to job opportunities for vulnerable women and youth increased </t>
  </si>
  <si>
    <t>The number of women registering for the virtual technical support surpassed the intended targets.</t>
  </si>
  <si>
    <t xml:space="preserve">Indicator 5.1.1: # of women access online technical support and guidance </t>
  </si>
  <si>
    <t xml:space="preserve">Indicator 5.1.1: # of youth access online technical support and guidance </t>
  </si>
  <si>
    <t xml:space="preserve">The number of youth registering for the virtual technical support surpassed the intended targets. </t>
  </si>
  <si>
    <t xml:space="preserve">Indicator 5.1.1: # of people who are hired by industries as a part of networking </t>
  </si>
  <si>
    <t>5 helpdesks/helplines set up with Industry Associations in two States to map skills required by MSMEs to fully resume operations, also escalated an impact on enhanced access of vulnerable communities to jobs and livelihood.</t>
  </si>
  <si>
    <t>Planned Target: 1,000</t>
  </si>
  <si>
    <t>Please include all three: Baseline, Planned Target and Achieved Targets</t>
  </si>
  <si>
    <t xml:space="preserve">Shayam Bholi’s story from Lucknow
“I belong to the transgender community and live in a cohort where people like me stay and support each other. Past eight months have been very difficult for me and others in the community. The lockdowns and social distancing coupled with fear of coronavirus infections has brought our social life and economic activities to a grinding halt.  We depend on the money which people give us at public places and making rounds in the neighbourhood during festivities and family occasions. Our earning stopped almost overnight and the little savings we had also dried up quickly. Even getting food became a challenge and I was very concerned as, despite information that NGOs and Government was helping people, we were left out and did not even know where to go and how to get help. SAMARTH (WFP-supported national NGO) members contacted us and we got to know that they are providing food and other items to support. I liked the way we were treated with respect at the distributions, we were also informed about various government schemes. The support came at a time we needed the most. Even among our community those who were unwell or are old got this support. Eunuchs are last ones one anyone’s mind during situations like these and emergencies.” </t>
  </si>
  <si>
    <t xml:space="preserve">Girl with the Golden Dreams
Twenty-four-year old Deepa Rajput, SEWA employee holds the double distinction for simultaneously representing two major achievements of the organisation, short and long-term. The Processing In-Charge at SEWA’s newest enterprise, Rahwa, Ms. Rajput is one of the faces of the UNDP-SEWA’s COVID-19 response. She is also a living example of SEWA’s work in all its years of work with regard to women’s empowerment.  
In response to COVID-19 and its economic fallout, UNDP India along with SEWA Madhya Pradesh, had planned livelihood generation for at least 300 members as a critical tool to support the crumbling economic state of families. The idea was that these would be generated through existing skills using a combination of exercises like organizing them into their own collectives/micro-enterprises and piloting worker-owned and managed value-supply chains. SEWA’s already-existing Rachna Mahila Griha Udyog scheme was ripe for expansion: it was scaled-up, moving to centres beyond Indore, and make it a bigger retail business, dealing with local produce, across seasons, and thus born was Rahwa. 
Already working as Accounts Manager for three years, Deepa was the obvious choice to take on the newly-generated role of Processing In-Charge. But Deepa’s association with SEWA predates the years she has worked as an employee: it goes back to the time her of her mother’s association with the organisation, which has had a significant bearing on the life that Deepa has gone on to lead. Despite belonging to the Rajput caste which is not known to educate its girls beyond Class 10-12, Deepa’s parents decided to educate her beyond school, and ensured she completed her graduation. “Unlike my best friends from school who got engaged at age 14, and married soon after they turned 18, I was pursuing my graduation and thereafter, a professional life. My parents have been told they are not doing the right thing by making me study further and ignoring my marriage, but they have kept steadfast in their beliefs.” 
Thanks to the support provided by UNDP, Deepa’s daily life is a stark contrast to that of her friends and contemporaries in rural Madhya Pradesh, who are not allowed to step out of their homes. Managing inventory and guiding newer entrants into the mechanism of the organisation, Deepa is fully independent, physically, and financially. </t>
  </si>
  <si>
    <r>
      <t>WFP</t>
    </r>
    <r>
      <rPr>
        <sz val="10"/>
        <color rgb="FFFFFFFF"/>
        <rFont val="Open Sans"/>
        <family val="2"/>
      </rPr>
      <t> </t>
    </r>
  </si>
  <si>
    <t>Brief details</t>
  </si>
  <si>
    <t>Links</t>
  </si>
  <si>
    <t>Jan-Aapurti Mobile app</t>
  </si>
  <si>
    <t>·         Beneficiaries using Jan Aapurti app: https://bit.ly/3kXi1gi  </t>
  </si>
  <si>
    <t>·         One of the posters used for app’s publicity in the state: https://bit.ly/3neH8xc </t>
  </si>
  <si>
    <t>Capacity building of Civil Society Organizations </t>
  </si>
  <si>
    <t>·         Images from SAMARTH’s food distribution in Lucknow: https://bit.ly/2Gf0stj </t>
  </si>
  <si>
    <t>·         Hindustan times report on the food distribution: https://bit.ly/2G2R0JJ </t>
  </si>
  <si>
    <r>
      <t>Setting up of food fortification centers</t>
    </r>
    <r>
      <rPr>
        <sz val="10"/>
        <color rgb="FF000000"/>
        <rFont val="Open Sans"/>
        <family val="2"/>
      </rPr>
      <t> </t>
    </r>
  </si>
  <si>
    <t>·         NDTV reportage: https://bit.ly/3idQ7uQ </t>
  </si>
  <si>
    <t>·         Hindustan Times (tweeted by Chief Minister, Uttar Pradesh): https://bit.ly/2GjHtNZ  </t>
  </si>
  <si>
    <t>·         Economic Times reportage: https://bit.ly/30fv5pt </t>
  </si>
  <si>
    <t>·         UN Hindi: https://bit.ly/2Ej7U5J </t>
  </si>
  <si>
    <t>·         The Week: https://bit.ly/36igjSx </t>
  </si>
  <si>
    <t xml:space="preserve">·         IEC Material was created in local language (Hindi) to make the local communities aware of the fortification process: https://bit.ly/2HAmrey  </t>
  </si>
  <si>
    <t>Social Media</t>
  </si>
  <si>
    <t>·         Twitter thread on joint awareness webinar on fortification in the time of COVID-19: https://bit.ly/3ieAymv </t>
  </si>
  <si>
    <t>·         Post on launch of the Mobile Storage Unit: https://bit.ly/3pSyGUY</t>
  </si>
  <si>
    <t>·         Joint post on Twitter branding MPTF: https://bit.ly/3asDtWH</t>
  </si>
  <si>
    <t>·         Introductory post on the MPTF partnership and COVID-19 relief response: https://bit.ly/3rekEgV </t>
  </si>
  <si>
    <t>Stories and Images</t>
  </si>
  <si>
    <t>·         Distribution by SAMARTH: http://bit.ly/3rkujCN</t>
  </si>
  <si>
    <t xml:space="preserve">·         Video testimonies: http://bit.ly/3oAvaNK </t>
  </si>
  <si>
    <r>
      <t>Awareness Material </t>
    </r>
    <r>
      <rPr>
        <sz val="10"/>
        <color rgb="FF000000"/>
        <rFont val="Open Sans"/>
        <family val="2"/>
      </rPr>
      <t> </t>
    </r>
  </si>
  <si>
    <t>·         Selection of posters and flyers: http://bit.ly/3oGnoli</t>
  </si>
  <si>
    <t>UNDP</t>
  </si>
  <si>
    <t xml:space="preserve">Compendium of 40 Human Interested Stories </t>
  </si>
  <si>
    <t xml:space="preserve">·         A compendium of Human-Interest Stories from the interventions on Social Protection, Livelihood and District Crisis support: https://bit.ly/3ttcSld </t>
  </si>
  <si>
    <t xml:space="preserve">Alambana Mobile Application </t>
  </si>
  <si>
    <t xml:space="preserve">·         The URL for downloading the mobile application for weavers and artisans: http://bit.ly/2YJsvXE </t>
  </si>
  <si>
    <t xml:space="preserve">·         The URL for viewing the short film: http://bit.ly/3q3GOlC </t>
  </si>
  <si>
    <t xml:space="preserve">Wakelet Platform – Store house of Social Media Platform </t>
  </si>
  <si>
    <t xml:space="preserve">·         Snippets of UNDP India's work on the field with our partners in helping communities with essentials and raising awareness on #COVID19 with support from agencies including MPTF : https://wakelet.com/wake/NUIbUn5QvaLuejZRZ8AsF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</si>
</sst>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29">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8"/>
      <color theme="8" tint="-0.249977111117893"/>
      <name val="Arial"/>
      <family val="2"/>
    </font>
    <font>
      <sz val="11"/>
      <color theme="1"/>
      <name val="Calibri"/>
      <family val="2"/>
      <scheme val="minor"/>
    </font>
    <font>
      <sz val="11"/>
      <color rgb="FF002060"/>
      <name val="Arial"/>
      <family val="2"/>
    </font>
    <font>
      <b/>
      <sz val="11"/>
      <color rgb="FF002060"/>
      <name val="Arial"/>
      <family val="2"/>
    </font>
    <font>
      <b/>
      <sz val="10"/>
      <color rgb="FFFFFFFF"/>
      <name val="Open Sans"/>
      <family val="2"/>
    </font>
    <font>
      <sz val="10"/>
      <color rgb="FFFFFFFF"/>
      <name val="Open Sans"/>
      <family val="2"/>
    </font>
    <font>
      <b/>
      <sz val="10"/>
      <color rgb="FF000000"/>
      <name val="Open Sans"/>
      <family val="2"/>
    </font>
    <font>
      <sz val="10"/>
      <color rgb="FF000000"/>
      <name val="Open Sans"/>
      <family val="2"/>
    </font>
  </fonts>
  <fills count="12">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4" tint="0.79995117038483843"/>
        <bgColor indexed="64"/>
      </patternFill>
    </fill>
    <fill>
      <patternFill patternType="solid">
        <fgColor theme="4" tint="0.79998168889431442"/>
        <bgColor indexed="64"/>
      </patternFill>
    </fill>
    <fill>
      <patternFill patternType="solid">
        <fgColor rgb="FF0070C0"/>
        <bgColor indexed="64"/>
      </patternFill>
    </fill>
    <fill>
      <patternFill patternType="solid">
        <fgColor rgb="FFD0CECE"/>
        <bgColor indexed="64"/>
      </patternFill>
    </fill>
  </fills>
  <borders count="36">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rgb="FF000000"/>
      </right>
      <top/>
      <bottom/>
      <diagonal/>
    </border>
    <border>
      <left style="medium">
        <color auto="1"/>
      </left>
      <right style="medium">
        <color rgb="FF000000"/>
      </right>
      <top style="medium">
        <color auto="1"/>
      </top>
      <bottom/>
      <diagonal/>
    </border>
    <border>
      <left style="medium">
        <color rgb="FF000000"/>
      </left>
      <right style="medium">
        <color rgb="FF000000"/>
      </right>
      <top style="medium">
        <color auto="1"/>
      </top>
      <bottom/>
      <diagonal/>
    </border>
    <border>
      <left style="medium">
        <color rgb="FF000000"/>
      </left>
      <right style="medium">
        <color auto="1"/>
      </right>
      <top style="medium">
        <color auto="1"/>
      </top>
      <bottom/>
      <diagonal/>
    </border>
    <border>
      <left style="medium">
        <color auto="1"/>
      </left>
      <right style="medium">
        <color rgb="FF000000"/>
      </right>
      <top/>
      <bottom/>
      <diagonal/>
    </border>
    <border>
      <left style="medium">
        <color rgb="FF000000"/>
      </left>
      <right style="medium">
        <color auto="1"/>
      </right>
      <top/>
      <bottom/>
      <diagonal/>
    </border>
    <border>
      <left style="medium">
        <color auto="1"/>
      </left>
      <right style="medium">
        <color rgb="FF000000"/>
      </right>
      <top/>
      <bottom style="medium">
        <color auto="1"/>
      </bottom>
      <diagonal/>
    </border>
    <border>
      <left style="medium">
        <color rgb="FF000000"/>
      </left>
      <right style="medium">
        <color rgb="FF000000"/>
      </right>
      <top/>
      <bottom style="medium">
        <color auto="1"/>
      </bottom>
      <diagonal/>
    </border>
    <border>
      <left style="medium">
        <color rgb="FF000000"/>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rgb="FF000000"/>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style="medium">
        <color rgb="FF000000"/>
      </top>
      <bottom/>
      <diagonal/>
    </border>
  </borders>
  <cellStyleXfs count="4">
    <xf numFmtId="0" fontId="0" fillId="0" borderId="0"/>
    <xf numFmtId="0" fontId="1" fillId="0" borderId="0" applyNumberFormat="0" applyFill="0" applyBorder="0" applyAlignment="0" applyProtection="0"/>
    <xf numFmtId="164" fontId="22" fillId="0" borderId="0" applyFont="0" applyFill="0" applyBorder="0" applyAlignment="0" applyProtection="0"/>
    <xf numFmtId="9" fontId="22" fillId="0" borderId="0" applyFont="0" applyFill="0" applyBorder="0" applyAlignment="0" applyProtection="0"/>
  </cellStyleXfs>
  <cellXfs count="202">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0" fillId="0" borderId="0" xfId="0" applyFont="1" applyAlignment="1">
      <alignment wrapText="1"/>
    </xf>
    <xf numFmtId="0" fontId="16" fillId="0" borderId="0" xfId="1" applyFont="1" applyAlignment="1">
      <alignment vertical="center"/>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19"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0" fontId="20" fillId="0" borderId="0" xfId="1" applyFont="1" applyAlignment="1">
      <alignment horizontal="left" vertical="center" wrapText="1"/>
    </xf>
    <xf numFmtId="0" fontId="8" fillId="0" borderId="1" xfId="0" applyFont="1" applyBorder="1" applyAlignment="1">
      <alignment horizontal="justify" vertical="center"/>
    </xf>
    <xf numFmtId="0" fontId="13" fillId="8" borderId="0" xfId="0" applyFont="1" applyFill="1"/>
    <xf numFmtId="0" fontId="13" fillId="8" borderId="4" xfId="0" applyFont="1" applyFill="1" applyBorder="1" applyAlignment="1">
      <alignment vertical="center" wrapText="1"/>
    </xf>
    <xf numFmtId="0" fontId="8" fillId="8" borderId="4" xfId="0" applyFont="1" applyFill="1" applyBorder="1" applyAlignment="1">
      <alignment vertical="center"/>
    </xf>
    <xf numFmtId="0" fontId="8" fillId="8" borderId="3" xfId="0" applyFont="1" applyFill="1" applyBorder="1" applyAlignment="1">
      <alignment horizontal="justify" vertical="center"/>
    </xf>
    <xf numFmtId="0" fontId="13" fillId="0" borderId="4" xfId="0" applyFont="1" applyBorder="1" applyAlignment="1">
      <alignment vertical="center"/>
    </xf>
    <xf numFmtId="0" fontId="8" fillId="0" borderId="4" xfId="0" applyFont="1" applyBorder="1" applyAlignment="1">
      <alignment vertical="center"/>
    </xf>
    <xf numFmtId="0" fontId="8" fillId="0" borderId="4" xfId="0" applyFont="1" applyBorder="1" applyAlignment="1">
      <alignment horizontal="right" vertical="center" wrapText="1"/>
    </xf>
    <xf numFmtId="0" fontId="8" fillId="0" borderId="4" xfId="0" applyFont="1" applyBorder="1" applyAlignment="1">
      <alignment horizontal="justify" vertical="center"/>
    </xf>
    <xf numFmtId="0" fontId="8" fillId="0" borderId="3" xfId="0" applyFont="1" applyBorder="1" applyAlignment="1">
      <alignment horizontal="justify" vertical="center"/>
    </xf>
    <xf numFmtId="0" fontId="8" fillId="0" borderId="3" xfId="0" applyFont="1" applyBorder="1" applyAlignment="1">
      <alignment horizontal="right" vertical="center" wrapText="1"/>
    </xf>
    <xf numFmtId="165" fontId="13" fillId="0" borderId="4" xfId="2" applyNumberFormat="1" applyFont="1" applyBorder="1" applyAlignment="1">
      <alignment vertical="center" wrapText="1"/>
    </xf>
    <xf numFmtId="165" fontId="13" fillId="0" borderId="4" xfId="2" applyNumberFormat="1" applyFont="1" applyBorder="1" applyAlignment="1">
      <alignment horizontal="center" vertical="center" wrapText="1"/>
    </xf>
    <xf numFmtId="0" fontId="8" fillId="0" borderId="15" xfId="0" applyFont="1" applyBorder="1" applyAlignment="1">
      <alignment vertical="center"/>
    </xf>
    <xf numFmtId="165" fontId="13" fillId="0" borderId="15" xfId="2" applyNumberFormat="1" applyFont="1" applyBorder="1" applyAlignment="1">
      <alignment horizontal="center" vertical="center" wrapText="1"/>
    </xf>
    <xf numFmtId="0" fontId="8" fillId="0" borderId="15" xfId="0" applyFont="1" applyBorder="1" applyAlignment="1">
      <alignment vertical="center" wrapText="1"/>
    </xf>
    <xf numFmtId="0" fontId="8" fillId="0" borderId="15" xfId="0" applyFont="1" applyBorder="1" applyAlignment="1">
      <alignment horizontal="center" vertical="center" wrapText="1"/>
    </xf>
    <xf numFmtId="0" fontId="8" fillId="0" borderId="5" xfId="0" applyFont="1" applyBorder="1" applyAlignment="1">
      <alignment horizontal="justify" vertical="center"/>
    </xf>
    <xf numFmtId="0" fontId="23" fillId="0" borderId="4" xfId="0" applyFont="1" applyBorder="1" applyAlignment="1">
      <alignment vertical="center" wrapText="1"/>
    </xf>
    <xf numFmtId="0" fontId="8" fillId="8" borderId="4" xfId="0" applyFont="1" applyFill="1" applyBorder="1" applyAlignment="1">
      <alignment horizontal="justify" vertical="center"/>
    </xf>
    <xf numFmtId="0" fontId="13" fillId="0" borderId="16" xfId="0" applyFont="1" applyBorder="1" applyAlignment="1">
      <alignment vertical="center" wrapText="1"/>
    </xf>
    <xf numFmtId="0" fontId="13" fillId="0" borderId="19" xfId="0" applyFont="1" applyBorder="1" applyAlignment="1">
      <alignment vertical="center" wrapText="1"/>
    </xf>
    <xf numFmtId="0" fontId="8" fillId="0" borderId="19" xfId="0" applyFont="1" applyBorder="1" applyAlignment="1">
      <alignment vertical="center"/>
    </xf>
    <xf numFmtId="0" fontId="8" fillId="0" borderId="20" xfId="0" applyFont="1" applyBorder="1" applyAlignment="1">
      <alignment vertical="center" wrapText="1"/>
    </xf>
    <xf numFmtId="0" fontId="13" fillId="0" borderId="21" xfId="0" applyFont="1" applyBorder="1" applyAlignment="1">
      <alignment vertical="center"/>
    </xf>
    <xf numFmtId="0" fontId="8" fillId="0" borderId="22" xfId="0" applyFont="1" applyBorder="1" applyAlignment="1">
      <alignment horizontal="right" vertical="center" wrapText="1"/>
    </xf>
    <xf numFmtId="0" fontId="8" fillId="0" borderId="22" xfId="0" applyFont="1" applyBorder="1" applyAlignment="1">
      <alignment vertical="center" wrapText="1"/>
    </xf>
    <xf numFmtId="0" fontId="8" fillId="0" borderId="23" xfId="0" applyFont="1" applyBorder="1" applyAlignment="1">
      <alignment vertical="center" wrapText="1"/>
    </xf>
    <xf numFmtId="0" fontId="13" fillId="0" borderId="24" xfId="0" applyFont="1" applyBorder="1" applyAlignment="1">
      <alignment vertical="center" wrapText="1"/>
    </xf>
    <xf numFmtId="0" fontId="13" fillId="0" borderId="13" xfId="0" applyFont="1" applyBorder="1" applyAlignment="1">
      <alignment vertical="center" wrapText="1"/>
    </xf>
    <xf numFmtId="0" fontId="8" fillId="0" borderId="13" xfId="0" applyFont="1" applyBorder="1" applyAlignment="1">
      <alignment vertical="center"/>
    </xf>
    <xf numFmtId="0" fontId="8" fillId="0" borderId="13" xfId="0" applyFont="1" applyBorder="1" applyAlignment="1">
      <alignment horizontal="right" vertical="center" wrapText="1"/>
    </xf>
    <xf numFmtId="0" fontId="8" fillId="0" borderId="10" xfId="0" applyFont="1" applyBorder="1" applyAlignment="1">
      <alignment vertical="center" wrapText="1"/>
    </xf>
    <xf numFmtId="0" fontId="8" fillId="0" borderId="9" xfId="0" applyFont="1" applyBorder="1" applyAlignment="1">
      <alignment vertical="center" wrapText="1"/>
    </xf>
    <xf numFmtId="0" fontId="13" fillId="0" borderId="13" xfId="0" applyFont="1" applyBorder="1" applyAlignment="1">
      <alignment vertical="center"/>
    </xf>
    <xf numFmtId="0" fontId="8" fillId="0" borderId="13" xfId="0" applyFont="1" applyBorder="1"/>
    <xf numFmtId="0" fontId="8" fillId="0" borderId="13" xfId="0" applyFont="1" applyBorder="1" applyAlignment="1">
      <alignment horizontal="right" vertical="center"/>
    </xf>
    <xf numFmtId="0" fontId="8" fillId="0" borderId="10" xfId="0" applyFont="1" applyBorder="1"/>
    <xf numFmtId="9" fontId="8" fillId="0" borderId="10" xfId="3" applyFont="1" applyBorder="1"/>
    <xf numFmtId="0" fontId="8" fillId="0" borderId="25" xfId="0" applyFont="1" applyBorder="1"/>
    <xf numFmtId="0" fontId="8" fillId="0" borderId="25" xfId="0" applyFont="1" applyBorder="1" applyAlignment="1">
      <alignment horizontal="right" vertical="center"/>
    </xf>
    <xf numFmtId="0" fontId="8" fillId="0" borderId="11" xfId="0" applyFont="1" applyBorder="1"/>
    <xf numFmtId="0" fontId="13" fillId="8" borderId="26" xfId="0" applyFont="1" applyFill="1" applyBorder="1" applyAlignment="1">
      <alignment vertical="center" wrapText="1"/>
    </xf>
    <xf numFmtId="0" fontId="8" fillId="8" borderId="26" xfId="0" applyFont="1" applyFill="1" applyBorder="1" applyAlignment="1">
      <alignment vertical="center"/>
    </xf>
    <xf numFmtId="0" fontId="8" fillId="8" borderId="26" xfId="0" applyFont="1" applyFill="1" applyBorder="1" applyAlignment="1">
      <alignment horizontal="justify" vertical="center"/>
    </xf>
    <xf numFmtId="0" fontId="8" fillId="0" borderId="25" xfId="0" applyFont="1" applyBorder="1" applyAlignment="1">
      <alignment vertical="center"/>
    </xf>
    <xf numFmtId="0" fontId="8" fillId="0" borderId="9" xfId="0" applyFont="1" applyBorder="1" applyAlignment="1">
      <alignment wrapText="1"/>
    </xf>
    <xf numFmtId="0" fontId="8" fillId="0" borderId="12" xfId="0" applyFont="1" applyBorder="1" applyAlignment="1">
      <alignment wrapText="1"/>
    </xf>
    <xf numFmtId="0" fontId="8" fillId="9" borderId="13" xfId="0" applyFont="1" applyFill="1" applyBorder="1" applyAlignment="1">
      <alignment wrapText="1"/>
    </xf>
    <xf numFmtId="0" fontId="27" fillId="11" borderId="29"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1" fillId="0" borderId="32" xfId="1" applyBorder="1" applyAlignment="1">
      <alignment horizontal="left" vertical="center" wrapText="1" indent="2"/>
    </xf>
    <xf numFmtId="0" fontId="1" fillId="0" borderId="30" xfId="1" applyBorder="1" applyAlignment="1">
      <alignment horizontal="left" vertical="center" wrapText="1" indent="2"/>
    </xf>
    <xf numFmtId="0" fontId="27" fillId="0" borderId="33" xfId="0" applyFont="1" applyBorder="1" applyAlignment="1">
      <alignment horizontal="justify" vertical="center" wrapText="1"/>
    </xf>
    <xf numFmtId="0" fontId="1" fillId="0" borderId="34" xfId="1" applyBorder="1" applyAlignment="1">
      <alignment horizontal="left" vertical="center" wrapText="1" indent="2"/>
    </xf>
    <xf numFmtId="0" fontId="27" fillId="0" borderId="33" xfId="0" applyFont="1" applyBorder="1" applyAlignment="1">
      <alignment vertical="center" wrapText="1"/>
    </xf>
    <xf numFmtId="0" fontId="4" fillId="0" borderId="0" xfId="0" applyFont="1" applyAlignment="1">
      <alignment horizontal="center" vertical="center" wrapText="1"/>
    </xf>
    <xf numFmtId="0" fontId="9" fillId="0" borderId="0" xfId="0" applyFont="1" applyAlignment="1">
      <alignment horizontal="left" vertical="center" wrapText="1"/>
    </xf>
    <xf numFmtId="0" fontId="2" fillId="0" borderId="10" xfId="0" applyFont="1" applyBorder="1" applyAlignment="1">
      <alignment vertical="center" wrapText="1"/>
    </xf>
    <xf numFmtId="0" fontId="8" fillId="0" borderId="4" xfId="0" applyFont="1" applyBorder="1" applyAlignment="1">
      <alignment horizontal="center" vertical="center" wrapText="1"/>
    </xf>
    <xf numFmtId="0" fontId="8" fillId="2" borderId="3" xfId="0" applyFont="1" applyFill="1" applyBorder="1" applyAlignment="1">
      <alignment horizontal="justify" vertical="center" wrapText="1"/>
    </xf>
    <xf numFmtId="0" fontId="13" fillId="0" borderId="13" xfId="0" applyFont="1" applyBorder="1" applyAlignment="1">
      <alignment horizontal="right" vertical="center"/>
    </xf>
    <xf numFmtId="165" fontId="13" fillId="0" borderId="4" xfId="2" applyNumberFormat="1" applyFont="1" applyBorder="1" applyAlignment="1">
      <alignment horizontal="right" vertical="center" wrapText="1"/>
    </xf>
    <xf numFmtId="0" fontId="23" fillId="0" borderId="6" xfId="0" applyFont="1" applyBorder="1" applyAlignment="1">
      <alignment horizontal="center" vertical="center" wrapText="1"/>
    </xf>
    <xf numFmtId="165" fontId="13" fillId="0" borderId="6" xfId="2" applyNumberFormat="1" applyFont="1" applyBorder="1" applyAlignment="1">
      <alignment horizontal="right" vertical="center" wrapText="1"/>
    </xf>
    <xf numFmtId="0" fontId="27" fillId="0" borderId="29" xfId="0" applyFont="1" applyBorder="1" applyAlignment="1">
      <alignment vertical="center" wrapText="1"/>
    </xf>
    <xf numFmtId="0" fontId="3" fillId="0" borderId="0" xfId="0" applyFont="1" applyAlignment="1">
      <alignment wrapText="1"/>
    </xf>
    <xf numFmtId="0" fontId="3" fillId="0" borderId="9" xfId="0" applyFont="1" applyBorder="1" applyAlignment="1">
      <alignment horizontal="left" vertical="center" wrapText="1"/>
    </xf>
    <xf numFmtId="0" fontId="1" fillId="0" borderId="12" xfId="1" applyBorder="1" applyAlignment="1">
      <alignment vertical="center" wrapText="1"/>
    </xf>
    <xf numFmtId="0" fontId="3" fillId="0" borderId="0" xfId="0" applyFont="1" applyAlignment="1">
      <alignment horizontal="left" vertical="center"/>
    </xf>
    <xf numFmtId="0" fontId="3" fillId="0" borderId="9" xfId="0" applyFont="1" applyBorder="1" applyAlignment="1">
      <alignment wrapText="1"/>
    </xf>
    <xf numFmtId="0" fontId="3" fillId="0" borderId="9" xfId="0" applyFont="1" applyBorder="1" applyAlignment="1">
      <alignment vertical="center" wrapText="1"/>
    </xf>
    <xf numFmtId="14" fontId="3" fillId="0" borderId="0" xfId="0" applyNumberFormat="1" applyFont="1" applyAlignment="1">
      <alignment horizontal="left" vertical="center"/>
    </xf>
    <xf numFmtId="0" fontId="18" fillId="6" borderId="7" xfId="0" applyFont="1" applyFill="1" applyBorder="1" applyAlignment="1">
      <alignment horizontal="center"/>
    </xf>
    <xf numFmtId="0" fontId="18" fillId="6" borderId="8" xfId="0" applyFont="1" applyFill="1" applyBorder="1" applyAlignment="1">
      <alignment horizont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9" fillId="0" borderId="0" xfId="0" applyFont="1" applyAlignment="1">
      <alignment horizontal="left"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9" fontId="13" fillId="8" borderId="6" xfId="3" applyFont="1" applyFill="1" applyBorder="1" applyAlignment="1">
      <alignment horizontal="center" vertical="center" wrapText="1"/>
    </xf>
    <xf numFmtId="9" fontId="13" fillId="8" borderId="4" xfId="3" applyFont="1" applyFill="1" applyBorder="1" applyAlignment="1">
      <alignment horizontal="center" vertical="center" wrapText="1"/>
    </xf>
    <xf numFmtId="9" fontId="13" fillId="8" borderId="3" xfId="3" applyFont="1" applyFill="1" applyBorder="1" applyAlignment="1">
      <alignment horizontal="center" vertical="center" wrapText="1"/>
    </xf>
    <xf numFmtId="0" fontId="8" fillId="8" borderId="6" xfId="0" applyFont="1" applyFill="1" applyBorder="1" applyAlignment="1">
      <alignment horizontal="justify" vertical="center" wrapText="1"/>
    </xf>
    <xf numFmtId="0" fontId="8" fillId="8" borderId="4" xfId="0" applyFont="1" applyFill="1" applyBorder="1" applyAlignment="1">
      <alignment horizontal="justify" vertical="center" wrapText="1"/>
    </xf>
    <xf numFmtId="0" fontId="8" fillId="8" borderId="3" xfId="0" applyFont="1" applyFill="1" applyBorder="1" applyAlignment="1">
      <alignment horizontal="justify" vertical="center" wrapText="1"/>
    </xf>
    <xf numFmtId="165" fontId="8" fillId="8" borderId="6" xfId="0" applyNumberFormat="1" applyFont="1" applyFill="1" applyBorder="1" applyAlignment="1">
      <alignment horizontal="justify" vertical="center" wrapText="1"/>
    </xf>
    <xf numFmtId="165" fontId="13" fillId="0" borderId="6" xfId="2" applyNumberFormat="1" applyFont="1" applyBorder="1" applyAlignment="1">
      <alignment horizontal="right" vertical="center" wrapText="1"/>
    </xf>
    <xf numFmtId="165" fontId="13" fillId="0" borderId="4" xfId="2" applyNumberFormat="1" applyFont="1" applyBorder="1" applyAlignment="1">
      <alignment horizontal="right" vertical="center" wrapText="1"/>
    </xf>
    <xf numFmtId="9" fontId="13" fillId="0" borderId="6" xfId="3" applyFont="1" applyBorder="1" applyAlignment="1">
      <alignment horizontal="center" vertical="center" wrapText="1"/>
    </xf>
    <xf numFmtId="9" fontId="13" fillId="0" borderId="4" xfId="3" applyFont="1" applyBorder="1" applyAlignment="1">
      <alignment horizontal="center" vertical="center" wrapText="1"/>
    </xf>
    <xf numFmtId="0" fontId="23" fillId="0" borderId="6" xfId="0" applyFont="1" applyBorder="1" applyAlignment="1">
      <alignment horizontal="center" vertical="center" wrapText="1"/>
    </xf>
    <xf numFmtId="0" fontId="23" fillId="0" borderId="4" xfId="0" applyFont="1" applyBorder="1" applyAlignment="1">
      <alignment horizontal="center" vertical="center" wrapText="1"/>
    </xf>
    <xf numFmtId="165" fontId="13" fillId="0" borderId="3" xfId="2" applyNumberFormat="1" applyFont="1" applyBorder="1" applyAlignment="1">
      <alignment horizontal="right" vertical="center" wrapText="1"/>
    </xf>
    <xf numFmtId="165" fontId="24" fillId="0" borderId="4" xfId="2" applyNumberFormat="1" applyFont="1" applyBorder="1" applyAlignment="1">
      <alignment horizontal="right" vertical="center" wrapText="1"/>
    </xf>
    <xf numFmtId="9" fontId="24" fillId="0" borderId="6" xfId="3" applyFont="1" applyBorder="1" applyAlignment="1">
      <alignment horizontal="center" vertical="center" wrapText="1"/>
    </xf>
    <xf numFmtId="9" fontId="24" fillId="0" borderId="4" xfId="3" applyFont="1" applyBorder="1" applyAlignment="1">
      <alignment horizontal="center" vertical="center" wrapText="1"/>
    </xf>
    <xf numFmtId="165" fontId="13" fillId="8" borderId="6" xfId="0" quotePrefix="1" applyNumberFormat="1" applyFont="1" applyFill="1" applyBorder="1" applyAlignment="1">
      <alignment horizontal="right" vertical="center" wrapText="1"/>
    </xf>
    <xf numFmtId="0" fontId="13" fillId="8" borderId="4" xfId="0" applyFont="1" applyFill="1" applyBorder="1" applyAlignment="1">
      <alignment horizontal="right" vertical="center" wrapText="1"/>
    </xf>
    <xf numFmtId="165" fontId="13" fillId="0" borderId="17" xfId="2" applyNumberFormat="1" applyFont="1" applyBorder="1" applyAlignment="1">
      <alignment horizontal="right" vertical="center" wrapText="1"/>
    </xf>
    <xf numFmtId="9" fontId="13" fillId="0" borderId="17" xfId="3"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165" fontId="13" fillId="8" borderId="6" xfId="0" applyNumberFormat="1" applyFont="1" applyFill="1" applyBorder="1" applyAlignment="1">
      <alignment horizontal="right" vertical="center" wrapText="1"/>
    </xf>
    <xf numFmtId="165" fontId="13" fillId="0" borderId="24" xfId="2" applyNumberFormat="1" applyFont="1" applyBorder="1" applyAlignment="1">
      <alignment horizontal="right" vertical="center" wrapText="1"/>
    </xf>
    <xf numFmtId="165" fontId="13" fillId="0" borderId="13" xfId="2" applyNumberFormat="1" applyFont="1" applyBorder="1" applyAlignment="1">
      <alignment horizontal="right" vertical="center" wrapText="1"/>
    </xf>
    <xf numFmtId="9" fontId="13" fillId="0" borderId="7" xfId="3" applyFont="1" applyBorder="1" applyAlignment="1">
      <alignment horizontal="center" vertical="center" wrapText="1"/>
    </xf>
    <xf numFmtId="9" fontId="13" fillId="0" borderId="10" xfId="3" applyFont="1" applyBorder="1" applyAlignment="1">
      <alignment horizontal="center" vertical="center" wrapText="1"/>
    </xf>
    <xf numFmtId="0" fontId="23" fillId="0" borderId="24"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3" fontId="13" fillId="0" borderId="13" xfId="0" applyNumberFormat="1" applyFont="1" applyBorder="1" applyAlignment="1">
      <alignment horizontal="right" vertical="center"/>
    </xf>
    <xf numFmtId="0" fontId="13" fillId="0" borderId="13" xfId="0" applyFont="1" applyBorder="1" applyAlignment="1">
      <alignment horizontal="right" vertical="center"/>
    </xf>
    <xf numFmtId="9" fontId="13" fillId="0" borderId="13" xfId="3" applyFont="1" applyBorder="1" applyAlignment="1">
      <alignment horizontal="center" vertical="center"/>
    </xf>
    <xf numFmtId="0" fontId="8" fillId="0" borderId="13" xfId="0" applyFont="1" applyBorder="1" applyAlignment="1">
      <alignment horizontal="center" vertical="center" wrapText="1"/>
    </xf>
    <xf numFmtId="165" fontId="13" fillId="8" borderId="4" xfId="0" applyNumberFormat="1" applyFont="1" applyFill="1" applyBorder="1" applyAlignment="1">
      <alignment horizontal="right" vertical="center" wrapText="1"/>
    </xf>
    <xf numFmtId="0" fontId="8" fillId="8" borderId="17" xfId="0" applyFont="1" applyFill="1" applyBorder="1" applyAlignment="1">
      <alignment horizontal="justify" vertical="center" wrapText="1"/>
    </xf>
    <xf numFmtId="0" fontId="8" fillId="8" borderId="22" xfId="0" applyFont="1" applyFill="1" applyBorder="1" applyAlignment="1">
      <alignment horizontal="justify" vertical="center" wrapText="1"/>
    </xf>
    <xf numFmtId="0" fontId="13" fillId="0" borderId="13" xfId="0" applyFont="1" applyBorder="1" applyAlignment="1">
      <alignment horizontal="right" vertical="center" wrapText="1"/>
    </xf>
    <xf numFmtId="165" fontId="13" fillId="8" borderId="24" xfId="0" quotePrefix="1" applyNumberFormat="1" applyFont="1" applyFill="1" applyBorder="1" applyAlignment="1">
      <alignment horizontal="center" vertical="center" wrapText="1"/>
    </xf>
    <xf numFmtId="165" fontId="13" fillId="8" borderId="13" xfId="0" applyNumberFormat="1" applyFont="1" applyFill="1" applyBorder="1" applyAlignment="1">
      <alignment horizontal="center" vertical="center" wrapText="1"/>
    </xf>
    <xf numFmtId="165" fontId="13" fillId="8" borderId="25" xfId="0" applyNumberFormat="1" applyFont="1" applyFill="1" applyBorder="1" applyAlignment="1">
      <alignment horizontal="center" vertical="center" wrapText="1"/>
    </xf>
    <xf numFmtId="9" fontId="13" fillId="8" borderId="24" xfId="3" applyFont="1" applyFill="1" applyBorder="1" applyAlignment="1">
      <alignment horizontal="center" vertical="center"/>
    </xf>
    <xf numFmtId="9" fontId="13" fillId="8" borderId="13" xfId="3" applyFont="1" applyFill="1" applyBorder="1" applyAlignment="1">
      <alignment horizontal="center" vertical="center"/>
    </xf>
    <xf numFmtId="9" fontId="13" fillId="8" borderId="25" xfId="3" applyFont="1" applyFill="1" applyBorder="1" applyAlignment="1">
      <alignment horizontal="center" vertical="center"/>
    </xf>
    <xf numFmtId="0" fontId="8" fillId="8" borderId="13" xfId="0" applyFont="1" applyFill="1" applyBorder="1" applyAlignment="1">
      <alignment horizontal="justify" vertical="center" wrapText="1"/>
    </xf>
    <xf numFmtId="0" fontId="8" fillId="8" borderId="24" xfId="0" applyFont="1" applyFill="1" applyBorder="1" applyAlignment="1">
      <alignment horizontal="justify" vertical="center" wrapText="1"/>
    </xf>
    <xf numFmtId="0" fontId="13" fillId="0" borderId="25" xfId="0" applyFont="1" applyBorder="1" applyAlignment="1">
      <alignment horizontal="right" vertical="center"/>
    </xf>
    <xf numFmtId="9" fontId="13" fillId="0" borderId="25" xfId="3" applyFont="1" applyBorder="1" applyAlignment="1">
      <alignment horizontal="center" vertical="center"/>
    </xf>
    <xf numFmtId="0" fontId="25" fillId="10" borderId="27" xfId="0" applyFont="1" applyFill="1" applyBorder="1" applyAlignment="1">
      <alignment horizontal="center" vertical="center" wrapText="1"/>
    </xf>
    <xf numFmtId="0" fontId="25" fillId="10" borderId="28" xfId="0" applyFont="1" applyFill="1" applyBorder="1" applyAlignment="1">
      <alignment horizontal="center" vertical="center" wrapText="1"/>
    </xf>
    <xf numFmtId="0" fontId="27" fillId="0" borderId="35" xfId="0" applyFont="1" applyBorder="1" applyAlignment="1">
      <alignment vertical="center" wrapText="1"/>
    </xf>
    <xf numFmtId="0" fontId="27" fillId="0" borderId="29" xfId="0" applyFont="1" applyBorder="1" applyAlignment="1">
      <alignment vertical="center" wrapText="1"/>
    </xf>
    <xf numFmtId="0" fontId="27" fillId="0" borderId="31" xfId="0" applyFont="1" applyBorder="1" applyAlignment="1">
      <alignment vertical="center" wrapText="1"/>
    </xf>
    <xf numFmtId="0" fontId="27" fillId="0" borderId="35" xfId="0" applyFont="1" applyBorder="1" applyAlignment="1">
      <alignment horizontal="justify" vertical="center" wrapText="1"/>
    </xf>
    <xf numFmtId="0" fontId="27" fillId="0" borderId="31" xfId="0" applyFont="1" applyBorder="1" applyAlignment="1">
      <alignment horizontal="justify" vertical="center" wrapText="1"/>
    </xf>
    <xf numFmtId="0" fontId="27" fillId="0" borderId="29" xfId="0" applyFont="1" applyBorder="1" applyAlignment="1">
      <alignment horizontal="justify" vertical="center" wrapText="1"/>
    </xf>
  </cellXfs>
  <cellStyles count="4">
    <cellStyle name="Comma" xfId="2" builtinId="3"/>
    <cellStyle name="Hyperlink" xfId="1"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5505165</xdr:colOff>
      <xdr:row>29</xdr:row>
      <xdr:rowOff>160762</xdr:rowOff>
    </xdr:to>
    <xdr:pic>
      <xdr:nvPicPr>
        <xdr:cNvPr id="3" name="Picture 2">
          <a:extLst>
            <a:ext uri="{FF2B5EF4-FFF2-40B4-BE49-F238E27FC236}">
              <a16:creationId xmlns:a16="http://schemas.microsoft.com/office/drawing/2014/main" id="{E3F8A3F8-DEA6-4C56-B45D-88823C725191}"/>
            </a:ext>
          </a:extLst>
        </xdr:cNvPr>
        <xdr:cNvPicPr>
          <a:picLocks noChangeAspect="1"/>
        </xdr:cNvPicPr>
      </xdr:nvPicPr>
      <xdr:blipFill>
        <a:blip xmlns:r="http://schemas.openxmlformats.org/officeDocument/2006/relationships" r:embed="rId1"/>
        <a:stretch>
          <a:fillRect/>
        </a:stretch>
      </xdr:blipFill>
      <xdr:spPr>
        <a:xfrm>
          <a:off x="0" y="4562475"/>
          <a:ext cx="5505165" cy="2700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847725</xdr:colOff>
      <xdr:row>4</xdr:row>
      <xdr:rowOff>85725</xdr:rowOff>
    </xdr:from>
    <xdr:to>
      <xdr:col>0</xdr:col>
      <xdr:colOff>6579235</xdr:colOff>
      <xdr:row>23</xdr:row>
      <xdr:rowOff>104140</xdr:rowOff>
    </xdr:to>
    <xdr:pic>
      <xdr:nvPicPr>
        <xdr:cNvPr id="4" name="Picture 3">
          <a:extLst>
            <a:ext uri="{FF2B5EF4-FFF2-40B4-BE49-F238E27FC236}">
              <a16:creationId xmlns:a16="http://schemas.microsoft.com/office/drawing/2014/main" id="{B8ADCB61-FE1B-4913-A389-A7BCE587A6D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369"/>
        <a:stretch/>
      </xdr:blipFill>
      <xdr:spPr bwMode="auto">
        <a:xfrm>
          <a:off x="847725" y="3352800"/>
          <a:ext cx="5731510" cy="36379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857250</xdr:colOff>
      <xdr:row>28</xdr:row>
      <xdr:rowOff>104775</xdr:rowOff>
    </xdr:from>
    <xdr:to>
      <xdr:col>0</xdr:col>
      <xdr:colOff>6588760</xdr:colOff>
      <xdr:row>41</xdr:row>
      <xdr:rowOff>166370</xdr:rowOff>
    </xdr:to>
    <xdr:pic>
      <xdr:nvPicPr>
        <xdr:cNvPr id="5" name="Picture 4">
          <a:extLst>
            <a:ext uri="{FF2B5EF4-FFF2-40B4-BE49-F238E27FC236}">
              <a16:creationId xmlns:a16="http://schemas.microsoft.com/office/drawing/2014/main" id="{C6B83B4D-93C5-45D2-BAB1-34F25FA53FF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12277725"/>
          <a:ext cx="5731510" cy="2538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Users/olga.aleshina/AppData/Local/Microsoft/covid19mptfcall1/Shared%20Documents/Forms/AllItems.aspx" TargetMode="External"/><Relationship Id="rId1" Type="http://schemas.openxmlformats.org/officeDocument/2006/relationships/hyperlink" Target="../../../../../../../../../Users/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nata.dessallien@un.or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bit.ly/3idQ7uQ" TargetMode="External"/><Relationship Id="rId13" Type="http://schemas.openxmlformats.org/officeDocument/2006/relationships/hyperlink" Target="https://bit.ly/2HAmrey" TargetMode="External"/><Relationship Id="rId18" Type="http://schemas.openxmlformats.org/officeDocument/2006/relationships/hyperlink" Target="http://bit.ly/3rkujCN" TargetMode="External"/><Relationship Id="rId26" Type="http://schemas.openxmlformats.org/officeDocument/2006/relationships/drawing" Target="../drawings/drawing2.xml"/><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1" Type="http://schemas.openxmlformats.org/officeDocument/2006/relationships/hyperlink" Target="https://bit.ly/3ttcSld" TargetMode="External"/><Relationship Id="rId7" Type="http://schemas.openxmlformats.org/officeDocument/2006/relationships/hyperlink" Target="https://bit.ly/2G2R0JJ" TargetMode="External"/><Relationship Id="rId12" Type="http://schemas.openxmlformats.org/officeDocument/2006/relationships/hyperlink" Target="https://bit.ly/36igjSx" TargetMode="External"/><Relationship Id="rId17" Type="http://schemas.openxmlformats.org/officeDocument/2006/relationships/hyperlink" Target="https://bit.ly/3rekEgV" TargetMode="External"/><Relationship Id="rId25" Type="http://schemas.openxmlformats.org/officeDocument/2006/relationships/printerSettings" Target="../printerSettings/printerSettings9.bin"/><Relationship Id="rId2" Type="http://schemas.openxmlformats.org/officeDocument/2006/relationships/hyperlink" Target="../../../../../../../../../Users/olga.aleshina/AppData/Local/Microsoft/covid19mptfcall1/Shared%20Documents/Forms/AllItems.aspx" TargetMode="External"/><Relationship Id="rId16" Type="http://schemas.openxmlformats.org/officeDocument/2006/relationships/hyperlink" Target="https://bit.ly/3asDtWH" TargetMode="External"/><Relationship Id="rId20" Type="http://schemas.openxmlformats.org/officeDocument/2006/relationships/hyperlink" Target="http://bit.ly/3oGnoli" TargetMode="External"/><Relationship Id="rId1" Type="http://schemas.openxmlformats.org/officeDocument/2006/relationships/hyperlink" Target="..\..\..\..\..\..\Users\olga.aleshina\AppData\Local\Microsoft\covid19mptfcall1\Shared%20Documents\Forms\AllItems.aspx" TargetMode="External"/><Relationship Id="rId6" Type="http://schemas.openxmlformats.org/officeDocument/2006/relationships/hyperlink" Target="https://bit.ly/2Gf0stj" TargetMode="External"/><Relationship Id="rId11" Type="http://schemas.openxmlformats.org/officeDocument/2006/relationships/hyperlink" Target="https://bit.ly/2Ej7U5J" TargetMode="External"/><Relationship Id="rId24" Type="http://schemas.openxmlformats.org/officeDocument/2006/relationships/hyperlink" Target="https://wakelet.com/wake/NUIbUn5QvaLuejZRZ8AsF" TargetMode="External"/><Relationship Id="rId5" Type="http://schemas.openxmlformats.org/officeDocument/2006/relationships/hyperlink" Target="https://bit.ly/3neH8xc" TargetMode="External"/><Relationship Id="rId15" Type="http://schemas.openxmlformats.org/officeDocument/2006/relationships/hyperlink" Target="https://bit.ly/3pSyGUY" TargetMode="External"/><Relationship Id="rId23" Type="http://schemas.openxmlformats.org/officeDocument/2006/relationships/hyperlink" Target="http://bit.ly/3q3GOlC" TargetMode="External"/><Relationship Id="rId10" Type="http://schemas.openxmlformats.org/officeDocument/2006/relationships/hyperlink" Target="https://bit.ly/30fv5pt" TargetMode="External"/><Relationship Id="rId19" Type="http://schemas.openxmlformats.org/officeDocument/2006/relationships/hyperlink" Target="http://bit.ly/3oAvaNK" TargetMode="External"/><Relationship Id="rId4" Type="http://schemas.openxmlformats.org/officeDocument/2006/relationships/hyperlink" Target="https://bit.ly/3kXi1gi" TargetMode="External"/><Relationship Id="rId9" Type="http://schemas.openxmlformats.org/officeDocument/2006/relationships/hyperlink" Target="https://bit.ly/2GjHtNZ" TargetMode="External"/><Relationship Id="rId14" Type="http://schemas.openxmlformats.org/officeDocument/2006/relationships/hyperlink" Target="https://bit.ly/3ieAymv" TargetMode="External"/><Relationship Id="rId22" Type="http://schemas.openxmlformats.org/officeDocument/2006/relationships/hyperlink" Target="http://bit.ly/2YJsvX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topLeftCell="A4" zoomScaleNormal="100" workbookViewId="0">
      <selection activeCell="C14" sqref="C14"/>
    </sheetView>
  </sheetViews>
  <sheetFormatPr defaultRowHeight="15"/>
  <cols>
    <col min="1" max="1" width="1.5703125" customWidth="1"/>
    <col min="2" max="2" width="1.85546875" bestFit="1" customWidth="1"/>
    <col min="3" max="3" width="113.5703125" customWidth="1"/>
  </cols>
  <sheetData>
    <row r="1" spans="2:3" ht="17.25">
      <c r="B1" s="125" t="s">
        <v>0</v>
      </c>
      <c r="C1" s="126"/>
    </row>
    <row r="2" spans="2:3" ht="30">
      <c r="B2" s="37">
        <v>1</v>
      </c>
      <c r="C2" s="38" t="s">
        <v>1</v>
      </c>
    </row>
    <row r="3" spans="2:3" ht="195">
      <c r="B3" s="37">
        <v>2</v>
      </c>
      <c r="C3" s="39" t="s">
        <v>2</v>
      </c>
    </row>
    <row r="4" spans="2:3" ht="45">
      <c r="B4" s="37">
        <v>3</v>
      </c>
      <c r="C4" s="38" t="s">
        <v>3</v>
      </c>
    </row>
    <row r="5" spans="2:3" ht="15.75" thickBot="1">
      <c r="B5" s="40"/>
      <c r="C5" s="41"/>
    </row>
    <row r="6" spans="2:3">
      <c r="B6" s="42" t="s">
        <v>4</v>
      </c>
      <c r="C6" s="43" t="s">
        <v>5</v>
      </c>
    </row>
    <row r="7" spans="2:3">
      <c r="B7" s="37"/>
      <c r="C7" s="44" t="s">
        <v>6</v>
      </c>
    </row>
    <row r="8" spans="2:3" ht="30">
      <c r="B8" s="37">
        <v>4</v>
      </c>
      <c r="C8" s="38" t="s">
        <v>7</v>
      </c>
    </row>
    <row r="9" spans="2:3" ht="30">
      <c r="B9" s="37">
        <v>5</v>
      </c>
      <c r="C9" s="38" t="s">
        <v>8</v>
      </c>
    </row>
    <row r="10" spans="2:3">
      <c r="B10" s="37">
        <v>6</v>
      </c>
      <c r="C10" s="44" t="s">
        <v>9</v>
      </c>
    </row>
    <row r="11" spans="2:3" ht="15.75" thickBot="1">
      <c r="B11" s="40"/>
      <c r="C11" s="41"/>
    </row>
    <row r="12" spans="2:3">
      <c r="B12" s="45" t="s">
        <v>10</v>
      </c>
      <c r="C12" s="46" t="s">
        <v>11</v>
      </c>
    </row>
    <row r="13" spans="2:3">
      <c r="B13" s="37"/>
      <c r="C13" s="44" t="s">
        <v>6</v>
      </c>
    </row>
    <row r="14" spans="2:3" ht="30">
      <c r="B14" s="37">
        <v>7</v>
      </c>
      <c r="C14" s="38" t="s">
        <v>7</v>
      </c>
    </row>
    <row r="15" spans="2:3" ht="15.75" thickBot="1">
      <c r="B15" s="40">
        <v>8</v>
      </c>
      <c r="C15" s="41" t="s">
        <v>9</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zoomScaleNormal="100" workbookViewId="0">
      <selection activeCell="A8" sqref="A8:A10"/>
    </sheetView>
  </sheetViews>
  <sheetFormatPr defaultRowHeight="15"/>
  <cols>
    <col min="1" max="1" width="15.5703125" style="9" customWidth="1"/>
    <col min="2" max="2" width="43.5703125" style="9" customWidth="1"/>
    <col min="3" max="3" width="2.5703125" style="9" customWidth="1"/>
    <col min="4" max="4" width="16.140625" style="9" customWidth="1"/>
    <col min="5" max="5" width="40.85546875" style="9" customWidth="1"/>
  </cols>
  <sheetData>
    <row r="1" spans="1:5">
      <c r="A1" s="127" t="s">
        <v>12</v>
      </c>
      <c r="B1" s="128"/>
      <c r="C1" s="129"/>
      <c r="D1" s="130" t="s">
        <v>13</v>
      </c>
      <c r="E1" s="131"/>
    </row>
    <row r="2" spans="1:5" ht="25.5">
      <c r="A2" s="110" t="s">
        <v>14</v>
      </c>
      <c r="B2" s="7"/>
      <c r="C2" s="129"/>
      <c r="D2" s="110" t="s">
        <v>15</v>
      </c>
      <c r="E2" s="7"/>
    </row>
    <row r="3" spans="1:5" ht="38.25">
      <c r="A3" s="110" t="s">
        <v>16</v>
      </c>
      <c r="B3" s="7"/>
      <c r="C3" s="129"/>
      <c r="D3" s="1" t="s">
        <v>17</v>
      </c>
      <c r="E3" s="7"/>
    </row>
    <row r="4" spans="1:5" ht="60">
      <c r="A4" s="11" t="s">
        <v>18</v>
      </c>
      <c r="B4" s="10"/>
      <c r="C4" s="129"/>
      <c r="D4" s="11" t="s">
        <v>19</v>
      </c>
      <c r="E4" s="7"/>
    </row>
    <row r="5" spans="1:5" ht="45">
      <c r="A5" s="110" t="s">
        <v>20</v>
      </c>
      <c r="B5" s="10"/>
      <c r="C5" s="129"/>
      <c r="D5" s="11" t="s">
        <v>21</v>
      </c>
      <c r="E5" s="10"/>
    </row>
    <row r="6" spans="1:5" ht="15.75" thickBot="1">
      <c r="A6" s="11"/>
      <c r="B6" s="10"/>
      <c r="C6" s="129"/>
      <c r="D6"/>
      <c r="E6" s="10"/>
    </row>
    <row r="7" spans="1:5" ht="14.25" customHeight="1">
      <c r="A7" s="127" t="s">
        <v>22</v>
      </c>
      <c r="B7" s="128"/>
      <c r="C7" s="129"/>
      <c r="D7" s="127" t="s">
        <v>23</v>
      </c>
      <c r="E7" s="128"/>
    </row>
    <row r="8" spans="1:5" ht="24.4" customHeight="1">
      <c r="A8" s="133" t="s">
        <v>24</v>
      </c>
      <c r="B8" s="135"/>
      <c r="C8" s="129"/>
      <c r="D8" s="133" t="s">
        <v>25</v>
      </c>
      <c r="E8" s="135"/>
    </row>
    <row r="9" spans="1:5">
      <c r="A9" s="133"/>
      <c r="B9" s="135"/>
      <c r="C9" s="129"/>
      <c r="D9" s="133"/>
      <c r="E9" s="135"/>
    </row>
    <row r="10" spans="1:5" ht="78" customHeight="1" thickBot="1">
      <c r="A10" s="134"/>
      <c r="B10" s="136"/>
      <c r="C10" s="129"/>
      <c r="D10" s="134"/>
      <c r="E10" s="136"/>
    </row>
    <row r="11" spans="1:5" ht="14.25" customHeight="1">
      <c r="A11" s="127" t="s">
        <v>26</v>
      </c>
      <c r="B11" s="128"/>
      <c r="C11" s="34"/>
      <c r="D11" s="35"/>
      <c r="E11" s="35"/>
    </row>
    <row r="12" spans="1:5" ht="14.25" customHeight="1">
      <c r="A12" s="110" t="s">
        <v>27</v>
      </c>
      <c r="B12" s="7"/>
      <c r="C12" s="132"/>
      <c r="D12" s="36"/>
      <c r="E12" s="36"/>
    </row>
    <row r="13" spans="1:5">
      <c r="A13" s="110" t="s">
        <v>28</v>
      </c>
      <c r="B13" s="7"/>
      <c r="C13" s="132"/>
      <c r="D13" s="36"/>
      <c r="E13" s="36"/>
    </row>
    <row r="14" spans="1:5" ht="26.25" thickBot="1">
      <c r="A14" s="8" t="s">
        <v>29</v>
      </c>
      <c r="B14" s="6"/>
      <c r="C14" s="132"/>
      <c r="D14" s="36"/>
      <c r="E14" s="36"/>
    </row>
    <row r="15" spans="1:5">
      <c r="A15" s="35"/>
      <c r="B15" s="35"/>
      <c r="C15" s="110"/>
      <c r="D15" s="36"/>
      <c r="E15" s="36"/>
    </row>
    <row r="16" spans="1:5" ht="22.15" customHeight="1">
      <c r="A16" s="137" t="s">
        <v>30</v>
      </c>
      <c r="B16" s="137"/>
      <c r="C16" s="137"/>
      <c r="D16" s="137"/>
      <c r="E16" s="137"/>
    </row>
    <row r="17" spans="1:5">
      <c r="A17" s="137" t="s">
        <v>31</v>
      </c>
      <c r="B17" s="137"/>
      <c r="C17" s="137"/>
      <c r="D17" s="137"/>
      <c r="E17" s="137"/>
    </row>
    <row r="18" spans="1:5">
      <c r="A18" s="137" t="s">
        <v>32</v>
      </c>
      <c r="B18" s="137"/>
      <c r="C18" s="137"/>
      <c r="D18" s="137"/>
      <c r="E18" s="137"/>
    </row>
    <row r="19" spans="1:5" ht="28.9" customHeight="1">
      <c r="A19" s="137" t="s">
        <v>33</v>
      </c>
      <c r="B19" s="137"/>
      <c r="C19" s="137"/>
      <c r="D19" s="137"/>
      <c r="E19" s="137"/>
    </row>
  </sheetData>
  <mergeCells count="16">
    <mergeCell ref="A16:E16"/>
    <mergeCell ref="A17:E17"/>
    <mergeCell ref="A18:E18"/>
    <mergeCell ref="A19:E19"/>
    <mergeCell ref="A7:B7"/>
    <mergeCell ref="C7:C10"/>
    <mergeCell ref="D7:E7"/>
    <mergeCell ref="E8:E10"/>
    <mergeCell ref="A1:B1"/>
    <mergeCell ref="C1:C6"/>
    <mergeCell ref="A11:B11"/>
    <mergeCell ref="D1:E1"/>
    <mergeCell ref="C12:C14"/>
    <mergeCell ref="A8:A10"/>
    <mergeCell ref="D8:D10"/>
    <mergeCell ref="B8:B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Normal="100" workbookViewId="0">
      <pane xSplit="3" ySplit="1" topLeftCell="D2" activePane="bottomRight" state="frozen"/>
      <selection pane="bottomRight" activeCell="C3" sqref="C3"/>
      <selection pane="bottomLeft" activeCell="D13" sqref="A1:XFD1048576"/>
      <selection pane="topRight" activeCell="D13" sqref="A1:XFD1048576"/>
    </sheetView>
  </sheetViews>
  <sheetFormatPr defaultColWidth="9.140625" defaultRowHeight="14.25"/>
  <cols>
    <col min="1" max="1" width="5.42578125" style="33" customWidth="1"/>
    <col min="2" max="2" width="13.28515625" style="14" customWidth="1"/>
    <col min="3" max="3" width="31.5703125" style="14" customWidth="1"/>
    <col min="4" max="4" width="84.7109375" style="14" customWidth="1"/>
    <col min="5" max="16384" width="9.140625" style="12"/>
  </cols>
  <sheetData>
    <row r="1" spans="1:4" ht="15.75">
      <c r="A1" s="33" t="s">
        <v>34</v>
      </c>
      <c r="B1" s="13" t="s">
        <v>35</v>
      </c>
      <c r="C1" s="13" t="s">
        <v>36</v>
      </c>
      <c r="D1" s="13" t="s">
        <v>37</v>
      </c>
    </row>
    <row r="2" spans="1:4" ht="150" customHeight="1">
      <c r="A2" s="49">
        <v>1</v>
      </c>
      <c r="B2" s="48" t="s">
        <v>38</v>
      </c>
      <c r="C2" s="15" t="s">
        <v>39</v>
      </c>
    </row>
    <row r="3" spans="1:4" ht="57">
      <c r="A3" s="49">
        <v>2</v>
      </c>
      <c r="B3" s="48" t="s">
        <v>40</v>
      </c>
      <c r="C3" s="15" t="s">
        <v>41</v>
      </c>
    </row>
    <row r="4" spans="1:4" ht="42.75">
      <c r="A4" s="49">
        <v>3.1</v>
      </c>
      <c r="B4" s="48" t="s">
        <v>42</v>
      </c>
      <c r="C4" s="109" t="s">
        <v>43</v>
      </c>
    </row>
    <row r="5" spans="1:4" ht="28.5">
      <c r="A5" s="49">
        <v>3.2</v>
      </c>
      <c r="B5" s="48" t="s">
        <v>44</v>
      </c>
      <c r="C5" s="109" t="s">
        <v>45</v>
      </c>
    </row>
    <row r="6" spans="1:4" ht="213.75">
      <c r="A6" s="49">
        <v>3.3</v>
      </c>
      <c r="B6" s="48" t="s">
        <v>46</v>
      </c>
      <c r="C6" s="15" t="s">
        <v>47</v>
      </c>
    </row>
    <row r="7" spans="1:4" ht="135">
      <c r="A7" s="49">
        <v>3.4</v>
      </c>
      <c r="B7" s="48" t="s">
        <v>48</v>
      </c>
      <c r="C7" s="15" t="s">
        <v>49</v>
      </c>
    </row>
    <row r="8" spans="1:4" ht="168.75">
      <c r="A8" s="49">
        <v>3.5</v>
      </c>
      <c r="B8" s="48" t="s">
        <v>50</v>
      </c>
      <c r="C8" s="15" t="s">
        <v>51</v>
      </c>
    </row>
    <row r="9" spans="1:4" ht="85.5">
      <c r="A9" s="49">
        <v>3.6</v>
      </c>
      <c r="B9" s="48" t="s">
        <v>52</v>
      </c>
      <c r="C9" s="15" t="s">
        <v>53</v>
      </c>
    </row>
    <row r="10" spans="1:4" ht="57">
      <c r="A10" s="49">
        <v>4</v>
      </c>
      <c r="B10" s="48" t="s">
        <v>54</v>
      </c>
      <c r="C10" s="15" t="s">
        <v>55</v>
      </c>
    </row>
    <row r="11" spans="1:4" ht="67.5">
      <c r="A11" s="49">
        <v>5</v>
      </c>
      <c r="B11" s="48" t="s">
        <v>56</v>
      </c>
      <c r="C11" s="15" t="s">
        <v>57</v>
      </c>
    </row>
    <row r="12" spans="1:4">
      <c r="C12" s="15"/>
    </row>
    <row r="13" spans="1:4">
      <c r="C13" s="15"/>
    </row>
    <row r="14" spans="1:4">
      <c r="C14" s="15"/>
    </row>
    <row r="15" spans="1:4">
      <c r="C15" s="15"/>
    </row>
    <row r="16" spans="1:4">
      <c r="C16" s="15"/>
    </row>
    <row r="17" spans="3:3">
      <c r="C17" s="15"/>
    </row>
    <row r="18" spans="3:3">
      <c r="C18" s="15"/>
    </row>
    <row r="19" spans="3:3">
      <c r="C19" s="15"/>
    </row>
    <row r="20" spans="3:3">
      <c r="C20" s="15"/>
    </row>
    <row r="21" spans="3:3">
      <c r="C21" s="15"/>
    </row>
    <row r="22" spans="3:3">
      <c r="C22" s="15"/>
    </row>
    <row r="23" spans="3:3">
      <c r="C23" s="15"/>
    </row>
    <row r="24" spans="3:3">
      <c r="C24" s="15"/>
    </row>
    <row r="25" spans="3:3">
      <c r="C25" s="15"/>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34"/>
  <sheetViews>
    <sheetView workbookViewId="0">
      <pane xSplit="1" ySplit="1" topLeftCell="B2" activePane="bottomRight" state="frozen"/>
      <selection pane="bottomRight" activeCell="A26" sqref="A26"/>
      <selection pane="bottomLeft" activeCell="D13" sqref="A1:XFD1048576"/>
      <selection pane="topRight" activeCell="D13" sqref="A1:XFD1048576"/>
    </sheetView>
  </sheetViews>
  <sheetFormatPr defaultColWidth="9.140625" defaultRowHeight="14.25"/>
  <cols>
    <col min="1" max="1" width="85.7109375" style="12" customWidth="1"/>
    <col min="2" max="2" width="33.5703125" style="12" customWidth="1"/>
    <col min="3" max="3" width="25.85546875" style="12" customWidth="1"/>
    <col min="4" max="4" width="27.85546875" style="12" customWidth="1"/>
    <col min="5" max="16384" width="9.140625" style="12"/>
  </cols>
  <sheetData>
    <row r="1" spans="1:4" ht="45.75" thickBot="1">
      <c r="A1" s="17"/>
      <c r="B1" s="18" t="s">
        <v>58</v>
      </c>
      <c r="C1" s="19" t="s">
        <v>59</v>
      </c>
      <c r="D1" s="19" t="s">
        <v>60</v>
      </c>
    </row>
    <row r="2" spans="1:4">
      <c r="A2" s="16" t="s">
        <v>61</v>
      </c>
      <c r="B2" s="138"/>
      <c r="C2" s="138"/>
      <c r="D2" s="138"/>
    </row>
    <row r="3" spans="1:4" ht="15">
      <c r="A3" s="20" t="s">
        <v>62</v>
      </c>
      <c r="B3" s="139"/>
      <c r="C3" s="139"/>
      <c r="D3" s="139"/>
    </row>
    <row r="4" spans="1:4">
      <c r="A4" s="50" t="s">
        <v>63</v>
      </c>
      <c r="B4" s="139"/>
      <c r="C4" s="139"/>
      <c r="D4" s="139"/>
    </row>
    <row r="5" spans="1:4">
      <c r="A5" s="50" t="s">
        <v>64</v>
      </c>
      <c r="B5" s="139"/>
      <c r="C5" s="139"/>
      <c r="D5" s="139"/>
    </row>
    <row r="6" spans="1:4" ht="15" thickBot="1">
      <c r="A6" s="112"/>
      <c r="B6" s="140"/>
      <c r="C6" s="140"/>
      <c r="D6" s="140"/>
    </row>
    <row r="7" spans="1:4" ht="15" customHeight="1">
      <c r="A7" s="21" t="s">
        <v>65</v>
      </c>
      <c r="B7" s="141"/>
      <c r="C7" s="141"/>
      <c r="D7" s="141"/>
    </row>
    <row r="8" spans="1:4" ht="14.25" customHeight="1">
      <c r="A8" s="21" t="s">
        <v>66</v>
      </c>
      <c r="B8" s="142"/>
      <c r="C8" s="142"/>
      <c r="D8" s="142"/>
    </row>
    <row r="9" spans="1:4" ht="14.25" customHeight="1">
      <c r="A9" s="22" t="s">
        <v>63</v>
      </c>
      <c r="B9" s="142"/>
      <c r="C9" s="142"/>
      <c r="D9" s="142"/>
    </row>
    <row r="10" spans="1:4" ht="14.25" customHeight="1">
      <c r="A10" s="22" t="s">
        <v>64</v>
      </c>
      <c r="B10" s="142"/>
      <c r="C10" s="142"/>
      <c r="D10" s="142"/>
    </row>
    <row r="11" spans="1:4" ht="14.25" customHeight="1">
      <c r="A11" s="22"/>
      <c r="B11" s="22"/>
      <c r="C11" s="22"/>
      <c r="D11" s="22"/>
    </row>
    <row r="12" spans="1:4" ht="14.25" customHeight="1">
      <c r="A12" s="22"/>
      <c r="B12" s="22"/>
      <c r="C12" s="22"/>
      <c r="D12" s="22"/>
    </row>
    <row r="13" spans="1:4" ht="14.25" customHeight="1">
      <c r="A13" s="21"/>
      <c r="B13" s="22"/>
      <c r="C13" s="22"/>
      <c r="D13" s="22"/>
    </row>
    <row r="14" spans="1:4" ht="14.25" customHeight="1">
      <c r="A14" s="21" t="s">
        <v>67</v>
      </c>
      <c r="B14" s="142"/>
      <c r="C14" s="142"/>
      <c r="D14" s="142"/>
    </row>
    <row r="15" spans="1:4" ht="14.25" customHeight="1">
      <c r="A15" s="22" t="s">
        <v>63</v>
      </c>
      <c r="B15" s="142"/>
      <c r="C15" s="142"/>
      <c r="D15" s="142"/>
    </row>
    <row r="16" spans="1:4" ht="14.25" customHeight="1">
      <c r="A16" s="22" t="s">
        <v>64</v>
      </c>
      <c r="B16" s="142"/>
      <c r="C16" s="142"/>
      <c r="D16" s="142"/>
    </row>
    <row r="17" spans="1:4">
      <c r="A17" s="23"/>
      <c r="B17" s="142"/>
      <c r="C17" s="142"/>
      <c r="D17" s="142"/>
    </row>
    <row r="18" spans="1:4" ht="15" thickBot="1">
      <c r="A18" s="24"/>
      <c r="B18" s="24"/>
      <c r="C18" s="25"/>
      <c r="D18" s="25"/>
    </row>
    <row r="19" spans="1:4" ht="15" customHeight="1">
      <c r="A19" s="21" t="s">
        <v>68</v>
      </c>
      <c r="B19" s="141"/>
      <c r="C19" s="141"/>
      <c r="D19" s="141"/>
    </row>
    <row r="20" spans="1:4" ht="14.25" customHeight="1">
      <c r="A20" s="21" t="s">
        <v>69</v>
      </c>
      <c r="B20" s="142"/>
      <c r="C20" s="142"/>
      <c r="D20" s="142"/>
    </row>
    <row r="21" spans="1:4" ht="14.25" customHeight="1">
      <c r="A21" s="22" t="s">
        <v>63</v>
      </c>
      <c r="B21" s="142"/>
      <c r="C21" s="142"/>
      <c r="D21" s="142"/>
    </row>
    <row r="22" spans="1:4" ht="14.25" customHeight="1">
      <c r="A22" s="22" t="s">
        <v>64</v>
      </c>
      <c r="B22" s="142"/>
      <c r="C22" s="142"/>
      <c r="D22" s="142"/>
    </row>
    <row r="23" spans="1:4" ht="14.25" customHeight="1">
      <c r="A23" s="22"/>
      <c r="B23" s="22"/>
      <c r="C23" s="22"/>
      <c r="D23" s="22"/>
    </row>
    <row r="24" spans="1:4" ht="14.25" customHeight="1">
      <c r="A24" s="22"/>
      <c r="B24" s="22"/>
      <c r="C24" s="22"/>
      <c r="D24" s="22"/>
    </row>
    <row r="25" spans="1:4" ht="14.25" customHeight="1">
      <c r="A25" s="21" t="s">
        <v>70</v>
      </c>
      <c r="B25" s="142"/>
      <c r="C25" s="142"/>
      <c r="D25" s="142"/>
    </row>
    <row r="26" spans="1:4" ht="14.25" customHeight="1">
      <c r="A26" s="22" t="s">
        <v>63</v>
      </c>
      <c r="B26" s="142"/>
      <c r="C26" s="142"/>
      <c r="D26" s="142"/>
    </row>
    <row r="27" spans="1:4" ht="14.25" customHeight="1">
      <c r="A27" s="22" t="s">
        <v>64</v>
      </c>
      <c r="B27" s="142"/>
      <c r="C27" s="142"/>
      <c r="D27" s="142"/>
    </row>
    <row r="28" spans="1:4">
      <c r="A28" s="23"/>
      <c r="B28" s="142"/>
      <c r="C28" s="142"/>
      <c r="D28" s="142"/>
    </row>
    <row r="29" spans="1:4">
      <c r="A29" s="23"/>
      <c r="B29" s="142"/>
      <c r="C29" s="142"/>
      <c r="D29" s="142"/>
    </row>
    <row r="30" spans="1:4" ht="15" thickBot="1">
      <c r="A30" s="25"/>
      <c r="B30" s="24"/>
      <c r="C30" s="25"/>
      <c r="D30" s="25"/>
    </row>
    <row r="32" spans="1:4">
      <c r="A32" s="12" t="s">
        <v>71</v>
      </c>
    </row>
    <row r="34" spans="1:1">
      <c r="A34" s="32" t="s">
        <v>72</v>
      </c>
    </row>
  </sheetData>
  <mergeCells count="15">
    <mergeCell ref="C19:C22"/>
    <mergeCell ref="D19:D22"/>
    <mergeCell ref="B25:B29"/>
    <mergeCell ref="C25:C29"/>
    <mergeCell ref="D25:D29"/>
    <mergeCell ref="B19:B22"/>
    <mergeCell ref="B2:B6"/>
    <mergeCell ref="C2:C6"/>
    <mergeCell ref="D2:D6"/>
    <mergeCell ref="B7:B10"/>
    <mergeCell ref="B14:B17"/>
    <mergeCell ref="C7:C10"/>
    <mergeCell ref="C14:C17"/>
    <mergeCell ref="D7:D10"/>
    <mergeCell ref="D14:D17"/>
  </mergeCells>
  <hyperlinks>
    <hyperlink ref="A34" location="_ftnref1" display="_ftnref1" xr:uid="{00000000-0004-0000-0300-000000000000}"/>
    <hyperlink ref="A2" location="_ftn1" display="_ftn1" xr:uid="{00000000-0004-0000-0300-000001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15"/>
  <sheetViews>
    <sheetView zoomScaleNormal="100" workbookViewId="0">
      <selection activeCell="C24" sqref="C24"/>
    </sheetView>
  </sheetViews>
  <sheetFormatPr defaultColWidth="9.140625" defaultRowHeight="15"/>
  <cols>
    <col min="1" max="1" width="117.42578125" style="31" customWidth="1"/>
    <col min="2" max="16384" width="9.140625" style="27"/>
  </cols>
  <sheetData>
    <row r="1" spans="1:1">
      <c r="A1" s="26" t="s">
        <v>73</v>
      </c>
    </row>
    <row r="2" spans="1:1" ht="45">
      <c r="A2" s="2" t="s">
        <v>74</v>
      </c>
    </row>
    <row r="3" spans="1:1">
      <c r="A3" s="28"/>
    </row>
    <row r="4" spans="1:1">
      <c r="A4" s="28"/>
    </row>
    <row r="5" spans="1:1">
      <c r="A5" s="28"/>
    </row>
    <row r="6" spans="1:1">
      <c r="A6" s="28"/>
    </row>
    <row r="7" spans="1:1">
      <c r="A7" s="29"/>
    </row>
    <row r="8" spans="1:1">
      <c r="A8" s="30" t="s">
        <v>75</v>
      </c>
    </row>
    <row r="9" spans="1:1">
      <c r="A9" s="51" t="s">
        <v>76</v>
      </c>
    </row>
    <row r="10" spans="1:1">
      <c r="A10" s="2" t="s">
        <v>77</v>
      </c>
    </row>
    <row r="11" spans="1:1">
      <c r="A11" s="3" t="s">
        <v>78</v>
      </c>
    </row>
    <row r="12" spans="1:1" ht="22.5">
      <c r="A12" s="4" t="s">
        <v>79</v>
      </c>
    </row>
    <row r="13" spans="1:1">
      <c r="A13" s="5" t="s">
        <v>80</v>
      </c>
    </row>
    <row r="14" spans="1:1">
      <c r="A14" s="5" t="s">
        <v>81</v>
      </c>
    </row>
    <row r="15" spans="1:1">
      <c r="A15" s="47" t="s">
        <v>82</v>
      </c>
    </row>
  </sheetData>
  <hyperlinks>
    <hyperlink ref="A8" r:id="rId1" display="../../../../covid19mptfcall1/Shared Documents/Forms/AllItems.aspx" xr:uid="{00000000-0004-0000-0400-000000000000}"/>
    <hyperlink ref="A11" r:id="rId2" display="../../../../covid19mptfcall1/Shared Documents/Forms/AllItems.aspx" xr:uid="{00000000-0004-0000-0400-000001000000}"/>
    <hyperlink ref="A15"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624378D6-3018-4CFD-A13D-DCEFC174BC86}"/>
  </hyperlinks>
  <pageMargins left="0.7" right="0.7" top="0.75" bottom="0.75" header="0.3" footer="0.3"/>
  <pageSetup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zoomScaleNormal="100" workbookViewId="0">
      <selection activeCell="I14" sqref="I14"/>
    </sheetView>
  </sheetViews>
  <sheetFormatPr defaultRowHeight="15"/>
  <cols>
    <col min="1" max="1" width="15.5703125" style="9" customWidth="1"/>
    <col min="2" max="2" width="43.5703125" style="9" customWidth="1"/>
    <col min="3" max="3" width="2.5703125" style="9" customWidth="1"/>
    <col min="4" max="4" width="16.140625" style="9" customWidth="1"/>
    <col min="5" max="5" width="74.28515625" style="9" customWidth="1"/>
  </cols>
  <sheetData>
    <row r="1" spans="1:5">
      <c r="A1" s="127" t="s">
        <v>12</v>
      </c>
      <c r="B1" s="128"/>
      <c r="C1" s="129"/>
      <c r="D1" s="130" t="s">
        <v>13</v>
      </c>
      <c r="E1" s="131"/>
    </row>
    <row r="2" spans="1:5" ht="51.75">
      <c r="A2" s="110" t="s">
        <v>14</v>
      </c>
      <c r="B2" s="118" t="s">
        <v>83</v>
      </c>
      <c r="C2" s="129"/>
      <c r="D2" s="110" t="s">
        <v>15</v>
      </c>
      <c r="E2" s="123" t="s">
        <v>84</v>
      </c>
    </row>
    <row r="3" spans="1:5" ht="38.25">
      <c r="A3" s="110" t="s">
        <v>16</v>
      </c>
      <c r="B3" s="119">
        <v>121878</v>
      </c>
      <c r="C3" s="129"/>
      <c r="D3" s="1" t="s">
        <v>17</v>
      </c>
      <c r="E3" s="124">
        <v>43976</v>
      </c>
    </row>
    <row r="4" spans="1:5" ht="60">
      <c r="A4" s="1" t="s">
        <v>18</v>
      </c>
      <c r="B4" s="121">
        <v>121712</v>
      </c>
      <c r="C4" s="129"/>
      <c r="D4" s="1" t="s">
        <v>19</v>
      </c>
      <c r="E4" s="124">
        <v>44196</v>
      </c>
    </row>
    <row r="5" spans="1:5" ht="45">
      <c r="A5" s="110" t="s">
        <v>20</v>
      </c>
      <c r="B5" s="122" t="s">
        <v>85</v>
      </c>
      <c r="C5" s="129"/>
      <c r="D5" s="1" t="s">
        <v>21</v>
      </c>
      <c r="E5" s="124">
        <v>44196</v>
      </c>
    </row>
    <row r="6" spans="1:5" ht="15.75" thickBot="1">
      <c r="A6" s="11"/>
      <c r="B6" s="10"/>
      <c r="C6" s="129"/>
      <c r="D6"/>
      <c r="E6" s="10"/>
    </row>
    <row r="7" spans="1:5" ht="14.25" customHeight="1">
      <c r="A7" s="127" t="s">
        <v>22</v>
      </c>
      <c r="B7" s="128"/>
      <c r="C7" s="129"/>
      <c r="D7" s="127" t="s">
        <v>23</v>
      </c>
      <c r="E7" s="128"/>
    </row>
    <row r="8" spans="1:5" ht="24.4" customHeight="1">
      <c r="A8" s="133" t="s">
        <v>24</v>
      </c>
      <c r="B8" s="135" t="s">
        <v>86</v>
      </c>
      <c r="C8" s="129"/>
      <c r="D8" s="133" t="s">
        <v>25</v>
      </c>
      <c r="E8" s="135" t="s">
        <v>87</v>
      </c>
    </row>
    <row r="9" spans="1:5">
      <c r="A9" s="133"/>
      <c r="B9" s="135"/>
      <c r="C9" s="129"/>
      <c r="D9" s="133"/>
      <c r="E9" s="135"/>
    </row>
    <row r="10" spans="1:5" ht="78" customHeight="1" thickBot="1">
      <c r="A10" s="134"/>
      <c r="B10" s="136"/>
      <c r="C10" s="129"/>
      <c r="D10" s="134"/>
      <c r="E10" s="136"/>
    </row>
    <row r="11" spans="1:5" ht="14.25" customHeight="1">
      <c r="A11" s="127" t="s">
        <v>26</v>
      </c>
      <c r="B11" s="128"/>
      <c r="C11" s="34"/>
      <c r="D11" s="35"/>
      <c r="E11" s="35"/>
    </row>
    <row r="12" spans="1:5" ht="14.25" customHeight="1">
      <c r="A12" s="110" t="s">
        <v>27</v>
      </c>
      <c r="B12" s="7" t="s">
        <v>88</v>
      </c>
      <c r="C12" s="132"/>
      <c r="D12" s="36"/>
      <c r="E12" s="36"/>
    </row>
    <row r="13" spans="1:5">
      <c r="A13" s="110" t="s">
        <v>28</v>
      </c>
      <c r="B13" s="7" t="s">
        <v>89</v>
      </c>
      <c r="C13" s="132"/>
      <c r="D13" s="36"/>
      <c r="E13" s="36"/>
    </row>
    <row r="14" spans="1:5" ht="26.25" thickBot="1">
      <c r="A14" s="8" t="s">
        <v>29</v>
      </c>
      <c r="B14" s="120" t="s">
        <v>90</v>
      </c>
      <c r="C14" s="132"/>
      <c r="D14" s="36"/>
      <c r="E14" s="36"/>
    </row>
    <row r="15" spans="1:5">
      <c r="A15" s="35"/>
      <c r="B15" s="35"/>
      <c r="C15" s="110"/>
      <c r="D15" s="36"/>
      <c r="E15" s="36"/>
    </row>
    <row r="16" spans="1:5" ht="22.15" customHeight="1">
      <c r="A16" s="137" t="s">
        <v>30</v>
      </c>
      <c r="B16" s="137"/>
      <c r="C16" s="137"/>
      <c r="D16" s="137"/>
      <c r="E16" s="137"/>
    </row>
    <row r="17" spans="1:5">
      <c r="A17" s="137" t="s">
        <v>31</v>
      </c>
      <c r="B17" s="137"/>
      <c r="C17" s="137"/>
      <c r="D17" s="137"/>
      <c r="E17" s="137"/>
    </row>
    <row r="18" spans="1:5">
      <c r="A18" s="137" t="s">
        <v>91</v>
      </c>
      <c r="B18" s="137"/>
      <c r="C18" s="137"/>
      <c r="D18" s="137"/>
      <c r="E18" s="137"/>
    </row>
    <row r="19" spans="1:5" ht="28.9" customHeight="1">
      <c r="A19" s="137" t="s">
        <v>33</v>
      </c>
      <c r="B19" s="137"/>
      <c r="C19" s="137"/>
      <c r="D19" s="137"/>
      <c r="E19" s="137"/>
    </row>
  </sheetData>
  <mergeCells count="16">
    <mergeCell ref="B8:B10"/>
    <mergeCell ref="E8:E10"/>
    <mergeCell ref="A19:E19"/>
    <mergeCell ref="A1:B1"/>
    <mergeCell ref="C1:C6"/>
    <mergeCell ref="D1:E1"/>
    <mergeCell ref="A7:B7"/>
    <mergeCell ref="C7:C10"/>
    <mergeCell ref="D7:E7"/>
    <mergeCell ref="A8:A10"/>
    <mergeCell ref="D8:D10"/>
    <mergeCell ref="A11:B11"/>
    <mergeCell ref="C12:C14"/>
    <mergeCell ref="A16:E16"/>
    <mergeCell ref="A17:E17"/>
    <mergeCell ref="A18:E18"/>
  </mergeCells>
  <hyperlinks>
    <hyperlink ref="B14" r:id="rId1" xr:uid="{20708820-1DDC-40DA-AC90-F22341464E42}"/>
  </hyperlinks>
  <pageMargins left="0.7" right="0.7" top="0.75" bottom="0.75" header="0.3" footer="0.3"/>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25"/>
  <sheetViews>
    <sheetView zoomScale="80" zoomScaleNormal="80" workbookViewId="0">
      <pane xSplit="3" ySplit="1" topLeftCell="D9" activePane="bottomRight" state="frozen"/>
      <selection pane="bottomRight" activeCell="D9" sqref="D9"/>
      <selection pane="bottomLeft" sqref="A1:XFD1048576"/>
      <selection pane="topRight" sqref="A1:XFD1048576"/>
    </sheetView>
  </sheetViews>
  <sheetFormatPr defaultColWidth="9.140625" defaultRowHeight="14.25"/>
  <cols>
    <col min="1" max="1" width="3.7109375" style="33" bestFit="1" customWidth="1"/>
    <col min="2" max="2" width="14.28515625" style="14" customWidth="1"/>
    <col min="3" max="3" width="31.7109375" style="14" customWidth="1"/>
    <col min="4" max="4" width="207.85546875" style="29" customWidth="1"/>
    <col min="5" max="16384" width="9.140625" style="12"/>
  </cols>
  <sheetData>
    <row r="1" spans="1:4" ht="15.75">
      <c r="A1" s="33" t="s">
        <v>34</v>
      </c>
      <c r="B1" s="13" t="s">
        <v>35</v>
      </c>
      <c r="C1" s="13" t="s">
        <v>36</v>
      </c>
      <c r="D1" s="108" t="s">
        <v>37</v>
      </c>
    </row>
    <row r="2" spans="1:4" ht="215.25">
      <c r="A2" s="49">
        <v>1</v>
      </c>
      <c r="B2" s="48" t="s">
        <v>38</v>
      </c>
      <c r="C2" s="15" t="s">
        <v>39</v>
      </c>
      <c r="D2" s="48" t="s">
        <v>92</v>
      </c>
    </row>
    <row r="3" spans="1:4" ht="370.5">
      <c r="A3" s="49">
        <v>2</v>
      </c>
      <c r="B3" s="48" t="s">
        <v>40</v>
      </c>
      <c r="C3" s="15" t="s">
        <v>93</v>
      </c>
      <c r="D3" s="48" t="s">
        <v>94</v>
      </c>
    </row>
    <row r="4" spans="1:4" ht="219.75" customHeight="1">
      <c r="A4" s="49">
        <v>3.1</v>
      </c>
      <c r="B4" s="48" t="s">
        <v>42</v>
      </c>
      <c r="C4" s="109" t="s">
        <v>43</v>
      </c>
      <c r="D4" s="29" t="s">
        <v>95</v>
      </c>
    </row>
    <row r="5" spans="1:4" ht="384.75">
      <c r="A5" s="49">
        <v>3.2</v>
      </c>
      <c r="B5" s="48" t="s">
        <v>44</v>
      </c>
      <c r="C5" s="109" t="s">
        <v>45</v>
      </c>
      <c r="D5" s="29" t="s">
        <v>96</v>
      </c>
    </row>
    <row r="6" spans="1:4" ht="213.75">
      <c r="A6" s="49">
        <v>3.3</v>
      </c>
      <c r="B6" s="48" t="s">
        <v>46</v>
      </c>
      <c r="C6" s="15" t="s">
        <v>47</v>
      </c>
      <c r="D6" s="29" t="s">
        <v>97</v>
      </c>
    </row>
    <row r="7" spans="1:4" ht="285">
      <c r="A7" s="49">
        <v>3.4</v>
      </c>
      <c r="B7" s="48" t="s">
        <v>48</v>
      </c>
      <c r="C7" s="15" t="s">
        <v>49</v>
      </c>
      <c r="D7" s="29" t="s">
        <v>98</v>
      </c>
    </row>
    <row r="8" spans="1:4" ht="298.5" customHeight="1">
      <c r="A8" s="49">
        <v>3.5</v>
      </c>
      <c r="B8" s="48" t="s">
        <v>50</v>
      </c>
      <c r="C8" s="15" t="s">
        <v>51</v>
      </c>
      <c r="D8" s="29" t="s">
        <v>99</v>
      </c>
    </row>
    <row r="9" spans="1:4" ht="384.75">
      <c r="A9" s="49">
        <v>3.6</v>
      </c>
      <c r="B9" s="48" t="s">
        <v>52</v>
      </c>
      <c r="C9" s="15" t="s">
        <v>53</v>
      </c>
      <c r="D9" s="29" t="s">
        <v>100</v>
      </c>
    </row>
    <row r="10" spans="1:4" ht="42.75">
      <c r="A10" s="49">
        <v>4</v>
      </c>
      <c r="B10" s="48" t="s">
        <v>54</v>
      </c>
      <c r="C10" s="15" t="s">
        <v>55</v>
      </c>
      <c r="D10" s="29" t="s">
        <v>101</v>
      </c>
    </row>
    <row r="11" spans="1:4" ht="67.5">
      <c r="A11" s="49">
        <v>5</v>
      </c>
      <c r="B11" s="48" t="s">
        <v>56</v>
      </c>
      <c r="C11" s="15" t="s">
        <v>57</v>
      </c>
      <c r="D11" s="29" t="s">
        <v>101</v>
      </c>
    </row>
    <row r="12" spans="1:4">
      <c r="A12" s="49"/>
      <c r="B12" s="48"/>
      <c r="C12" s="15"/>
    </row>
    <row r="13" spans="1:4">
      <c r="A13" s="49"/>
      <c r="B13" s="48"/>
      <c r="C13" s="15"/>
    </row>
    <row r="14" spans="1:4">
      <c r="C14" s="15"/>
    </row>
    <row r="15" spans="1:4">
      <c r="C15" s="15"/>
    </row>
    <row r="16" spans="1:4">
      <c r="C16" s="15"/>
    </row>
    <row r="17" spans="3:3">
      <c r="C17" s="15"/>
    </row>
    <row r="18" spans="3:3">
      <c r="C18" s="15"/>
    </row>
    <row r="19" spans="3:3">
      <c r="C19" s="15"/>
    </row>
    <row r="20" spans="3:3">
      <c r="C20" s="15"/>
    </row>
    <row r="21" spans="3:3">
      <c r="C21" s="15"/>
    </row>
    <row r="22" spans="3:3">
      <c r="C22" s="15"/>
    </row>
    <row r="23" spans="3:3">
      <c r="C23" s="15"/>
    </row>
    <row r="24" spans="3:3">
      <c r="C24" s="15"/>
    </row>
    <row r="25" spans="3:3">
      <c r="C25" s="15"/>
    </row>
  </sheetData>
  <pageMargins left="0.7" right="0.7" top="0.75" bottom="0.75" header="0.3" footer="0.3"/>
  <pageSetup scale="9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E135"/>
  <sheetViews>
    <sheetView workbookViewId="0">
      <pane xSplit="1" ySplit="1" topLeftCell="B84" activePane="bottomRight" state="frozen"/>
      <selection pane="bottomRight" activeCell="B98" sqref="B98"/>
      <selection pane="bottomLeft" sqref="A1:XFD1048576"/>
      <selection pane="topRight" sqref="A1:XFD1048576"/>
    </sheetView>
  </sheetViews>
  <sheetFormatPr defaultColWidth="9.140625" defaultRowHeight="14.25"/>
  <cols>
    <col min="1" max="1" width="103.85546875" style="12" customWidth="1"/>
    <col min="2" max="2" width="33.5703125" style="12" customWidth="1"/>
    <col min="3" max="3" width="25.85546875" style="12" hidden="1" customWidth="1"/>
    <col min="4" max="4" width="40.140625" style="14" customWidth="1"/>
    <col min="5" max="5" width="39" style="14" customWidth="1"/>
    <col min="6" max="16384" width="9.140625" style="12"/>
  </cols>
  <sheetData>
    <row r="1" spans="1:5" ht="30.75" thickBot="1">
      <c r="A1" s="52"/>
      <c r="B1" s="18" t="s">
        <v>58</v>
      </c>
      <c r="C1" s="18" t="s">
        <v>102</v>
      </c>
      <c r="D1" s="19" t="s">
        <v>59</v>
      </c>
      <c r="E1" s="19" t="s">
        <v>60</v>
      </c>
    </row>
    <row r="2" spans="1:5" ht="15">
      <c r="A2" s="53" t="s">
        <v>61</v>
      </c>
      <c r="B2" s="150" t="s">
        <v>103</v>
      </c>
      <c r="C2" s="143" t="e">
        <f>B2/1900000</f>
        <v>#VALUE!</v>
      </c>
      <c r="D2" s="146"/>
      <c r="E2" s="149"/>
    </row>
    <row r="3" spans="1:5" ht="30">
      <c r="A3" s="54" t="s">
        <v>104</v>
      </c>
      <c r="B3" s="151"/>
      <c r="C3" s="144"/>
      <c r="D3" s="147"/>
      <c r="E3" s="147"/>
    </row>
    <row r="4" spans="1:5">
      <c r="A4" s="55" t="s">
        <v>63</v>
      </c>
      <c r="B4" s="151"/>
      <c r="C4" s="144"/>
      <c r="D4" s="147"/>
      <c r="E4" s="147"/>
    </row>
    <row r="5" spans="1:5" ht="15.75" thickBot="1">
      <c r="A5" s="55" t="s">
        <v>105</v>
      </c>
      <c r="B5" s="156"/>
      <c r="C5" s="144"/>
      <c r="D5" s="147"/>
      <c r="E5" s="147"/>
    </row>
    <row r="6" spans="1:5" ht="15.75" thickBot="1">
      <c r="A6" s="56"/>
      <c r="B6" s="116"/>
      <c r="C6" s="145"/>
      <c r="D6" s="148"/>
      <c r="E6" s="148"/>
    </row>
    <row r="7" spans="1:5" ht="30">
      <c r="A7" s="21" t="s">
        <v>106</v>
      </c>
      <c r="B7" s="150">
        <v>107778</v>
      </c>
      <c r="C7" s="152">
        <f>B7/120000</f>
        <v>0.89815</v>
      </c>
      <c r="D7" s="154" t="s">
        <v>107</v>
      </c>
      <c r="E7" s="141" t="s">
        <v>108</v>
      </c>
    </row>
    <row r="8" spans="1:5" ht="15">
      <c r="A8" s="57" t="s">
        <v>109</v>
      </c>
      <c r="B8" s="151"/>
      <c r="C8" s="153"/>
      <c r="D8" s="155"/>
      <c r="E8" s="142"/>
    </row>
    <row r="9" spans="1:5">
      <c r="A9" s="58" t="s">
        <v>110</v>
      </c>
      <c r="B9" s="151"/>
      <c r="C9" s="153"/>
      <c r="D9" s="155"/>
      <c r="E9" s="142"/>
    </row>
    <row r="10" spans="1:5" ht="15">
      <c r="A10" s="58" t="s">
        <v>111</v>
      </c>
      <c r="B10" s="151"/>
      <c r="C10" s="153"/>
      <c r="D10" s="155"/>
      <c r="E10" s="142"/>
    </row>
    <row r="11" spans="1:5">
      <c r="A11" s="58"/>
      <c r="B11" s="59"/>
      <c r="C11" s="22"/>
      <c r="D11" s="22"/>
      <c r="E11" s="22"/>
    </row>
    <row r="12" spans="1:5" ht="15.75" thickBot="1">
      <c r="A12" s="57"/>
      <c r="B12" s="59"/>
      <c r="C12" s="22"/>
      <c r="D12" s="22"/>
      <c r="E12" s="22"/>
    </row>
    <row r="13" spans="1:5" ht="30">
      <c r="A13" s="21" t="s">
        <v>112</v>
      </c>
      <c r="B13" s="151">
        <v>1000000</v>
      </c>
      <c r="C13" s="153">
        <f>B13/200000</f>
        <v>5</v>
      </c>
      <c r="D13" s="154" t="s">
        <v>113</v>
      </c>
      <c r="E13" s="142" t="s">
        <v>114</v>
      </c>
    </row>
    <row r="14" spans="1:5">
      <c r="A14" s="58" t="s">
        <v>110</v>
      </c>
      <c r="B14" s="151"/>
      <c r="C14" s="153"/>
      <c r="D14" s="155"/>
      <c r="E14" s="142"/>
    </row>
    <row r="15" spans="1:5">
      <c r="A15" s="58" t="s">
        <v>115</v>
      </c>
      <c r="B15" s="151"/>
      <c r="C15" s="153"/>
      <c r="D15" s="155"/>
      <c r="E15" s="142"/>
    </row>
    <row r="16" spans="1:5">
      <c r="A16" s="60"/>
      <c r="B16" s="151"/>
      <c r="C16" s="153"/>
      <c r="D16" s="155"/>
      <c r="E16" s="142"/>
    </row>
    <row r="17" spans="1:5" ht="15" thickBot="1">
      <c r="A17" s="61"/>
      <c r="B17" s="62"/>
      <c r="C17" s="25"/>
      <c r="D17" s="25"/>
      <c r="E17" s="25"/>
    </row>
    <row r="18" spans="1:5" ht="30">
      <c r="A18" s="21" t="s">
        <v>116</v>
      </c>
      <c r="B18" s="151">
        <v>1</v>
      </c>
      <c r="C18" s="152">
        <f>C24</f>
        <v>0.33333333333333331</v>
      </c>
      <c r="D18" s="154" t="s">
        <v>117</v>
      </c>
      <c r="E18" s="142" t="s">
        <v>118</v>
      </c>
    </row>
    <row r="19" spans="1:5" ht="15">
      <c r="A19" s="57" t="s">
        <v>119</v>
      </c>
      <c r="B19" s="151"/>
      <c r="C19" s="153"/>
      <c r="D19" s="155"/>
      <c r="E19" s="142"/>
    </row>
    <row r="20" spans="1:5">
      <c r="A20" s="58" t="s">
        <v>110</v>
      </c>
      <c r="B20" s="151"/>
      <c r="C20" s="153"/>
      <c r="D20" s="155"/>
      <c r="E20" s="142"/>
    </row>
    <row r="21" spans="1:5">
      <c r="A21" s="58" t="s">
        <v>120</v>
      </c>
      <c r="B21" s="151"/>
      <c r="C21" s="153"/>
      <c r="D21" s="155"/>
      <c r="E21" s="111"/>
    </row>
    <row r="22" spans="1:5">
      <c r="A22" s="58"/>
      <c r="B22" s="59"/>
      <c r="C22" s="22"/>
      <c r="D22" s="22"/>
      <c r="E22" s="22"/>
    </row>
    <row r="23" spans="1:5">
      <c r="A23" s="58"/>
      <c r="B23" s="59"/>
      <c r="C23" s="22"/>
      <c r="D23" s="22"/>
      <c r="E23" s="22"/>
    </row>
    <row r="24" spans="1:5" ht="15">
      <c r="A24" s="57" t="s">
        <v>121</v>
      </c>
      <c r="B24" s="151">
        <v>100000</v>
      </c>
      <c r="C24" s="153">
        <f>B24/300000</f>
        <v>0.33333333333333331</v>
      </c>
      <c r="D24" s="142" t="s">
        <v>117</v>
      </c>
      <c r="E24" s="142" t="s">
        <v>118</v>
      </c>
    </row>
    <row r="25" spans="1:5">
      <c r="A25" s="58" t="s">
        <v>110</v>
      </c>
      <c r="B25" s="151"/>
      <c r="C25" s="153"/>
      <c r="D25" s="142"/>
      <c r="E25" s="142"/>
    </row>
    <row r="26" spans="1:5">
      <c r="A26" s="58" t="s">
        <v>122</v>
      </c>
      <c r="B26" s="151"/>
      <c r="C26" s="153"/>
      <c r="D26" s="142"/>
      <c r="E26" s="142"/>
    </row>
    <row r="27" spans="1:5" ht="15">
      <c r="A27" s="60"/>
      <c r="B27" s="114"/>
      <c r="C27" s="63"/>
      <c r="D27" s="22"/>
      <c r="E27" s="22"/>
    </row>
    <row r="28" spans="1:5" ht="15">
      <c r="A28" s="60"/>
      <c r="B28" s="114"/>
      <c r="C28" s="64"/>
      <c r="D28" s="22"/>
      <c r="E28" s="22"/>
    </row>
    <row r="29" spans="1:5" ht="15">
      <c r="A29" s="21" t="s">
        <v>123</v>
      </c>
      <c r="B29" s="151">
        <v>192000</v>
      </c>
      <c r="C29" s="153">
        <f>B29/200000</f>
        <v>0.96</v>
      </c>
      <c r="D29" s="142"/>
      <c r="E29" s="142" t="s">
        <v>124</v>
      </c>
    </row>
    <row r="30" spans="1:5">
      <c r="A30" s="58" t="s">
        <v>110</v>
      </c>
      <c r="B30" s="151"/>
      <c r="C30" s="153"/>
      <c r="D30" s="142"/>
      <c r="E30" s="142"/>
    </row>
    <row r="31" spans="1:5">
      <c r="A31" s="58" t="s">
        <v>115</v>
      </c>
      <c r="B31" s="151"/>
      <c r="C31" s="153"/>
      <c r="D31" s="142"/>
      <c r="E31" s="142"/>
    </row>
    <row r="32" spans="1:5" ht="15">
      <c r="A32" s="60"/>
      <c r="B32" s="114"/>
      <c r="C32" s="63"/>
      <c r="D32" s="22"/>
      <c r="E32" s="22"/>
    </row>
    <row r="33" spans="1:5">
      <c r="A33" s="60"/>
      <c r="B33" s="59"/>
      <c r="C33" s="22"/>
      <c r="D33" s="22"/>
      <c r="E33" s="22"/>
    </row>
    <row r="34" spans="1:5" ht="15">
      <c r="A34" s="21" t="s">
        <v>125</v>
      </c>
      <c r="B34" s="151">
        <v>3620</v>
      </c>
      <c r="C34" s="153">
        <f>B34/3500</f>
        <v>1.0342857142857143</v>
      </c>
      <c r="D34" s="142"/>
      <c r="E34" s="142" t="s">
        <v>118</v>
      </c>
    </row>
    <row r="35" spans="1:5">
      <c r="A35" s="58" t="s">
        <v>110</v>
      </c>
      <c r="B35" s="151"/>
      <c r="C35" s="153"/>
      <c r="D35" s="142"/>
      <c r="E35" s="142"/>
    </row>
    <row r="36" spans="1:5">
      <c r="A36" s="58" t="s">
        <v>126</v>
      </c>
      <c r="B36" s="151"/>
      <c r="C36" s="153"/>
      <c r="D36" s="142"/>
      <c r="E36" s="142"/>
    </row>
    <row r="37" spans="1:5" ht="15">
      <c r="A37" s="65"/>
      <c r="B37" s="114"/>
      <c r="C37" s="66"/>
      <c r="D37" s="67"/>
      <c r="E37" s="68"/>
    </row>
    <row r="38" spans="1:5" ht="15" thickBot="1">
      <c r="A38" s="69"/>
      <c r="B38" s="62"/>
      <c r="C38" s="25"/>
      <c r="D38" s="25"/>
      <c r="E38" s="25"/>
    </row>
    <row r="39" spans="1:5" ht="45">
      <c r="A39" s="21" t="s">
        <v>127</v>
      </c>
      <c r="B39" s="151">
        <v>4000</v>
      </c>
      <c r="C39" s="152">
        <f>B39/10000</f>
        <v>0.4</v>
      </c>
      <c r="D39" s="154" t="s">
        <v>128</v>
      </c>
      <c r="E39" s="141" t="s">
        <v>124</v>
      </c>
    </row>
    <row r="40" spans="1:5" ht="15">
      <c r="A40" s="57" t="s">
        <v>129</v>
      </c>
      <c r="B40" s="151"/>
      <c r="C40" s="153"/>
      <c r="D40" s="155"/>
      <c r="E40" s="142"/>
    </row>
    <row r="41" spans="1:5">
      <c r="A41" s="58" t="s">
        <v>110</v>
      </c>
      <c r="B41" s="151"/>
      <c r="C41" s="153"/>
      <c r="D41" s="155"/>
      <c r="E41" s="142"/>
    </row>
    <row r="42" spans="1:5" ht="15">
      <c r="A42" s="58" t="s">
        <v>130</v>
      </c>
      <c r="B42" s="114"/>
      <c r="C42" s="64"/>
      <c r="D42" s="155"/>
      <c r="E42" s="142"/>
    </row>
    <row r="43" spans="1:5">
      <c r="A43" s="58"/>
      <c r="B43" s="59"/>
      <c r="C43" s="22"/>
      <c r="D43" s="22"/>
      <c r="E43" s="22"/>
    </row>
    <row r="44" spans="1:5" ht="15" thickBot="1">
      <c r="A44" s="61"/>
      <c r="B44" s="62"/>
      <c r="C44" s="25"/>
      <c r="D44" s="25"/>
      <c r="E44" s="25"/>
    </row>
    <row r="45" spans="1:5" ht="15">
      <c r="A45" s="21" t="s">
        <v>131</v>
      </c>
      <c r="B45" s="157">
        <v>0</v>
      </c>
      <c r="C45" s="158">
        <v>0</v>
      </c>
      <c r="D45" s="154" t="s">
        <v>132</v>
      </c>
      <c r="E45" s="154"/>
    </row>
    <row r="46" spans="1:5" ht="15">
      <c r="A46" s="57" t="s">
        <v>133</v>
      </c>
      <c r="B46" s="157"/>
      <c r="C46" s="159"/>
      <c r="D46" s="155"/>
      <c r="E46" s="155"/>
    </row>
    <row r="47" spans="1:5">
      <c r="A47" s="58" t="s">
        <v>110</v>
      </c>
      <c r="B47" s="157"/>
      <c r="C47" s="159"/>
      <c r="D47" s="155"/>
      <c r="E47" s="155"/>
    </row>
    <row r="48" spans="1:5" ht="15">
      <c r="A48" s="58" t="s">
        <v>134</v>
      </c>
      <c r="B48" s="114"/>
      <c r="C48" s="64"/>
      <c r="D48" s="22"/>
      <c r="E48" s="70"/>
    </row>
    <row r="49" spans="1:5">
      <c r="A49" s="58"/>
      <c r="B49" s="59"/>
      <c r="C49" s="22"/>
      <c r="D49" s="22"/>
      <c r="E49" s="22"/>
    </row>
    <row r="50" spans="1:5" ht="15.75" thickBot="1">
      <c r="A50" s="57"/>
      <c r="B50" s="59"/>
      <c r="C50" s="22"/>
      <c r="D50" s="22"/>
      <c r="E50" s="22"/>
    </row>
    <row r="51" spans="1:5" ht="15">
      <c r="A51" s="57" t="s">
        <v>135</v>
      </c>
      <c r="B51" s="151">
        <v>1460740</v>
      </c>
      <c r="C51" s="153">
        <f>B51/1000000</f>
        <v>1.4607399999999999</v>
      </c>
      <c r="D51" s="154" t="s">
        <v>136</v>
      </c>
      <c r="E51" s="142" t="s">
        <v>137</v>
      </c>
    </row>
    <row r="52" spans="1:5">
      <c r="A52" s="58" t="s">
        <v>110</v>
      </c>
      <c r="B52" s="151"/>
      <c r="C52" s="153"/>
      <c r="D52" s="155"/>
      <c r="E52" s="142"/>
    </row>
    <row r="53" spans="1:5">
      <c r="A53" s="58" t="s">
        <v>138</v>
      </c>
      <c r="B53" s="151"/>
      <c r="C53" s="153"/>
      <c r="D53" s="155"/>
      <c r="E53" s="142"/>
    </row>
    <row r="54" spans="1:5" ht="15">
      <c r="A54" s="60"/>
      <c r="B54" s="114"/>
      <c r="C54" s="64"/>
      <c r="D54" s="22"/>
      <c r="E54" s="142"/>
    </row>
    <row r="55" spans="1:5" ht="15" thickBot="1">
      <c r="A55" s="61"/>
      <c r="B55" s="62"/>
      <c r="C55" s="25"/>
      <c r="D55" s="25"/>
      <c r="E55" s="25"/>
    </row>
    <row r="56" spans="1:5" ht="15">
      <c r="A56" s="53" t="s">
        <v>139</v>
      </c>
      <c r="B56" s="160" t="s">
        <v>140</v>
      </c>
      <c r="C56" s="143" t="e">
        <f>B56/200</f>
        <v>#VALUE!</v>
      </c>
      <c r="D56" s="146"/>
      <c r="E56" s="146"/>
    </row>
    <row r="57" spans="1:5" ht="30">
      <c r="A57" s="54" t="s">
        <v>141</v>
      </c>
      <c r="B57" s="161"/>
      <c r="C57" s="144"/>
      <c r="D57" s="147"/>
      <c r="E57" s="147"/>
    </row>
    <row r="58" spans="1:5">
      <c r="A58" s="55" t="s">
        <v>142</v>
      </c>
      <c r="B58" s="161"/>
      <c r="C58" s="144"/>
      <c r="D58" s="147"/>
      <c r="E58" s="147"/>
    </row>
    <row r="59" spans="1:5" ht="15">
      <c r="A59" s="55" t="s">
        <v>143</v>
      </c>
      <c r="B59" s="161"/>
      <c r="C59" s="144"/>
      <c r="D59" s="147"/>
      <c r="E59" s="147"/>
    </row>
    <row r="60" spans="1:5" ht="15" thickBot="1">
      <c r="A60" s="71"/>
      <c r="B60" s="161"/>
      <c r="C60" s="144"/>
      <c r="D60" s="147"/>
      <c r="E60" s="147"/>
    </row>
    <row r="61" spans="1:5" ht="30">
      <c r="A61" s="72" t="s">
        <v>144</v>
      </c>
      <c r="B61" s="162">
        <v>246</v>
      </c>
      <c r="C61" s="163">
        <f>B61/200</f>
        <v>1.23</v>
      </c>
      <c r="D61" s="154" t="s">
        <v>145</v>
      </c>
      <c r="E61" s="164" t="s">
        <v>146</v>
      </c>
    </row>
    <row r="62" spans="1:5" ht="30">
      <c r="A62" s="73" t="s">
        <v>147</v>
      </c>
      <c r="B62" s="151"/>
      <c r="C62" s="153"/>
      <c r="D62" s="155"/>
      <c r="E62" s="165"/>
    </row>
    <row r="63" spans="1:5" ht="15" thickBot="1">
      <c r="A63" s="74" t="s">
        <v>110</v>
      </c>
      <c r="B63" s="151"/>
      <c r="C63" s="153"/>
      <c r="D63" s="155"/>
      <c r="E63" s="165"/>
    </row>
    <row r="64" spans="1:5">
      <c r="A64" s="74" t="s">
        <v>148</v>
      </c>
      <c r="B64" s="151"/>
      <c r="C64" s="153"/>
      <c r="D64" s="115"/>
      <c r="E64" s="165"/>
    </row>
    <row r="65" spans="1:5">
      <c r="A65" s="74"/>
      <c r="B65" s="59"/>
      <c r="C65" s="22"/>
      <c r="D65" s="22"/>
      <c r="E65" s="75"/>
    </row>
    <row r="66" spans="1:5" ht="15.75" thickBot="1">
      <c r="A66" s="76"/>
      <c r="B66" s="77"/>
      <c r="C66" s="78"/>
      <c r="D66" s="78"/>
      <c r="E66" s="79"/>
    </row>
    <row r="67" spans="1:5" ht="15">
      <c r="A67" s="53" t="s">
        <v>149</v>
      </c>
      <c r="B67" s="166" t="s">
        <v>150</v>
      </c>
      <c r="C67" s="143" t="e">
        <f>B67/375000</f>
        <v>#VALUE!</v>
      </c>
      <c r="D67" s="146"/>
      <c r="E67" s="146"/>
    </row>
    <row r="68" spans="1:5" ht="30">
      <c r="A68" s="54" t="s">
        <v>151</v>
      </c>
      <c r="B68" s="161"/>
      <c r="C68" s="144"/>
      <c r="D68" s="147"/>
      <c r="E68" s="147"/>
    </row>
    <row r="69" spans="1:5">
      <c r="A69" s="55" t="s">
        <v>142</v>
      </c>
      <c r="B69" s="161"/>
      <c r="C69" s="144"/>
      <c r="D69" s="147"/>
      <c r="E69" s="147"/>
    </row>
    <row r="70" spans="1:5" ht="15">
      <c r="A70" s="55" t="s">
        <v>152</v>
      </c>
      <c r="B70" s="161"/>
      <c r="C70" s="144"/>
      <c r="D70" s="147"/>
      <c r="E70" s="147"/>
    </row>
    <row r="71" spans="1:5" ht="15" thickBot="1">
      <c r="A71" s="71"/>
      <c r="B71" s="161"/>
      <c r="C71" s="144"/>
      <c r="D71" s="147"/>
      <c r="E71" s="147"/>
    </row>
    <row r="72" spans="1:5" ht="15">
      <c r="A72" s="80" t="s">
        <v>153</v>
      </c>
      <c r="B72" s="167">
        <v>216421</v>
      </c>
      <c r="C72" s="169">
        <f>B72/225000</f>
        <v>0.96187111111111112</v>
      </c>
      <c r="D72" s="171" t="s">
        <v>154</v>
      </c>
      <c r="E72" s="174" t="s">
        <v>155</v>
      </c>
    </row>
    <row r="73" spans="1:5" ht="15">
      <c r="A73" s="81" t="s">
        <v>156</v>
      </c>
      <c r="B73" s="168"/>
      <c r="C73" s="170"/>
      <c r="D73" s="172"/>
      <c r="E73" s="175"/>
    </row>
    <row r="74" spans="1:5">
      <c r="A74" s="82" t="s">
        <v>110</v>
      </c>
      <c r="B74" s="168"/>
      <c r="C74" s="170"/>
      <c r="D74" s="172"/>
      <c r="E74" s="175"/>
    </row>
    <row r="75" spans="1:5">
      <c r="A75" s="82" t="s">
        <v>157</v>
      </c>
      <c r="B75" s="168"/>
      <c r="C75" s="170"/>
      <c r="D75" s="172"/>
      <c r="E75" s="175"/>
    </row>
    <row r="76" spans="1:5">
      <c r="A76" s="82"/>
      <c r="B76" s="83"/>
      <c r="C76" s="84"/>
      <c r="D76" s="172"/>
      <c r="E76" s="85"/>
    </row>
    <row r="77" spans="1:5" ht="15.75" thickBot="1">
      <c r="A77" s="86"/>
      <c r="B77" s="83"/>
      <c r="C77" s="84"/>
      <c r="D77" s="173"/>
      <c r="E77" s="85"/>
    </row>
    <row r="78" spans="1:5" ht="15">
      <c r="A78" s="81" t="s">
        <v>158</v>
      </c>
      <c r="B78" s="176">
        <v>110000</v>
      </c>
      <c r="C78" s="178">
        <f>B78/140000</f>
        <v>0.7857142857142857</v>
      </c>
      <c r="D78" s="171" t="s">
        <v>159</v>
      </c>
      <c r="E78" s="179" t="s">
        <v>155</v>
      </c>
    </row>
    <row r="79" spans="1:5">
      <c r="A79" s="82" t="s">
        <v>110</v>
      </c>
      <c r="B79" s="177"/>
      <c r="C79" s="178"/>
      <c r="D79" s="172"/>
      <c r="E79" s="179"/>
    </row>
    <row r="80" spans="1:5">
      <c r="A80" s="82" t="s">
        <v>160</v>
      </c>
      <c r="B80" s="177"/>
      <c r="C80" s="178"/>
      <c r="D80" s="172"/>
      <c r="E80" s="179"/>
    </row>
    <row r="81" spans="1:5">
      <c r="A81" s="87"/>
      <c r="B81" s="88"/>
      <c r="C81" s="89"/>
      <c r="D81" s="172"/>
      <c r="E81" s="98"/>
    </row>
    <row r="82" spans="1:5" ht="33" customHeight="1" thickBot="1">
      <c r="A82" s="87"/>
      <c r="B82" s="88"/>
      <c r="C82" s="89"/>
      <c r="D82" s="173"/>
      <c r="E82" s="98"/>
    </row>
    <row r="83" spans="1:5" ht="30">
      <c r="A83" s="81" t="s">
        <v>161</v>
      </c>
      <c r="B83" s="177">
        <v>13690</v>
      </c>
      <c r="C83" s="178">
        <f>B83/10000</f>
        <v>1.369</v>
      </c>
      <c r="D83" s="171" t="s">
        <v>162</v>
      </c>
      <c r="E83" s="179" t="s">
        <v>155</v>
      </c>
    </row>
    <row r="84" spans="1:5">
      <c r="A84" s="82" t="s">
        <v>110</v>
      </c>
      <c r="B84" s="177"/>
      <c r="C84" s="178"/>
      <c r="D84" s="172"/>
      <c r="E84" s="179"/>
    </row>
    <row r="85" spans="1:5">
      <c r="A85" s="82" t="s">
        <v>130</v>
      </c>
      <c r="B85" s="177"/>
      <c r="C85" s="178"/>
      <c r="D85" s="172"/>
      <c r="E85" s="179"/>
    </row>
    <row r="86" spans="1:5">
      <c r="A86" s="87"/>
      <c r="B86" s="88"/>
      <c r="C86" s="90"/>
      <c r="D86" s="172"/>
      <c r="E86" s="98"/>
    </row>
    <row r="87" spans="1:5" ht="15" thickBot="1">
      <c r="A87" s="91"/>
      <c r="B87" s="92"/>
      <c r="C87" s="93"/>
      <c r="D87" s="173"/>
      <c r="E87" s="99"/>
    </row>
    <row r="88" spans="1:5" ht="15">
      <c r="A88" s="53" t="s">
        <v>163</v>
      </c>
      <c r="B88" s="180" t="s">
        <v>164</v>
      </c>
      <c r="C88" s="144" t="e">
        <f>B88/80000</f>
        <v>#VALUE!</v>
      </c>
      <c r="D88" s="181"/>
      <c r="E88" s="147"/>
    </row>
    <row r="89" spans="1:5" ht="30">
      <c r="A89" s="54" t="s">
        <v>165</v>
      </c>
      <c r="B89" s="161"/>
      <c r="C89" s="144"/>
      <c r="D89" s="147"/>
      <c r="E89" s="147"/>
    </row>
    <row r="90" spans="1:5">
      <c r="A90" s="55" t="s">
        <v>142</v>
      </c>
      <c r="B90" s="161"/>
      <c r="C90" s="144"/>
      <c r="D90" s="147"/>
      <c r="E90" s="147"/>
    </row>
    <row r="91" spans="1:5" ht="15">
      <c r="A91" s="55" t="s">
        <v>166</v>
      </c>
      <c r="B91" s="161"/>
      <c r="C91" s="144"/>
      <c r="D91" s="147"/>
      <c r="E91" s="147"/>
    </row>
    <row r="92" spans="1:5" ht="15" thickBot="1">
      <c r="A92" s="71"/>
      <c r="B92" s="161"/>
      <c r="C92" s="144"/>
      <c r="D92" s="182"/>
      <c r="E92" s="147"/>
    </row>
    <row r="93" spans="1:5" ht="15">
      <c r="A93" s="80" t="s">
        <v>167</v>
      </c>
      <c r="B93" s="167">
        <v>23971</v>
      </c>
      <c r="C93" s="169">
        <f>B93/20000</f>
        <v>1.19855</v>
      </c>
      <c r="D93" s="171" t="s">
        <v>168</v>
      </c>
      <c r="E93" s="174" t="s">
        <v>169</v>
      </c>
    </row>
    <row r="94" spans="1:5" ht="30">
      <c r="A94" s="81" t="s">
        <v>170</v>
      </c>
      <c r="B94" s="168"/>
      <c r="C94" s="170"/>
      <c r="D94" s="172"/>
      <c r="E94" s="175"/>
    </row>
    <row r="95" spans="1:5">
      <c r="A95" s="82" t="s">
        <v>110</v>
      </c>
      <c r="B95" s="168"/>
      <c r="C95" s="170"/>
      <c r="D95" s="172"/>
      <c r="E95" s="175"/>
    </row>
    <row r="96" spans="1:5">
      <c r="A96" s="82" t="s">
        <v>171</v>
      </c>
      <c r="B96" s="168"/>
      <c r="C96" s="170"/>
      <c r="D96" s="172"/>
      <c r="E96" s="175"/>
    </row>
    <row r="97" spans="1:5">
      <c r="A97" s="87"/>
      <c r="B97" s="88"/>
      <c r="C97" s="89"/>
      <c r="D97" s="172"/>
      <c r="E97" s="98"/>
    </row>
    <row r="98" spans="1:5" ht="15" thickBot="1">
      <c r="A98" s="87"/>
      <c r="B98" s="88"/>
      <c r="C98" s="89"/>
      <c r="D98" s="173"/>
      <c r="E98" s="98"/>
    </row>
    <row r="99" spans="1:5" ht="15">
      <c r="A99" s="81" t="s">
        <v>172</v>
      </c>
      <c r="B99" s="183">
        <v>14137</v>
      </c>
      <c r="C99" s="178">
        <f>B99/10000</f>
        <v>1.4137</v>
      </c>
      <c r="D99" s="171" t="s">
        <v>173</v>
      </c>
      <c r="E99" s="179" t="s">
        <v>169</v>
      </c>
    </row>
    <row r="100" spans="1:5">
      <c r="A100" s="82" t="s">
        <v>110</v>
      </c>
      <c r="B100" s="183"/>
      <c r="C100" s="178"/>
      <c r="D100" s="172"/>
      <c r="E100" s="179"/>
    </row>
    <row r="101" spans="1:5">
      <c r="A101" s="82" t="s">
        <v>130</v>
      </c>
      <c r="B101" s="183"/>
      <c r="C101" s="178"/>
      <c r="D101" s="172"/>
      <c r="E101" s="179"/>
    </row>
    <row r="102" spans="1:5" ht="15">
      <c r="A102" s="87"/>
      <c r="B102" s="113"/>
      <c r="C102" s="89"/>
      <c r="D102" s="172"/>
      <c r="E102" s="98"/>
    </row>
    <row r="103" spans="1:5" ht="15.75" thickBot="1">
      <c r="A103" s="87"/>
      <c r="B103" s="113"/>
      <c r="C103" s="89"/>
      <c r="D103" s="173"/>
      <c r="E103" s="98"/>
    </row>
    <row r="104" spans="1:5" ht="15">
      <c r="A104" s="81" t="s">
        <v>174</v>
      </c>
      <c r="B104" s="177">
        <v>78708</v>
      </c>
      <c r="C104" s="178">
        <f>B104/50000</f>
        <v>1.57416</v>
      </c>
      <c r="D104" s="171" t="s">
        <v>175</v>
      </c>
      <c r="E104" s="179" t="s">
        <v>169</v>
      </c>
    </row>
    <row r="105" spans="1:5">
      <c r="A105" s="82" t="s">
        <v>110</v>
      </c>
      <c r="B105" s="177"/>
      <c r="C105" s="178"/>
      <c r="D105" s="172"/>
      <c r="E105" s="179"/>
    </row>
    <row r="106" spans="1:5">
      <c r="A106" s="82" t="s">
        <v>176</v>
      </c>
      <c r="B106" s="177"/>
      <c r="C106" s="178"/>
      <c r="D106" s="172"/>
      <c r="E106" s="179"/>
    </row>
    <row r="107" spans="1:5">
      <c r="A107" s="87"/>
      <c r="B107" s="88"/>
      <c r="C107" s="89"/>
      <c r="D107" s="172"/>
      <c r="E107" s="98"/>
    </row>
    <row r="108" spans="1:5" ht="15" thickBot="1">
      <c r="A108" s="91"/>
      <c r="B108" s="92"/>
      <c r="C108" s="93"/>
      <c r="D108" s="173"/>
      <c r="E108" s="99"/>
    </row>
    <row r="109" spans="1:5" ht="15">
      <c r="A109" s="53" t="s">
        <v>177</v>
      </c>
      <c r="B109" s="184" t="s">
        <v>178</v>
      </c>
      <c r="C109" s="187" t="e">
        <f>B109/31000</f>
        <v>#VALUE!</v>
      </c>
      <c r="D109" s="190"/>
      <c r="E109" s="191"/>
    </row>
    <row r="110" spans="1:5" ht="15">
      <c r="A110" s="94" t="s">
        <v>179</v>
      </c>
      <c r="B110" s="185"/>
      <c r="C110" s="188"/>
      <c r="D110" s="190"/>
      <c r="E110" s="190"/>
    </row>
    <row r="111" spans="1:5">
      <c r="A111" s="95" t="s">
        <v>142</v>
      </c>
      <c r="B111" s="185"/>
      <c r="C111" s="188"/>
      <c r="D111" s="190"/>
      <c r="E111" s="190"/>
    </row>
    <row r="112" spans="1:5" ht="15">
      <c r="A112" s="95" t="s">
        <v>180</v>
      </c>
      <c r="B112" s="185"/>
      <c r="C112" s="188"/>
      <c r="D112" s="190"/>
      <c r="E112" s="190"/>
    </row>
    <row r="113" spans="1:5">
      <c r="A113" s="96"/>
      <c r="B113" s="185"/>
      <c r="C113" s="188"/>
      <c r="D113" s="190"/>
      <c r="E113" s="190"/>
    </row>
    <row r="114" spans="1:5" ht="30">
      <c r="A114" s="94" t="s">
        <v>181</v>
      </c>
      <c r="B114" s="185"/>
      <c r="C114" s="188"/>
      <c r="D114" s="100"/>
      <c r="E114" s="100"/>
    </row>
    <row r="115" spans="1:5">
      <c r="A115" s="95" t="s">
        <v>142</v>
      </c>
      <c r="B115" s="185"/>
      <c r="C115" s="188"/>
      <c r="D115" s="100"/>
      <c r="E115" s="100"/>
    </row>
    <row r="116" spans="1:5" ht="15">
      <c r="A116" s="95" t="s">
        <v>182</v>
      </c>
      <c r="B116" s="185"/>
      <c r="C116" s="188"/>
      <c r="D116" s="100"/>
      <c r="E116" s="100"/>
    </row>
    <row r="117" spans="1:5" ht="15" thickBot="1">
      <c r="A117" s="96"/>
      <c r="B117" s="186"/>
      <c r="C117" s="189"/>
      <c r="D117" s="100"/>
      <c r="E117" s="100"/>
    </row>
    <row r="118" spans="1:5" ht="15">
      <c r="A118" s="80" t="s">
        <v>183</v>
      </c>
      <c r="B118" s="167">
        <v>21000</v>
      </c>
      <c r="C118" s="169">
        <f>B118/20000</f>
        <v>1.05</v>
      </c>
      <c r="D118" s="171" t="s">
        <v>184</v>
      </c>
      <c r="E118" s="174" t="s">
        <v>169</v>
      </c>
    </row>
    <row r="119" spans="1:5" ht="15">
      <c r="A119" s="81" t="s">
        <v>185</v>
      </c>
      <c r="B119" s="168"/>
      <c r="C119" s="170"/>
      <c r="D119" s="172"/>
      <c r="E119" s="175"/>
    </row>
    <row r="120" spans="1:5">
      <c r="A120" s="82" t="s">
        <v>110</v>
      </c>
      <c r="B120" s="168"/>
      <c r="C120" s="170"/>
      <c r="D120" s="172"/>
      <c r="E120" s="175"/>
    </row>
    <row r="121" spans="1:5">
      <c r="A121" s="82" t="s">
        <v>171</v>
      </c>
      <c r="B121" s="168"/>
      <c r="C121" s="170"/>
      <c r="D121" s="172"/>
      <c r="E121" s="175"/>
    </row>
    <row r="122" spans="1:5">
      <c r="A122" s="87"/>
      <c r="B122" s="88"/>
      <c r="C122" s="89"/>
      <c r="D122" s="172"/>
      <c r="E122" s="98"/>
    </row>
    <row r="123" spans="1:5" ht="15" thickBot="1">
      <c r="A123" s="87"/>
      <c r="B123" s="88"/>
      <c r="C123" s="89"/>
      <c r="D123" s="173"/>
      <c r="E123" s="98"/>
    </row>
    <row r="124" spans="1:5" ht="15">
      <c r="A124" s="81" t="s">
        <v>186</v>
      </c>
      <c r="B124" s="176">
        <v>10500</v>
      </c>
      <c r="C124" s="178">
        <f>B124/10000</f>
        <v>1.05</v>
      </c>
      <c r="D124" s="171" t="s">
        <v>187</v>
      </c>
      <c r="E124" s="179" t="s">
        <v>169</v>
      </c>
    </row>
    <row r="125" spans="1:5">
      <c r="A125" s="82" t="s">
        <v>110</v>
      </c>
      <c r="B125" s="177"/>
      <c r="C125" s="178"/>
      <c r="D125" s="172"/>
      <c r="E125" s="179"/>
    </row>
    <row r="126" spans="1:5">
      <c r="A126" s="82" t="s">
        <v>130</v>
      </c>
      <c r="B126" s="177"/>
      <c r="C126" s="178"/>
      <c r="D126" s="172"/>
      <c r="E126" s="179"/>
    </row>
    <row r="127" spans="1:5" ht="15">
      <c r="A127" s="87"/>
      <c r="B127" s="113"/>
      <c r="C127" s="89"/>
      <c r="D127" s="172"/>
      <c r="E127" s="98"/>
    </row>
    <row r="128" spans="1:5" ht="15.75" thickBot="1">
      <c r="A128" s="87"/>
      <c r="B128" s="113"/>
      <c r="C128" s="89"/>
      <c r="D128" s="173"/>
      <c r="E128" s="98"/>
    </row>
    <row r="129" spans="1:5" ht="15">
      <c r="A129" s="81" t="s">
        <v>188</v>
      </c>
      <c r="B129" s="176">
        <v>1010</v>
      </c>
      <c r="C129" s="178">
        <f>B129/1000</f>
        <v>1.01</v>
      </c>
      <c r="D129" s="171" t="s">
        <v>189</v>
      </c>
      <c r="E129" s="179" t="s">
        <v>169</v>
      </c>
    </row>
    <row r="130" spans="1:5">
      <c r="A130" s="82" t="s">
        <v>110</v>
      </c>
      <c r="B130" s="177"/>
      <c r="C130" s="178"/>
      <c r="D130" s="172"/>
      <c r="E130" s="179"/>
    </row>
    <row r="131" spans="1:5" ht="15" thickBot="1">
      <c r="A131" s="97" t="s">
        <v>190</v>
      </c>
      <c r="B131" s="192"/>
      <c r="C131" s="193"/>
      <c r="D131" s="173"/>
      <c r="E131" s="179"/>
    </row>
    <row r="133" spans="1:5">
      <c r="A133" s="12" t="s">
        <v>191</v>
      </c>
    </row>
    <row r="135" spans="1:5">
      <c r="A135" s="32" t="s">
        <v>72</v>
      </c>
    </row>
  </sheetData>
  <mergeCells count="96">
    <mergeCell ref="B124:B126"/>
    <mergeCell ref="C124:C126"/>
    <mergeCell ref="D124:D128"/>
    <mergeCell ref="E124:E126"/>
    <mergeCell ref="B129:B131"/>
    <mergeCell ref="C129:C131"/>
    <mergeCell ref="D129:D131"/>
    <mergeCell ref="E129:E131"/>
    <mergeCell ref="B109:B117"/>
    <mergeCell ref="C109:C117"/>
    <mergeCell ref="D109:D113"/>
    <mergeCell ref="E109:E113"/>
    <mergeCell ref="B118:B121"/>
    <mergeCell ref="C118:C121"/>
    <mergeCell ref="D118:D123"/>
    <mergeCell ref="E118:E121"/>
    <mergeCell ref="B99:B101"/>
    <mergeCell ref="C99:C101"/>
    <mergeCell ref="D99:D103"/>
    <mergeCell ref="E99:E101"/>
    <mergeCell ref="B104:B106"/>
    <mergeCell ref="C104:C106"/>
    <mergeCell ref="D104:D108"/>
    <mergeCell ref="E104:E106"/>
    <mergeCell ref="B88:B92"/>
    <mergeCell ref="C88:C92"/>
    <mergeCell ref="D88:D92"/>
    <mergeCell ref="E88:E92"/>
    <mergeCell ref="B93:B96"/>
    <mergeCell ref="C93:C96"/>
    <mergeCell ref="D93:D98"/>
    <mergeCell ref="E93:E96"/>
    <mergeCell ref="B78:B80"/>
    <mergeCell ref="C78:C80"/>
    <mergeCell ref="D78:D82"/>
    <mergeCell ref="E78:E80"/>
    <mergeCell ref="B83:B85"/>
    <mergeCell ref="C83:C85"/>
    <mergeCell ref="D83:D87"/>
    <mergeCell ref="E83:E85"/>
    <mergeCell ref="B67:B71"/>
    <mergeCell ref="C67:C71"/>
    <mergeCell ref="D67:D71"/>
    <mergeCell ref="E67:E71"/>
    <mergeCell ref="B72:B75"/>
    <mergeCell ref="C72:C75"/>
    <mergeCell ref="D72:D77"/>
    <mergeCell ref="E72:E75"/>
    <mergeCell ref="B56:B60"/>
    <mergeCell ref="C56:C60"/>
    <mergeCell ref="D56:D60"/>
    <mergeCell ref="E56:E60"/>
    <mergeCell ref="B61:B64"/>
    <mergeCell ref="C61:C64"/>
    <mergeCell ref="D61:D63"/>
    <mergeCell ref="E61:E64"/>
    <mergeCell ref="B45:B47"/>
    <mergeCell ref="C45:C47"/>
    <mergeCell ref="D45:D47"/>
    <mergeCell ref="E45:E47"/>
    <mergeCell ref="B51:B53"/>
    <mergeCell ref="C51:C53"/>
    <mergeCell ref="D51:D53"/>
    <mergeCell ref="E51:E54"/>
    <mergeCell ref="B34:B36"/>
    <mergeCell ref="C34:C36"/>
    <mergeCell ref="D34:D36"/>
    <mergeCell ref="E34:E36"/>
    <mergeCell ref="B39:B41"/>
    <mergeCell ref="C39:C41"/>
    <mergeCell ref="D39:D42"/>
    <mergeCell ref="E39:E42"/>
    <mergeCell ref="B24:B26"/>
    <mergeCell ref="C24:C26"/>
    <mergeCell ref="D24:D26"/>
    <mergeCell ref="E24:E26"/>
    <mergeCell ref="B29:B31"/>
    <mergeCell ref="C29:C31"/>
    <mergeCell ref="D29:D31"/>
    <mergeCell ref="E29:E31"/>
    <mergeCell ref="B13:B16"/>
    <mergeCell ref="C13:C16"/>
    <mergeCell ref="D13:D16"/>
    <mergeCell ref="E13:E16"/>
    <mergeCell ref="B18:B21"/>
    <mergeCell ref="C18:C21"/>
    <mergeCell ref="D18:D21"/>
    <mergeCell ref="E18:E20"/>
    <mergeCell ref="C2:C6"/>
    <mergeCell ref="D2:D6"/>
    <mergeCell ref="E2:E6"/>
    <mergeCell ref="B7:B10"/>
    <mergeCell ref="C7:C10"/>
    <mergeCell ref="D7:D10"/>
    <mergeCell ref="E7:E10"/>
    <mergeCell ref="B2:B5"/>
  </mergeCells>
  <hyperlinks>
    <hyperlink ref="A135" location="_ftnref1" display="_ftnref1"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79"/>
  <sheetViews>
    <sheetView tabSelected="1" topLeftCell="A27" zoomScaleNormal="100" workbookViewId="0">
      <selection activeCell="B27" sqref="B27"/>
    </sheetView>
  </sheetViews>
  <sheetFormatPr defaultColWidth="9.140625" defaultRowHeight="15"/>
  <cols>
    <col min="1" max="1" width="117.42578125" style="31" customWidth="1"/>
    <col min="2" max="2" width="61.28515625" style="27" customWidth="1"/>
    <col min="3" max="16384" width="9.140625" style="27"/>
  </cols>
  <sheetData>
    <row r="1" spans="1:1">
      <c r="A1" s="26" t="s">
        <v>73</v>
      </c>
    </row>
    <row r="2" spans="1:1" ht="45">
      <c r="A2" s="2" t="s">
        <v>74</v>
      </c>
    </row>
    <row r="3" spans="1:1">
      <c r="A3" s="28"/>
    </row>
    <row r="4" spans="1:1" ht="182.25" customHeight="1">
      <c r="A4" s="28" t="s">
        <v>192</v>
      </c>
    </row>
    <row r="5" spans="1:1">
      <c r="A5" s="28"/>
    </row>
    <row r="6" spans="1:1">
      <c r="A6" s="28"/>
    </row>
    <row r="7" spans="1:1">
      <c r="A7" s="28"/>
    </row>
    <row r="8" spans="1:1">
      <c r="A8" s="28"/>
    </row>
    <row r="9" spans="1:1">
      <c r="A9" s="28"/>
    </row>
    <row r="10" spans="1:1">
      <c r="A10" s="28"/>
    </row>
    <row r="11" spans="1:1">
      <c r="A11" s="28"/>
    </row>
    <row r="12" spans="1:1">
      <c r="A12" s="28"/>
    </row>
    <row r="13" spans="1:1">
      <c r="A13" s="28"/>
    </row>
    <row r="14" spans="1:1">
      <c r="A14" s="28"/>
    </row>
    <row r="15" spans="1:1">
      <c r="A15" s="28"/>
    </row>
    <row r="16" spans="1:1">
      <c r="A16" s="28"/>
    </row>
    <row r="17" spans="1:1">
      <c r="A17" s="28"/>
    </row>
    <row r="18" spans="1:1">
      <c r="A18" s="28"/>
    </row>
    <row r="19" spans="1:1">
      <c r="A19" s="28"/>
    </row>
    <row r="20" spans="1:1">
      <c r="A20" s="28"/>
    </row>
    <row r="21" spans="1:1">
      <c r="A21" s="28"/>
    </row>
    <row r="22" spans="1:1">
      <c r="A22" s="28"/>
    </row>
    <row r="23" spans="1:1">
      <c r="A23" s="28"/>
    </row>
    <row r="24" spans="1:1">
      <c r="A24" s="28"/>
    </row>
    <row r="25" spans="1:1">
      <c r="A25" s="28"/>
    </row>
    <row r="26" spans="1:1">
      <c r="A26" s="28"/>
    </row>
    <row r="27" spans="1:1" ht="356.25">
      <c r="A27" s="28" t="s">
        <v>193</v>
      </c>
    </row>
    <row r="28" spans="1:1">
      <c r="A28" s="28"/>
    </row>
    <row r="29" spans="1:1">
      <c r="A29" s="28"/>
    </row>
    <row r="30" spans="1:1">
      <c r="A30" s="28"/>
    </row>
    <row r="31" spans="1:1">
      <c r="A31" s="28"/>
    </row>
    <row r="32" spans="1:1">
      <c r="A32" s="28"/>
    </row>
    <row r="33" spans="1:1">
      <c r="A33" s="28"/>
    </row>
    <row r="34" spans="1:1">
      <c r="A34" s="28"/>
    </row>
    <row r="35" spans="1:1">
      <c r="A35" s="28"/>
    </row>
    <row r="36" spans="1:1">
      <c r="A36" s="28"/>
    </row>
    <row r="37" spans="1:1">
      <c r="A37" s="28"/>
    </row>
    <row r="38" spans="1:1">
      <c r="A38" s="28"/>
    </row>
    <row r="39" spans="1:1">
      <c r="A39" s="28"/>
    </row>
    <row r="40" spans="1:1">
      <c r="A40" s="28"/>
    </row>
    <row r="41" spans="1:1">
      <c r="A41" s="28"/>
    </row>
    <row r="42" spans="1:1">
      <c r="A42" s="28"/>
    </row>
    <row r="43" spans="1:1">
      <c r="A43" s="28"/>
    </row>
    <row r="44" spans="1:1">
      <c r="A44" s="28"/>
    </row>
    <row r="45" spans="1:1">
      <c r="A45" s="29"/>
    </row>
    <row r="46" spans="1:1">
      <c r="A46" s="30" t="s">
        <v>75</v>
      </c>
    </row>
    <row r="47" spans="1:1">
      <c r="A47" s="2" t="s">
        <v>77</v>
      </c>
    </row>
    <row r="48" spans="1:1">
      <c r="A48" s="3" t="s">
        <v>78</v>
      </c>
    </row>
    <row r="49" spans="1:2" ht="22.5">
      <c r="A49" s="4" t="s">
        <v>79</v>
      </c>
    </row>
    <row r="50" spans="1:2">
      <c r="A50" s="5" t="s">
        <v>80</v>
      </c>
    </row>
    <row r="51" spans="1:2">
      <c r="A51" s="5" t="s">
        <v>81</v>
      </c>
    </row>
    <row r="52" spans="1:2">
      <c r="A52" s="47" t="s">
        <v>82</v>
      </c>
    </row>
    <row r="54" spans="1:2" ht="15.75" thickBot="1">
      <c r="A54" s="194" t="s">
        <v>194</v>
      </c>
      <c r="B54" s="195"/>
    </row>
    <row r="55" spans="1:2" ht="15.75" thickBot="1">
      <c r="A55" s="101" t="s">
        <v>195</v>
      </c>
      <c r="B55" s="102" t="s">
        <v>196</v>
      </c>
    </row>
    <row r="56" spans="1:2">
      <c r="A56" s="196" t="s">
        <v>197</v>
      </c>
      <c r="B56" s="103" t="s">
        <v>198</v>
      </c>
    </row>
    <row r="57" spans="1:2" ht="30.75" thickBot="1">
      <c r="A57" s="197"/>
      <c r="B57" s="104" t="s">
        <v>199</v>
      </c>
    </row>
    <row r="58" spans="1:2" ht="30">
      <c r="A58" s="196" t="s">
        <v>200</v>
      </c>
      <c r="B58" s="103" t="s">
        <v>201</v>
      </c>
    </row>
    <row r="59" spans="1:2" ht="30.75" thickBot="1">
      <c r="A59" s="197"/>
      <c r="B59" s="104" t="s">
        <v>202</v>
      </c>
    </row>
    <row r="60" spans="1:2">
      <c r="A60" s="196" t="s">
        <v>203</v>
      </c>
      <c r="B60" s="103" t="s">
        <v>204</v>
      </c>
    </row>
    <row r="61" spans="1:2" ht="30">
      <c r="A61" s="198"/>
      <c r="B61" s="103" t="s">
        <v>205</v>
      </c>
    </row>
    <row r="62" spans="1:2">
      <c r="A62" s="198"/>
      <c r="B62" s="103" t="s">
        <v>206</v>
      </c>
    </row>
    <row r="63" spans="1:2">
      <c r="A63" s="198"/>
      <c r="B63" s="103" t="s">
        <v>207</v>
      </c>
    </row>
    <row r="64" spans="1:2">
      <c r="A64" s="198"/>
      <c r="B64" s="103" t="s">
        <v>208</v>
      </c>
    </row>
    <row r="65" spans="1:2" ht="45.75" thickBot="1">
      <c r="A65" s="197"/>
      <c r="B65" s="104" t="s">
        <v>209</v>
      </c>
    </row>
    <row r="66" spans="1:2" ht="30">
      <c r="A66" s="199" t="s">
        <v>210</v>
      </c>
      <c r="B66" s="103" t="s">
        <v>211</v>
      </c>
    </row>
    <row r="67" spans="1:2" ht="30">
      <c r="A67" s="200"/>
      <c r="B67" s="103" t="s">
        <v>212</v>
      </c>
    </row>
    <row r="68" spans="1:2" ht="30">
      <c r="A68" s="200"/>
      <c r="B68" s="103" t="s">
        <v>213</v>
      </c>
    </row>
    <row r="69" spans="1:2" ht="30.75" thickBot="1">
      <c r="A69" s="201"/>
      <c r="B69" s="104" t="s">
        <v>214</v>
      </c>
    </row>
    <row r="70" spans="1:2">
      <c r="A70" s="199" t="s">
        <v>215</v>
      </c>
      <c r="B70" s="103" t="s">
        <v>216</v>
      </c>
    </row>
    <row r="71" spans="1:2" ht="15.75" thickBot="1">
      <c r="A71" s="201"/>
      <c r="B71" s="104" t="s">
        <v>217</v>
      </c>
    </row>
    <row r="72" spans="1:2">
      <c r="A72" s="105" t="s">
        <v>218</v>
      </c>
      <c r="B72" s="106" t="s">
        <v>219</v>
      </c>
    </row>
    <row r="74" spans="1:2" ht="15.75" thickBot="1">
      <c r="A74" s="194" t="s">
        <v>220</v>
      </c>
      <c r="B74" s="195"/>
    </row>
    <row r="75" spans="1:2" ht="15.75" thickBot="1">
      <c r="A75" s="101" t="s">
        <v>195</v>
      </c>
      <c r="B75" s="102" t="s">
        <v>196</v>
      </c>
    </row>
    <row r="76" spans="1:2" ht="45.75" thickBot="1">
      <c r="A76" s="117" t="s">
        <v>221</v>
      </c>
      <c r="B76" s="104" t="s">
        <v>222</v>
      </c>
    </row>
    <row r="77" spans="1:2" ht="30">
      <c r="A77" s="196" t="s">
        <v>223</v>
      </c>
      <c r="B77" s="103" t="s">
        <v>224</v>
      </c>
    </row>
    <row r="78" spans="1:2" ht="15.75" thickBot="1">
      <c r="A78" s="197"/>
      <c r="B78" s="104" t="s">
        <v>225</v>
      </c>
    </row>
    <row r="79" spans="1:2" ht="60">
      <c r="A79" s="107" t="s">
        <v>226</v>
      </c>
      <c r="B79" s="106" t="s">
        <v>227</v>
      </c>
    </row>
  </sheetData>
  <mergeCells count="8">
    <mergeCell ref="A74:B74"/>
    <mergeCell ref="A77:A78"/>
    <mergeCell ref="A54:B54"/>
    <mergeCell ref="A56:A57"/>
    <mergeCell ref="A58:A59"/>
    <mergeCell ref="A60:A65"/>
    <mergeCell ref="A66:A69"/>
    <mergeCell ref="A70:A71"/>
  </mergeCells>
  <hyperlinks>
    <hyperlink ref="A46" r:id="rId1" display="../../../../covid19mptfcall1/Shared Documents/Forms/AllItems.aspx" xr:uid="{00000000-0004-0000-0800-000000000000}"/>
    <hyperlink ref="A48" r:id="rId2" display="../../../../covid19mptfcall1/Shared Documents/Forms/AllItems.aspx" xr:uid="{00000000-0004-0000-0800-000001000000}"/>
    <hyperlink ref="A52"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A994CEF4-BF26-416E-82D5-65EF7108C548}"/>
    <hyperlink ref="B56" r:id="rId4" display="https://bit.ly/3kXi1gi" xr:uid="{E05AED29-22C9-4C3A-8213-181FA3C05902}"/>
    <hyperlink ref="B57" r:id="rId5" display="https://bit.ly/3neH8xc" xr:uid="{5BD66DF4-F7A6-4534-A8B2-F687D8B9C6E1}"/>
    <hyperlink ref="B58" r:id="rId6" display="https://bit.ly/2Gf0stj" xr:uid="{89B71B29-111D-4AD9-842E-A72A463CCC2A}"/>
    <hyperlink ref="B59" r:id="rId7" display="https://bit.ly/2G2R0JJ" xr:uid="{740F2BE6-F01E-4C52-9649-40587B5659BE}"/>
    <hyperlink ref="B60" r:id="rId8" display="https://bit.ly/3idQ7uQ" xr:uid="{99A4F7F4-7998-4F1E-846D-0E1D04A4A9D3}"/>
    <hyperlink ref="B61" r:id="rId9" display="https://bit.ly/2GjHtNZ" xr:uid="{7299DFAD-03BA-45AE-9FB0-0473E4C93820}"/>
    <hyperlink ref="B62" r:id="rId10" display="https://bit.ly/30fv5pt" xr:uid="{31E1743A-114B-432C-B2F9-413CD4619635}"/>
    <hyperlink ref="B63" r:id="rId11" display="https://bit.ly/2Ej7U5J" xr:uid="{D536FEDD-B35B-485B-8A90-A4005AB66E2B}"/>
    <hyperlink ref="B64" r:id="rId12" display="https://bit.ly/36igjSx" xr:uid="{71908C38-5CED-4B69-8E1B-CB924FD99CDD}"/>
    <hyperlink ref="B65" r:id="rId13" display="https://bit.ly/2HAmrey" xr:uid="{F0DD3DD3-088A-4DED-AD12-D8BBCF4228A1}"/>
    <hyperlink ref="B66" r:id="rId14" display="https://bit.ly/3ieAymv" xr:uid="{A1A2E271-0458-44AC-86FD-D3035BE08E37}"/>
    <hyperlink ref="B67" r:id="rId15" display="https://bit.ly/3pSyGUY" xr:uid="{19DE188F-74D7-4E19-9D0B-6DE695942D41}"/>
    <hyperlink ref="B68" r:id="rId16" display="https://bit.ly/3asDtWH" xr:uid="{D9AD8798-6313-4970-8188-734DC7077192}"/>
    <hyperlink ref="B69" r:id="rId17" display="https://bit.ly/3rekEgV" xr:uid="{FFE6C2BF-1275-42E3-AB02-0D2B0BE2CF3A}"/>
    <hyperlink ref="B70" r:id="rId18" display="http://bit.ly/3rkujCN" xr:uid="{BD0B6F97-121C-422A-B8F0-9BAFE9D679EB}"/>
    <hyperlink ref="B71" r:id="rId19" display="http://bit.ly/3oAvaNK" xr:uid="{6BE123D3-51A8-4658-BC1B-3B71EC045CCF}"/>
    <hyperlink ref="B72" r:id="rId20" display="http://bit.ly/3oGnoli" xr:uid="{2A56BD01-42EE-4089-9936-9BD67D2F0A2A}"/>
    <hyperlink ref="B76" r:id="rId21" display="https://bit.ly/3ttcSld" xr:uid="{727FE307-F3F3-4E20-9C37-F152666FEC1C}"/>
    <hyperlink ref="B77" r:id="rId22" display="http://bit.ly/2YJsvXE" xr:uid="{D61F944B-D161-4ABC-9825-88295B063953}"/>
    <hyperlink ref="B78" r:id="rId23" display="http://bit.ly/3q3GOlC" xr:uid="{04BF1AE9-7CC0-4588-99B2-01EC532030D9}"/>
    <hyperlink ref="B79" r:id="rId24" display="https://wakelet.com/wake/NUIbUn5QvaLuejZRZ8AsF" xr:uid="{1EFD3053-A877-409C-A3CB-03222F670ADC}"/>
  </hyperlinks>
  <pageMargins left="0.7" right="0.7" top="0.75" bottom="0.75" header="0.3" footer="0.3"/>
  <pageSetup orientation="landscape" r:id="rId25"/>
  <drawing r:id="rId2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file>

<file path=customXml/itemProps2.xml><?xml version="1.0" encoding="utf-8"?>
<ds:datastoreItem xmlns:ds="http://schemas.openxmlformats.org/officeDocument/2006/customXml" ds:itemID="{A300DF36-C267-4F9F-AF05-FBB8F82AF87F}"/>
</file>

<file path=customXml/itemProps3.xml><?xml version="1.0" encoding="utf-8"?>
<ds:datastoreItem xmlns:ds="http://schemas.openxmlformats.org/officeDocument/2006/customXml" ds:itemID="{06ACF0C9-0EBE-4C2B-A5B7-98CD6AD179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Kalie Marsicano</cp:lastModifiedBy>
  <cp:revision/>
  <dcterms:created xsi:type="dcterms:W3CDTF">2020-12-07T17:58:50Z</dcterms:created>
  <dcterms:modified xsi:type="dcterms:W3CDTF">2021-03-01T19:14:41Z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