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https://unitednations-my.sharepoint.com/personal/nurjemal_jalilova_un_org/Documents/Documents/MPTF_COVID-19/"/>
    </mc:Choice>
  </mc:AlternateContent>
  <xr:revisionPtr revIDLastSave="3" documentId="8_{825335E3-F2F9-4C9E-B162-5F034B99ECD3}" xr6:coauthVersionLast="47" xr6:coauthVersionMax="47" xr10:uidLastSave="{091F6D9B-87B0-4D6B-B550-4067E77CC9D2}"/>
  <bookViews>
    <workbookView xWindow="-110" yWindow="-110" windowWidth="19420" windowHeight="10420" tabRatio="848" activeTab="1" xr2:uid="{00000000-000D-0000-FFFF-FFFF00000000}"/>
  </bookViews>
  <sheets>
    <sheet name="OVERALL REPORTING INSTRUCTIONS" sheetId="16" r:id="rId1"/>
    <sheet name="General Information-Final" sheetId="12" r:id="rId2"/>
    <sheet name="Narrative-Final" sheetId="13" r:id="rId3"/>
    <sheet name="RBM-Final" sheetId="14" r:id="rId4"/>
    <sheet name="Communication-Final" sheetId="15" r:id="rId5"/>
    <sheet name="Total # of beneficiaries" sheetId="20" r:id="rId6"/>
    <sheet name="WHO # indirect beneficiary" sheetId="18" r:id="rId7"/>
    <sheet name="WHO # direct beneficiary" sheetId="19" r:id="rId8"/>
  </sheets>
  <definedNames>
    <definedName name="_ftn1" localSheetId="3">'RBM-Final'!$A$37</definedName>
    <definedName name="_ftn5" localSheetId="1">'General Information-Final'!$A$18</definedName>
    <definedName name="_ftn6" localSheetId="1">'General Information-Final'!$A$19</definedName>
    <definedName name="_ftnref1" localSheetId="3">'RBM-Final'!$A$2</definedName>
    <definedName name="_ftnref2" localSheetId="1">'General Information-Final'!$A$4</definedName>
    <definedName name="_ftnref3" localSheetId="1">'General Information-Final'!#REF!</definedName>
    <definedName name="_ftnref4" localSheetId="1">'General Information-Final'!$D$3</definedName>
    <definedName name="_ftnref5" localSheetId="1">'General Information-Final'!$D$4</definedName>
    <definedName name="_ftnref6" localSheetId="1">'General Information-Final'!$D$5</definedName>
    <definedName name="End">#REF!</definedName>
    <definedName name="Final_End">#REF!</definedName>
    <definedName name="ID">#REF!</definedName>
    <definedName name="Org_End">#REF!</definedName>
    <definedName name="_xlnm.Print_Area" localSheetId="0">'OVERALL REPORTING INSTRUCTIONS'!$B$1:$C$15</definedName>
    <definedName name="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 i="20" l="1"/>
  <c r="L14" i="20"/>
  <c r="K14" i="20"/>
  <c r="J14" i="20"/>
  <c r="H14" i="20"/>
  <c r="F14" i="20"/>
  <c r="E14" i="20"/>
  <c r="D14" i="20"/>
  <c r="N13" i="20"/>
  <c r="N12" i="20"/>
  <c r="G12" i="20"/>
  <c r="N11" i="20"/>
  <c r="N10" i="20"/>
  <c r="G10" i="20"/>
  <c r="N9" i="20"/>
  <c r="N8" i="20"/>
  <c r="G8" i="20"/>
  <c r="N7" i="20"/>
  <c r="N6" i="20"/>
  <c r="G6" i="20"/>
  <c r="G14" i="20" s="1"/>
  <c r="W46" i="19"/>
  <c r="V46" i="19"/>
  <c r="U46" i="19"/>
  <c r="T46" i="19"/>
  <c r="S46" i="19"/>
  <c r="R46" i="19"/>
  <c r="Q46" i="19"/>
  <c r="P46" i="19"/>
  <c r="O46" i="19"/>
  <c r="N46" i="19"/>
  <c r="M46" i="19"/>
  <c r="L46" i="19"/>
  <c r="K46" i="19"/>
  <c r="J46" i="19"/>
  <c r="I46" i="19"/>
  <c r="G46" i="19"/>
  <c r="H45" i="19"/>
  <c r="F45" i="19"/>
  <c r="H44" i="19"/>
  <c r="F44" i="19"/>
  <c r="D44" i="19"/>
  <c r="D43" i="19"/>
  <c r="H43" i="19" s="1"/>
  <c r="D42" i="19"/>
  <c r="H42" i="19" s="1"/>
  <c r="H41" i="19"/>
  <c r="F41" i="19"/>
  <c r="D40" i="19"/>
  <c r="H40" i="19" s="1"/>
  <c r="D39" i="19"/>
  <c r="D46" i="19" s="1"/>
  <c r="H38" i="19"/>
  <c r="D38" i="19"/>
  <c r="W32" i="19"/>
  <c r="V32" i="19"/>
  <c r="U32" i="19"/>
  <c r="T32" i="19"/>
  <c r="S32" i="19"/>
  <c r="R32" i="19"/>
  <c r="Q32" i="19"/>
  <c r="P32" i="19"/>
  <c r="O32" i="19"/>
  <c r="N32" i="19"/>
  <c r="M32" i="19"/>
  <c r="L32" i="19"/>
  <c r="K32" i="19"/>
  <c r="J32" i="19"/>
  <c r="I32" i="19"/>
  <c r="G32" i="19"/>
  <c r="F31" i="19"/>
  <c r="D31" i="19"/>
  <c r="D30" i="19"/>
  <c r="H30" i="19" s="1"/>
  <c r="D29" i="19"/>
  <c r="H29" i="19" s="1"/>
  <c r="H28" i="19"/>
  <c r="D28" i="19"/>
  <c r="F28" i="19" s="1"/>
  <c r="F27" i="19"/>
  <c r="D27" i="19"/>
  <c r="H27" i="19" s="1"/>
  <c r="D26" i="19"/>
  <c r="D32" i="19" s="1"/>
  <c r="H32" i="19" s="1"/>
  <c r="D25" i="19"/>
  <c r="F25" i="19" s="1"/>
  <c r="H25" i="19" s="1"/>
  <c r="H24" i="19"/>
  <c r="E24" i="19"/>
  <c r="F24" i="19" s="1"/>
  <c r="D18" i="19"/>
  <c r="C18" i="19"/>
  <c r="E4" i="19"/>
  <c r="W14" i="18"/>
  <c r="V14" i="18"/>
  <c r="U14" i="18"/>
  <c r="T14" i="18"/>
  <c r="S14" i="18"/>
  <c r="R14" i="18"/>
  <c r="Q14" i="18"/>
  <c r="P14" i="18"/>
  <c r="O14" i="18"/>
  <c r="N14" i="18"/>
  <c r="M14" i="18"/>
  <c r="L14" i="18"/>
  <c r="K14" i="18"/>
  <c r="J14" i="18"/>
  <c r="I14" i="18"/>
  <c r="G14" i="18"/>
  <c r="E14" i="18"/>
  <c r="H13" i="18"/>
  <c r="F13" i="18"/>
  <c r="H12" i="18"/>
  <c r="F12" i="18"/>
  <c r="H11" i="18"/>
  <c r="F11" i="18"/>
  <c r="H10" i="18"/>
  <c r="F10" i="18"/>
  <c r="H9" i="18"/>
  <c r="F9" i="18"/>
  <c r="O8" i="18"/>
  <c r="H8" i="18"/>
  <c r="F8" i="18"/>
  <c r="H7" i="18"/>
  <c r="H14" i="18" s="1"/>
  <c r="F7" i="18"/>
  <c r="D7" i="18"/>
  <c r="D14" i="18" s="1"/>
  <c r="H6" i="18"/>
  <c r="E6" i="18"/>
  <c r="F6" i="18" s="1"/>
  <c r="F14" i="18" s="1"/>
  <c r="N14" i="20" l="1"/>
  <c r="H26" i="19"/>
  <c r="F29" i="19"/>
  <c r="E32" i="19"/>
  <c r="F39" i="19"/>
  <c r="F42" i="19"/>
  <c r="F26" i="19"/>
  <c r="H39" i="19"/>
  <c r="H46" i="19" s="1"/>
  <c r="F30" i="19"/>
  <c r="F32" i="19" s="1"/>
  <c r="F40" i="19"/>
  <c r="F43" i="19"/>
  <c r="E38" i="19"/>
  <c r="E46" i="19" s="1"/>
  <c r="F38" i="19" l="1"/>
  <c r="F46" i="19" s="1"/>
</calcChain>
</file>

<file path=xl/sharedStrings.xml><?xml version="1.0" encoding="utf-8"?>
<sst xmlns="http://schemas.openxmlformats.org/spreadsheetml/2006/main" count="331" uniqueCount="219">
  <si>
    <t>Questions</t>
  </si>
  <si>
    <t>Guidance to respondents</t>
  </si>
  <si>
    <t>Responses</t>
  </si>
  <si>
    <t>Executive Summary</t>
  </si>
  <si>
    <t>Purpose (and Beneficiaries)</t>
  </si>
  <si>
    <t>Please include the number of both direct and indirect beneficiaries reached. Please disaggregate the data by gender, age and any other groups</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</si>
  <si>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</si>
  <si>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</si>
  <si>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</si>
  <si>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</si>
  <si>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</si>
  <si>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</si>
  <si>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</si>
  <si>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[1] Note: Outcomes, outputs, indicators and targets should be as outlined in the Project Document so that you report on your actual achievements against planned targets. Add rows as required for Outcome 2, 3 etc.</t>
  </si>
  <si>
    <t xml:space="preserve">Report on any assessments, evaluations or studies undertaken.
</t>
  </si>
  <si>
    <t>Other Assessments or Evaluations (if applicable)</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</si>
  <si>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</si>
  <si>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</si>
  <si>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</si>
  <si>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</si>
  <si>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</si>
  <si>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</si>
  <si>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</si>
  <si>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</si>
  <si>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</si>
  <si>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</si>
  <si>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</si>
  <si>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</si>
  <si>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</si>
  <si>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</si>
  <si>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</si>
  <si>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</si>
  <si>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</si>
  <si>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</si>
  <si>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</si>
  <si>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</si>
  <si>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</si>
  <si>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</si>
  <si>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</si>
  <si>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</si>
  <si>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</si>
  <si>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</si>
  <si>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</si>
  <si>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Start Date (dd.mm.yyyy)</t>
  </si>
  <si>
    <t>Original End Date (dd.mm.yyyy)</t>
  </si>
  <si>
    <t>Current End date(dd.mm.yyyy)</t>
  </si>
  <si>
    <t>Report Cleared By</t>
  </si>
  <si>
    <t>Please include outcome level results achieved</t>
  </si>
  <si>
    <t>Please include output level results achieved</t>
  </si>
  <si>
    <t>#</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</si>
  <si>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</si>
  <si>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</si>
  <si>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</si>
  <si>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</si>
  <si>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r>
      <t>Achieved</t>
    </r>
    <r>
      <rPr>
        <b/>
        <sz val="11"/>
        <color theme="1"/>
        <rFont val="Arial"/>
        <family val="2"/>
      </rPr>
      <t xml:space="preserve"> Indicator Targets</t>
    </r>
  </si>
  <si>
    <t>ANNUAL REPORT</t>
  </si>
  <si>
    <t>END OF PROJECT - FINAL REPORT</t>
  </si>
  <si>
    <t>OVERALL INSTRUCTIONS</t>
  </si>
  <si>
    <t>ALL projects that received funds in 2020 must complete annual report, HOWEVER if you have your project ending on 31st December 2020 - your FINAL report is your annual report.</t>
  </si>
  <si>
    <t>Please make sure you use the RBM framework you report here on is as per your approved Prodoc.</t>
  </si>
  <si>
    <t>All questions/sections must be responded to before submitting to secretariat. Once the document is uploaded in the relevant folder (as per instruction below) please email the secretariat.</t>
  </si>
  <si>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</si>
  <si>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</si>
  <si>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B</t>
  </si>
  <si>
    <t>If you received a no-cost extension on your project please do the annual report and in a few months time you can update the annual report to include activities to complete your end of project report.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</si>
  <si>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</si>
  <si>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t>DEADLINE: 31 January 2021</t>
  </si>
  <si>
    <t>Recepient UN Organizations</t>
  </si>
  <si>
    <t>Please inlcude all three: Baseline, Planned Target and Achieved Targets</t>
  </si>
  <si>
    <t xml:space="preserve">Please produce and share a social media card(s). See an example below and visit our Trello Board.   </t>
  </si>
  <si>
    <t>See - Fund's Trello Board</t>
  </si>
  <si>
    <t>UNICEF, UNESCO, UNFPA, WHO</t>
  </si>
  <si>
    <t>31/03/2021</t>
  </si>
  <si>
    <t>31/12/2020</t>
  </si>
  <si>
    <t>Strengthening the national capacity to suppress transmission and maintain essential services in the COVID-19 pandemic in Mongolia</t>
  </si>
  <si>
    <t>Mongolia</t>
  </si>
  <si>
    <t>Baseline:  No</t>
  </si>
  <si>
    <t>Planned Target: Yes</t>
  </si>
  <si>
    <t>Indicator 1.1.4: Policy recommendations submitted to MECSS</t>
  </si>
  <si>
    <t>website: econtent.edu.mn</t>
  </si>
  <si>
    <t>Yes</t>
  </si>
  <si>
    <t>20/5/2020</t>
  </si>
  <si>
    <t>Ministry of Health, Ministry of Education and Science, Institute for Teacher's Professional Development, Mongolian Institute of Educational Research, Information Technology Center for Education, Japan Fund, Mongol Content LLC, Marchaakhai LLC</t>
  </si>
  <si>
    <t>00121704</t>
  </si>
  <si>
    <t>№</t>
  </si>
  <si>
    <t>Province /
 city name</t>
  </si>
  <si>
    <t>Geographic 
location</t>
  </si>
  <si>
    <t>Setting</t>
  </si>
  <si>
    <t>Gender</t>
  </si>
  <si>
    <t>Age groups</t>
  </si>
  <si>
    <t>Urban</t>
  </si>
  <si>
    <t>Rural</t>
  </si>
  <si>
    <t>Male</t>
  </si>
  <si>
    <t>Female</t>
  </si>
  <si>
    <t>0-4 y.o</t>
  </si>
  <si>
    <t>5-9 y.o</t>
  </si>
  <si>
    <t>10-14 y.o</t>
  </si>
  <si>
    <t>15-19 y.o</t>
  </si>
  <si>
    <t>20-24 y.o</t>
  </si>
  <si>
    <t>25-29 y.o</t>
  </si>
  <si>
    <t>30-34 y.o</t>
  </si>
  <si>
    <t>35-39 y.o</t>
  </si>
  <si>
    <t>40-44 y.o</t>
  </si>
  <si>
    <t>45-49 y.o</t>
  </si>
  <si>
    <t>50-54 y.o</t>
  </si>
  <si>
    <t>55-59 y.o</t>
  </si>
  <si>
    <t>60-64 y.o</t>
  </si>
  <si>
    <t>65-69 y.o</t>
  </si>
  <si>
    <t>70+ y.o</t>
  </si>
  <si>
    <t>Ulaanbaatar city</t>
  </si>
  <si>
    <t xml:space="preserve">Capital </t>
  </si>
  <si>
    <t>Khovd</t>
  </si>
  <si>
    <t>Western Region</t>
  </si>
  <si>
    <t>Darkhan-Uul</t>
  </si>
  <si>
    <t>Central Region</t>
  </si>
  <si>
    <t>Orkhon</t>
  </si>
  <si>
    <t>Selenge</t>
  </si>
  <si>
    <t>Dornod</t>
  </si>
  <si>
    <t>Eastern Region</t>
  </si>
  <si>
    <t>Umnugobi</t>
  </si>
  <si>
    <t>Gobi (Southern) 
Region</t>
  </si>
  <si>
    <t>Dornogobi</t>
  </si>
  <si>
    <t>TOTAL</t>
  </si>
  <si>
    <t>Baseline: 17 out of 21 provinces have Gen Xpert machines</t>
  </si>
  <si>
    <t>Planned Target: All or 21 provinces will have Gen Xpert machines and frontline responders provided PPEs</t>
  </si>
  <si>
    <t>Baseline: 0</t>
  </si>
  <si>
    <t>Planned Target: 70%, girls-37,608; boys-34,715</t>
  </si>
  <si>
    <t>MoH-produced daily and weekly report.</t>
  </si>
  <si>
    <t>Indicator  1.1.1: Number of designated laboratories with COVID-19 diagnostic capacities establsihed</t>
  </si>
  <si>
    <t xml:space="preserve">Outcome 1[1] Mongolia has strengthened its capacity to suppress transmission and maintain essential services during the ongoing COVID-19 crisis </t>
  </si>
  <si>
    <t xml:space="preserve">Output 1.1.1 Immediate support for health preparedness, including personal protective equipment (PPE), emergency hygienic and laboratory testing equipment and supplies </t>
  </si>
  <si>
    <t>Baseline: 4</t>
  </si>
  <si>
    <t>Planned Target: 22</t>
  </si>
  <si>
    <t>Output 1.1.2: Immediate support for additional contents and distribution across the country using currently available methodologies and distribution channels to be used during the summer</t>
  </si>
  <si>
    <t>Output 1.1.3 Essential e-learning systems and technologies are supporting the delivery and access to the core-curriculum to all end-users</t>
  </si>
  <si>
    <t>Output 1.1.4 The foundation for integration of E-learning in Mongolia’s education policy and regulatory framework has been prepared</t>
  </si>
  <si>
    <t>Nurjemal Jalilova</t>
  </si>
  <si>
    <t>UN RCO Economist</t>
  </si>
  <si>
    <t xml:space="preserve">nurjemal.jalilova@un.org </t>
  </si>
  <si>
    <t>Indicator 1.1 a: Percentage of population and front-line workers benefited from the supply of emergency medical equipment, laboratory tests and PPE</t>
  </si>
  <si>
    <t xml:space="preserve">Indicator 1.1 b: Percentage of girls and boys from disadvantaged groups benefitted from immediate support to deliver current educational programmes </t>
  </si>
  <si>
    <t>Indicator 1.1.2: Educational materials available online</t>
  </si>
  <si>
    <t>Baseline: No</t>
  </si>
  <si>
    <t>Indicator  1.1.3: Basic platform for e-learning in place</t>
  </si>
  <si>
    <t>Education department records</t>
  </si>
  <si>
    <t>Education department records  website: econtent.edu.mn</t>
  </si>
  <si>
    <t xml:space="preserve">The implementation of the UN COVID-19 MPTF-funded programme interventions related to increasing testing capacity have directly targeted 1,827,246 people in Ulaanbaatar and 7 provinces, who have been tested using the PCR labs established within the programme, out of which 10,477 were confirmed as the COVID-19 positive. There are also 2,078,369 people in Ulaanbaatar and 7 provinces, including 1,017,846 men and 1,060,523 women, who will be benefiting from this programme indirectly by having an improved access to the lab testing service in their provinces. Out of total indirect beneficiaries, 342,161 are people of over 50 age. More disaggregated information about the programme beneficiaries have been provided in the Excel tab ‘WHO # of beneficiaries. The online learning activities, including interactive learning contents, have reached cumulatively to more than 300,000 children, parents and teachers. In the process, capacity of 147 teachers and methodologists of government counterpart has been strenthened in the area of e-learning. In addition, some 40 government officials and 10 government institutions consulted in the ICT policy review process. 
</t>
  </si>
  <si>
    <t xml:space="preserve">The programme has achieved significant results in improving both health and education services and increasing the national capacity to suppress transmission and maintain essential services during the ongoing COVID-19 crisis. 
Specifically, it has accelerated capacity building of human resources and procurement of equipment and reagents to conduct laboratory testing of COVID-19 at designated laboratories of provinces and reference level central hospitals. The national COVID-19 testing laboratory capacity has been increased by 11 laboratories from 5 to 16. Thanks to the laboratory capacity built by the joint programme, overall 2,263,366 tests for COVID-19 (as 31 March 2021) were conducted since the beginning of the pandemic and daily national laboratory testing capacity has reached to 42,000 in the capital city during the ‘One-door – One test’ campaign in Feb. 
RT-PCR kits and reagents  purchased within the programme, have been used for human resource preparatory trainings in provinces and enabled the continued and uninterrupted laboratory confirmation and surveillance since the beginning of the local transmission. 
To ensure continuity of educational services to children during kindergarten/school closure related to COVID 19, e-learning system and online learning contents of pre-primary, primary and secondary education have been strengthened. In addition to core subjects, health education was given special importance due to increased risk of putting young people vulnerable to early pregnancy, sexually transmitted infections and psychological distress, trauma and GBV during pandemic period. E-learning is relatively new area for Mongolia, particularly for pre-primary and general education sectors. As such, this particular initiative is a pioneer and innovative practice in this area for the country, which contributed significantly to and/or in fact put the basis of the digital transformation in the education sector. Since its launch on 25 November 2020, interactive leaning contents has reached cumulatively to more than 300,000 children, parents and teachers. In the process, capacity of 147 teachers and methodologists of government counterpart has been strenthened in the area of e-learning. In addition, some 40 government officials and 10 government institutions consulted in the ICT policy review process. The final report of the ICT policy review will guide the Ministry of Education and Science to develop the new ICT policy framework and master plan as a direct impact of UN MPTF project. To ensure long–term sustainability a policy framework and institutional capacity, tools and guidelines were provided to the Ministry of Education and Science, to lay the foundation for ICT mainstreaming at all levels of the education system. The programme also contributed to enhanced South-South Cooperation as a result of the technical training provided by Chinese experts in Open and Distance teaching and learning to Mongolian counterparts in Open and Distance education methodology and approaches. Continuity of education for disadvantaged groups such as children from herder families in remote areas as well as those with no access to TV and online platform has been supported through audio lessons.MoES official website of econtent.edu.mn is now ready to serve the whole of pre-primary and general education sector accounting over 860,000 children with newly implemented Learning Management System features. 
</t>
  </si>
  <si>
    <t>The programme has encountered a few operational difficulties, including those envisaged in the Risk Management Matrix. Specifically, a risk of the COVID-19 outbreak has materialized, and nationwide strict lockdown was enforced with the confirmation of the first community transmission of COVID 19 in mid- November 2020. The implementation was stalled for a brief period to shift the development phase into a tele-working modality. However, thanks to mitigation measures that was discussed in the beginning of the project, stakeholders were well prepared for the shift in tele-working modality. 
The another challenge encountered was the lack of  face to face consultation with MoES officials and the consultants, particularly around policy work, given the covid-19 restrictions. To overcome the challenge, we engaged a local consultant to conduct interviews and consultation on policy aspects with institutions and departments in MoES. A final validation on-line consultation will be organized in Feb 2021 to validate the final report.
Among the unforeseen challenges was the transportation of the specimen. It was quite challenging to transport diagnostic and surveillance specimens from provinces to Ulaanbaatar as well as to laboratories located outside Ulaanbaatar, due to cost of the transportation and human resources. To solve the problem, WHO has supported the development of specimen transportation procedure that jointly approved by the Minister of Health and Minister of Road and Transport Development. Based on the procedure, safe transportation of COVID-19 specimens is ensured in collaboration of Mongolia Post company which is operational in the every soum of Mongolia. Also, due to the increased number of laboratories performing PCR tests, real-time information sharing between laboratories was as important issue especially for new laboratories. In this regard, in collaboration with Ministry of Health, WHO has supported the extension of previously established Influenza surveillance software for laboratory data sharing purpose. 
Another unforeseen challenge that was encountered during the initiation of the project was to bring the multiple stakeholders to a common understanding. Due to the nature of the initiatives being a brand-new concept in Mongolian context, the first two months was dedicated to coordination between government agency and implementing partner on the objectives and quality of the content. To improve this process the UN agencies were required to provide hands on management and participate in the development process to improve the coordination between implementing agencies as well as to strengthen the understanding and enhance the quality of the expected outcome.</t>
  </si>
  <si>
    <t>There are key lessons learnt from the implementation of the current programme. 
1) Given the unique situation of Mongolia that has wide landscape with sparsely located population, installation of GenXpert, a user-friendly and high-tech machine that produces quality result was one of practical option for timely diagnosis and surveillance of COVID-19. However, due to global shortage of GenXpert cartridges, the WHO has trained lab personnel all types of SARS-COV-2 lab testing techniques (ELISA, Gen Xpert, PCR etc) and closely and consistently followed up with the WHO HQ team on so called 'allocated number of Gen Xpert cartridge to be provided for Mongolia per month' and successfully purchased more than what was allocated for Mongolia in June - December 2020. In close collaboration with the Global Fund and Ministry of Health, WHO has successfully supported utilization of GenXpert machines for COVID-19 diagnosis and surveillance in remote areas by supporting GenXpert cartridge through global supply portal. 
2) During the implementation of the project, the team revealed that the laboratory logistics is the crucial part of the overall coordination of the laboratory supplies and information sharing process. Well experienced laboratory logistics personnel and logistics software needs to be prepared/settle-up in near future.
3) Due to the school and KG closure MoES has shifted to TV lesson modality. However, UNICEF led study on the assessment of the effectiveness of TV lesson shows that even though the GoM took a swift action to maintain educational services, the response poorly facilitated the engagement and participation of the learners. Based on the findings, through output 1.1.3 the UN joint project initiated the development of interactive content that is designed to support the existing TV lessons with stimulating learner-centered approach that transform the traditional learning objectives of a classroom teaching into a 2D cartoon animation with interactive modules. Each content starts with a unique plot-driven story that leads to a problem-solving activity which the learner must partake and immerse in the learning process. As part of this initiative, 104 exemplary interactive contents are to be developed in Mongolian, ethnic minority languages of Kazakh and Tuvan as well as sign language. Contents are being developed in stages and starting from November 25th they are made available to public. This approach is proving itself as highly effective for its target audience of pre-primary and general education children, as shown by the initial reactions and feedback of the users. According to a rapid assessment result done by MoES, more than 94 % of 268 teachers surveyed evaluated that interactive contents are age-appropriate and interesting, support creativity and meets the learning need of children.
4) In terms of policy, the major impact had been the establishment of an institutional mechanism at the MoES to develop the national ICT policy, strategy and a master plan in ICT in education. The process had been institutionalized and a solid platform established as a result of the support provided by UNICEF and UNESCO within the framework of the MPTF project for long-term sustainability.</t>
  </si>
  <si>
    <t>In August 2020, UNICEF has carried out a Feasibility study on e-learning platform, to assess the e-readiness capacity in particular the capacity to conduct effective online learning through the use of Learning Management System (LMS). The study findings recommended a short and long-term solutions. While the short-term solution was to strengthen existing platform, the long-term recommendation to establish LMS which requires more time and budget to execute. Thus, considering the timeframe as well as budget of the initiative, UNICEF, in consultation with MoES, opted for a provisional solution which is to upgrade the current educational content (such as TV lessons and interactive contents) delivery website into an integrated system that provides key LMS features such as user segregation, assessment, communication, grading and reporting, which would drastically improve the current capacity and enable effective distance learning process.  This is well under progress and to be completed by March 2021. (The feasibility study report is attached)</t>
  </si>
  <si>
    <t>WHO Mongolia has successfully mobilized 1,000,000 euro for 3 years period (2020-2023) from EUDEL Mongolia to mitigate immediate impacts of COVID-19 crisis in Mongolia that includes a component of lab testing capacity strengthening. 
UNFPA established a partnership with UNESCO and mobilized an additional 10,000 USD from UNESCO for the adaptation of the comprehensive sexuality education videos.
UNICEF, in collaboration with Japan Government, contributed 50,000 USD to the development of interactive learning contents. 
With the in-kind support by the Communication University of Zhejiang in China, UNESCO in partnership with the MoES facilitated the development of a comic pamphlet on COVID-19 for Mongolia in socio-emotional learning, and further to promote the facts about the pandemic. 1,000 copies were distributed to schools in remote areas, lifelong learning centres, libraries, orphanages and welfare centres, benefiting local children and their parents, teachers, as well as the general public. 
From UNESCO’s Regular Programme Budget, UNESCO supported with $8,000 in the translation of education resources, including 24 issues notes on education response to COVID-19, the Framework for Reopening of Schools, the Guidance on Safe Back to School, Supporting Teachers in Back to School Efforts, and the UN SocioEconomic Framework Report on COVID-19. 
UNESCO mobilized its Regular Programme Budget ($5,000), as well as in-kind contribution ($5,000) from the Open University of China, provided trainings in 2020 and 2021 to empower and enhance the knowledge, skills and capacity of over 40 education managers, officials and teachers from MoES and Institute of Teachers’ Professional Development.</t>
  </si>
  <si>
    <t>ICT policy report and best practice report submitted to Ministry of Education and Science</t>
  </si>
  <si>
    <t xml:space="preserve">Gen Xpert diaganostic capacities have been established and operationalized in the capital city (1) and all sub-national levels (21 provinces). Apart from Gen Xpert testing, RT-PCR testing have been also (i) stregthened in the existing 5 laboratores in the city and 3 regions and (ii) established newly in 11 laboratories in the capial city (3) and 3 more provinces including Southern (Gobi) and Khangai regions. In summary, there are operationalizing totally 28 laboratoreis (1 each in 21 peovinces and 7 in the capital city) in Mongolia ecxeeding the target by 6 laboratories.  </t>
  </si>
  <si>
    <t xml:space="preserve">In addition to a result that all provinces have had  functional Gen Xpert testing capacities, Mongolia has newly establsihed PCR testing capacity in 4 more locations (3 provinces: Selenge, Umnugobi and Dornogobi and 3 more laboratories in the capital city). Also PPEs were provided for frontline responders, mainly staff from National Emergency Management Agency and General Specialized Agency to be used for one month by 500 frontline staff. Cumulatively, 62% of entire population of Mongolia have benefitted from the Health component of the call. </t>
  </si>
  <si>
    <t>Table 1. Number of indirect beneficiaries of health component (dissaggregated by geographic location, setting, gender and age groups), Mongolia as of Dec 31, 2020</t>
  </si>
  <si>
    <t>Total population 
(2019)</t>
  </si>
  <si>
    <t>Timeline:</t>
  </si>
  <si>
    <t>Jun 01. 2020-March 31, 2021</t>
  </si>
  <si>
    <t>Lab name</t>
  </si>
  <si>
    <t xml:space="preserve">TOTAL number of people tested </t>
  </si>
  <si>
    <r>
      <t xml:space="preserve">Total number of people with </t>
    </r>
    <r>
      <rPr>
        <b/>
        <sz val="11"/>
        <color rgb="FFC00000"/>
        <rFont val="Calibri"/>
        <family val="2"/>
        <scheme val="minor"/>
      </rPr>
      <t xml:space="preserve">POSITIVE  results </t>
    </r>
  </si>
  <si>
    <t>NCCD Virology</t>
  </si>
  <si>
    <t xml:space="preserve">NCCD HIV/STD </t>
  </si>
  <si>
    <t>NCCD/Hepatitis</t>
  </si>
  <si>
    <t xml:space="preserve">NCZD </t>
  </si>
  <si>
    <t>NCMCH</t>
  </si>
  <si>
    <t>Second State Hospital</t>
  </si>
  <si>
    <t>NCPH</t>
  </si>
  <si>
    <t>DA</t>
  </si>
  <si>
    <t>OR</t>
  </si>
  <si>
    <t>DO</t>
  </si>
  <si>
    <t>KhO</t>
  </si>
  <si>
    <t>SE</t>
  </si>
  <si>
    <t>UM</t>
  </si>
  <si>
    <t>DG Zamiin Uud</t>
  </si>
  <si>
    <t>Jun 01. 2020-Dec 31, 2020</t>
  </si>
  <si>
    <r>
      <rPr>
        <b/>
        <sz val="11"/>
        <color rgb="FFFF0000"/>
        <rFont val="Calibri"/>
        <family val="2"/>
        <scheme val="minor"/>
      </rPr>
      <t xml:space="preserve">Total number </t>
    </r>
    <r>
      <rPr>
        <b/>
        <sz val="11"/>
        <color theme="1"/>
        <rFont val="Calibri"/>
        <family val="2"/>
        <scheme val="minor"/>
      </rPr>
      <t>of people tested by lab</t>
    </r>
  </si>
  <si>
    <t>Urban 
(province center)</t>
  </si>
  <si>
    <r>
      <t xml:space="preserve">Total number of people with </t>
    </r>
    <r>
      <rPr>
        <b/>
        <sz val="11"/>
        <color rgb="FFFF0000"/>
        <rFont val="Calibri"/>
        <family val="2"/>
        <scheme val="minor"/>
      </rPr>
      <t>positive</t>
    </r>
    <r>
      <rPr>
        <b/>
        <sz val="11"/>
        <color theme="1"/>
        <rFont val="Calibri"/>
        <family val="2"/>
        <scheme val="minor"/>
      </rPr>
      <t xml:space="preserve"> results</t>
    </r>
  </si>
  <si>
    <t>DATE:</t>
  </si>
  <si>
    <t>Direct Beneficiary Total:</t>
  </si>
  <si>
    <t>Men</t>
  </si>
  <si>
    <t>Women</t>
  </si>
  <si>
    <t>Youth 
(15-19 y.o)</t>
  </si>
  <si>
    <t>Differently Abled</t>
  </si>
  <si>
    <t>Number of people trained</t>
  </si>
  <si>
    <t>Total number of people tested by lab</t>
  </si>
  <si>
    <t>Total number of people with positive results</t>
  </si>
  <si>
    <t>in NCCD training
 (in UB)</t>
  </si>
  <si>
    <t>During the on-site supportive superivsion in provinces</t>
  </si>
  <si>
    <t>Sub total</t>
  </si>
  <si>
    <t>Men/boys</t>
  </si>
  <si>
    <t>Women/girls</t>
  </si>
  <si>
    <t>Youth</t>
  </si>
  <si>
    <t>People Trained</t>
  </si>
  <si>
    <t>Interactive e-learning content</t>
  </si>
  <si>
    <t>n/a</t>
  </si>
  <si>
    <t>Audio contents</t>
  </si>
  <si>
    <t>Health Component</t>
  </si>
  <si>
    <t xml:space="preserve">Education Component </t>
  </si>
  <si>
    <t xml:space="preserve">A short video story has been developed by WHO Mongolia in consultation with UNRC Mongolia to showcase the impact of the joint programme funded by the UN COVID-19 Response and Recovery Fund and WHO. Within the framework of the joint project, the national laboratory capacity has been strengthened and increased both at capital city and sub-national levels. There has been a three-fold increase in the number of laboratories capable to conduct PCR testing. The national capacity has increased by 10 times from 600 to 6000 per day. In addition to these key facts, the video story includes interviews with the Governor of Selenge province, laboratory technician and community member. Selenge was the first province to prepare and strengthen the laboratory capacity. The strategic importance of a strengthened laboratory is highlighted in the Governor's interview. A laboratory technician talks about how the laboratory helped improve response measures to the COVID-19 pandemic at the provincial level, and a community member emphasizes that residents can now travel to the countryside without losing time because they can be tested in the province center and get the results in a short time. </t>
  </si>
  <si>
    <t xml:space="preserve">Please provide links to any videos that have been produced during implementation.   1) www.un.org/recoverbetter webpage; http://mptf.undp.org/factsheet/fund/COV00 ; 2) https://www.facebook.com/TV4mongolia/videos/2598673423728020; 3) https://www.facebook.com/www.mohs.mn/videos/2387165844915945; 4) https://www.facebook.com/557381310987046/posts/3410957578962724/; http://itpd.mn/article/134; 5) https://gogo.mn/r/6vo98; https://www.facebook.com/557381310987046/posts/3455625784495903/; http://itpd.mn/article/169; http://itpd.mn/article/167; 6) http://itpd.mn/article/176; http://itpd.mn/article/159; 7) https://www.facebook.com/WHO.MGL/videos/143926074363778 ; 8) https://twitter.com/WHOMongolia/status/1382578138178195458 </t>
  </si>
  <si>
    <t xml:space="preserve">1) Interactive lessons are ready to welcome children on a “DIGITAL ADVENTURE”  https://gogo.mn/r/3qjn3; https://www.maamuu.mn/?p=17993; https://www.yolo.mn/z/5672	- reached 190,195 people; 2) How to distinguish appropriate contents for learning needs of children at a young age. https://gogo.mn/r/j1w28; https://www.maamuu.mn/?p=18283 - reached 16,931 people; 3) MATHEMATICS: What are the benefits of savings? Let’s learn to count and calculate to 1 MILLION - https://gogo.mn/r/qmjny; https://www.maamuu.mn/?p=18309 - 26,280 people; 4) MONGOLIAN LANGUAGE: Let’s listen to the history of Ger and learn to distinguish word meanings	https://gogo.mn/r/ood62; https://www.maamuu.mn/?p=18347 - 12,582 people; 5) Interactive lessons are available on KAZAKH, TUVA and SIGN LANGUAGES  https://gogo.mn/r/8m3g2; https://www.maamuu.mn/?p=18372 - 11,331 people; 6) It’s important that children revise lessons in an INTERESTING way to not forget during the winter break - https://gogo.mn/r/j1lk6; https://www.maamuu.mn/?p=18359 - reached 37,755 people; 7)Parents’ experience with using interactive lessons together with their children -https://gogo.mn/r/dk19n; https://www.maamuu.mn/?p=18391 - reached 24,759 people; 8) MUSIC: Help your kid to learn to sing by notes - https://gogo.mn/r/xj636 - reached 10,349 people; 9) SOCIAL SCIENCES: Teach your child importance of greeting for a good communication - https://gogo.mn/r/0xooy; https://www.maamuu.mn/?p=18323 -  reached 11,522 people; 10) ART: Let’s learn to paint light and shadow with colors - https://gogo.mn/r/xjq0m; https://www.yolo.mn/z/5842 -  reached 12,271 people; 11) PHYSICAL EDUCATION: Let’s learn about basketball techniques and referee signs - https://gogo.mn/r/25g4m; https://www.yolo.mn/z/5856 - reached 37,626 people; 12) GEOGRAPHY: Where was the compass discovered? - https://gogo.mn/r/99m35; https://www.yolo.mn/z/5870 - reached 20,658 people; 13) HEALTH: Men and boys also should sit while peeing for health benefits - https://gogo.mn/r/0x9xo; https://www.yolo.mn/z/5907 - reached 162,685 people; 14) HEALTH: Everyone’s privacy should be respected and protected - https://gogo.mn/r/k5jqj; https://www.maamuu.mn/?p=18475 -  reached 36,175 people; 15) BIOLOGY: Let’s find out the proteins in food by experiment - https://gogo.mn/r/dk20g; https://www.yolo.mn/z/5931 - reached 71,027 people; 16) Amina and Tamiraa goes on a “DIGITAL ADVENTURE”- https://gogo.mn/r/k5jyw; https://www.maamuu.mn/?p=18521 - reached 117,614 people; 17) FAMILY planning tips -https://gogo.mn/r/nde29; https://www.yolo.mn/z/5956 - reached 108,256 people; 18) HUMAN AND ENVIRONMENT: Do you know how long the earth rotates around the sun and the moon around the earth? - https://gogo.mn/r/xjm7v; https://www.maamuu.mn/?p=18622 -  reached 65,042 people; 19) HEALTH: Have you had the talk about INTIMATE RELATIONSHIPS with your teenager? - https://gogo.mn/r/ej639; https://www.yolo.mn/z/5994 - reached 57,956 people; 20) INTERACTIVE LESSONS: Education contents developed with a whole new approach - https://gogo.mn/r/8m08j - reached 8,065 people; 21) HEALTH: Discrimination and human rights -https://gogo.mn/r/xjnmv; https://www.yolo.mn/z/6034 - reached 56,121 people; 22) Do you know what impacts does alcohol use have on the CHILD PSYCHOLOGY?	- https://gogo.mn/r/8mw57- reached 29,045 people; 23) HEALTH: Have an open talk with your child about intimate hygiene - https://gogo.mn/r/wk130; https://www.yolo.mn/z/6086 - reached 124,953 people; 24) INTERACTIVE LESSON: What are personal values? - https://gogo.mn/r/99n3e; https://www.yolo.mn/z/6090 - reached 71,410 people; 25) PHYSICAL EDUCATION: Let’s do acrobatic exercises to prevent lack of physical activity - https://gogo.mn/r/xjv7m; https://www.yolo.mn/z/6094 - reached 82,810 people; 26) Social contest news (FAMILY) - https://gogo.mn/r/m3lew; https://www.maamuu.mn/?p=19277; https://www.yolo.mn/z/6203 - 11,476 people; 27) Social contest news (CLASS)- https://gogo.mn/r/n46j9; https://www.maamuu.mn/?p=19271; https://www.yolo.mn/z/6195 - 34,488 people; 28) Three aliens on Digital Adventure - https://gogo.mn/r/24kkq - 15,544 people; 29) INTERACTIVE LESSON: Knowledge that you can see, hear and feel - https://gogo.mn/r/n477m - 19,469 people; 30) Digital Adventure social contest winners - https://gogo.mn/r/24vkq - 4 winners- 2 children (family contest) and 2 teachers (class contest); 31) “Knowledge Wave” audio content is being broadcasted nationwide through Mongolian National Broadcasting Radio - https://gogo.mn/r/n47d3 </t>
  </si>
  <si>
    <t>Other Online Media Channels</t>
  </si>
  <si>
    <t>Other Online Media Channels
1	Interactive lessons are ready to welcome children on a “DIGITAL ADVENTURE”	ikon.mn/n/2212
2	Interactive lessons are ready to welcome children on a “DIGITAL ADVENTURE”	https://montsame.mn/mn/read/245201?fbclid=IwAR1siOejkCuQNa0q58EaGoZL-hhPYzDtC_1L8N9iIccSlyD6EKIA1HRgP7c3	Interactive lessons are ready to welcome children on a “DIGITAL ADVENTURE”	ub.life/p/khuukhed-bagachuud-interaktiw-khicheeliin-tsakhim-ayalal-d-garakhad-belen-bolloo?preview=true&amp;fbclid=IwAR0XoFewSQ-EiQdH2VFQd_FjqqeZQNLFI2N7aaACyb7sPkXribAMftgsijY
4	Interactive lessons are ready to welcome children on a “DIGITAL ADVENTURE”	itoim.mn/article/GMiLS/24721?fbclid=IwAR0zXCKVLAue9x7NqnH0jbFqBAHonboB9NSftNFxjG8DVsGxoNm9kqpJCMo
5	Interactive lessons are ready to welcome children on a “DIGITAL ADVENTURE”	peak.mn/news/khuukhed-bagachuud-interaktiw-khicheeliin-tsakhim-ayalal-d-garakhad-belen-bolloo?preview=true&amp;fbclid=IwAR1TUrS8j3bt-E8aslNgxUImgPhNVQUENy9Nt998zm80c1A06GJbhRwNX5w
6	Interactive lessons are ready to welcome children on a “DIGITAL ADVENTURE”	ubn.mn/p/8379?fbclid=IwAR3aXgZZmv8VkxyhiNz4en71vUKNopsKVGSgSNcwigsa_eklZADEK_TCBuw
7	Interactive lessons are ready to welcome children on a “DIGITAL ADVENTURE”	www.polit.mn/a/86119?fbclid=IwAR1IkBdU9u7htNC5bWl__1gKkbD8Y9l2FxWzT_sDfU6aV7IyXY2vG-Yfgn8
8	Interactive lessons are ready to welcome children on a “DIGITAL ADVENTURE”	boxnews.mn/politics/v/5495?fbclid=IwAR07zl61A6QzxPyPy25PC5lJ-yMhOgPeJ-CmYmZzcSHYD3wCUPFscqi97Q4
9	Interactive lessons are ready to welcome children on a “DIGITAL ADVENTURE”	http://www.mnb.mn/i/223929?fbclid=IwAR2PvOTyFR5vcWdo9A7FLhVMe_TfNMt2F3yOtt7muQjJZFSI0DIOuVBvMYE
10	Interactive lessons are ready to welcome children on a “DIGITAL ADVENTURE”	https://nuur.mn/p/5228?fbclid=IwAR2vp1azJIAsRLhKyaHnzU9MQ2u2RRdfG2kn7i2TGnSemCs00ap7Kadr2hg</t>
  </si>
  <si>
    <t>Twitter Cards</t>
  </si>
  <si>
    <t xml:space="preserve">
1) Twittir card on interactive contents	https://twitter.com/UNICEF_Mongolia/status/1394609710993575936?s=19; 2) Twitter cards on audio content and radio	https://twitter.com/UNICEF_Mongolia/status/1394518815032053761?s=19
</t>
  </si>
  <si>
    <t xml:space="preserve">Television Commercials and Video Materials </t>
  </si>
  <si>
    <t>N	Type of Content	Content
1) Digital Adventure Origin Story - Short video have been developed to give background story to the interactive content characters. The video is uploaded to UNICEF Mongolia Youtube channel https://youtu.be/chzPeSIPtho as well as econtent.edu.mn where the actual educational interactive contents are housed. 2) Animated TV commercial 38 second animated TV commercial have been developed and aired on Mongolian National Broadcasting channel 19 times, EDU TV channel 26 times and Dream Box channel 26 times within the period of May 3rd to May 9th. The video material can be access from UNICEF Mongolia Youtube channel.https://youtu.be/RIYnTdMVDUs; 3) Video TV commercial 30 second video TV commercial have been developed and aired on Mongolian National Broadcasting channel 19 times, EDU TV channel 26 times and Dream Box channel 26 times within the period of May 3rd to May 9th. The video material can be access from UNICEF Mongolia Youtube channel. https://youtu.be/sD34nbRWvIk; 4)	UN joint project introductory video - An introductory video that showcases the activities implemented via UN joint project is being developed for the final workshop event. This video will be shown to the online meeting participants on May 28th. And furthermore, disseminated through UNICEF social media channels. 5) UN joint project final workshop video. The final workshop of the UN joint project will be recorded and used as news article. This video will be disseminated through UNICEF social media channels.</t>
  </si>
  <si>
    <t xml:space="preserve">Other Communication &amp; Visibility Activities  </t>
  </si>
  <si>
    <t>1) SMS Mass Message	20 April 2021 – Join us on our “Digital Adventure” social media family competition. Message sent to 180,000 post and prepaid subscribers; 2) SMS Mass Message	22 April 2021 – Join us on our “Digital Adventure” social media competition for teachers. Message sent to 300,000 prepaid subscribers ages 14-45; 3) Logo and Acknowledgement Message - Econtent.edu.mn upgraded version has the programme acknowledgement and logos at the bottom of the website. Website receives average of 250,000 visitors each month; 4) Notebook design “Digital Adventure” design will be printed on children’s notebooks starting from May 20th. Logos will be present on the design. This activity is being implemented by UBPrinting subsidiary of Tavan Bogd corporation via their CSR. Currently in the printing process so can not tell the result at this moment. 5) Social Media Competition for Family - Social media competition themed “Digital Adventure” for family and children to develop video contents based on interactive content. UNICEF Mongolia facebook page link below. https://www.facebook.com/557381310987046/posts/4088070087918133/?sfnsn=mo; 6) Social Media Competition for Teachers - Social media competition themed “Digital Adventure” for teachers to develop educational video contents based on interactive content. UNICEF Mongolia facebook page link below. https://www.facebook.com/557381310987046/posts/4088070087918133/?sfnsn=mo; 7) Winners of the Social Media Competition - Winner of teachers competition of general education category thttps://www.facebook.com/557381310987046/posts/4161190760606065/. Winner of family competition of pre-primary and primary education category https://www.facebook.com/557381310987046/posts/4160171704041304/ Winner of teachers competition of pre-primary and primary education category https://www.facebook.com/557381310987046/posts/4160145807377227/; Winner of family competition of general education category (person’s Facebook account has been deleted); 8) Comic book  - Digital Adventure comic book has been developed to be disseminated to the final workshop participants.	5,300 copies printed; 9)	Radio Broadcasting. In partnership with Communication and Information Technology Authority, the developed audio contents are being broadcasted daily to nationwide audience via Mongolian National Broadcasting Radio - www.mnb.mn/archiver1/2021-05-18-18-50-00</t>
  </si>
  <si>
    <r>
      <rPr>
        <b/>
        <sz val="10"/>
        <color theme="1"/>
        <rFont val="Calibri"/>
        <family val="2"/>
        <scheme val="minor"/>
      </rPr>
      <t xml:space="preserve">Online News Articles: </t>
    </r>
    <r>
      <rPr>
        <sz val="10"/>
        <color theme="1"/>
        <rFont val="Calibri"/>
        <family val="2"/>
        <scheme val="minor"/>
      </rPr>
      <t>The following news articles have been prepared and disseminated through our partner’s online media channels. The news articles combined reach accumulate to 1,484,395.</t>
    </r>
  </si>
  <si>
    <t>Yes: 104 exemplary contents were developed and made available, as planned. The contents have sign language as well as options for ethnic minority languages (Kazah and Tuvan)</t>
  </si>
  <si>
    <t>Yes: Ministry of Education main platform to deliver distance learning resource has been enhanced with Learning Management System features</t>
  </si>
  <si>
    <t>310,766 learners have and benefitted from this activity outcome.This includes 158,491 boys, 152,275 girls and 5,685 children with disabilities.</t>
  </si>
  <si>
    <r>
      <t xml:space="preserve">Through the implementation of the joint programme, the UN agencies’ existing partnership with government, particularly with MoES has been strengthened. While MoES oversee the overall project from the government side, ITPD as well as Information Technology Center for Education (ITCE) were main implementing government agencies, while the former is responsible for content narration of interactive contents, the latter one is responsible for improvement of existing e-learning platform-econtent.edu.mn. Private sector also participated to ensure better quality and delivery of the outcome. Mongol Content LLC is the core company to work on the multimedia aspect of the interactive content development, which closely collaborated with other NGOs who work with people with disabilities, for instance, to execute this project. Therefore, it is an unprecedented undertaking that brings together over 15 different organizations under one umbrella towards a common goal. We believe that this endeavor will serve as a best practice and open doors to new and broader PPP. </t>
    </r>
    <r>
      <rPr>
        <sz val="8"/>
        <color rgb="FFFF0000"/>
        <rFont val="Arial"/>
        <family val="2"/>
      </rPr>
      <t xml:space="preserve">The development and dissemination of audio lessons were the result of collaboration of Institute of Education, the main government institution in charge of curriculuma development, Marchaahai LLC, Communication, Information and Technology Agency and Mongolian National Radio. </t>
    </r>
    <r>
      <rPr>
        <sz val="8"/>
        <color theme="1"/>
        <rFont val="Arial"/>
        <family val="2"/>
      </rPr>
      <t xml:space="preserve">
In particular, UNFPA established a new partnership with UNESCO and "Advocates for Youth" NGO for the adaptation of AMAZE videos.  UNFPA has been working, particularly during the COVID-19 pandemic, to ensure that young people in Mongolia have had continued access to vital sexual and reproductive health and rights information. With face-to-face education often impossible, it has been essential to utilise and develop educational resources to not only maintain current reach to young people, but to ensure that the most vulnerable are not left behind. In order to ensure Mongolian youth, have access to quality e-information on sexual and reproductive health and rights, UNFPA CO signed the co-financing agreement with UNESCO and agreement with Advocates for Youth NGO respectively. The Advocates for Youth produced globally acknowledged video education programmes for young people, which have been highly regarded by UN agencies across the world. Through this partnership, UNFPA is aimed to increase the access to quality content on comprehensive e-sexuality education for young people using videos and mobile technologies in Mongolia. A total of 28 factual and age-appropriate videos for children up to 14 years of age have been translated and adapted and videos are accessible at: https://econtent.edu.mn/ as an online resource for the e-learning platform for the education.
New partnerships with Ministry of Labour and Social Protection, Mongolian Universities and China Open University also contributed to the project.
</t>
    </r>
  </si>
  <si>
    <t>As the country started opening up and loosening the COVID-19 restrictions, including school opening, more frequent repatriation flights, etc. since the end of August 2020, the first community transmission case has been registered in Mongolia on 10 November 2020. Since then, as of March 31, 2021, a total number of cases reached 8,841, including 8,304 locally acquired cases and 427 imported. The government has introduced two nationwide lockdowns since mid- November 2020, which apparently will be continued. In this context, contribution of the UN COVID-19 MPTF-funded programme was exceptionally important. The programme activities helped the country to get ready for the current large-scale community outbreak by increasing the number of RT-PCR testing laboratories from 5 to 16, and increasing by tenfold the COVID-19 daily testing capacity which helped contain the COVID-19 virus. The programme interventions also helped provide health care and non-health essential service workers on the front lines with the PPE and essential hygienic equipment. 
Another area of the COVID-19 MPTF-funded programme was development of an online learning platform for pre-primary, primary and secondary education that was launched in November 2020 and helped to cover more than 300,000 children, parents and teachers, including ethnic Kazakh and Tuvan minorities and people with disabilities, who were previously excluded from the TV-based educational programmes. Institutional capacity in on-line learning was also enhanced. In addition to core subjects, health education was of particular focus due to increased exposure of young people to early pregnancy, sexually transmitted infections and psychological distress, trauma and GBV during the lockdowns. Continuity of education for disadvantaged groups such as children from herder families in remote areas as well as those with no access to TV and online platform has been supported through audio lessons, which overed 15,000 children.The Ministry of Education and Science (MoES) official website of econtent.edu.mn is now ready to serve the whole of pre-primary and general education sector accounting over 860,000 children with newly implemented Learning Management System features. Online learning is relatively new area for Mongolia, particularly for pre-primary and general education sectors. The programme has also supported integration of online learning in education policy and regulatory framework that will cover all levels of education, and mainstreaming gender transformative and gender sensitive language in the national ICT policy and ICT Masters plan. The draft ICT policy and ICT master plan is being prepared by the Ministry of Education and Science as a direct impact of the project. 20 officials participated in the validation seminar for the ICT Policy Review Report. Best practices in ICT in Education resources were compiled and shared with Ministry of Education and Science. As such, this particular initiative is a pioneer and innovative practice in digital learning for the country, which contributed significantly to lay the foundation of the digital transformation in the education sector.</t>
  </si>
  <si>
    <t xml:space="preserve">At output level, the programme has supported procurement of the RT-PCR techniques given the government’s decision to use the Global Fund project funding for procurement of GenXpert machines that was originally planned. Thus, in addition to the pre-existing 5 laboratories with PCR testing capacity, 10 more laboratories were trained on different laboratory diagnosis techniques of SARS-COV-2 virus (ELISA, rapid test, Gen Xpert, PCR genome as well as biosafety techniques and specimen handling). So country’s laboratory testing capacity has now increased 10 fold compared with pre- and post-implementation of the UN MPTF-funded programme from 600 to 6,000 PCR testing per day. Laboratory kits and reagents for 40,0000 RT-PCR tests were procured and distributed for all existing and newly established laboratories. A training on specimen handling (collection, storage and transportation) has conducted for 112 staffs of 21 provinces health department and 2 health centers of remote districts of UB city. Gen Xpert machine installment in 7 provinces were funded and 2,080 Gen Xpert cartridges were procured and distributed to the provinces. PPEs for essential service staff such as the National Emergency Management Agency (NEMA) and General Agency for Specialized Investigation (GASI) were procured to be used for one month by 500 frontline staff. 
The interactive learning contents have been designed under theme “Digital Adventures” to support the existing TV lessons after re-closing schools and kindergartens in November 2020 due to local transmission of COVID 19. 104 exemplary education contents were developed and made available on econtent.edu.mn, which is the main platform the Ministry of Education and Science (MoES) use to deliver TV lessons. To ensure equitable access to education, all contents were made with sign languages while 60 pre-primary and primary education including health education contents have options of ethnic minorities languages (Kazakh and Tuvan). Selected contents were customized to make it suitable for children with visual impairment.  Through these interactive contents, children and parents were able to get an additional support in the most interactive and interesting way. These contents transform the traditional learning objectives of a classroom teaching into a 2D cartoon animation where each content starts with a unique plot-driven story that leads to a problem-solving activity which the learner must partake and immerse in the learning process. This approach is proving itself as highly effective for its target audience of pre-primary and general education children, as shown by the initial reactions and feedback of the users. According to a rapid assessment results done by MoES, more than 94 % of 268 teachers surveyed evaluated that interactive contents are age-appropriate and interesting, support creativity and meets the learning need of children. National capacity, particularly of 127 teachers and methodologists of the Institute of Teacher Professional Development (ITPD), who is the main government counterpart for this initiative, has been enhanced through trainings on e-learning as well as close engagement in the development process of these contents. To address the learning needs of disadvantaged children including the children from herder families in remote areas as well as those who do not have access to TV and online platform during school and kindergarten closure, 30 audio lessons have been developed using teaching by storytelling method. In order to reach the target children, emergency radio receiver with audio playback function have been procured and distributed to target children. In addition, the contents were disseminated through Mongolian National Radio, MoES main education portal-econtent.edu.mn as well as Marchaahai – application for children contents. As a result, at least 15,000 children have accessed the audio lessons. These contents are designed for pre-primary education children of age 4-5 and primary education children of age 6-7. In order to strengthen the institutional capacity to prepare and deliver e-contents on health education, the National Health Education Cabinet had been established at ITPD. IPTD will develop learning materials, contents at the Cabinet and train health education teachers through distance learning modalities at Cabinet. 
The feasibility study on existing e-learning platform solutions has been carried out, which recommended a short and long term solutions for Mongolian context. As part of a provisional solution, with support of this initiative, MoES has successfully completed its work to to upgrade the current educational content (such as TV lessons and interactive contents) delivery website (econtent.edu.mn) into an integrated system that provides key Learning Management System features such as user segregation, assessment, communication, grading and reporting, which significantly improved the current capacity and enabled effective distance learning process. Both interactive and audio contents were made available on this platform and seen by MoES as key tools in ensuring continuity of education as well as reducing learning loss during school closure.  Final Report of the ICT Policy Review was completed and submitted to MoES. The final report, produced as led by UNESCO, was shared with the MoES and relevant stakeholders after the national validation workshop in Feb 2021. 20 officials participated in the validation workshop that presented the key findings of the report to the Government. The final report on best practices in ICT lessons learned, models etc. were compiled and submitted to the Mongolian Government. In addition, a total of 40 education officials, educators and core teachers from ITPD were trained in on-line learning and teaching skills and pedagogy. The effectiveness of the training contributed to the sustainability of the MPTF beyond the project cycle, as more similar training programmes are planned to strengthen the capacity in distance education of other education sectors in Mongolia, including TVET. These trainings will further enhance the country in education resilience facing COVID-19 pandemic and other crisis.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</si>
</sst>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11"/>
      <color rgb="FFFF0000"/>
      <name val="Calibri"/>
      <family val="2"/>
      <scheme val="minor"/>
    </font>
    <font>
      <b/>
      <sz val="11"/>
      <color rgb="FFC00000"/>
      <name val="Calibri"/>
      <family val="2"/>
      <scheme val="minor"/>
    </font>
    <font>
      <b/>
      <sz val="11"/>
      <color rgb="FFFF0000"/>
      <name val="Calibri"/>
      <family val="2"/>
      <scheme val="minor"/>
    </font>
    <font>
      <sz val="11"/>
      <color theme="0" tint="-0.499984740745262"/>
      <name val="Calibri"/>
      <family val="2"/>
      <scheme val="minor"/>
    </font>
    <font>
      <sz val="11"/>
      <color rgb="FFFF0000"/>
      <name val="Calibri (Body)"/>
    </font>
    <font>
      <sz val="11"/>
      <color rgb="FF000000"/>
      <name val="Calibri"/>
      <family val="2"/>
    </font>
    <font>
      <sz val="11"/>
      <color theme="1"/>
      <name val="Calibri"/>
      <family val="2"/>
    </font>
    <font>
      <sz val="11"/>
      <name val="Calibri"/>
      <family val="2"/>
      <scheme val="minor"/>
    </font>
    <font>
      <sz val="11"/>
      <color rgb="FF000000"/>
      <name val="Calibri"/>
      <family val="2"/>
      <scheme val="minor"/>
    </font>
    <font>
      <b/>
      <sz val="11"/>
      <color rgb="FF000000"/>
      <name val="Calibri"/>
      <family val="2"/>
      <scheme val="minor"/>
    </font>
    <font>
      <b/>
      <sz val="11"/>
      <color rgb="FF000000"/>
      <name val="Calibri"/>
      <family val="2"/>
    </font>
    <font>
      <sz val="9"/>
      <color theme="1"/>
      <name val="Arial"/>
      <family val="2"/>
    </font>
    <font>
      <sz val="10"/>
      <color theme="1"/>
      <name val="Calibri"/>
      <family val="2"/>
      <scheme val="minor"/>
    </font>
    <font>
      <b/>
      <sz val="10"/>
      <color theme="1"/>
      <name val="Calibri"/>
      <family val="2"/>
      <scheme val="minor"/>
    </font>
    <font>
      <b/>
      <sz val="10"/>
      <name val="Calibri"/>
      <family val="2"/>
      <scheme val="minor"/>
    </font>
    <font>
      <sz val="8"/>
      <color rgb="FFFF0000"/>
      <name val="Arial"/>
      <family val="2"/>
    </font>
    <font>
      <sz val="8"/>
      <name val="Arial"/>
      <family val="2"/>
    </font>
    <font>
      <sz val="11"/>
      <name val="Calibri (Body)"/>
    </font>
  </fonts>
  <fills count="12">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rgb="FFDDEBF7"/>
        <bgColor indexed="64"/>
      </patternFill>
    </fill>
    <fill>
      <patternFill patternType="solid">
        <fgColor theme="4" tint="0.79998168889431442"/>
        <bgColor indexed="64"/>
      </patternFill>
    </fill>
  </fills>
  <borders count="3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diagonal/>
    </border>
    <border>
      <left style="medium">
        <color rgb="FF000000"/>
      </left>
      <right style="medium">
        <color indexed="64"/>
      </right>
      <top/>
      <bottom/>
      <diagonal/>
    </border>
    <border>
      <left style="medium">
        <color indexed="64"/>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1" fillId="0" borderId="0" applyNumberFormat="0" applyFill="0" applyBorder="0" applyAlignment="0" applyProtection="0"/>
  </cellStyleXfs>
  <cellXfs count="202">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8" fillId="2" borderId="3" xfId="0" applyFont="1" applyFill="1" applyBorder="1" applyAlignment="1">
      <alignment horizontal="justify"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0" fillId="0" borderId="0" xfId="0" applyFont="1"/>
    <xf numFmtId="0" fontId="14" fillId="0" borderId="0" xfId="1" applyFont="1" applyAlignment="1">
      <alignment horizontal="left" vertical="center" wrapText="1"/>
    </xf>
    <xf numFmtId="0" fontId="0" fillId="0" borderId="0" xfId="0" applyFont="1" applyAlignment="1">
      <alignment wrapText="1"/>
    </xf>
    <xf numFmtId="0" fontId="15" fillId="0" borderId="0" xfId="1" applyFont="1" applyAlignment="1">
      <alignment vertical="center"/>
    </xf>
    <xf numFmtId="0" fontId="9" fillId="0" borderId="0" xfId="0" applyFont="1"/>
    <xf numFmtId="0" fontId="3" fillId="0" borderId="0" xfId="0" applyFont="1" applyBorder="1" applyAlignment="1">
      <alignment horizontal="center" vertical="center" wrapText="1"/>
    </xf>
    <xf numFmtId="0" fontId="0" fillId="0" borderId="14" xfId="0" applyBorder="1" applyAlignment="1"/>
    <xf numFmtId="0" fontId="0" fillId="0" borderId="0" xfId="0" applyBorder="1" applyAlignment="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6" fillId="5" borderId="7" xfId="0" applyFont="1" applyFill="1" applyBorder="1"/>
    <xf numFmtId="0" fontId="16" fillId="5" borderId="8" xfId="0" applyFont="1" applyFill="1" applyBorder="1"/>
    <xf numFmtId="0" fontId="0" fillId="0" borderId="9" xfId="0" applyBorder="1"/>
    <xf numFmtId="0" fontId="16" fillId="7" borderId="7" xfId="0" applyFont="1" applyFill="1" applyBorder="1"/>
    <xf numFmtId="0" fontId="16" fillId="7" borderId="8" xfId="0" applyFont="1" applyFill="1" applyBorder="1"/>
    <xf numFmtId="0" fontId="9" fillId="0" borderId="0" xfId="0" applyFont="1" applyAlignment="1">
      <alignment horizontal="left" vertical="center" wrapText="1"/>
    </xf>
    <xf numFmtId="0" fontId="18"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8" fillId="2" borderId="4" xfId="0" applyFont="1" applyFill="1" applyBorder="1" applyAlignment="1">
      <alignment vertical="center" wrapText="1"/>
    </xf>
    <xf numFmtId="49" fontId="2" fillId="0" borderId="9" xfId="0" applyNumberFormat="1" applyFont="1" applyBorder="1" applyAlignment="1">
      <alignment horizontal="left" wrapText="1"/>
    </xf>
    <xf numFmtId="0" fontId="8" fillId="2" borderId="4" xfId="0" applyFont="1" applyFill="1" applyBorder="1" applyAlignment="1">
      <alignment horizontal="justify" vertical="center" wrapText="1"/>
    </xf>
    <xf numFmtId="0" fontId="8" fillId="0" borderId="4" xfId="0" applyFont="1" applyBorder="1" applyAlignment="1">
      <alignment horizontal="center" vertical="center" wrapText="1"/>
    </xf>
    <xf numFmtId="3" fontId="0" fillId="0" borderId="0" xfId="0" applyNumberFormat="1"/>
    <xf numFmtId="0" fontId="9" fillId="0" borderId="0" xfId="0" applyFont="1" applyAlignment="1">
      <alignment horizontal="left" vertical="center" wrapText="1"/>
    </xf>
    <xf numFmtId="0" fontId="1" fillId="0" borderId="12" xfId="1" applyBorder="1" applyAlignment="1">
      <alignment vertical="center" wrapText="1"/>
    </xf>
    <xf numFmtId="14" fontId="2" fillId="0" borderId="9" xfId="0" applyNumberFormat="1" applyFont="1" applyFill="1" applyBorder="1" applyAlignment="1">
      <alignment vertical="center" wrapText="1"/>
    </xf>
    <xf numFmtId="0" fontId="2" fillId="0" borderId="9" xfId="0" applyFont="1" applyFill="1" applyBorder="1" applyAlignment="1">
      <alignment horizontal="left" vertical="center" wrapText="1"/>
    </xf>
    <xf numFmtId="0" fontId="8" fillId="0" borderId="2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vertical="center" wrapText="1"/>
    </xf>
    <xf numFmtId="0" fontId="8" fillId="0" borderId="22" xfId="0" applyFont="1" applyBorder="1" applyAlignment="1">
      <alignment horizontal="center" vertical="center" wrapText="1"/>
    </xf>
    <xf numFmtId="0" fontId="8" fillId="0" borderId="21" xfId="0" applyFont="1" applyBorder="1" applyAlignment="1">
      <alignment vertical="center" wrapText="1"/>
    </xf>
    <xf numFmtId="0" fontId="13" fillId="0" borderId="13" xfId="0" applyFont="1" applyBorder="1" applyAlignment="1">
      <alignment vertical="center" wrapText="1"/>
    </xf>
    <xf numFmtId="0" fontId="8" fillId="0" borderId="22" xfId="0" applyFont="1" applyBorder="1" applyAlignment="1">
      <alignment vertical="center" wrapText="1"/>
    </xf>
    <xf numFmtId="0" fontId="13" fillId="0" borderId="21" xfId="0" applyFont="1" applyBorder="1" applyAlignment="1">
      <alignment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2" xfId="0" applyFont="1" applyBorder="1" applyAlignment="1">
      <alignment horizontal="justify" vertical="center" wrapText="1"/>
    </xf>
    <xf numFmtId="0" fontId="9" fillId="0" borderId="0" xfId="0" applyFont="1" applyAlignment="1">
      <alignment vertical="center" wrapText="1"/>
    </xf>
    <xf numFmtId="0" fontId="0" fillId="0" borderId="0" xfId="0" applyAlignment="1">
      <alignment horizontal="center" vertical="center"/>
    </xf>
    <xf numFmtId="0" fontId="16" fillId="0" borderId="0" xfId="0" applyFont="1" applyAlignment="1">
      <alignment horizontal="center" vertical="center"/>
    </xf>
    <xf numFmtId="0" fontId="16" fillId="0" borderId="15" xfId="0" applyFont="1" applyBorder="1" applyAlignment="1">
      <alignment horizontal="center" vertical="center" wrapText="1"/>
    </xf>
    <xf numFmtId="0" fontId="16" fillId="0" borderId="15" xfId="0" applyFont="1" applyBorder="1" applyAlignment="1">
      <alignment horizontal="center" vertical="center"/>
    </xf>
    <xf numFmtId="16" fontId="16" fillId="0" borderId="15" xfId="0" applyNumberFormat="1" applyFont="1" applyBorder="1" applyAlignment="1">
      <alignment horizontal="center" vertical="center"/>
    </xf>
    <xf numFmtId="0" fontId="0" fillId="0" borderId="15" xfId="0" applyBorder="1" applyAlignment="1">
      <alignment horizontal="center" vertical="center"/>
    </xf>
    <xf numFmtId="3" fontId="0" fillId="0" borderId="15" xfId="0" applyNumberFormat="1" applyBorder="1" applyAlignment="1">
      <alignment horizontal="center" vertical="center"/>
    </xf>
    <xf numFmtId="3" fontId="0" fillId="0" borderId="0" xfId="0" applyNumberFormat="1" applyAlignment="1">
      <alignment horizontal="center" vertical="center"/>
    </xf>
    <xf numFmtId="3" fontId="0" fillId="0" borderId="16" xfId="0" applyNumberFormat="1" applyBorder="1" applyAlignment="1">
      <alignment horizontal="center" vertical="center"/>
    </xf>
    <xf numFmtId="3" fontId="0" fillId="0" borderId="17" xfId="0" applyNumberFormat="1" applyBorder="1" applyAlignment="1">
      <alignment horizontal="center" vertical="center"/>
    </xf>
    <xf numFmtId="0" fontId="16" fillId="0" borderId="18"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0" xfId="0" applyFont="1" applyAlignment="1">
      <alignment horizontal="center" vertical="center" wrapText="1"/>
    </xf>
    <xf numFmtId="0" fontId="0" fillId="0" borderId="15" xfId="0" applyBorder="1" applyAlignment="1">
      <alignment horizontal="center"/>
    </xf>
    <xf numFmtId="0" fontId="0" fillId="8" borderId="15" xfId="0" applyFill="1" applyBorder="1"/>
    <xf numFmtId="3" fontId="0" fillId="0" borderId="15" xfId="0" applyNumberFormat="1" applyBorder="1"/>
    <xf numFmtId="3" fontId="0" fillId="0" borderId="18" xfId="0" applyNumberFormat="1" applyBorder="1"/>
    <xf numFmtId="3" fontId="0" fillId="9" borderId="30" xfId="0" applyNumberFormat="1" applyFill="1" applyBorder="1" applyAlignment="1">
      <alignment horizontal="center" vertical="center" wrapText="1"/>
    </xf>
    <xf numFmtId="0" fontId="0" fillId="9" borderId="30" xfId="0" applyFill="1" applyBorder="1" applyAlignment="1">
      <alignment horizontal="center" vertical="center" wrapText="1"/>
    </xf>
    <xf numFmtId="0" fontId="19" fillId="8" borderId="15" xfId="0" applyFont="1" applyFill="1" applyBorder="1" applyAlignment="1">
      <alignment wrapText="1"/>
    </xf>
    <xf numFmtId="0" fontId="0" fillId="0" borderId="15" xfId="0" applyBorder="1"/>
    <xf numFmtId="0" fontId="0" fillId="0" borderId="30" xfId="0" applyBorder="1"/>
    <xf numFmtId="0" fontId="0" fillId="8" borderId="15" xfId="0" applyFill="1" applyBorder="1" applyAlignment="1">
      <alignment horizontal="center" vertical="center"/>
    </xf>
    <xf numFmtId="3" fontId="0" fillId="8" borderId="15" xfId="0" applyNumberFormat="1" applyFill="1" applyBorder="1" applyAlignment="1">
      <alignment horizontal="center" vertical="center"/>
    </xf>
    <xf numFmtId="3" fontId="19" fillId="0" borderId="15" xfId="0" applyNumberFormat="1" applyFont="1" applyBorder="1" applyAlignment="1">
      <alignment horizontal="center" vertical="center"/>
    </xf>
    <xf numFmtId="3" fontId="22" fillId="0" borderId="15" xfId="0" applyNumberFormat="1" applyFont="1" applyBorder="1" applyAlignment="1">
      <alignment horizontal="center" vertical="center"/>
    </xf>
    <xf numFmtId="3" fontId="22" fillId="0" borderId="17" xfId="0" applyNumberFormat="1" applyFont="1" applyBorder="1" applyAlignment="1">
      <alignment horizontal="center" vertical="center"/>
    </xf>
    <xf numFmtId="0" fontId="0" fillId="0" borderId="0" xfId="0" applyAlignment="1">
      <alignment horizontal="left"/>
    </xf>
    <xf numFmtId="0" fontId="0" fillId="0" borderId="0" xfId="0" applyAlignment="1">
      <alignment horizontal="center"/>
    </xf>
    <xf numFmtId="17" fontId="23" fillId="0" borderId="0" xfId="0" applyNumberFormat="1" applyFont="1"/>
    <xf numFmtId="0" fontId="23" fillId="0" borderId="0" xfId="0" applyFont="1" applyAlignment="1">
      <alignment horizontal="center"/>
    </xf>
    <xf numFmtId="0" fontId="23" fillId="0" borderId="31" xfId="0" applyFont="1" applyBorder="1"/>
    <xf numFmtId="0" fontId="19" fillId="0" borderId="31" xfId="0" applyFont="1" applyBorder="1"/>
    <xf numFmtId="0" fontId="0" fillId="8" borderId="15" xfId="0" applyFill="1" applyBorder="1" applyAlignment="1">
      <alignment horizontal="left" vertical="center"/>
    </xf>
    <xf numFmtId="0" fontId="0" fillId="8" borderId="15" xfId="0" applyFill="1" applyBorder="1" applyAlignment="1">
      <alignment vertical="center"/>
    </xf>
    <xf numFmtId="0" fontId="0" fillId="0" borderId="15" xfId="0" applyBorder="1" applyAlignment="1">
      <alignment horizontal="left" vertical="center"/>
    </xf>
    <xf numFmtId="3" fontId="26" fillId="0" borderId="15" xfId="0" applyNumberFormat="1" applyFont="1" applyBorder="1" applyAlignment="1">
      <alignment horizontal="center" vertical="center"/>
    </xf>
    <xf numFmtId="0" fontId="26" fillId="0" borderId="15" xfId="0" applyFont="1" applyBorder="1" applyAlignment="1">
      <alignment horizontal="center" vertical="center"/>
    </xf>
    <xf numFmtId="3" fontId="0" fillId="0" borderId="0" xfId="0" applyNumberFormat="1" applyAlignment="1">
      <alignment horizontal="center"/>
    </xf>
    <xf numFmtId="0" fontId="27" fillId="0" borderId="22" xfId="0" applyFont="1" applyBorder="1" applyAlignment="1">
      <alignment vertical="center" wrapText="1"/>
    </xf>
    <xf numFmtId="0" fontId="27" fillId="0" borderId="12" xfId="0" applyFont="1" applyBorder="1" applyAlignment="1">
      <alignment vertical="center"/>
    </xf>
    <xf numFmtId="15" fontId="0" fillId="0" borderId="0" xfId="0" applyNumberFormat="1" applyAlignment="1">
      <alignment horizontal="left"/>
    </xf>
    <xf numFmtId="3" fontId="0" fillId="0" borderId="12" xfId="0" applyNumberFormat="1" applyBorder="1" applyAlignment="1">
      <alignment horizontal="right" vertical="center"/>
    </xf>
    <xf numFmtId="3" fontId="27" fillId="0" borderId="12" xfId="0" applyNumberFormat="1" applyFont="1" applyBorder="1" applyAlignment="1">
      <alignment horizontal="right" vertical="center"/>
    </xf>
    <xf numFmtId="0" fontId="27" fillId="0" borderId="12" xfId="0" applyFont="1" applyBorder="1" applyAlignment="1">
      <alignment horizontal="right" vertical="center"/>
    </xf>
    <xf numFmtId="0" fontId="28" fillId="11" borderId="36" xfId="0" applyFont="1" applyFill="1" applyBorder="1" applyAlignment="1">
      <alignment vertical="center" wrapText="1"/>
    </xf>
    <xf numFmtId="0" fontId="28" fillId="11" borderId="37" xfId="0" applyFont="1" applyFill="1" applyBorder="1" applyAlignment="1">
      <alignment vertical="center" wrapText="1"/>
    </xf>
    <xf numFmtId="0" fontId="30" fillId="0" borderId="0" xfId="0" applyFont="1" applyAlignment="1">
      <alignment vertical="center" wrapText="1"/>
    </xf>
    <xf numFmtId="0" fontId="31" fillId="0" borderId="21" xfId="0" applyFont="1" applyBorder="1" applyAlignment="1">
      <alignment wrapText="1"/>
    </xf>
    <xf numFmtId="0" fontId="31" fillId="0" borderId="22" xfId="0" applyFont="1" applyBorder="1" applyAlignment="1">
      <alignment vertical="top" wrapText="1"/>
    </xf>
    <xf numFmtId="0" fontId="33" fillId="0" borderId="21" xfId="0" applyFont="1" applyBorder="1"/>
    <xf numFmtId="0" fontId="31" fillId="0" borderId="22" xfId="0" applyFont="1" applyBorder="1" applyAlignment="1">
      <alignment wrapText="1"/>
    </xf>
    <xf numFmtId="0" fontId="32" fillId="0" borderId="0" xfId="0" applyFont="1" applyAlignment="1">
      <alignment vertical="center"/>
    </xf>
    <xf numFmtId="0" fontId="31" fillId="0" borderId="0" xfId="0" applyFont="1" applyAlignment="1">
      <alignment wrapText="1"/>
    </xf>
    <xf numFmtId="0" fontId="32" fillId="0" borderId="21" xfId="0" applyFont="1" applyBorder="1" applyAlignment="1">
      <alignment vertical="center"/>
    </xf>
    <xf numFmtId="0" fontId="32" fillId="0" borderId="0" xfId="0" applyFont="1" applyAlignment="1">
      <alignment wrapText="1"/>
    </xf>
    <xf numFmtId="0" fontId="17" fillId="6" borderId="7" xfId="0" applyFont="1" applyFill="1" applyBorder="1" applyAlignment="1">
      <alignment horizontal="center"/>
    </xf>
    <xf numFmtId="0" fontId="17" fillId="6" borderId="8" xfId="0" applyFont="1" applyFill="1" applyBorder="1" applyAlignment="1">
      <alignment horizontal="center"/>
    </xf>
    <xf numFmtId="0" fontId="9" fillId="0" borderId="0" xfId="0" applyFont="1" applyAlignment="1">
      <alignment horizontal="left"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9" xfId="0" applyFont="1" applyBorder="1" applyAlignment="1">
      <alignment horizontal="left" vertical="top" wrapText="1"/>
    </xf>
    <xf numFmtId="0" fontId="2" fillId="0" borderId="12" xfId="0" applyFont="1" applyBorder="1" applyAlignment="1">
      <alignment horizontal="left" vertical="top" wrapText="1"/>
    </xf>
    <xf numFmtId="0" fontId="2" fillId="0" borderId="10" xfId="0" applyFont="1" applyBorder="1" applyAlignment="1">
      <alignment vertical="center" wrapText="1"/>
    </xf>
    <xf numFmtId="0" fontId="8" fillId="0" borderId="21" xfId="0" applyFont="1" applyBorder="1" applyAlignment="1">
      <alignment vertical="center" wrapText="1"/>
    </xf>
    <xf numFmtId="0" fontId="0" fillId="0" borderId="13" xfId="0" applyBorder="1" applyAlignment="1">
      <alignment vertical="center" wrapText="1"/>
    </xf>
    <xf numFmtId="0" fontId="0" fillId="0" borderId="22" xfId="0" applyBorder="1" applyAlignment="1">
      <alignment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0" borderId="13"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6" xfId="0" applyFont="1" applyBorder="1" applyAlignment="1">
      <alignment horizontal="center" vertical="center" wrapText="1"/>
    </xf>
    <xf numFmtId="0" fontId="25" fillId="10" borderId="16" xfId="0" applyFont="1" applyFill="1" applyBorder="1" applyAlignment="1">
      <alignment horizontal="center" vertical="center"/>
    </xf>
    <xf numFmtId="0" fontId="25" fillId="10" borderId="35" xfId="0" applyFont="1" applyFill="1" applyBorder="1" applyAlignment="1">
      <alignment horizontal="center" vertical="center"/>
    </xf>
    <xf numFmtId="0" fontId="25" fillId="10" borderId="17" xfId="0" applyFont="1" applyFill="1" applyBorder="1" applyAlignment="1">
      <alignment horizontal="center" vertical="center"/>
    </xf>
    <xf numFmtId="0" fontId="25" fillId="10" borderId="16" xfId="0" applyFont="1" applyFill="1" applyBorder="1" applyAlignment="1">
      <alignment horizontal="center" vertical="center" wrapText="1"/>
    </xf>
    <xf numFmtId="0" fontId="24" fillId="10" borderId="16" xfId="0" applyFont="1" applyFill="1" applyBorder="1" applyAlignment="1">
      <alignment horizontal="center" vertical="center" wrapText="1"/>
    </xf>
    <xf numFmtId="0" fontId="24" fillId="10" borderId="35" xfId="0" applyFont="1" applyFill="1" applyBorder="1" applyAlignment="1">
      <alignment horizontal="center" vertical="center" wrapText="1"/>
    </xf>
    <xf numFmtId="0" fontId="24" fillId="10" borderId="17" xfId="0"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0" fillId="0" borderId="15" xfId="0" applyBorder="1" applyAlignment="1">
      <alignment horizontal="left" vertical="center"/>
    </xf>
    <xf numFmtId="0" fontId="0" fillId="0" borderId="15" xfId="0" applyBorder="1" applyAlignment="1">
      <alignment horizontal="left" vertical="center" wrapText="1"/>
    </xf>
    <xf numFmtId="0" fontId="0" fillId="0" borderId="15" xfId="0" applyBorder="1" applyAlignment="1">
      <alignment horizontal="center" vertical="center"/>
    </xf>
    <xf numFmtId="0" fontId="24" fillId="10" borderId="16" xfId="0" applyFont="1" applyFill="1" applyBorder="1" applyAlignment="1">
      <alignment horizontal="center" vertical="center"/>
    </xf>
    <xf numFmtId="0" fontId="24" fillId="10" borderId="35" xfId="0" applyFont="1" applyFill="1" applyBorder="1" applyAlignment="1">
      <alignment horizontal="center" vertical="center"/>
    </xf>
    <xf numFmtId="0" fontId="24" fillId="10" borderId="17" xfId="0" applyFont="1" applyFill="1" applyBorder="1" applyAlignment="1">
      <alignment horizontal="center" vertical="center"/>
    </xf>
    <xf numFmtId="0" fontId="25" fillId="10" borderId="32" xfId="0" applyFont="1" applyFill="1" applyBorder="1" applyAlignment="1">
      <alignment horizontal="center" vertical="center"/>
    </xf>
    <xf numFmtId="0" fontId="25" fillId="10" borderId="33" xfId="0" applyFont="1" applyFill="1" applyBorder="1" applyAlignment="1">
      <alignment horizontal="center" vertical="center"/>
    </xf>
    <xf numFmtId="0" fontId="25" fillId="10" borderId="34" xfId="0" applyFont="1" applyFill="1" applyBorder="1" applyAlignment="1">
      <alignment horizontal="center" vertical="center"/>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5" xfId="0" applyFont="1" applyBorder="1" applyAlignment="1">
      <alignment horizontal="center" vertical="center"/>
    </xf>
    <xf numFmtId="0" fontId="29" fillId="10" borderId="15" xfId="0" applyFont="1" applyFill="1" applyBorder="1" applyAlignment="1">
      <alignment horizontal="center" vertical="center" wrapText="1"/>
    </xf>
    <xf numFmtId="0" fontId="0" fillId="10" borderId="15" xfId="0" applyFill="1" applyBorder="1" applyAlignment="1">
      <alignment horizontal="center" vertical="center"/>
    </xf>
    <xf numFmtId="0" fontId="0" fillId="10" borderId="16" xfId="0" applyFill="1" applyBorder="1" applyAlignment="1">
      <alignment horizontal="center" vertical="center"/>
    </xf>
    <xf numFmtId="0" fontId="0" fillId="10" borderId="35" xfId="0" applyFill="1" applyBorder="1" applyAlignment="1">
      <alignment horizontal="center" vertical="center"/>
    </xf>
    <xf numFmtId="0" fontId="0" fillId="10" borderId="17" xfId="0" applyFill="1" applyBorder="1" applyAlignment="1">
      <alignment horizontal="center" vertical="center"/>
    </xf>
    <xf numFmtId="0" fontId="0" fillId="0" borderId="15" xfId="0"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16" fillId="0" borderId="0" xfId="0" applyFont="1" applyAlignment="1">
      <alignment horizontal="center" vertical="center"/>
    </xf>
    <xf numFmtId="0" fontId="16" fillId="0" borderId="1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8" xfId="0" applyFont="1" applyBorder="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8" fillId="0" borderId="6" xfId="0" applyFont="1" applyFill="1" applyBorder="1" applyAlignment="1">
      <alignment horizontal="left" vertical="center" wrapText="1"/>
    </xf>
    <xf numFmtId="0" fontId="0" fillId="0" borderId="4" xfId="0" applyFill="1" applyBorder="1" applyAlignment="1">
      <alignment vertical="center" wrapText="1"/>
    </xf>
    <xf numFmtId="0" fontId="0" fillId="0" borderId="29" xfId="0" applyFill="1" applyBorder="1" applyAlignment="1">
      <alignment vertical="center" wrapText="1"/>
    </xf>
    <xf numFmtId="0" fontId="8" fillId="0" borderId="21" xfId="0" applyFont="1" applyFill="1" applyBorder="1" applyAlignment="1">
      <alignment horizontal="left" vertical="center" wrapText="1"/>
    </xf>
    <xf numFmtId="0" fontId="0" fillId="0" borderId="13" xfId="0" applyFill="1" applyBorder="1" applyAlignment="1">
      <alignment horizontal="left" vertical="center" wrapText="1"/>
    </xf>
    <xf numFmtId="0" fontId="0" fillId="0" borderId="22" xfId="0" applyFill="1" applyBorder="1" applyAlignment="1">
      <alignment horizontal="left" vertical="center" wrapText="1"/>
    </xf>
    <xf numFmtId="0" fontId="8" fillId="0" borderId="21" xfId="0" applyFont="1" applyFill="1" applyBorder="1" applyAlignment="1">
      <alignment vertical="center" wrapText="1"/>
    </xf>
    <xf numFmtId="0" fontId="0" fillId="0" borderId="13" xfId="0" applyFill="1" applyBorder="1" applyAlignment="1">
      <alignment vertical="center" wrapText="1"/>
    </xf>
    <xf numFmtId="0" fontId="0" fillId="0" borderId="22" xfId="0" applyFill="1" applyBorder="1" applyAlignment="1">
      <alignment vertical="center" wrapText="1"/>
    </xf>
    <xf numFmtId="0" fontId="8" fillId="0" borderId="13" xfId="0" applyFont="1" applyFill="1" applyBorder="1" applyAlignment="1">
      <alignment horizontal="left" vertical="center" wrapText="1"/>
    </xf>
    <xf numFmtId="0" fontId="8" fillId="0" borderId="22" xfId="0" applyFont="1" applyFill="1" applyBorder="1" applyAlignment="1">
      <alignment horizontal="center" vertical="center" wrapText="1"/>
    </xf>
    <xf numFmtId="0" fontId="35" fillId="0" borderId="0" xfId="0" applyFont="1" applyAlignment="1">
      <alignment vertical="center" wrapText="1"/>
    </xf>
    <xf numFmtId="0" fontId="35" fillId="0" borderId="0" xfId="0" applyFont="1" applyAlignment="1">
      <alignment horizontal="left" vertical="center" wrapText="1"/>
    </xf>
    <xf numFmtId="3" fontId="36" fillId="8" borderId="15" xfId="0" applyNumberFormat="1" applyFont="1" applyFill="1" applyBorder="1" applyAlignment="1">
      <alignment horizontal="center" vertical="center"/>
    </xf>
    <xf numFmtId="0" fontId="36" fillId="8" borderId="15" xfId="0" applyFont="1" applyFill="1" applyBorder="1" applyAlignment="1">
      <alignment horizontal="center" vertical="center"/>
    </xf>
    <xf numFmtId="3" fontId="26" fillId="8" borderId="15" xfId="0" applyNumberFormat="1" applyFont="1" applyFill="1" applyBorder="1" applyAlignment="1">
      <alignment horizontal="center" vertical="center"/>
    </xf>
    <xf numFmtId="0" fontId="26" fillId="8" borderId="15"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341</xdr:rowOff>
    </xdr:from>
    <xdr:to>
      <xdr:col>0</xdr:col>
      <xdr:colOff>5502275</xdr:colOff>
      <xdr:row>24</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nurjemal.jalilova@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file:///C:\Users\Nurjemal\AppData\olga.aleshina\AppData\Local\Microsoft\covid19mptfcall1\Shared%20Documents\Forms\AllItems.aspx" TargetMode="External"/><Relationship Id="rId1" Type="http://schemas.openxmlformats.org/officeDocument/2006/relationships/hyperlink" Target="file:///C:\Users\Nurjemal\AppData\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zoomScaleNormal="100" workbookViewId="0">
      <selection activeCell="C4" sqref="C4"/>
    </sheetView>
  </sheetViews>
  <sheetFormatPr defaultRowHeight="14.5"/>
  <cols>
    <col min="1" max="1" width="1.54296875" customWidth="1"/>
    <col min="2" max="2" width="1.90625" bestFit="1" customWidth="1"/>
    <col min="3" max="3" width="113.54296875" customWidth="1"/>
  </cols>
  <sheetData>
    <row r="1" spans="2:3" ht="17">
      <c r="B1" s="125" t="s">
        <v>57</v>
      </c>
      <c r="C1" s="126"/>
    </row>
    <row r="2" spans="2:3" ht="29">
      <c r="B2" s="34">
        <v>1</v>
      </c>
      <c r="C2" s="35" t="s">
        <v>60</v>
      </c>
    </row>
    <row r="3" spans="2:3" ht="174">
      <c r="B3" s="34">
        <v>2</v>
      </c>
      <c r="C3" s="36" t="s">
        <v>65</v>
      </c>
    </row>
    <row r="4" spans="2:3" ht="43.5">
      <c r="B4" s="34">
        <v>3</v>
      </c>
      <c r="C4" s="35" t="s">
        <v>61</v>
      </c>
    </row>
    <row r="5" spans="2:3" ht="15" thickBot="1">
      <c r="B5" s="37"/>
      <c r="C5" s="38"/>
    </row>
    <row r="6" spans="2:3">
      <c r="B6" s="39" t="s">
        <v>62</v>
      </c>
      <c r="C6" s="40" t="s">
        <v>55</v>
      </c>
    </row>
    <row r="7" spans="2:3">
      <c r="B7" s="34"/>
      <c r="C7" s="41" t="s">
        <v>66</v>
      </c>
    </row>
    <row r="8" spans="2:3" ht="29">
      <c r="B8" s="34">
        <v>4</v>
      </c>
      <c r="C8" s="35" t="s">
        <v>58</v>
      </c>
    </row>
    <row r="9" spans="2:3" ht="29">
      <c r="B9" s="34">
        <v>5</v>
      </c>
      <c r="C9" s="35" t="s">
        <v>64</v>
      </c>
    </row>
    <row r="10" spans="2:3">
      <c r="B10" s="34">
        <v>6</v>
      </c>
      <c r="C10" s="41" t="s">
        <v>59</v>
      </c>
    </row>
    <row r="11" spans="2:3" ht="15" thickBot="1">
      <c r="B11" s="37"/>
      <c r="C11" s="38"/>
    </row>
    <row r="12" spans="2:3">
      <c r="B12" s="42" t="s">
        <v>63</v>
      </c>
      <c r="C12" s="43" t="s">
        <v>56</v>
      </c>
    </row>
    <row r="13" spans="2:3">
      <c r="B13" s="34"/>
      <c r="C13" s="41" t="s">
        <v>66</v>
      </c>
    </row>
    <row r="14" spans="2:3" ht="29">
      <c r="B14" s="34">
        <v>7</v>
      </c>
      <c r="C14" s="35" t="s">
        <v>58</v>
      </c>
    </row>
    <row r="15" spans="2:3" ht="15" thickBot="1">
      <c r="B15" s="37">
        <v>8</v>
      </c>
      <c r="C15" s="38" t="s">
        <v>59</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tabSelected="1" topLeftCell="A10" zoomScaleNormal="100" workbookViewId="0">
      <selection activeCell="J4" sqref="J4"/>
    </sheetView>
  </sheetViews>
  <sheetFormatPr defaultRowHeight="14.5"/>
  <cols>
    <col min="1" max="1" width="15.6328125" style="9" customWidth="1"/>
    <col min="2" max="2" width="43.6328125" style="9" customWidth="1"/>
    <col min="3" max="3" width="2.6328125" style="9" customWidth="1"/>
    <col min="4" max="4" width="16.08984375" style="9" customWidth="1"/>
    <col min="5" max="5" width="40.90625" style="9" customWidth="1"/>
  </cols>
  <sheetData>
    <row r="1" spans="1:5">
      <c r="A1" s="128" t="s">
        <v>26</v>
      </c>
      <c r="B1" s="129"/>
      <c r="C1" s="130"/>
      <c r="D1" s="131" t="s">
        <v>28</v>
      </c>
      <c r="E1" s="132"/>
    </row>
    <row r="2" spans="1:5" ht="37.5">
      <c r="A2" s="6" t="s">
        <v>33</v>
      </c>
      <c r="B2" s="7" t="s">
        <v>74</v>
      </c>
      <c r="C2" s="130"/>
      <c r="D2" s="6" t="s">
        <v>29</v>
      </c>
      <c r="E2" s="56">
        <v>9.5</v>
      </c>
    </row>
    <row r="3" spans="1:5" ht="38.5">
      <c r="A3" s="6" t="s">
        <v>34</v>
      </c>
      <c r="B3" s="7"/>
      <c r="C3" s="130"/>
      <c r="D3" s="1" t="s">
        <v>43</v>
      </c>
      <c r="E3" s="55" t="s">
        <v>81</v>
      </c>
    </row>
    <row r="4" spans="1:5" ht="43.5">
      <c r="A4" s="1" t="s">
        <v>39</v>
      </c>
      <c r="B4" s="49" t="s">
        <v>83</v>
      </c>
      <c r="C4" s="130"/>
      <c r="D4" s="1" t="s">
        <v>44</v>
      </c>
      <c r="E4" s="7" t="s">
        <v>73</v>
      </c>
    </row>
    <row r="5" spans="1:5" ht="29">
      <c r="A5" s="6" t="s">
        <v>35</v>
      </c>
      <c r="B5" s="10" t="s">
        <v>75</v>
      </c>
      <c r="C5" s="130"/>
      <c r="D5" s="1" t="s">
        <v>45</v>
      </c>
      <c r="E5" s="10" t="s">
        <v>72</v>
      </c>
    </row>
    <row r="6" spans="1:5" ht="15" thickBot="1">
      <c r="A6" s="11"/>
      <c r="B6" s="10"/>
      <c r="C6" s="130"/>
      <c r="D6"/>
      <c r="E6" s="10"/>
    </row>
    <row r="7" spans="1:5" ht="14.25" customHeight="1">
      <c r="A7" s="128" t="s">
        <v>67</v>
      </c>
      <c r="B7" s="129"/>
      <c r="C7" s="130"/>
      <c r="D7" s="128" t="s">
        <v>27</v>
      </c>
      <c r="E7" s="129"/>
    </row>
    <row r="8" spans="1:5" ht="24.4" customHeight="1">
      <c r="A8" s="133" t="s">
        <v>36</v>
      </c>
      <c r="B8" s="135" t="s">
        <v>71</v>
      </c>
      <c r="C8" s="130"/>
      <c r="D8" s="133" t="s">
        <v>37</v>
      </c>
      <c r="E8" s="135" t="s">
        <v>82</v>
      </c>
    </row>
    <row r="9" spans="1:5">
      <c r="A9" s="133"/>
      <c r="B9" s="135"/>
      <c r="C9" s="130"/>
      <c r="D9" s="133"/>
      <c r="E9" s="135"/>
    </row>
    <row r="10" spans="1:5" ht="78" customHeight="1" thickBot="1">
      <c r="A10" s="134"/>
      <c r="B10" s="136"/>
      <c r="C10" s="130"/>
      <c r="D10" s="134"/>
      <c r="E10" s="136"/>
    </row>
    <row r="11" spans="1:5" ht="14.25" customHeight="1">
      <c r="A11" s="128" t="s">
        <v>46</v>
      </c>
      <c r="B11" s="129"/>
      <c r="C11" s="31"/>
      <c r="D11" s="32"/>
      <c r="E11" s="32"/>
    </row>
    <row r="12" spans="1:5" ht="14.25" customHeight="1">
      <c r="A12" s="6" t="s">
        <v>30</v>
      </c>
      <c r="B12" s="7" t="s">
        <v>136</v>
      </c>
      <c r="C12" s="137"/>
      <c r="D12" s="33"/>
      <c r="E12" s="33"/>
    </row>
    <row r="13" spans="1:5">
      <c r="A13" s="6" t="s">
        <v>31</v>
      </c>
      <c r="B13" s="7" t="s">
        <v>137</v>
      </c>
      <c r="C13" s="137"/>
      <c r="D13" s="33"/>
      <c r="E13" s="33"/>
    </row>
    <row r="14" spans="1:5" ht="15" thickBot="1">
      <c r="A14" s="8" t="s">
        <v>32</v>
      </c>
      <c r="B14" s="54" t="s">
        <v>138</v>
      </c>
      <c r="C14" s="137"/>
      <c r="D14" s="33"/>
      <c r="E14" s="33"/>
    </row>
    <row r="15" spans="1:5">
      <c r="A15" s="32"/>
      <c r="B15" s="32"/>
      <c r="C15" s="6"/>
      <c r="D15" s="33"/>
      <c r="E15" s="33"/>
    </row>
    <row r="16" spans="1:5" ht="22.15" customHeight="1">
      <c r="A16" s="127" t="s">
        <v>38</v>
      </c>
      <c r="B16" s="127"/>
      <c r="C16" s="127"/>
      <c r="D16" s="127"/>
      <c r="E16" s="127"/>
    </row>
    <row r="17" spans="1:5">
      <c r="A17" s="127" t="s">
        <v>40</v>
      </c>
      <c r="B17" s="127"/>
      <c r="C17" s="127"/>
      <c r="D17" s="127"/>
      <c r="E17" s="127"/>
    </row>
    <row r="18" spans="1:5">
      <c r="A18" s="127" t="s">
        <v>41</v>
      </c>
      <c r="B18" s="127"/>
      <c r="C18" s="127"/>
      <c r="D18" s="127"/>
      <c r="E18" s="127"/>
    </row>
    <row r="19" spans="1:5" ht="28.9" customHeight="1">
      <c r="A19" s="127" t="s">
        <v>42</v>
      </c>
      <c r="B19" s="127"/>
      <c r="C19" s="127"/>
      <c r="D19" s="127"/>
      <c r="E19" s="127"/>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14" r:id="rId1" xr:uid="{4AD97DB5-7CDD-44C1-91C5-F0BDD25E1D85}"/>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25"/>
  <sheetViews>
    <sheetView zoomScaleNormal="100" workbookViewId="0">
      <pane xSplit="3" ySplit="1" topLeftCell="D2" activePane="bottomRight" state="frozen"/>
      <selection sqref="A1:XFD1048576"/>
      <selection pane="topRight" sqref="A1:XFD1048576"/>
      <selection pane="bottomLeft" sqref="A1:XFD1048576"/>
      <selection pane="bottomRight" activeCell="D5" sqref="D5"/>
    </sheetView>
  </sheetViews>
  <sheetFormatPr defaultColWidth="9.08984375" defaultRowHeight="14"/>
  <cols>
    <col min="1" max="1" width="3.7265625" style="30" bestFit="1" customWidth="1"/>
    <col min="2" max="2" width="14.26953125" style="14" customWidth="1"/>
    <col min="3" max="3" width="31.7265625" style="14" customWidth="1"/>
    <col min="4" max="4" width="84.7265625" style="14" customWidth="1"/>
    <col min="5" max="16384" width="9.08984375" style="12"/>
  </cols>
  <sheetData>
    <row r="1" spans="1:4" ht="15.5">
      <c r="A1" s="30" t="s">
        <v>49</v>
      </c>
      <c r="B1" s="13" t="s">
        <v>0</v>
      </c>
      <c r="C1" s="13" t="s">
        <v>1</v>
      </c>
      <c r="D1" s="13" t="s">
        <v>2</v>
      </c>
    </row>
    <row r="2" spans="1:4" ht="260">
      <c r="A2" s="47">
        <v>1</v>
      </c>
      <c r="B2" s="46" t="s">
        <v>3</v>
      </c>
      <c r="C2" s="68" t="s">
        <v>50</v>
      </c>
      <c r="D2" s="196" t="s">
        <v>217</v>
      </c>
    </row>
    <row r="3" spans="1:4" ht="110">
      <c r="A3" s="47">
        <v>2</v>
      </c>
      <c r="B3" s="46" t="s">
        <v>4</v>
      </c>
      <c r="C3" s="68" t="s">
        <v>5</v>
      </c>
      <c r="D3" s="68" t="s">
        <v>146</v>
      </c>
    </row>
    <row r="4" spans="1:4" ht="280">
      <c r="A4" s="47">
        <v>3.1</v>
      </c>
      <c r="B4" s="46" t="s">
        <v>6</v>
      </c>
      <c r="C4" s="44" t="s">
        <v>47</v>
      </c>
      <c r="D4" s="53" t="s">
        <v>147</v>
      </c>
    </row>
    <row r="5" spans="1:4" ht="409.5">
      <c r="A5" s="47">
        <v>3.2</v>
      </c>
      <c r="B5" s="46" t="s">
        <v>7</v>
      </c>
      <c r="C5" s="44" t="s">
        <v>48</v>
      </c>
      <c r="D5" s="197" t="s">
        <v>218</v>
      </c>
    </row>
    <row r="6" spans="1:4" ht="231">
      <c r="A6" s="47">
        <v>3.3</v>
      </c>
      <c r="B6" s="46" t="s">
        <v>8</v>
      </c>
      <c r="C6" s="68" t="s">
        <v>51</v>
      </c>
      <c r="D6" s="15" t="s">
        <v>148</v>
      </c>
    </row>
    <row r="7" spans="1:4" ht="270">
      <c r="A7" s="47">
        <v>3.4</v>
      </c>
      <c r="B7" s="46" t="s">
        <v>9</v>
      </c>
      <c r="C7" s="68" t="s">
        <v>52</v>
      </c>
      <c r="D7" s="68" t="s">
        <v>149</v>
      </c>
    </row>
    <row r="8" spans="1:4" ht="251">
      <c r="A8" s="47">
        <v>3.5</v>
      </c>
      <c r="B8" s="46" t="s">
        <v>10</v>
      </c>
      <c r="C8" s="15" t="s">
        <v>53</v>
      </c>
      <c r="D8" s="15" t="s">
        <v>216</v>
      </c>
    </row>
    <row r="9" spans="1:4" ht="90">
      <c r="A9" s="47">
        <v>3.6</v>
      </c>
      <c r="B9" s="46" t="s">
        <v>15</v>
      </c>
      <c r="C9" s="68" t="s">
        <v>14</v>
      </c>
      <c r="D9" s="68" t="s">
        <v>150</v>
      </c>
    </row>
    <row r="10" spans="1:4" ht="42">
      <c r="A10" s="47">
        <v>4</v>
      </c>
      <c r="B10" s="46" t="s">
        <v>16</v>
      </c>
      <c r="C10" s="15" t="s">
        <v>17</v>
      </c>
    </row>
    <row r="11" spans="1:4" ht="151">
      <c r="A11" s="47">
        <v>5</v>
      </c>
      <c r="B11" s="46" t="s">
        <v>18</v>
      </c>
      <c r="C11" s="15" t="s">
        <v>19</v>
      </c>
      <c r="D11" s="15" t="s">
        <v>151</v>
      </c>
    </row>
    <row r="12" spans="1:4">
      <c r="A12" s="47"/>
      <c r="B12" s="46"/>
      <c r="C12" s="15"/>
    </row>
    <row r="13" spans="1:4">
      <c r="A13" s="47"/>
      <c r="B13" s="46"/>
      <c r="C13" s="15"/>
    </row>
    <row r="14" spans="1:4">
      <c r="C14" s="15"/>
    </row>
    <row r="15" spans="1:4">
      <c r="C15" s="15"/>
    </row>
    <row r="16" spans="1:4">
      <c r="C16" s="15"/>
    </row>
    <row r="17" spans="3:3">
      <c r="C17" s="15"/>
    </row>
    <row r="18" spans="3:3">
      <c r="C18" s="15"/>
    </row>
    <row r="19" spans="3:3">
      <c r="C19" s="15"/>
    </row>
    <row r="20" spans="3:3">
      <c r="C20" s="15"/>
    </row>
    <row r="21" spans="3:3">
      <c r="C21" s="15"/>
    </row>
    <row r="22" spans="3:3">
      <c r="C22" s="15"/>
    </row>
    <row r="23" spans="3:3">
      <c r="C23" s="15"/>
    </row>
    <row r="24" spans="3:3">
      <c r="C24" s="15"/>
    </row>
    <row r="25" spans="3:3">
      <c r="C25" s="15"/>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D37"/>
  <sheetViews>
    <sheetView workbookViewId="0">
      <pane xSplit="1" ySplit="1" topLeftCell="B20" activePane="bottomRight" state="frozen"/>
      <selection sqref="A1:XFD1048576"/>
      <selection pane="topRight" sqref="A1:XFD1048576"/>
      <selection pane="bottomLeft" sqref="A1:XFD1048576"/>
      <selection pane="bottomRight" activeCell="B2" sqref="B2:B6"/>
    </sheetView>
  </sheetViews>
  <sheetFormatPr defaultColWidth="9.08984375" defaultRowHeight="14"/>
  <cols>
    <col min="1" max="1" width="103.81640625" style="12" customWidth="1"/>
    <col min="2" max="2" width="39" style="12" customWidth="1"/>
    <col min="3" max="3" width="25.90625" style="12" customWidth="1"/>
    <col min="4" max="4" width="27.81640625" style="12" customWidth="1"/>
    <col min="5" max="16384" width="9.08984375" style="12"/>
  </cols>
  <sheetData>
    <row r="1" spans="1:4" ht="28.5" thickBot="1">
      <c r="A1" s="17"/>
      <c r="B1" s="18" t="s">
        <v>54</v>
      </c>
      <c r="C1" s="19" t="s">
        <v>11</v>
      </c>
      <c r="D1" s="19" t="s">
        <v>12</v>
      </c>
    </row>
    <row r="2" spans="1:4" ht="28">
      <c r="A2" s="16" t="s">
        <v>129</v>
      </c>
      <c r="B2" s="141" t="s">
        <v>154</v>
      </c>
      <c r="C2" s="141"/>
      <c r="D2" s="141" t="s">
        <v>127</v>
      </c>
    </row>
    <row r="3" spans="1:4" ht="37" customHeight="1">
      <c r="A3" s="20" t="s">
        <v>139</v>
      </c>
      <c r="B3" s="142"/>
      <c r="C3" s="142"/>
      <c r="D3" s="142"/>
    </row>
    <row r="4" spans="1:4" ht="19.5" customHeight="1">
      <c r="A4" s="48" t="s">
        <v>123</v>
      </c>
      <c r="B4" s="142"/>
      <c r="C4" s="142"/>
      <c r="D4" s="142"/>
    </row>
    <row r="5" spans="1:4" ht="20" customHeight="1">
      <c r="A5" s="48" t="s">
        <v>124</v>
      </c>
      <c r="B5" s="142"/>
      <c r="C5" s="142"/>
      <c r="D5" s="142"/>
    </row>
    <row r="6" spans="1:4" ht="109.5" customHeight="1" thickBot="1">
      <c r="A6" s="21"/>
      <c r="B6" s="143"/>
      <c r="C6" s="143"/>
      <c r="D6" s="143"/>
    </row>
    <row r="7" spans="1:4" ht="28">
      <c r="A7" s="20" t="s">
        <v>140</v>
      </c>
      <c r="B7" s="185" t="s">
        <v>215</v>
      </c>
      <c r="C7" s="50"/>
      <c r="D7" s="50" t="s">
        <v>144</v>
      </c>
    </row>
    <row r="8" spans="1:4">
      <c r="A8" s="48" t="s">
        <v>125</v>
      </c>
      <c r="B8" s="186"/>
      <c r="C8" s="50"/>
      <c r="D8" s="50"/>
    </row>
    <row r="9" spans="1:4">
      <c r="A9" s="48" t="s">
        <v>126</v>
      </c>
      <c r="B9" s="186"/>
      <c r="C9" s="50"/>
      <c r="D9" s="50"/>
    </row>
    <row r="10" spans="1:4" ht="74.5" customHeight="1" thickBot="1">
      <c r="A10" s="50"/>
      <c r="B10" s="187"/>
      <c r="C10" s="50"/>
      <c r="D10" s="50"/>
    </row>
    <row r="11" spans="1:4" ht="14" customHeight="1">
      <c r="A11" s="61"/>
      <c r="B11" s="188" t="s">
        <v>153</v>
      </c>
      <c r="C11" s="57"/>
      <c r="D11" s="57"/>
    </row>
    <row r="12" spans="1:4" ht="28">
      <c r="A12" s="62" t="s">
        <v>130</v>
      </c>
      <c r="B12" s="189"/>
      <c r="C12" s="144"/>
      <c r="D12" s="144"/>
    </row>
    <row r="13" spans="1:4" ht="14.25" customHeight="1">
      <c r="A13" s="62" t="s">
        <v>128</v>
      </c>
      <c r="B13" s="189"/>
      <c r="C13" s="144"/>
      <c r="D13" s="144"/>
    </row>
    <row r="14" spans="1:4" ht="14.25" customHeight="1">
      <c r="A14" s="59" t="s">
        <v>131</v>
      </c>
      <c r="B14" s="189"/>
      <c r="C14" s="144"/>
      <c r="D14" s="144"/>
    </row>
    <row r="15" spans="1:4" ht="14" customHeight="1">
      <c r="A15" s="59" t="s">
        <v>132</v>
      </c>
      <c r="B15" s="189"/>
      <c r="C15" s="144"/>
      <c r="D15" s="144"/>
    </row>
    <row r="16" spans="1:4" ht="132" customHeight="1" thickBot="1">
      <c r="A16" s="63"/>
      <c r="B16" s="190"/>
      <c r="C16" s="60"/>
      <c r="D16" s="60"/>
    </row>
    <row r="17" spans="1:4" ht="28">
      <c r="A17" s="64" t="s">
        <v>133</v>
      </c>
      <c r="B17" s="191" t="s">
        <v>213</v>
      </c>
      <c r="C17" s="138"/>
      <c r="D17" s="138" t="s">
        <v>145</v>
      </c>
    </row>
    <row r="18" spans="1:4" ht="14.25" customHeight="1">
      <c r="A18" s="62" t="s">
        <v>141</v>
      </c>
      <c r="B18" s="192"/>
      <c r="C18" s="139"/>
      <c r="D18" s="139"/>
    </row>
    <row r="19" spans="1:4" ht="14.25" customHeight="1">
      <c r="A19" s="59" t="s">
        <v>76</v>
      </c>
      <c r="B19" s="192"/>
      <c r="C19" s="139"/>
      <c r="D19" s="139"/>
    </row>
    <row r="20" spans="1:4" ht="14.25" customHeight="1">
      <c r="A20" s="59" t="s">
        <v>77</v>
      </c>
      <c r="B20" s="192"/>
      <c r="C20" s="139"/>
      <c r="D20" s="139"/>
    </row>
    <row r="21" spans="1:4" ht="14.25" customHeight="1" thickBot="1">
      <c r="A21" s="63"/>
      <c r="B21" s="193"/>
      <c r="C21" s="140"/>
      <c r="D21" s="140"/>
    </row>
    <row r="22" spans="1:4" ht="28">
      <c r="A22" s="64" t="s">
        <v>134</v>
      </c>
      <c r="B22" s="188" t="s">
        <v>214</v>
      </c>
      <c r="C22" s="145"/>
      <c r="D22" s="147" t="s">
        <v>79</v>
      </c>
    </row>
    <row r="23" spans="1:4" ht="14.25" customHeight="1">
      <c r="A23" s="62" t="s">
        <v>143</v>
      </c>
      <c r="B23" s="194"/>
      <c r="C23" s="146"/>
      <c r="D23" s="148"/>
    </row>
    <row r="24" spans="1:4" ht="14.25" customHeight="1">
      <c r="A24" s="59" t="s">
        <v>142</v>
      </c>
      <c r="B24" s="194"/>
      <c r="C24" s="146"/>
      <c r="D24" s="148"/>
    </row>
    <row r="25" spans="1:4" ht="14.25" customHeight="1">
      <c r="A25" s="59" t="s">
        <v>77</v>
      </c>
      <c r="B25" s="194"/>
      <c r="C25" s="146"/>
      <c r="D25" s="148"/>
    </row>
    <row r="26" spans="1:4" ht="14.25" customHeight="1" thickBot="1">
      <c r="A26" s="63"/>
      <c r="B26" s="195"/>
      <c r="C26" s="65"/>
      <c r="D26" s="66"/>
    </row>
    <row r="27" spans="1:4" ht="28">
      <c r="A27" s="64" t="s">
        <v>135</v>
      </c>
      <c r="B27" s="191" t="s">
        <v>80</v>
      </c>
      <c r="C27" s="61"/>
      <c r="D27" s="138" t="s">
        <v>152</v>
      </c>
    </row>
    <row r="28" spans="1:4" ht="14.25" customHeight="1">
      <c r="A28" s="62" t="s">
        <v>78</v>
      </c>
      <c r="B28" s="192"/>
      <c r="C28" s="58"/>
      <c r="D28" s="139"/>
    </row>
    <row r="29" spans="1:4" ht="14.25" customHeight="1">
      <c r="A29" s="59" t="s">
        <v>142</v>
      </c>
      <c r="B29" s="192"/>
      <c r="C29" s="58"/>
      <c r="D29" s="139"/>
    </row>
    <row r="30" spans="1:4" ht="14.25" customHeight="1">
      <c r="A30" s="59" t="s">
        <v>77</v>
      </c>
      <c r="B30" s="192"/>
      <c r="C30" s="58"/>
      <c r="D30" s="139"/>
    </row>
    <row r="31" spans="1:4" ht="14.5" thickBot="1">
      <c r="A31" s="67"/>
      <c r="B31" s="193"/>
      <c r="C31" s="60"/>
      <c r="D31" s="140"/>
    </row>
    <row r="32" spans="1:4">
      <c r="A32" s="22"/>
      <c r="B32" s="51"/>
      <c r="C32" s="51"/>
      <c r="D32" s="51"/>
    </row>
    <row r="33" spans="1:4" ht="14.5" thickBot="1">
      <c r="A33" s="24"/>
      <c r="B33" s="23"/>
      <c r="C33" s="24"/>
      <c r="D33" s="24"/>
    </row>
    <row r="35" spans="1:4">
      <c r="A35" s="12" t="s">
        <v>68</v>
      </c>
    </row>
    <row r="37" spans="1:4">
      <c r="A37" s="29" t="s">
        <v>13</v>
      </c>
    </row>
  </sheetData>
  <mergeCells count="15">
    <mergeCell ref="B27:B31"/>
    <mergeCell ref="D27:D31"/>
    <mergeCell ref="B22:B25"/>
    <mergeCell ref="C22:C25"/>
    <mergeCell ref="D22:D25"/>
    <mergeCell ref="B17:B21"/>
    <mergeCell ref="C17:C21"/>
    <mergeCell ref="D17:D21"/>
    <mergeCell ref="B2:B6"/>
    <mergeCell ref="C2:C6"/>
    <mergeCell ref="D2:D6"/>
    <mergeCell ref="C12:C15"/>
    <mergeCell ref="D12:D15"/>
    <mergeCell ref="B11:B16"/>
    <mergeCell ref="B7:B10"/>
  </mergeCells>
  <hyperlinks>
    <hyperlink ref="A37" location="_ftnref1" display="_ftnref1" xr:uid="{00000000-0004-0000-0700-000000000000}"/>
    <hyperlink ref="A2" location="_ftn1" display="_ftn1" xr:uid="{00000000-0004-0000-0700-000001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37"/>
  <sheetViews>
    <sheetView zoomScaleNormal="100" workbookViewId="0">
      <selection activeCell="A3" sqref="A3"/>
    </sheetView>
  </sheetViews>
  <sheetFormatPr defaultColWidth="9.08984375" defaultRowHeight="14.5"/>
  <cols>
    <col min="1" max="1" width="117.36328125" style="28" customWidth="1"/>
    <col min="2" max="16384" width="9.08984375" style="26"/>
  </cols>
  <sheetData>
    <row r="1" spans="1:1">
      <c r="A1" s="25" t="s">
        <v>25</v>
      </c>
    </row>
    <row r="2" spans="1:1" ht="40">
      <c r="A2" s="2" t="s">
        <v>23</v>
      </c>
    </row>
    <row r="3" spans="1:1" ht="92">
      <c r="A3" s="116" t="s">
        <v>201</v>
      </c>
    </row>
    <row r="4" spans="1:1">
      <c r="A4" s="27" t="s">
        <v>20</v>
      </c>
    </row>
    <row r="5" spans="1:1">
      <c r="A5" s="2" t="s">
        <v>21</v>
      </c>
    </row>
    <row r="6" spans="1:1">
      <c r="A6" s="3" t="s">
        <v>22</v>
      </c>
    </row>
    <row r="7" spans="1:1" ht="20">
      <c r="A7" s="4" t="s">
        <v>24</v>
      </c>
    </row>
    <row r="8" spans="1:1" ht="51.5">
      <c r="A8" s="5" t="s">
        <v>202</v>
      </c>
    </row>
    <row r="9" spans="1:1">
      <c r="A9" s="5" t="s">
        <v>69</v>
      </c>
    </row>
    <row r="10" spans="1:1">
      <c r="A10" s="45" t="s">
        <v>70</v>
      </c>
    </row>
    <row r="26" spans="1:1" ht="15" thickBot="1"/>
    <row r="27" spans="1:1" ht="26.5">
      <c r="A27" s="117" t="s">
        <v>212</v>
      </c>
    </row>
    <row r="28" spans="1:1" ht="409.6" thickBot="1">
      <c r="A28" s="118" t="s">
        <v>203</v>
      </c>
    </row>
    <row r="29" spans="1:1">
      <c r="A29" s="119" t="s">
        <v>204</v>
      </c>
    </row>
    <row r="30" spans="1:1" ht="261" thickBot="1">
      <c r="A30" s="120" t="s">
        <v>205</v>
      </c>
    </row>
    <row r="31" spans="1:1">
      <c r="A31" s="121" t="s">
        <v>206</v>
      </c>
    </row>
    <row r="32" spans="1:1" ht="53" thickBot="1">
      <c r="A32" s="122" t="s">
        <v>207</v>
      </c>
    </row>
    <row r="33" spans="1:1">
      <c r="A33" s="123" t="s">
        <v>208</v>
      </c>
    </row>
    <row r="34" spans="1:1" ht="157" thickBot="1">
      <c r="A34" s="120" t="s">
        <v>209</v>
      </c>
    </row>
    <row r="35" spans="1:1">
      <c r="A35" s="124" t="s">
        <v>210</v>
      </c>
    </row>
    <row r="36" spans="1:1" ht="234.5">
      <c r="A36" s="122" t="s">
        <v>211</v>
      </c>
    </row>
    <row r="37" spans="1:1">
      <c r="A37" s="122"/>
    </row>
  </sheetData>
  <hyperlinks>
    <hyperlink ref="A4" r:id="rId1" display="../../../../covid19mptfcall1/Shared Documents/Forms/AllItems.aspx" xr:uid="{00000000-0004-0000-0800-000000000000}"/>
    <hyperlink ref="A6" r:id="rId2" display="../../../../covid19mptfcall1/Shared Documents/Forms/AllItems.aspx" xr:uid="{00000000-0004-0000-0800-000001000000}"/>
    <hyperlink ref="A10"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A994CEF4-BF26-416E-82D5-65EF7108C548}"/>
  </hyperlinks>
  <pageMargins left="0.7" right="0.7" top="0.75" bottom="0.75" header="0.3" footer="0.3"/>
  <pageSetup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7679-E61B-49B0-AD19-2F2C4367F279}">
  <dimension ref="B1:N19"/>
  <sheetViews>
    <sheetView topLeftCell="B1" workbookViewId="0">
      <selection activeCell="G7" sqref="G7"/>
    </sheetView>
  </sheetViews>
  <sheetFormatPr defaultColWidth="8.81640625" defaultRowHeight="14.5"/>
  <cols>
    <col min="1" max="1" width="0" hidden="1" customWidth="1"/>
    <col min="2" max="2" width="16.453125" style="96" customWidth="1"/>
    <col min="3" max="3" width="17" style="96" customWidth="1"/>
    <col min="4" max="4" width="14.1796875" customWidth="1"/>
    <col min="5" max="5" width="13.453125" style="97" customWidth="1"/>
    <col min="6" max="11" width="9.26953125" style="97" customWidth="1"/>
    <col min="12" max="12" width="9.453125" style="97" customWidth="1"/>
    <col min="13" max="13" width="18" style="97" customWidth="1"/>
    <col min="14" max="14" width="9" customWidth="1"/>
  </cols>
  <sheetData>
    <row r="1" spans="2:14">
      <c r="B1" s="96" t="s">
        <v>180</v>
      </c>
      <c r="C1" s="110">
        <v>44347</v>
      </c>
    </row>
    <row r="2" spans="2:14">
      <c r="D2" s="98"/>
      <c r="E2" s="99"/>
      <c r="F2" s="100"/>
      <c r="G2" s="101"/>
      <c r="H2" s="101"/>
      <c r="I2" s="101"/>
      <c r="L2" s="101"/>
      <c r="M2" s="101"/>
      <c r="N2" s="101"/>
    </row>
    <row r="3" spans="2:14" ht="51" customHeight="1">
      <c r="B3" s="170" t="s">
        <v>199</v>
      </c>
      <c r="C3" s="170"/>
      <c r="D3" s="171" t="s">
        <v>181</v>
      </c>
      <c r="E3" s="171"/>
      <c r="F3" s="172" t="s">
        <v>182</v>
      </c>
      <c r="G3" s="149" t="s">
        <v>183</v>
      </c>
      <c r="H3" s="152" t="s">
        <v>184</v>
      </c>
      <c r="I3" s="153" t="s">
        <v>185</v>
      </c>
      <c r="J3" s="160" t="s">
        <v>91</v>
      </c>
      <c r="K3" s="160" t="s">
        <v>90</v>
      </c>
      <c r="L3" s="163" t="s">
        <v>186</v>
      </c>
      <c r="M3" s="164"/>
      <c r="N3" s="165"/>
    </row>
    <row r="4" spans="2:14" ht="30" customHeight="1">
      <c r="B4" s="166" t="s">
        <v>85</v>
      </c>
      <c r="C4" s="168" t="s">
        <v>86</v>
      </c>
      <c r="D4" s="168" t="s">
        <v>187</v>
      </c>
      <c r="E4" s="168" t="s">
        <v>188</v>
      </c>
      <c r="F4" s="173"/>
      <c r="G4" s="150"/>
      <c r="H4" s="150"/>
      <c r="I4" s="154"/>
      <c r="J4" s="161"/>
      <c r="K4" s="161"/>
      <c r="L4" s="156" t="s">
        <v>189</v>
      </c>
      <c r="M4" s="156" t="s">
        <v>190</v>
      </c>
      <c r="N4" s="156" t="s">
        <v>191</v>
      </c>
    </row>
    <row r="5" spans="2:14" ht="30" customHeight="1">
      <c r="B5" s="167"/>
      <c r="C5" s="169"/>
      <c r="D5" s="168"/>
      <c r="E5" s="168"/>
      <c r="F5" s="174"/>
      <c r="G5" s="151"/>
      <c r="H5" s="151"/>
      <c r="I5" s="155"/>
      <c r="J5" s="162"/>
      <c r="K5" s="162"/>
      <c r="L5" s="156"/>
      <c r="M5" s="156"/>
      <c r="N5" s="156"/>
    </row>
    <row r="6" spans="2:14">
      <c r="B6" s="102" t="s">
        <v>109</v>
      </c>
      <c r="C6" s="102" t="s">
        <v>110</v>
      </c>
      <c r="D6" s="198">
        <v>1731196</v>
      </c>
      <c r="E6" s="198">
        <v>9663</v>
      </c>
      <c r="F6" s="199">
        <v>5314</v>
      </c>
      <c r="G6" s="200">
        <f>E6-F6</f>
        <v>4349</v>
      </c>
      <c r="H6" s="201">
        <v>374</v>
      </c>
      <c r="I6" s="201"/>
      <c r="J6" s="201">
        <v>0</v>
      </c>
      <c r="K6" s="91">
        <v>9663</v>
      </c>
      <c r="L6" s="91"/>
      <c r="M6" s="91"/>
      <c r="N6" s="103">
        <f>L6+M6</f>
        <v>0</v>
      </c>
    </row>
    <row r="7" spans="2:14">
      <c r="B7" s="104" t="s">
        <v>111</v>
      </c>
      <c r="C7" s="104" t="s">
        <v>112</v>
      </c>
      <c r="D7" s="75">
        <v>5713</v>
      </c>
      <c r="E7" s="75">
        <v>49</v>
      </c>
      <c r="F7" s="74">
        <v>32</v>
      </c>
      <c r="G7" s="74">
        <v>17</v>
      </c>
      <c r="H7" s="97">
        <v>218</v>
      </c>
      <c r="I7" s="74"/>
      <c r="J7" s="75">
        <v>49</v>
      </c>
      <c r="K7" s="74">
        <v>0</v>
      </c>
      <c r="L7" s="74">
        <v>6</v>
      </c>
      <c r="M7" s="74">
        <v>10</v>
      </c>
      <c r="N7" s="74">
        <f>L7+M7</f>
        <v>16</v>
      </c>
    </row>
    <row r="8" spans="2:14">
      <c r="B8" s="104" t="s">
        <v>113</v>
      </c>
      <c r="C8" s="157" t="s">
        <v>114</v>
      </c>
      <c r="D8" s="75">
        <v>24625</v>
      </c>
      <c r="E8" s="105">
        <v>211</v>
      </c>
      <c r="F8" s="106">
        <v>78</v>
      </c>
      <c r="G8" s="105">
        <f>E8-F8</f>
        <v>133</v>
      </c>
      <c r="H8" s="106">
        <v>463</v>
      </c>
      <c r="I8" s="74"/>
      <c r="J8" s="75">
        <v>211</v>
      </c>
      <c r="K8" s="74">
        <v>0</v>
      </c>
      <c r="L8" s="74">
        <v>6</v>
      </c>
      <c r="M8" s="74">
        <v>28</v>
      </c>
      <c r="N8" s="74">
        <f t="shared" ref="N8:N13" si="0">L8+M8</f>
        <v>34</v>
      </c>
    </row>
    <row r="9" spans="2:14">
      <c r="B9" s="104" t="s">
        <v>115</v>
      </c>
      <c r="C9" s="157"/>
      <c r="D9" s="75">
        <v>15833</v>
      </c>
      <c r="E9" s="75">
        <v>225</v>
      </c>
      <c r="F9" s="74">
        <v>59</v>
      </c>
      <c r="G9" s="74">
        <v>166</v>
      </c>
      <c r="H9" s="74">
        <v>701</v>
      </c>
      <c r="I9" s="74"/>
      <c r="J9" s="75">
        <v>225</v>
      </c>
      <c r="K9" s="74">
        <v>0</v>
      </c>
      <c r="L9" s="74">
        <v>6</v>
      </c>
      <c r="M9" s="74">
        <v>30</v>
      </c>
      <c r="N9" s="74">
        <f t="shared" si="0"/>
        <v>36</v>
      </c>
    </row>
    <row r="10" spans="2:14" ht="15" customHeight="1">
      <c r="B10" s="104" t="s">
        <v>116</v>
      </c>
      <c r="C10" s="157"/>
      <c r="D10" s="75">
        <v>34250</v>
      </c>
      <c r="E10" s="75">
        <v>278</v>
      </c>
      <c r="F10" s="74">
        <v>153</v>
      </c>
      <c r="G10" s="75">
        <f>E10-F10</f>
        <v>125</v>
      </c>
      <c r="H10" s="74">
        <v>586</v>
      </c>
      <c r="I10" s="74"/>
      <c r="J10" s="75">
        <v>278</v>
      </c>
      <c r="K10" s="74">
        <v>0</v>
      </c>
      <c r="L10" s="74">
        <v>6</v>
      </c>
      <c r="M10" s="74">
        <v>30</v>
      </c>
      <c r="N10" s="74">
        <f t="shared" si="0"/>
        <v>36</v>
      </c>
    </row>
    <row r="11" spans="2:14">
      <c r="B11" s="104" t="s">
        <v>117</v>
      </c>
      <c r="C11" s="104" t="s">
        <v>118</v>
      </c>
      <c r="D11" s="75">
        <v>12635</v>
      </c>
      <c r="E11" s="75">
        <v>12</v>
      </c>
      <c r="F11" s="74">
        <v>8</v>
      </c>
      <c r="G11" s="75">
        <v>4</v>
      </c>
      <c r="H11" s="74">
        <v>36</v>
      </c>
      <c r="I11" s="74"/>
      <c r="J11" s="75">
        <v>12</v>
      </c>
      <c r="K11" s="74">
        <v>0</v>
      </c>
      <c r="L11" s="74">
        <v>6</v>
      </c>
      <c r="M11" s="74">
        <v>30</v>
      </c>
      <c r="N11" s="74">
        <f t="shared" si="0"/>
        <v>36</v>
      </c>
    </row>
    <row r="12" spans="2:14">
      <c r="B12" s="104" t="s">
        <v>119</v>
      </c>
      <c r="C12" s="158" t="s">
        <v>120</v>
      </c>
      <c r="D12" s="75">
        <v>1006</v>
      </c>
      <c r="E12" s="75">
        <v>39</v>
      </c>
      <c r="F12" s="74">
        <v>35</v>
      </c>
      <c r="G12" s="75">
        <f t="shared" ref="G12" si="1">E12-F12</f>
        <v>4</v>
      </c>
      <c r="H12" s="74">
        <v>7</v>
      </c>
      <c r="I12" s="74"/>
      <c r="J12" s="75">
        <v>39</v>
      </c>
      <c r="K12" s="74">
        <v>0</v>
      </c>
      <c r="L12" s="74">
        <v>6</v>
      </c>
      <c r="M12" s="74">
        <v>0</v>
      </c>
      <c r="N12" s="74">
        <f t="shared" si="0"/>
        <v>6</v>
      </c>
    </row>
    <row r="13" spans="2:14">
      <c r="B13" s="104" t="s">
        <v>121</v>
      </c>
      <c r="C13" s="158"/>
      <c r="D13" s="75">
        <v>1988</v>
      </c>
      <c r="E13" s="75">
        <v>0</v>
      </c>
      <c r="F13" s="74">
        <v>0</v>
      </c>
      <c r="G13" s="74">
        <v>0</v>
      </c>
      <c r="H13" s="74">
        <v>23</v>
      </c>
      <c r="I13" s="74"/>
      <c r="J13" s="75">
        <v>0</v>
      </c>
      <c r="K13" s="74">
        <v>0</v>
      </c>
      <c r="L13" s="74">
        <v>6</v>
      </c>
      <c r="M13" s="74">
        <v>0</v>
      </c>
      <c r="N13" s="74">
        <f t="shared" si="0"/>
        <v>6</v>
      </c>
    </row>
    <row r="14" spans="2:14">
      <c r="B14" s="159"/>
      <c r="C14" s="159"/>
      <c r="D14" s="75">
        <f>SUM(D6:D13)</f>
        <v>1827246</v>
      </c>
      <c r="E14" s="75">
        <f>SUM(E6:E13)</f>
        <v>10477</v>
      </c>
      <c r="F14" s="75">
        <f t="shared" ref="F14:H14" si="2">SUM(F6:F13)</f>
        <v>5679</v>
      </c>
      <c r="G14" s="75">
        <f t="shared" si="2"/>
        <v>4798</v>
      </c>
      <c r="H14" s="75">
        <f t="shared" si="2"/>
        <v>2408</v>
      </c>
      <c r="I14" s="74"/>
      <c r="J14" s="74">
        <f>SUM(J6:J12)</f>
        <v>814</v>
      </c>
      <c r="K14" s="74">
        <f>SUM(K6:K13)</f>
        <v>9663</v>
      </c>
      <c r="L14" s="74">
        <f>SUM(L6:L13)</f>
        <v>42</v>
      </c>
      <c r="M14" s="74">
        <f>SUM(M6:M13)</f>
        <v>128</v>
      </c>
      <c r="N14" s="74">
        <f>SUM(N6:N13)</f>
        <v>170</v>
      </c>
    </row>
    <row r="15" spans="2:14" ht="15" thickBot="1">
      <c r="D15" s="52"/>
      <c r="F15" s="107"/>
    </row>
    <row r="16" spans="2:14" ht="29.5" thickBot="1">
      <c r="B16" s="114" t="s">
        <v>200</v>
      </c>
      <c r="C16" s="115" t="s">
        <v>181</v>
      </c>
      <c r="D16" s="115" t="s">
        <v>192</v>
      </c>
      <c r="E16" s="115" t="s">
        <v>193</v>
      </c>
      <c r="F16" s="115" t="s">
        <v>194</v>
      </c>
      <c r="G16" s="115" t="s">
        <v>185</v>
      </c>
      <c r="H16" s="115" t="s">
        <v>91</v>
      </c>
      <c r="I16" s="115" t="s">
        <v>90</v>
      </c>
      <c r="J16" s="115" t="s">
        <v>195</v>
      </c>
    </row>
    <row r="17" spans="2:10" ht="29.5" thickBot="1">
      <c r="B17" s="108" t="s">
        <v>196</v>
      </c>
      <c r="C17" s="111">
        <v>310766</v>
      </c>
      <c r="D17" s="112">
        <v>158491</v>
      </c>
      <c r="E17" s="112">
        <v>152275</v>
      </c>
      <c r="F17" s="113" t="s">
        <v>197</v>
      </c>
      <c r="G17" s="113">
        <v>5685</v>
      </c>
      <c r="H17" s="113" t="s">
        <v>197</v>
      </c>
      <c r="I17" s="113" t="s">
        <v>197</v>
      </c>
      <c r="J17" s="113">
        <v>147</v>
      </c>
    </row>
    <row r="18" spans="2:10" ht="15" thickBot="1">
      <c r="B18" s="108" t="s">
        <v>198</v>
      </c>
      <c r="C18" s="113">
        <v>14971</v>
      </c>
      <c r="D18" s="113">
        <v>7636</v>
      </c>
      <c r="E18" s="113">
        <v>7335</v>
      </c>
      <c r="F18" s="113" t="s">
        <v>197</v>
      </c>
      <c r="G18" s="113" t="s">
        <v>197</v>
      </c>
      <c r="H18" s="113">
        <v>1040</v>
      </c>
      <c r="I18" s="113">
        <v>13931</v>
      </c>
      <c r="J18" s="113" t="s">
        <v>197</v>
      </c>
    </row>
    <row r="19" spans="2:10" ht="15" thickBot="1">
      <c r="B19" s="108"/>
      <c r="C19" s="109"/>
      <c r="D19" s="109"/>
      <c r="E19" s="109"/>
      <c r="F19" s="109"/>
      <c r="G19" s="109"/>
      <c r="H19" s="109"/>
      <c r="I19" s="109"/>
      <c r="J19" s="109"/>
    </row>
  </sheetData>
  <mergeCells count="19">
    <mergeCell ref="C12:C13"/>
    <mergeCell ref="B14:C14"/>
    <mergeCell ref="J3:J5"/>
    <mergeCell ref="K3:K5"/>
    <mergeCell ref="L3:N3"/>
    <mergeCell ref="B4:B5"/>
    <mergeCell ref="C4:C5"/>
    <mergeCell ref="D4:D5"/>
    <mergeCell ref="E4:E5"/>
    <mergeCell ref="L4:L5"/>
    <mergeCell ref="M4:M5"/>
    <mergeCell ref="B3:C3"/>
    <mergeCell ref="D3:E3"/>
    <mergeCell ref="F3:F5"/>
    <mergeCell ref="G3:G5"/>
    <mergeCell ref="H3:H5"/>
    <mergeCell ref="I3:I5"/>
    <mergeCell ref="N4:N5"/>
    <mergeCell ref="C8:C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ED5D-6285-4CB8-9D7A-B27A89D861E8}">
  <dimension ref="A2:W31"/>
  <sheetViews>
    <sheetView workbookViewId="0">
      <selection activeCell="G18" sqref="G18"/>
    </sheetView>
  </sheetViews>
  <sheetFormatPr defaultColWidth="8.81640625" defaultRowHeight="14.5"/>
  <cols>
    <col min="1" max="1" width="3.26953125" style="69" customWidth="1"/>
    <col min="2" max="2" width="15.54296875" style="69" customWidth="1"/>
    <col min="3" max="3" width="13.81640625" style="69" customWidth="1"/>
    <col min="4" max="4" width="11.1796875" style="69" customWidth="1"/>
    <col min="5" max="5" width="9.453125" style="69" customWidth="1"/>
    <col min="6" max="6" width="8.54296875" style="69" customWidth="1"/>
    <col min="7" max="16384" width="8.81640625" style="69"/>
  </cols>
  <sheetData>
    <row r="2" spans="1:23">
      <c r="B2" s="179" t="s">
        <v>155</v>
      </c>
      <c r="C2" s="179"/>
      <c r="D2" s="179"/>
      <c r="E2" s="179"/>
      <c r="F2" s="179"/>
      <c r="G2" s="179"/>
      <c r="H2" s="179"/>
      <c r="I2" s="179"/>
      <c r="J2" s="179"/>
      <c r="K2" s="179"/>
      <c r="L2" s="179"/>
      <c r="M2" s="179"/>
      <c r="N2" s="179"/>
      <c r="O2" s="179"/>
      <c r="P2" s="179"/>
    </row>
    <row r="4" spans="1:23" s="70" customFormat="1" ht="22.5" customHeight="1">
      <c r="A4" s="169" t="s">
        <v>84</v>
      </c>
      <c r="B4" s="168" t="s">
        <v>85</v>
      </c>
      <c r="C4" s="168" t="s">
        <v>86</v>
      </c>
      <c r="D4" s="168" t="s">
        <v>156</v>
      </c>
      <c r="E4" s="180" t="s">
        <v>87</v>
      </c>
      <c r="F4" s="181"/>
      <c r="G4" s="169" t="s">
        <v>88</v>
      </c>
      <c r="H4" s="169"/>
      <c r="I4" s="182" t="s">
        <v>89</v>
      </c>
      <c r="J4" s="183"/>
      <c r="K4" s="183"/>
      <c r="L4" s="183"/>
      <c r="M4" s="183"/>
      <c r="N4" s="183"/>
      <c r="O4" s="183"/>
      <c r="P4" s="183"/>
      <c r="Q4" s="183"/>
      <c r="R4" s="183"/>
      <c r="S4" s="183"/>
      <c r="T4" s="183"/>
      <c r="U4" s="183"/>
      <c r="V4" s="183"/>
      <c r="W4" s="184"/>
    </row>
    <row r="5" spans="1:23" s="70" customFormat="1" ht="23.65" customHeight="1">
      <c r="A5" s="169"/>
      <c r="B5" s="169"/>
      <c r="C5" s="169"/>
      <c r="D5" s="168"/>
      <c r="E5" s="71" t="s">
        <v>90</v>
      </c>
      <c r="F5" s="71" t="s">
        <v>91</v>
      </c>
      <c r="G5" s="72" t="s">
        <v>92</v>
      </c>
      <c r="H5" s="72" t="s">
        <v>93</v>
      </c>
      <c r="I5" s="73" t="s">
        <v>94</v>
      </c>
      <c r="J5" s="72" t="s">
        <v>95</v>
      </c>
      <c r="K5" s="72" t="s">
        <v>96</v>
      </c>
      <c r="L5" s="72" t="s">
        <v>97</v>
      </c>
      <c r="M5" s="72" t="s">
        <v>98</v>
      </c>
      <c r="N5" s="72" t="s">
        <v>99</v>
      </c>
      <c r="O5" s="72" t="s">
        <v>100</v>
      </c>
      <c r="P5" s="72" t="s">
        <v>101</v>
      </c>
      <c r="Q5" s="72" t="s">
        <v>102</v>
      </c>
      <c r="R5" s="72" t="s">
        <v>103</v>
      </c>
      <c r="S5" s="72" t="s">
        <v>104</v>
      </c>
      <c r="T5" s="72" t="s">
        <v>105</v>
      </c>
      <c r="U5" s="72" t="s">
        <v>106</v>
      </c>
      <c r="V5" s="72" t="s">
        <v>107</v>
      </c>
      <c r="W5" s="72" t="s">
        <v>108</v>
      </c>
    </row>
    <row r="6" spans="1:23">
      <c r="A6" s="74">
        <v>1</v>
      </c>
      <c r="B6" s="74" t="s">
        <v>109</v>
      </c>
      <c r="C6" s="74" t="s">
        <v>110</v>
      </c>
      <c r="D6" s="75">
        <v>1466125</v>
      </c>
      <c r="E6" s="75">
        <f>D6</f>
        <v>1466125</v>
      </c>
      <c r="F6" s="75">
        <f>D6-E6</f>
        <v>0</v>
      </c>
      <c r="G6" s="75">
        <v>710455</v>
      </c>
      <c r="H6" s="75">
        <f>D6-G6</f>
        <v>755670</v>
      </c>
      <c r="I6" s="75">
        <v>180339</v>
      </c>
      <c r="J6" s="75">
        <v>176226</v>
      </c>
      <c r="K6" s="75">
        <v>120156</v>
      </c>
      <c r="L6" s="75">
        <v>85331</v>
      </c>
      <c r="M6" s="75">
        <v>88901</v>
      </c>
      <c r="N6" s="75">
        <v>120581</v>
      </c>
      <c r="O6" s="75">
        <v>148816</v>
      </c>
      <c r="P6" s="75">
        <v>117371</v>
      </c>
      <c r="Q6" s="75">
        <v>100118</v>
      </c>
      <c r="R6" s="75">
        <v>86705</v>
      </c>
      <c r="S6" s="75">
        <v>71296</v>
      </c>
      <c r="T6" s="75">
        <v>63293</v>
      </c>
      <c r="U6" s="75">
        <v>44047</v>
      </c>
      <c r="V6" s="75">
        <v>25748</v>
      </c>
      <c r="W6" s="75">
        <v>37197</v>
      </c>
    </row>
    <row r="7" spans="1:23">
      <c r="A7" s="74">
        <v>2</v>
      </c>
      <c r="B7" s="74" t="s">
        <v>111</v>
      </c>
      <c r="C7" s="74" t="s">
        <v>112</v>
      </c>
      <c r="D7" s="75">
        <f>E7+F7</f>
        <v>88078</v>
      </c>
      <c r="E7" s="75">
        <v>30777</v>
      </c>
      <c r="F7" s="75">
        <f>28980+28321</f>
        <v>57301</v>
      </c>
      <c r="G7" s="75">
        <v>44017</v>
      </c>
      <c r="H7" s="75">
        <f>88078-G7</f>
        <v>44061</v>
      </c>
      <c r="I7" s="75">
        <v>11038</v>
      </c>
      <c r="J7" s="75">
        <v>10371</v>
      </c>
      <c r="K7" s="75">
        <v>8324</v>
      </c>
      <c r="L7" s="75">
        <v>7477</v>
      </c>
      <c r="M7" s="75">
        <v>8202</v>
      </c>
      <c r="N7" s="75">
        <v>7096</v>
      </c>
      <c r="O7" s="75">
        <v>6414</v>
      </c>
      <c r="P7" s="75">
        <v>5553</v>
      </c>
      <c r="Q7" s="75">
        <v>5436</v>
      </c>
      <c r="R7" s="75">
        <v>4945</v>
      </c>
      <c r="S7" s="75">
        <v>4143</v>
      </c>
      <c r="T7" s="75">
        <v>3480</v>
      </c>
      <c r="U7" s="75">
        <v>2317</v>
      </c>
      <c r="V7" s="75">
        <v>1275</v>
      </c>
      <c r="W7" s="75">
        <v>1997</v>
      </c>
    </row>
    <row r="8" spans="1:23">
      <c r="A8" s="74">
        <v>3</v>
      </c>
      <c r="B8" s="74" t="s">
        <v>113</v>
      </c>
      <c r="C8" s="159" t="s">
        <v>114</v>
      </c>
      <c r="D8" s="75">
        <v>90642</v>
      </c>
      <c r="E8" s="75">
        <v>74985</v>
      </c>
      <c r="F8" s="75">
        <f t="shared" ref="F8:F13" si="0">D8-E8</f>
        <v>15657</v>
      </c>
      <c r="G8" s="75">
        <v>45556</v>
      </c>
      <c r="H8" s="75">
        <f t="shared" ref="H8:H13" si="1">D8-G8</f>
        <v>45086</v>
      </c>
      <c r="I8" s="75">
        <v>9375</v>
      </c>
      <c r="J8" s="75">
        <v>6735</v>
      </c>
      <c r="K8" s="75">
        <v>7908</v>
      </c>
      <c r="L8" s="75">
        <v>10026</v>
      </c>
      <c r="M8" s="75">
        <v>10110</v>
      </c>
      <c r="N8" s="75">
        <v>7680</v>
      </c>
      <c r="O8" s="76">
        <f>D8-SUM(I8:N8)-SUM(P8:W8)</f>
        <v>6940</v>
      </c>
      <c r="P8" s="75">
        <v>7340</v>
      </c>
      <c r="Q8" s="74">
        <v>6372</v>
      </c>
      <c r="R8" s="74">
        <v>5803</v>
      </c>
      <c r="S8" s="74">
        <v>4371</v>
      </c>
      <c r="T8" s="74">
        <v>2591</v>
      </c>
      <c r="U8" s="74">
        <v>1880</v>
      </c>
      <c r="V8" s="74">
        <v>1357</v>
      </c>
      <c r="W8" s="74">
        <v>2154</v>
      </c>
    </row>
    <row r="9" spans="1:23">
      <c r="A9" s="74">
        <v>4</v>
      </c>
      <c r="B9" s="74" t="s">
        <v>115</v>
      </c>
      <c r="C9" s="159"/>
      <c r="D9" s="77">
        <v>104032</v>
      </c>
      <c r="E9" s="77">
        <v>100183</v>
      </c>
      <c r="F9" s="77">
        <f>D9-E9</f>
        <v>3849</v>
      </c>
      <c r="G9" s="76">
        <v>51176</v>
      </c>
      <c r="H9" s="76">
        <f t="shared" si="1"/>
        <v>52856</v>
      </c>
      <c r="I9" s="77">
        <v>12028</v>
      </c>
      <c r="J9" s="77">
        <v>11476</v>
      </c>
      <c r="K9" s="77">
        <v>8550</v>
      </c>
      <c r="L9" s="77">
        <v>6470</v>
      </c>
      <c r="M9" s="77">
        <v>7001</v>
      </c>
      <c r="N9" s="77">
        <v>8784</v>
      </c>
      <c r="O9" s="77">
        <v>9498</v>
      </c>
      <c r="P9" s="77">
        <v>7547</v>
      </c>
      <c r="Q9" s="77">
        <v>6673</v>
      </c>
      <c r="R9" s="74">
        <v>6575</v>
      </c>
      <c r="S9" s="74">
        <v>6233</v>
      </c>
      <c r="T9" s="74">
        <v>5638</v>
      </c>
      <c r="U9" s="74">
        <v>3282</v>
      </c>
      <c r="V9" s="74">
        <v>1725</v>
      </c>
      <c r="W9" s="74">
        <v>2552</v>
      </c>
    </row>
    <row r="10" spans="1:23">
      <c r="A10" s="74">
        <v>5</v>
      </c>
      <c r="B10" s="74" t="s">
        <v>116</v>
      </c>
      <c r="C10" s="159"/>
      <c r="D10" s="75">
        <v>107755</v>
      </c>
      <c r="E10" s="75">
        <v>37217</v>
      </c>
      <c r="F10" s="75">
        <f>D10-E10</f>
        <v>70538</v>
      </c>
      <c r="G10" s="75">
        <v>54706</v>
      </c>
      <c r="H10" s="75">
        <f t="shared" si="1"/>
        <v>53049</v>
      </c>
      <c r="I10" s="75">
        <v>11889</v>
      </c>
      <c r="J10" s="75">
        <v>11529</v>
      </c>
      <c r="K10" s="75">
        <v>9366</v>
      </c>
      <c r="L10" s="75">
        <v>7915</v>
      </c>
      <c r="M10" s="75">
        <v>7994</v>
      </c>
      <c r="N10" s="75">
        <v>8252</v>
      </c>
      <c r="O10" s="75">
        <v>8570</v>
      </c>
      <c r="P10" s="75">
        <v>7683</v>
      </c>
      <c r="Q10" s="75">
        <v>7304</v>
      </c>
      <c r="R10" s="75">
        <v>7024</v>
      </c>
      <c r="S10" s="75">
        <v>6298</v>
      </c>
      <c r="T10" s="75">
        <v>5507</v>
      </c>
      <c r="U10" s="75">
        <v>3715</v>
      </c>
      <c r="V10" s="75">
        <v>2108</v>
      </c>
      <c r="W10" s="75">
        <v>2601</v>
      </c>
    </row>
    <row r="11" spans="1:23">
      <c r="A11" s="74">
        <v>6</v>
      </c>
      <c r="B11" s="74" t="s">
        <v>117</v>
      </c>
      <c r="C11" s="74" t="s">
        <v>118</v>
      </c>
      <c r="D11" s="78">
        <v>82020</v>
      </c>
      <c r="E11" s="78">
        <v>46221</v>
      </c>
      <c r="F11" s="78">
        <f t="shared" si="0"/>
        <v>35799</v>
      </c>
      <c r="G11" s="78">
        <v>41322</v>
      </c>
      <c r="H11" s="78">
        <f t="shared" si="1"/>
        <v>40698</v>
      </c>
      <c r="I11" s="78">
        <v>10050</v>
      </c>
      <c r="J11" s="78">
        <v>9378</v>
      </c>
      <c r="K11" s="78">
        <v>7089</v>
      </c>
      <c r="L11" s="78">
        <v>5454</v>
      </c>
      <c r="M11" s="78">
        <v>5690</v>
      </c>
      <c r="N11" s="78">
        <v>6700</v>
      </c>
      <c r="O11" s="78">
        <v>7150</v>
      </c>
      <c r="P11" s="75">
        <v>6141</v>
      </c>
      <c r="Q11" s="75">
        <v>5485</v>
      </c>
      <c r="R11" s="75">
        <v>4835</v>
      </c>
      <c r="S11" s="75">
        <v>4100</v>
      </c>
      <c r="T11" s="75">
        <v>3816</v>
      </c>
      <c r="U11" s="75">
        <v>2788</v>
      </c>
      <c r="V11" s="75">
        <v>1494</v>
      </c>
      <c r="W11" s="75">
        <v>1850</v>
      </c>
    </row>
    <row r="12" spans="1:23" ht="14.5" customHeight="1">
      <c r="A12" s="74">
        <v>7</v>
      </c>
      <c r="B12" s="74" t="s">
        <v>119</v>
      </c>
      <c r="C12" s="175" t="s">
        <v>120</v>
      </c>
      <c r="D12" s="75">
        <v>69858</v>
      </c>
      <c r="E12" s="75">
        <v>26742</v>
      </c>
      <c r="F12" s="75">
        <f t="shared" si="0"/>
        <v>43116</v>
      </c>
      <c r="G12" s="75">
        <v>35568</v>
      </c>
      <c r="H12" s="75">
        <f t="shared" si="1"/>
        <v>34290</v>
      </c>
      <c r="I12" s="75">
        <v>8642</v>
      </c>
      <c r="J12" s="75">
        <v>7902</v>
      </c>
      <c r="K12" s="75">
        <v>5718</v>
      </c>
      <c r="L12" s="75">
        <v>4866</v>
      </c>
      <c r="M12" s="75">
        <v>5250</v>
      </c>
      <c r="N12" s="75">
        <v>6038</v>
      </c>
      <c r="O12" s="75">
        <v>6951</v>
      </c>
      <c r="P12" s="74">
        <v>5601</v>
      </c>
      <c r="Q12" s="74">
        <v>4486</v>
      </c>
      <c r="R12" s="74">
        <v>3977</v>
      </c>
      <c r="S12" s="74">
        <v>3299</v>
      </c>
      <c r="T12" s="74">
        <v>2811</v>
      </c>
      <c r="U12" s="74">
        <v>1683</v>
      </c>
      <c r="V12" s="74">
        <v>926</v>
      </c>
      <c r="W12" s="74">
        <v>1708</v>
      </c>
    </row>
    <row r="13" spans="1:23" ht="14.5" customHeight="1">
      <c r="A13" s="74">
        <v>8</v>
      </c>
      <c r="B13" s="74" t="s">
        <v>121</v>
      </c>
      <c r="C13" s="175"/>
      <c r="D13" s="75">
        <v>69859</v>
      </c>
      <c r="E13" s="75">
        <v>44714</v>
      </c>
      <c r="F13" s="75">
        <f t="shared" si="0"/>
        <v>25145</v>
      </c>
      <c r="G13" s="75">
        <v>35046</v>
      </c>
      <c r="H13" s="75">
        <f t="shared" si="1"/>
        <v>34813</v>
      </c>
      <c r="I13" s="75">
        <v>8038</v>
      </c>
      <c r="J13" s="75">
        <v>7982</v>
      </c>
      <c r="K13" s="75">
        <v>6345</v>
      </c>
      <c r="L13" s="75">
        <v>5027</v>
      </c>
      <c r="M13" s="75">
        <v>4969</v>
      </c>
      <c r="N13" s="75">
        <v>5763</v>
      </c>
      <c r="O13" s="75">
        <v>6457</v>
      </c>
      <c r="P13" s="74">
        <v>5492</v>
      </c>
      <c r="Q13" s="74">
        <v>4799</v>
      </c>
      <c r="R13" s="74">
        <v>4106</v>
      </c>
      <c r="S13" s="74">
        <v>3402</v>
      </c>
      <c r="T13" s="74">
        <v>2902</v>
      </c>
      <c r="U13" s="74">
        <v>2021</v>
      </c>
      <c r="V13" s="74">
        <v>1129</v>
      </c>
      <c r="W13" s="74">
        <v>1427</v>
      </c>
    </row>
    <row r="14" spans="1:23">
      <c r="A14" s="176" t="s">
        <v>122</v>
      </c>
      <c r="B14" s="177"/>
      <c r="C14" s="178"/>
      <c r="D14" s="75">
        <f>SUM(D6:D13)</f>
        <v>2078369</v>
      </c>
      <c r="E14" s="75">
        <f t="shared" ref="E14:W14" si="2">SUM(E6:E13)</f>
        <v>1826964</v>
      </c>
      <c r="F14" s="75">
        <f t="shared" si="2"/>
        <v>251405</v>
      </c>
      <c r="G14" s="75">
        <f t="shared" si="2"/>
        <v>1017846</v>
      </c>
      <c r="H14" s="75">
        <f t="shared" si="2"/>
        <v>1060523</v>
      </c>
      <c r="I14" s="75">
        <f t="shared" si="2"/>
        <v>251399</v>
      </c>
      <c r="J14" s="75">
        <f t="shared" si="2"/>
        <v>241599</v>
      </c>
      <c r="K14" s="75">
        <f t="shared" si="2"/>
        <v>173456</v>
      </c>
      <c r="L14" s="75">
        <f t="shared" si="2"/>
        <v>132566</v>
      </c>
      <c r="M14" s="75">
        <f t="shared" si="2"/>
        <v>138117</v>
      </c>
      <c r="N14" s="75">
        <f t="shared" si="2"/>
        <v>170894</v>
      </c>
      <c r="O14" s="75">
        <f t="shared" si="2"/>
        <v>200796</v>
      </c>
      <c r="P14" s="75">
        <f t="shared" si="2"/>
        <v>162728</v>
      </c>
      <c r="Q14" s="75">
        <f t="shared" si="2"/>
        <v>140673</v>
      </c>
      <c r="R14" s="75">
        <f t="shared" si="2"/>
        <v>123970</v>
      </c>
      <c r="S14" s="75">
        <f t="shared" si="2"/>
        <v>103142</v>
      </c>
      <c r="T14" s="75">
        <f t="shared" si="2"/>
        <v>90038</v>
      </c>
      <c r="U14" s="75">
        <f t="shared" si="2"/>
        <v>61733</v>
      </c>
      <c r="V14" s="75">
        <f t="shared" si="2"/>
        <v>35762</v>
      </c>
      <c r="W14" s="75">
        <f t="shared" si="2"/>
        <v>51486</v>
      </c>
    </row>
    <row r="15" spans="1:23">
      <c r="G15" s="76"/>
      <c r="H15" s="76"/>
    </row>
    <row r="18" spans="16:23">
      <c r="P18" s="76"/>
      <c r="Q18" s="76"/>
      <c r="R18" s="76"/>
      <c r="S18" s="76"/>
      <c r="T18" s="76"/>
      <c r="U18" s="76"/>
      <c r="V18" s="76"/>
      <c r="W18" s="76"/>
    </row>
    <row r="19" spans="16:23">
      <c r="P19" s="76"/>
      <c r="Q19" s="76"/>
      <c r="R19" s="76"/>
      <c r="S19" s="76"/>
      <c r="T19" s="76"/>
      <c r="U19" s="76"/>
      <c r="V19" s="76"/>
      <c r="W19" s="76"/>
    </row>
    <row r="20" spans="16:23">
      <c r="P20" s="76"/>
      <c r="Q20" s="76"/>
      <c r="R20" s="76"/>
      <c r="S20" s="76"/>
      <c r="T20" s="76"/>
      <c r="U20" s="76"/>
      <c r="V20" s="76"/>
      <c r="W20" s="76"/>
    </row>
    <row r="21" spans="16:23">
      <c r="P21" s="76"/>
      <c r="Q21" s="76"/>
      <c r="R21" s="76"/>
      <c r="S21" s="76"/>
      <c r="T21" s="76"/>
      <c r="U21" s="76"/>
      <c r="V21" s="76"/>
      <c r="W21" s="76"/>
    </row>
    <row r="22" spans="16:23">
      <c r="P22" s="76"/>
      <c r="Q22" s="76"/>
      <c r="R22" s="76"/>
      <c r="S22" s="76"/>
      <c r="T22" s="76"/>
      <c r="U22" s="76"/>
      <c r="V22" s="76"/>
      <c r="W22" s="76"/>
    </row>
    <row r="23" spans="16:23">
      <c r="P23" s="76"/>
      <c r="Q23" s="76"/>
      <c r="R23" s="76"/>
      <c r="S23" s="76"/>
      <c r="T23" s="76"/>
      <c r="U23" s="76"/>
      <c r="V23" s="76"/>
      <c r="W23" s="76"/>
    </row>
    <row r="24" spans="16:23">
      <c r="P24" s="76"/>
      <c r="Q24" s="76"/>
      <c r="R24" s="76"/>
      <c r="S24" s="76"/>
      <c r="T24" s="76"/>
      <c r="U24" s="76"/>
      <c r="V24" s="76"/>
      <c r="W24" s="76"/>
    </row>
    <row r="25" spans="16:23">
      <c r="P25" s="76"/>
      <c r="Q25" s="76"/>
      <c r="R25" s="76"/>
      <c r="S25" s="76"/>
      <c r="T25" s="76"/>
      <c r="U25" s="76"/>
      <c r="V25" s="76"/>
      <c r="W25" s="76"/>
    </row>
    <row r="26" spans="16:23">
      <c r="P26" s="76"/>
      <c r="Q26" s="76"/>
      <c r="R26" s="76"/>
      <c r="S26" s="76"/>
      <c r="T26" s="76"/>
      <c r="U26" s="76"/>
      <c r="V26" s="76"/>
      <c r="W26" s="76"/>
    </row>
    <row r="27" spans="16:23">
      <c r="P27" s="76"/>
      <c r="Q27" s="76"/>
      <c r="R27" s="76"/>
      <c r="S27" s="76"/>
      <c r="T27" s="76"/>
      <c r="U27" s="76"/>
      <c r="V27" s="76"/>
      <c r="W27" s="76"/>
    </row>
    <row r="28" spans="16:23">
      <c r="P28" s="76"/>
      <c r="Q28" s="76"/>
      <c r="R28" s="76"/>
      <c r="S28" s="76"/>
      <c r="T28" s="76"/>
      <c r="U28" s="76"/>
      <c r="V28" s="76"/>
      <c r="W28" s="76"/>
    </row>
    <row r="29" spans="16:23">
      <c r="P29" s="76"/>
      <c r="Q29" s="76"/>
      <c r="R29" s="76"/>
      <c r="S29" s="76"/>
      <c r="T29" s="76"/>
      <c r="U29" s="76"/>
      <c r="V29" s="76"/>
      <c r="W29" s="76"/>
    </row>
    <row r="30" spans="16:23">
      <c r="P30" s="76"/>
      <c r="Q30" s="76"/>
      <c r="R30" s="76"/>
      <c r="S30" s="76"/>
      <c r="T30" s="76"/>
      <c r="U30" s="76"/>
      <c r="V30" s="76"/>
      <c r="W30" s="76"/>
    </row>
    <row r="31" spans="16:23">
      <c r="P31" s="76"/>
      <c r="Q31" s="76"/>
      <c r="R31" s="76"/>
      <c r="S31" s="76"/>
      <c r="T31" s="76"/>
      <c r="U31" s="76"/>
      <c r="V31" s="76"/>
      <c r="W31" s="76"/>
    </row>
  </sheetData>
  <mergeCells count="11">
    <mergeCell ref="C8:C10"/>
    <mergeCell ref="C12:C13"/>
    <mergeCell ref="A14:C14"/>
    <mergeCell ref="B2:P2"/>
    <mergeCell ref="A4:A5"/>
    <mergeCell ref="B4:B5"/>
    <mergeCell ref="C4:C5"/>
    <mergeCell ref="D4:D5"/>
    <mergeCell ref="E4:F4"/>
    <mergeCell ref="G4:H4"/>
    <mergeCell ref="I4:W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4916-1DBB-4F24-82A9-423420B40665}">
  <dimension ref="A1:Y49"/>
  <sheetViews>
    <sheetView workbookViewId="0">
      <selection activeCell="K16" sqref="K16"/>
    </sheetView>
  </sheetViews>
  <sheetFormatPr defaultColWidth="8.81640625" defaultRowHeight="14.5"/>
  <cols>
    <col min="1" max="1" width="4.453125" customWidth="1"/>
    <col min="2" max="2" width="14.453125" customWidth="1"/>
    <col min="3" max="3" width="14.7265625" customWidth="1"/>
    <col min="4" max="4" width="15.453125" customWidth="1"/>
    <col min="5" max="5" width="15.81640625" customWidth="1"/>
    <col min="6" max="6" width="16" customWidth="1"/>
  </cols>
  <sheetData>
    <row r="1" spans="1:13">
      <c r="B1" t="s">
        <v>157</v>
      </c>
      <c r="C1" t="s">
        <v>158</v>
      </c>
    </row>
    <row r="3" spans="1:13" ht="43.5">
      <c r="A3" s="72" t="s">
        <v>84</v>
      </c>
      <c r="B3" s="72" t="s">
        <v>159</v>
      </c>
      <c r="C3" s="71" t="s">
        <v>160</v>
      </c>
      <c r="D3" s="79" t="s">
        <v>161</v>
      </c>
      <c r="E3" s="80"/>
      <c r="F3" s="81"/>
      <c r="G3" s="81"/>
    </row>
    <row r="4" spans="1:13">
      <c r="A4" s="82">
        <v>1</v>
      </c>
      <c r="B4" s="83" t="s">
        <v>162</v>
      </c>
      <c r="C4" s="84">
        <v>380328</v>
      </c>
      <c r="D4" s="85">
        <v>1437</v>
      </c>
      <c r="E4" s="86">
        <f>D4+D5+D6+D7+D8+D9+D10</f>
        <v>9663</v>
      </c>
      <c r="H4" s="52"/>
      <c r="I4" s="52"/>
    </row>
    <row r="5" spans="1:13">
      <c r="A5" s="82">
        <v>2</v>
      </c>
      <c r="B5" s="83" t="s">
        <v>163</v>
      </c>
      <c r="C5" s="84">
        <v>399805</v>
      </c>
      <c r="D5" s="85">
        <v>5328</v>
      </c>
      <c r="E5" s="87"/>
      <c r="H5" s="52"/>
      <c r="I5" s="52"/>
    </row>
    <row r="6" spans="1:13">
      <c r="A6" s="82"/>
      <c r="B6" s="83" t="s">
        <v>164</v>
      </c>
      <c r="C6" s="84">
        <v>248046</v>
      </c>
      <c r="D6" s="85">
        <v>1820</v>
      </c>
      <c r="E6" s="87"/>
      <c r="H6" s="52"/>
      <c r="I6" s="52"/>
    </row>
    <row r="7" spans="1:13">
      <c r="A7" s="82">
        <v>3</v>
      </c>
      <c r="B7" s="83" t="s">
        <v>165</v>
      </c>
      <c r="C7" s="84">
        <v>432108</v>
      </c>
      <c r="D7" s="85">
        <v>714</v>
      </c>
      <c r="E7" s="87"/>
      <c r="H7" s="52"/>
      <c r="I7" s="52"/>
    </row>
    <row r="8" spans="1:13">
      <c r="A8" s="82">
        <v>5</v>
      </c>
      <c r="B8" s="83" t="s">
        <v>166</v>
      </c>
      <c r="C8" s="84">
        <v>0</v>
      </c>
      <c r="D8" s="85">
        <v>0</v>
      </c>
      <c r="E8" s="87"/>
      <c r="H8" s="52"/>
      <c r="I8" s="52"/>
    </row>
    <row r="9" spans="1:13" ht="29">
      <c r="A9" s="82">
        <v>6</v>
      </c>
      <c r="B9" s="88" t="s">
        <v>167</v>
      </c>
      <c r="C9" s="84">
        <v>73895</v>
      </c>
      <c r="D9" s="85">
        <v>95</v>
      </c>
      <c r="E9" s="87"/>
      <c r="H9" s="52"/>
      <c r="I9" s="52"/>
    </row>
    <row r="10" spans="1:13">
      <c r="A10" s="82">
        <v>7</v>
      </c>
      <c r="B10" s="83" t="s">
        <v>168</v>
      </c>
      <c r="C10" s="84">
        <v>197014</v>
      </c>
      <c r="D10" s="85">
        <v>269</v>
      </c>
      <c r="E10" s="87"/>
      <c r="H10" s="52"/>
      <c r="I10" s="52"/>
    </row>
    <row r="11" spans="1:13">
      <c r="A11" s="82">
        <v>8</v>
      </c>
      <c r="B11" s="89" t="s">
        <v>169</v>
      </c>
      <c r="C11" s="84">
        <v>24675</v>
      </c>
      <c r="D11" s="85">
        <v>211</v>
      </c>
      <c r="E11" s="90"/>
      <c r="H11" s="52"/>
      <c r="I11" s="52"/>
    </row>
    <row r="12" spans="1:13">
      <c r="A12" s="82">
        <v>9</v>
      </c>
      <c r="B12" s="89" t="s">
        <v>170</v>
      </c>
      <c r="C12" s="84">
        <v>15833</v>
      </c>
      <c r="D12" s="85">
        <v>225</v>
      </c>
      <c r="E12" s="90"/>
      <c r="H12" s="52"/>
      <c r="I12" s="52"/>
    </row>
    <row r="13" spans="1:13">
      <c r="A13" s="82">
        <v>10</v>
      </c>
      <c r="B13" s="89" t="s">
        <v>171</v>
      </c>
      <c r="C13" s="84">
        <v>12635</v>
      </c>
      <c r="D13" s="85">
        <v>12</v>
      </c>
      <c r="H13" s="52"/>
      <c r="I13" s="52"/>
    </row>
    <row r="14" spans="1:13">
      <c r="A14" s="82">
        <v>11</v>
      </c>
      <c r="B14" s="89" t="s">
        <v>172</v>
      </c>
      <c r="C14" s="84">
        <v>5713</v>
      </c>
      <c r="D14" s="84">
        <v>49</v>
      </c>
      <c r="H14" s="52"/>
      <c r="I14" s="52"/>
    </row>
    <row r="15" spans="1:13">
      <c r="A15" s="82">
        <v>12</v>
      </c>
      <c r="B15" s="89" t="s">
        <v>173</v>
      </c>
      <c r="C15" s="84">
        <v>34250</v>
      </c>
      <c r="D15" s="84">
        <v>278</v>
      </c>
      <c r="H15" s="52"/>
      <c r="I15" s="52"/>
      <c r="M15" s="52"/>
    </row>
    <row r="16" spans="1:13">
      <c r="A16" s="82">
        <v>13</v>
      </c>
      <c r="B16" s="89" t="s">
        <v>174</v>
      </c>
      <c r="C16" s="84">
        <v>1006</v>
      </c>
      <c r="D16" s="84">
        <v>39</v>
      </c>
      <c r="H16" s="52"/>
      <c r="I16" s="52"/>
    </row>
    <row r="17" spans="1:25">
      <c r="A17" s="82">
        <v>14</v>
      </c>
      <c r="B17" s="89" t="s">
        <v>175</v>
      </c>
      <c r="C17" s="84">
        <v>1988</v>
      </c>
      <c r="D17" s="84">
        <v>0</v>
      </c>
      <c r="H17" s="52"/>
      <c r="I17" s="52"/>
    </row>
    <row r="18" spans="1:25">
      <c r="A18" s="89"/>
      <c r="B18" s="89" t="s">
        <v>122</v>
      </c>
      <c r="C18" s="84">
        <f>SUM(C4:C17)</f>
        <v>1827296</v>
      </c>
      <c r="D18" s="84">
        <f>SUM(D4:D17)</f>
        <v>10477</v>
      </c>
      <c r="H18" s="52"/>
      <c r="I18" s="52"/>
    </row>
    <row r="20" spans="1:25">
      <c r="B20" t="s">
        <v>157</v>
      </c>
      <c r="C20" t="s">
        <v>176</v>
      </c>
    </row>
    <row r="22" spans="1:25" s="70" customFormat="1" ht="22.5" customHeight="1">
      <c r="A22" s="169" t="s">
        <v>84</v>
      </c>
      <c r="B22" s="168" t="s">
        <v>85</v>
      </c>
      <c r="C22" s="168" t="s">
        <v>86</v>
      </c>
      <c r="D22" s="168" t="s">
        <v>177</v>
      </c>
      <c r="E22" s="180" t="s">
        <v>87</v>
      </c>
      <c r="F22" s="181"/>
      <c r="G22" s="169" t="s">
        <v>88</v>
      </c>
      <c r="H22" s="169"/>
      <c r="I22" s="182" t="s">
        <v>89</v>
      </c>
      <c r="J22" s="183"/>
      <c r="K22" s="183"/>
      <c r="L22" s="183"/>
      <c r="M22" s="183"/>
      <c r="N22" s="183"/>
      <c r="O22" s="183"/>
      <c r="P22" s="183"/>
      <c r="Q22" s="183"/>
      <c r="R22" s="183"/>
      <c r="S22" s="183"/>
      <c r="T22" s="183"/>
      <c r="U22" s="183"/>
      <c r="V22" s="183"/>
      <c r="W22" s="184"/>
    </row>
    <row r="23" spans="1:25" s="70" customFormat="1" ht="50.15" customHeight="1">
      <c r="A23" s="169"/>
      <c r="B23" s="169"/>
      <c r="C23" s="169"/>
      <c r="D23" s="168"/>
      <c r="E23" s="71" t="s">
        <v>178</v>
      </c>
      <c r="F23" s="71" t="s">
        <v>91</v>
      </c>
      <c r="G23" s="72" t="s">
        <v>92</v>
      </c>
      <c r="H23" s="72" t="s">
        <v>93</v>
      </c>
      <c r="I23" s="73" t="s">
        <v>94</v>
      </c>
      <c r="J23" s="72" t="s">
        <v>95</v>
      </c>
      <c r="K23" s="72" t="s">
        <v>96</v>
      </c>
      <c r="L23" s="72" t="s">
        <v>97</v>
      </c>
      <c r="M23" s="72" t="s">
        <v>98</v>
      </c>
      <c r="N23" s="72" t="s">
        <v>99</v>
      </c>
      <c r="O23" s="72" t="s">
        <v>100</v>
      </c>
      <c r="P23" s="72" t="s">
        <v>101</v>
      </c>
      <c r="Q23" s="72" t="s">
        <v>102</v>
      </c>
      <c r="R23" s="72" t="s">
        <v>103</v>
      </c>
      <c r="S23" s="72" t="s">
        <v>104</v>
      </c>
      <c r="T23" s="72" t="s">
        <v>105</v>
      </c>
      <c r="U23" s="72" t="s">
        <v>106</v>
      </c>
      <c r="V23" s="72" t="s">
        <v>107</v>
      </c>
      <c r="W23" s="72" t="s">
        <v>108</v>
      </c>
    </row>
    <row r="24" spans="1:25" s="69" customFormat="1">
      <c r="A24" s="74">
        <v>1</v>
      </c>
      <c r="B24" s="91" t="s">
        <v>109</v>
      </c>
      <c r="C24" s="91" t="s">
        <v>110</v>
      </c>
      <c r="D24" s="92">
        <v>1731196</v>
      </c>
      <c r="E24" s="75">
        <f>D24</f>
        <v>1731196</v>
      </c>
      <c r="F24" s="75">
        <f>D24-E24</f>
        <v>0</v>
      </c>
      <c r="G24" s="93">
        <v>941275</v>
      </c>
      <c r="H24" s="93">
        <f>D24-G24</f>
        <v>789921</v>
      </c>
      <c r="I24" s="93"/>
      <c r="J24" s="93"/>
      <c r="K24" s="93">
        <v>59503</v>
      </c>
      <c r="L24" s="93"/>
      <c r="M24" s="75"/>
      <c r="N24" s="75"/>
      <c r="O24" s="75"/>
      <c r="P24" s="75"/>
      <c r="Q24" s="75"/>
      <c r="R24" s="75"/>
      <c r="S24" s="75"/>
      <c r="T24" s="75"/>
      <c r="U24" s="75"/>
      <c r="V24" s="75"/>
      <c r="W24" s="75"/>
    </row>
    <row r="25" spans="1:25" s="69" customFormat="1">
      <c r="A25" s="74">
        <v>2</v>
      </c>
      <c r="B25" s="74" t="s">
        <v>111</v>
      </c>
      <c r="C25" s="74" t="s">
        <v>112</v>
      </c>
      <c r="D25" s="75">
        <f>C14</f>
        <v>5713</v>
      </c>
      <c r="E25" s="75"/>
      <c r="F25" s="75">
        <f>D25-E25</f>
        <v>5713</v>
      </c>
      <c r="G25" s="75">
        <v>3348</v>
      </c>
      <c r="H25" s="94">
        <f>F25-G25</f>
        <v>2365</v>
      </c>
      <c r="I25" s="75"/>
      <c r="J25" s="75"/>
      <c r="K25" s="75">
        <v>159</v>
      </c>
      <c r="L25" s="75"/>
      <c r="M25" s="75"/>
      <c r="N25" s="75"/>
      <c r="O25" s="75"/>
      <c r="P25" s="75"/>
      <c r="Q25" s="75"/>
      <c r="R25" s="75"/>
      <c r="S25" s="75"/>
      <c r="T25" s="75"/>
      <c r="U25" s="75"/>
      <c r="V25" s="75"/>
      <c r="W25" s="75"/>
    </row>
    <row r="26" spans="1:25" s="69" customFormat="1">
      <c r="A26" s="74">
        <v>3</v>
      </c>
      <c r="B26" s="74" t="s">
        <v>113</v>
      </c>
      <c r="C26" s="159" t="s">
        <v>114</v>
      </c>
      <c r="D26" s="75">
        <f>C11</f>
        <v>24675</v>
      </c>
      <c r="E26" s="75"/>
      <c r="F26" s="75">
        <f t="shared" ref="F26:F31" si="0">D26-E26</f>
        <v>24675</v>
      </c>
      <c r="G26" s="75">
        <v>9870</v>
      </c>
      <c r="H26" s="94">
        <f>D26-G26</f>
        <v>14805</v>
      </c>
      <c r="I26" s="75"/>
      <c r="J26" s="75"/>
      <c r="K26" s="75">
        <v>767</v>
      </c>
      <c r="L26" s="75"/>
      <c r="M26" s="75"/>
      <c r="N26" s="75"/>
      <c r="O26" s="76"/>
      <c r="P26" s="75"/>
      <c r="Q26" s="74"/>
      <c r="R26" s="74"/>
      <c r="S26" s="74"/>
      <c r="T26" s="74"/>
      <c r="U26" s="74"/>
      <c r="V26" s="74"/>
      <c r="W26" s="74"/>
    </row>
    <row r="27" spans="1:25" s="69" customFormat="1">
      <c r="A27" s="74">
        <v>4</v>
      </c>
      <c r="B27" s="74" t="s">
        <v>115</v>
      </c>
      <c r="C27" s="159"/>
      <c r="D27" s="77">
        <f>C12</f>
        <v>15833</v>
      </c>
      <c r="E27" s="77"/>
      <c r="F27" s="77">
        <f>D27-E27</f>
        <v>15833</v>
      </c>
      <c r="G27" s="76">
        <v>8208</v>
      </c>
      <c r="H27" s="94">
        <f t="shared" ref="H27:H32" si="1">D27-G27</f>
        <v>7625</v>
      </c>
      <c r="I27" s="77"/>
      <c r="J27" s="77"/>
      <c r="K27" s="77">
        <v>239</v>
      </c>
      <c r="L27" s="77"/>
      <c r="M27" s="77"/>
      <c r="N27" s="77"/>
      <c r="O27" s="77"/>
      <c r="P27" s="77"/>
      <c r="Q27" s="77"/>
      <c r="R27" s="74"/>
      <c r="S27" s="74"/>
      <c r="T27" s="74"/>
      <c r="U27" s="74"/>
      <c r="V27" s="74"/>
      <c r="W27" s="74"/>
      <c r="X27" s="76"/>
      <c r="Y27" s="76"/>
    </row>
    <row r="28" spans="1:25" s="69" customFormat="1">
      <c r="A28" s="74">
        <v>5</v>
      </c>
      <c r="B28" s="74" t="s">
        <v>116</v>
      </c>
      <c r="C28" s="159"/>
      <c r="D28" s="75">
        <f>C15</f>
        <v>34250</v>
      </c>
      <c r="E28" s="75"/>
      <c r="F28" s="75">
        <f>D28-E28</f>
        <v>34250</v>
      </c>
      <c r="G28" s="75">
        <v>23290</v>
      </c>
      <c r="H28" s="94">
        <f t="shared" si="1"/>
        <v>10960</v>
      </c>
      <c r="I28" s="75"/>
      <c r="J28" s="75"/>
      <c r="K28" s="75">
        <v>536</v>
      </c>
      <c r="L28" s="75"/>
      <c r="M28" s="75"/>
      <c r="N28" s="75"/>
      <c r="O28" s="75"/>
      <c r="P28" s="75"/>
      <c r="Q28" s="75"/>
      <c r="R28" s="75"/>
      <c r="S28" s="75"/>
      <c r="T28" s="75"/>
      <c r="U28" s="75"/>
      <c r="V28" s="75"/>
      <c r="W28" s="75"/>
    </row>
    <row r="29" spans="1:25" s="69" customFormat="1">
      <c r="A29" s="74">
        <v>6</v>
      </c>
      <c r="B29" s="74" t="s">
        <v>117</v>
      </c>
      <c r="C29" s="74" t="s">
        <v>118</v>
      </c>
      <c r="D29" s="78">
        <f>C13</f>
        <v>12635</v>
      </c>
      <c r="E29" s="78"/>
      <c r="F29" s="78">
        <f t="shared" si="0"/>
        <v>12635</v>
      </c>
      <c r="G29" s="78">
        <v>5559</v>
      </c>
      <c r="H29" s="94">
        <f t="shared" si="1"/>
        <v>7076</v>
      </c>
      <c r="I29" s="78"/>
      <c r="J29" s="78"/>
      <c r="K29" s="78">
        <v>424</v>
      </c>
      <c r="L29" s="78"/>
      <c r="M29" s="78"/>
      <c r="N29" s="78"/>
      <c r="O29" s="78"/>
      <c r="P29" s="75"/>
      <c r="Q29" s="75"/>
      <c r="R29" s="75"/>
      <c r="S29" s="75"/>
      <c r="T29" s="75"/>
      <c r="U29" s="75"/>
      <c r="V29" s="75"/>
      <c r="W29" s="75"/>
    </row>
    <row r="30" spans="1:25" s="69" customFormat="1" ht="14.5" customHeight="1">
      <c r="A30" s="74">
        <v>7</v>
      </c>
      <c r="B30" s="74" t="s">
        <v>119</v>
      </c>
      <c r="C30" s="175" t="s">
        <v>120</v>
      </c>
      <c r="D30" s="75">
        <f>C16</f>
        <v>1006</v>
      </c>
      <c r="E30" s="75"/>
      <c r="F30" s="75">
        <f t="shared" si="0"/>
        <v>1006</v>
      </c>
      <c r="G30" s="75">
        <v>569</v>
      </c>
      <c r="H30" s="94">
        <f t="shared" si="1"/>
        <v>437</v>
      </c>
      <c r="I30" s="75"/>
      <c r="J30" s="75"/>
      <c r="K30" s="75">
        <v>18</v>
      </c>
      <c r="L30" s="75"/>
      <c r="M30" s="75"/>
      <c r="N30" s="75"/>
      <c r="O30" s="75"/>
      <c r="P30" s="74"/>
      <c r="Q30" s="74"/>
      <c r="R30" s="74"/>
      <c r="S30" s="74"/>
      <c r="T30" s="74"/>
      <c r="U30" s="74"/>
      <c r="V30" s="74"/>
      <c r="W30" s="74"/>
    </row>
    <row r="31" spans="1:25" s="69" customFormat="1" ht="14.5" customHeight="1">
      <c r="A31" s="74">
        <v>8</v>
      </c>
      <c r="B31" s="74" t="s">
        <v>121</v>
      </c>
      <c r="C31" s="175"/>
      <c r="D31" s="75">
        <f>C17</f>
        <v>1988</v>
      </c>
      <c r="E31" s="75"/>
      <c r="F31" s="75">
        <f t="shared" si="0"/>
        <v>1988</v>
      </c>
      <c r="G31" s="75"/>
      <c r="H31" s="94"/>
      <c r="I31" s="75"/>
      <c r="J31" s="75"/>
      <c r="K31" s="75">
        <v>34</v>
      </c>
      <c r="L31" s="75"/>
      <c r="M31" s="75"/>
      <c r="N31" s="75"/>
      <c r="O31" s="75"/>
      <c r="P31" s="74"/>
      <c r="Q31" s="74"/>
      <c r="R31" s="74"/>
      <c r="S31" s="74"/>
      <c r="T31" s="74"/>
      <c r="U31" s="74"/>
      <c r="V31" s="74"/>
      <c r="W31" s="74"/>
    </row>
    <row r="32" spans="1:25" s="69" customFormat="1">
      <c r="A32" s="176" t="s">
        <v>122</v>
      </c>
      <c r="B32" s="177"/>
      <c r="C32" s="178"/>
      <c r="D32" s="75">
        <f>SUM(D24:D31)</f>
        <v>1827296</v>
      </c>
      <c r="E32" s="75">
        <f t="shared" ref="E32:W32" si="2">SUM(E24:E31)</f>
        <v>1731196</v>
      </c>
      <c r="F32" s="75">
        <f t="shared" si="2"/>
        <v>96100</v>
      </c>
      <c r="G32" s="75">
        <f t="shared" si="2"/>
        <v>992119</v>
      </c>
      <c r="H32" s="94">
        <f t="shared" si="1"/>
        <v>835177</v>
      </c>
      <c r="I32" s="75">
        <f t="shared" si="2"/>
        <v>0</v>
      </c>
      <c r="J32" s="75">
        <f t="shared" si="2"/>
        <v>0</v>
      </c>
      <c r="K32" s="75">
        <f t="shared" si="2"/>
        <v>61680</v>
      </c>
      <c r="L32" s="75">
        <f t="shared" si="2"/>
        <v>0</v>
      </c>
      <c r="M32" s="75">
        <f t="shared" si="2"/>
        <v>0</v>
      </c>
      <c r="N32" s="75">
        <f t="shared" si="2"/>
        <v>0</v>
      </c>
      <c r="O32" s="75">
        <f t="shared" si="2"/>
        <v>0</v>
      </c>
      <c r="P32" s="75">
        <f t="shared" si="2"/>
        <v>0</v>
      </c>
      <c r="Q32" s="75">
        <f t="shared" si="2"/>
        <v>0</v>
      </c>
      <c r="R32" s="75">
        <f t="shared" si="2"/>
        <v>0</v>
      </c>
      <c r="S32" s="75">
        <f t="shared" si="2"/>
        <v>0</v>
      </c>
      <c r="T32" s="75">
        <f t="shared" si="2"/>
        <v>0</v>
      </c>
      <c r="U32" s="75">
        <f t="shared" si="2"/>
        <v>0</v>
      </c>
      <c r="V32" s="75">
        <f t="shared" si="2"/>
        <v>0</v>
      </c>
      <c r="W32" s="75">
        <f t="shared" si="2"/>
        <v>0</v>
      </c>
    </row>
    <row r="36" spans="1:23" ht="24.65" customHeight="1">
      <c r="A36" s="169" t="s">
        <v>84</v>
      </c>
      <c r="B36" s="168" t="s">
        <v>85</v>
      </c>
      <c r="C36" s="168" t="s">
        <v>86</v>
      </c>
      <c r="D36" s="168" t="s">
        <v>179</v>
      </c>
      <c r="E36" s="180" t="s">
        <v>87</v>
      </c>
      <c r="F36" s="181"/>
      <c r="G36" s="169" t="s">
        <v>88</v>
      </c>
      <c r="H36" s="169"/>
      <c r="I36" s="182" t="s">
        <v>89</v>
      </c>
      <c r="J36" s="183"/>
      <c r="K36" s="183"/>
      <c r="L36" s="183"/>
      <c r="M36" s="183"/>
      <c r="N36" s="183"/>
      <c r="O36" s="183"/>
      <c r="P36" s="183"/>
      <c r="Q36" s="183"/>
      <c r="R36" s="183"/>
      <c r="S36" s="183"/>
      <c r="T36" s="183"/>
      <c r="U36" s="183"/>
      <c r="V36" s="183"/>
      <c r="W36" s="184"/>
    </row>
    <row r="37" spans="1:23" ht="47.15" customHeight="1">
      <c r="A37" s="169"/>
      <c r="B37" s="169"/>
      <c r="C37" s="169"/>
      <c r="D37" s="168"/>
      <c r="E37" s="71" t="s">
        <v>178</v>
      </c>
      <c r="F37" s="71" t="s">
        <v>91</v>
      </c>
      <c r="G37" s="72" t="s">
        <v>92</v>
      </c>
      <c r="H37" s="72" t="s">
        <v>93</v>
      </c>
      <c r="I37" s="73" t="s">
        <v>94</v>
      </c>
      <c r="J37" s="72" t="s">
        <v>95</v>
      </c>
      <c r="K37" s="72" t="s">
        <v>96</v>
      </c>
      <c r="L37" s="72" t="s">
        <v>97</v>
      </c>
      <c r="M37" s="72" t="s">
        <v>98</v>
      </c>
      <c r="N37" s="72" t="s">
        <v>99</v>
      </c>
      <c r="O37" s="72" t="s">
        <v>100</v>
      </c>
      <c r="P37" s="72" t="s">
        <v>101</v>
      </c>
      <c r="Q37" s="72" t="s">
        <v>102</v>
      </c>
      <c r="R37" s="72" t="s">
        <v>103</v>
      </c>
      <c r="S37" s="72" t="s">
        <v>104</v>
      </c>
      <c r="T37" s="72" t="s">
        <v>105</v>
      </c>
      <c r="U37" s="72" t="s">
        <v>106</v>
      </c>
      <c r="V37" s="72" t="s">
        <v>107</v>
      </c>
      <c r="W37" s="72" t="s">
        <v>108</v>
      </c>
    </row>
    <row r="38" spans="1:23">
      <c r="A38" s="74">
        <v>1</v>
      </c>
      <c r="B38" s="91" t="s">
        <v>109</v>
      </c>
      <c r="C38" s="91" t="s">
        <v>110</v>
      </c>
      <c r="D38" s="92">
        <f>D4+D5+D6+D7+D8+D9+D10</f>
        <v>9663</v>
      </c>
      <c r="E38" s="75">
        <f>D38</f>
        <v>9663</v>
      </c>
      <c r="F38" s="75">
        <f>D38-E38</f>
        <v>0</v>
      </c>
      <c r="G38" s="75">
        <v>5314</v>
      </c>
      <c r="H38" s="94">
        <f>D38-G38</f>
        <v>4349</v>
      </c>
      <c r="I38" s="75"/>
      <c r="J38" s="75"/>
      <c r="K38" s="75"/>
      <c r="L38" s="75"/>
      <c r="M38" s="75"/>
      <c r="N38" s="75"/>
      <c r="O38" s="75"/>
      <c r="P38" s="75"/>
      <c r="Q38" s="75"/>
      <c r="R38" s="75"/>
      <c r="S38" s="75"/>
      <c r="T38" s="75"/>
      <c r="U38" s="75"/>
      <c r="V38" s="75"/>
      <c r="W38" s="75"/>
    </row>
    <row r="39" spans="1:23">
      <c r="A39" s="74">
        <v>2</v>
      </c>
      <c r="B39" s="74" t="s">
        <v>111</v>
      </c>
      <c r="C39" s="74" t="s">
        <v>112</v>
      </c>
      <c r="D39" s="75">
        <f>D14</f>
        <v>49</v>
      </c>
      <c r="E39" s="75"/>
      <c r="F39" s="75">
        <f>D39-E39</f>
        <v>49</v>
      </c>
      <c r="G39" s="75">
        <v>21</v>
      </c>
      <c r="H39" s="94">
        <f t="shared" ref="H39:H45" si="3">D39-G39</f>
        <v>28</v>
      </c>
      <c r="I39" s="75"/>
      <c r="J39" s="75"/>
      <c r="K39" s="75"/>
      <c r="L39" s="75"/>
      <c r="M39" s="75"/>
      <c r="N39" s="75"/>
      <c r="O39" s="75"/>
      <c r="P39" s="75"/>
      <c r="Q39" s="75"/>
      <c r="R39" s="75"/>
      <c r="S39" s="75"/>
      <c r="T39" s="75"/>
      <c r="U39" s="75"/>
      <c r="V39" s="75"/>
      <c r="W39" s="75"/>
    </row>
    <row r="40" spans="1:23">
      <c r="A40" s="74">
        <v>3</v>
      </c>
      <c r="B40" s="74" t="s">
        <v>113</v>
      </c>
      <c r="C40" s="159" t="s">
        <v>114</v>
      </c>
      <c r="D40" s="75">
        <f>D11</f>
        <v>211</v>
      </c>
      <c r="E40" s="75"/>
      <c r="F40" s="75">
        <f t="shared" ref="F40" si="4">D40-E40</f>
        <v>211</v>
      </c>
      <c r="G40" s="75">
        <v>78</v>
      </c>
      <c r="H40" s="94">
        <f t="shared" si="3"/>
        <v>133</v>
      </c>
      <c r="I40" s="75"/>
      <c r="J40" s="75"/>
      <c r="K40" s="75"/>
      <c r="L40" s="75"/>
      <c r="M40" s="75"/>
      <c r="N40" s="75"/>
      <c r="O40" s="76"/>
      <c r="P40" s="75"/>
      <c r="Q40" s="74"/>
      <c r="R40" s="74"/>
      <c r="S40" s="74"/>
      <c r="T40" s="74"/>
      <c r="U40" s="74"/>
      <c r="V40" s="74"/>
      <c r="W40" s="74"/>
    </row>
    <row r="41" spans="1:23">
      <c r="A41" s="74">
        <v>4</v>
      </c>
      <c r="B41" s="74" t="s">
        <v>115</v>
      </c>
      <c r="C41" s="159"/>
      <c r="D41" s="77">
        <v>225</v>
      </c>
      <c r="E41" s="77"/>
      <c r="F41" s="77">
        <f>D41-E41</f>
        <v>225</v>
      </c>
      <c r="G41" s="75">
        <v>59</v>
      </c>
      <c r="H41" s="94">
        <f t="shared" si="3"/>
        <v>166</v>
      </c>
      <c r="I41" s="77"/>
      <c r="J41" s="77"/>
      <c r="K41" s="77"/>
      <c r="L41" s="77"/>
      <c r="M41" s="77"/>
      <c r="N41" s="77"/>
      <c r="O41" s="77"/>
      <c r="P41" s="77"/>
      <c r="Q41" s="77"/>
      <c r="R41" s="74"/>
      <c r="S41" s="74"/>
      <c r="T41" s="74"/>
      <c r="U41" s="74"/>
      <c r="V41" s="74"/>
      <c r="W41" s="74"/>
    </row>
    <row r="42" spans="1:23">
      <c r="A42" s="74">
        <v>5</v>
      </c>
      <c r="B42" s="74" t="s">
        <v>116</v>
      </c>
      <c r="C42" s="159"/>
      <c r="D42" s="75">
        <f>D15</f>
        <v>278</v>
      </c>
      <c r="E42" s="75"/>
      <c r="F42" s="75">
        <f>D42-E42</f>
        <v>278</v>
      </c>
      <c r="G42" s="75">
        <v>153</v>
      </c>
      <c r="H42" s="94">
        <f t="shared" si="3"/>
        <v>125</v>
      </c>
      <c r="I42" s="75"/>
      <c r="J42" s="75"/>
      <c r="K42" s="75"/>
      <c r="L42" s="75"/>
      <c r="M42" s="75"/>
      <c r="N42" s="75"/>
      <c r="O42" s="75"/>
      <c r="P42" s="75"/>
      <c r="Q42" s="75"/>
      <c r="R42" s="75"/>
      <c r="S42" s="75"/>
      <c r="T42" s="75"/>
      <c r="U42" s="75"/>
      <c r="V42" s="75"/>
      <c r="W42" s="75"/>
    </row>
    <row r="43" spans="1:23">
      <c r="A43" s="74">
        <v>6</v>
      </c>
      <c r="B43" s="74" t="s">
        <v>117</v>
      </c>
      <c r="C43" s="74" t="s">
        <v>118</v>
      </c>
      <c r="D43" s="78">
        <f>D13</f>
        <v>12</v>
      </c>
      <c r="E43" s="78"/>
      <c r="F43" s="78">
        <f t="shared" ref="F43:F45" si="5">D43-E43</f>
        <v>12</v>
      </c>
      <c r="G43" s="78">
        <v>8</v>
      </c>
      <c r="H43" s="95">
        <f t="shared" si="3"/>
        <v>4</v>
      </c>
      <c r="I43" s="78"/>
      <c r="J43" s="78"/>
      <c r="K43" s="78"/>
      <c r="L43" s="78"/>
      <c r="M43" s="78"/>
      <c r="N43" s="78"/>
      <c r="O43" s="78"/>
      <c r="P43" s="75"/>
      <c r="Q43" s="75"/>
      <c r="R43" s="75"/>
      <c r="S43" s="75"/>
      <c r="T43" s="75"/>
      <c r="U43" s="75"/>
      <c r="V43" s="75"/>
      <c r="W43" s="75"/>
    </row>
    <row r="44" spans="1:23">
      <c r="A44" s="74">
        <v>7</v>
      </c>
      <c r="B44" s="74" t="s">
        <v>119</v>
      </c>
      <c r="C44" s="175" t="s">
        <v>120</v>
      </c>
      <c r="D44" s="75">
        <f>D16</f>
        <v>39</v>
      </c>
      <c r="E44" s="75"/>
      <c r="F44" s="75">
        <f t="shared" si="5"/>
        <v>39</v>
      </c>
      <c r="G44" s="75">
        <v>35</v>
      </c>
      <c r="H44" s="94">
        <f t="shared" si="3"/>
        <v>4</v>
      </c>
      <c r="I44" s="75"/>
      <c r="J44" s="75"/>
      <c r="K44" s="75"/>
      <c r="L44" s="75"/>
      <c r="M44" s="75"/>
      <c r="N44" s="75"/>
      <c r="O44" s="75"/>
      <c r="P44" s="74"/>
      <c r="Q44" s="74"/>
      <c r="R44" s="74"/>
      <c r="S44" s="74"/>
      <c r="T44" s="74"/>
      <c r="U44" s="74"/>
      <c r="V44" s="74"/>
      <c r="W44" s="74"/>
    </row>
    <row r="45" spans="1:23">
      <c r="A45" s="74">
        <v>8</v>
      </c>
      <c r="B45" s="74" t="s">
        <v>121</v>
      </c>
      <c r="C45" s="175"/>
      <c r="D45" s="75">
        <v>0</v>
      </c>
      <c r="E45" s="75"/>
      <c r="F45" s="75">
        <f t="shared" si="5"/>
        <v>0</v>
      </c>
      <c r="G45" s="75"/>
      <c r="H45" s="94">
        <f t="shared" si="3"/>
        <v>0</v>
      </c>
      <c r="I45" s="75"/>
      <c r="J45" s="75"/>
      <c r="K45" s="75"/>
      <c r="L45" s="75"/>
      <c r="M45" s="75"/>
      <c r="N45" s="75"/>
      <c r="O45" s="75"/>
      <c r="P45" s="74"/>
      <c r="Q45" s="74"/>
      <c r="R45" s="74"/>
      <c r="S45" s="74"/>
      <c r="T45" s="74"/>
      <c r="U45" s="74"/>
      <c r="V45" s="74"/>
      <c r="W45" s="74"/>
    </row>
    <row r="46" spans="1:23">
      <c r="A46" s="176" t="s">
        <v>122</v>
      </c>
      <c r="B46" s="177"/>
      <c r="C46" s="178"/>
      <c r="D46" s="75">
        <f>SUM(D38:D45)</f>
        <v>10477</v>
      </c>
      <c r="E46" s="75">
        <f t="shared" ref="E46:W46" si="6">SUM(E38:E45)</f>
        <v>9663</v>
      </c>
      <c r="F46" s="75">
        <f t="shared" si="6"/>
        <v>814</v>
      </c>
      <c r="G46" s="75">
        <f t="shared" si="6"/>
        <v>5668</v>
      </c>
      <c r="H46" s="94">
        <f t="shared" si="6"/>
        <v>4809</v>
      </c>
      <c r="I46" s="75">
        <f t="shared" si="6"/>
        <v>0</v>
      </c>
      <c r="J46" s="75">
        <f t="shared" si="6"/>
        <v>0</v>
      </c>
      <c r="K46" s="75">
        <f t="shared" si="6"/>
        <v>0</v>
      </c>
      <c r="L46" s="75">
        <f t="shared" si="6"/>
        <v>0</v>
      </c>
      <c r="M46" s="75">
        <f t="shared" si="6"/>
        <v>0</v>
      </c>
      <c r="N46" s="75">
        <f t="shared" si="6"/>
        <v>0</v>
      </c>
      <c r="O46" s="75">
        <f t="shared" si="6"/>
        <v>0</v>
      </c>
      <c r="P46" s="75">
        <f t="shared" si="6"/>
        <v>0</v>
      </c>
      <c r="Q46" s="75">
        <f t="shared" si="6"/>
        <v>0</v>
      </c>
      <c r="R46" s="75">
        <f t="shared" si="6"/>
        <v>0</v>
      </c>
      <c r="S46" s="75">
        <f t="shared" si="6"/>
        <v>0</v>
      </c>
      <c r="T46" s="75">
        <f t="shared" si="6"/>
        <v>0</v>
      </c>
      <c r="U46" s="75">
        <f t="shared" si="6"/>
        <v>0</v>
      </c>
      <c r="V46" s="75">
        <f t="shared" si="6"/>
        <v>0</v>
      </c>
      <c r="W46" s="75">
        <f t="shared" si="6"/>
        <v>0</v>
      </c>
    </row>
    <row r="47" spans="1:23">
      <c r="F47" s="52"/>
    </row>
    <row r="49" spans="5:5" s="70" customFormat="1" ht="29.15" customHeight="1">
      <c r="E49" s="81"/>
    </row>
  </sheetData>
  <mergeCells count="20">
    <mergeCell ref="C40:C42"/>
    <mergeCell ref="C44:C45"/>
    <mergeCell ref="A46:C46"/>
    <mergeCell ref="I22:W22"/>
    <mergeCell ref="C26:C28"/>
    <mergeCell ref="C30:C31"/>
    <mergeCell ref="A32:C32"/>
    <mergeCell ref="A36:A37"/>
    <mergeCell ref="B36:B37"/>
    <mergeCell ref="C36:C37"/>
    <mergeCell ref="D36:D37"/>
    <mergeCell ref="E36:F36"/>
    <mergeCell ref="G36:H36"/>
    <mergeCell ref="A22:A23"/>
    <mergeCell ref="B22:B23"/>
    <mergeCell ref="C22:C23"/>
    <mergeCell ref="D22:D23"/>
    <mergeCell ref="E22:F22"/>
    <mergeCell ref="G22:H22"/>
    <mergeCell ref="I36:W3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2.xml><?xml version="1.0" encoding="utf-8"?>
<ds:datastoreItem xmlns:ds="http://schemas.openxmlformats.org/officeDocument/2006/customXml" ds:itemID="{53222A27-B1A6-48BB-90DD-20582ECB12B7}">
  <ds:schemaRefs>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 ds:uri="http://schemas.microsoft.com/office/2006/documentManagement/types"/>
    <ds:schemaRef ds:uri="http://schemas.openxmlformats.org/package/2006/metadata/core-properties"/>
    <ds:schemaRef ds:uri="fa7726f5-1081-4273-a333-f86aa2cd84a9"/>
    <ds:schemaRef ds:uri="e58561c3-df46-4bab-a888-8b8732da1349"/>
  </ds:schemaRefs>
</ds:datastoreItem>
</file>

<file path=customXml/itemProps3.xml><?xml version="1.0" encoding="utf-8"?>
<ds:datastoreItem xmlns:ds="http://schemas.openxmlformats.org/officeDocument/2006/customXml" ds:itemID="{197A1568-FC99-43BF-97B8-9F3D27A1F2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OVERALL REPORTING INSTRUCTIONS</vt:lpstr>
      <vt:lpstr>General Information-Final</vt:lpstr>
      <vt:lpstr>Narrative-Final</vt:lpstr>
      <vt:lpstr>RBM-Final</vt:lpstr>
      <vt:lpstr>Communication-Final</vt:lpstr>
      <vt:lpstr>Total # of beneficiaries</vt:lpstr>
      <vt:lpstr>WHO # indirect beneficiary</vt:lpstr>
      <vt:lpstr>WHO # direct beneficiary</vt:lpstr>
      <vt:lpstr>'RBM-Final'!_ftn1</vt:lpstr>
      <vt:lpstr>'General Information-Final'!_ftn5</vt:lpstr>
      <vt:lpstr>'General Information-Final'!_ftn6</vt:lpstr>
      <vt:lpstr>'RBM-Final'!_ftnref1</vt:lpstr>
      <vt:lpstr>'General Information-Final'!_ftnref2</vt:lpstr>
      <vt:lpstr>'General Information-Final'!_ftnref4</vt:lpstr>
      <vt:lpstr>'General Information-Final'!_ftnref5</vt:lpstr>
      <vt:lpstr>'General Information-Final'!_ftnref6</vt:lpstr>
      <vt:lpstr>'OVERALL REPORTING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Piyoo</dc:creator>
  <cp:lastModifiedBy>Nurjemal Jalilova</cp:lastModifiedBy>
  <cp:lastPrinted>2020-12-14T19:38:32Z</cp:lastPrinted>
  <dcterms:created xsi:type="dcterms:W3CDTF">2020-12-07T17:58:50Z</dcterms:created>
  <dcterms:modified xsi:type="dcterms:W3CDTF">2021-05-31T13:26:11Z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