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oachim.ouedraogo\Desktop\PBF_Ojoachim\Dossiers par projets\ISP\"/>
    </mc:Choice>
  </mc:AlternateContent>
  <xr:revisionPtr revIDLastSave="0" documentId="8_{3E4E3931-FA83-4EC7-9EF2-D438D7B1B338}" xr6:coauthVersionLast="45" xr6:coauthVersionMax="45" xr10:uidLastSave="{00000000-0000-0000-0000-000000000000}"/>
  <bookViews>
    <workbookView xWindow="-110" yWindow="-110" windowWidth="19420" windowHeight="10420" tabRatio="787" activeTab="1" xr2:uid="{00000000-000D-0000-FFFF-FFFF00000000}"/>
  </bookViews>
  <sheets>
    <sheet name="Recap" sheetId="12" r:id="rId1"/>
    <sheet name="1TABLEAU BUDGETAIRE" sheetId="9" r:id="rId2"/>
    <sheet name="2Budget par ResultatT" sheetId="11" r:id="rId3"/>
    <sheet name="3) Notes d'explication" sheetId="3" r:id="rId4"/>
    <sheet name="Dropdowns" sheetId="8" state="hidden" r:id="rId5"/>
    <sheet name="Sheet2" sheetId="7" state="hidden" r:id="rId6"/>
  </sheets>
  <definedNames>
    <definedName name="_xlnm.Print_Titles" localSheetId="1">'1TABLEAU BUDGETAIRE'!$13:$13</definedName>
    <definedName name="_xlnm.Print_Area" localSheetId="1">'1TABLEAU BUDGETAIRE'!$A$1:$K$161</definedName>
    <definedName name="_xlnm.Print_Area" localSheetId="0">Recap!$A$1:$G$29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9" i="9" l="1"/>
  <c r="D63" i="9"/>
  <c r="D140" i="9"/>
  <c r="D121" i="9"/>
  <c r="F14" i="12"/>
  <c r="D143" i="9"/>
  <c r="F143" i="9" s="1"/>
  <c r="F142" i="9"/>
  <c r="D117" i="9"/>
  <c r="D120" i="9"/>
  <c r="D141" i="9"/>
  <c r="D134" i="9"/>
  <c r="D119" i="9"/>
  <c r="D125" i="9"/>
  <c r="D122" i="9"/>
  <c r="F130" i="9"/>
  <c r="F129" i="9"/>
  <c r="F128" i="9"/>
  <c r="F127" i="9"/>
  <c r="F126" i="9"/>
  <c r="F125" i="9"/>
  <c r="F124" i="9"/>
  <c r="F113" i="9"/>
  <c r="F112" i="9"/>
  <c r="F111" i="9"/>
  <c r="E110" i="9"/>
  <c r="F110" i="9" s="1"/>
  <c r="F30" i="9"/>
  <c r="F31" i="9"/>
  <c r="F32" i="9"/>
  <c r="E114" i="9" l="1"/>
  <c r="E16" i="12" s="1"/>
  <c r="F123" i="9" l="1"/>
  <c r="F55" i="9"/>
  <c r="F54" i="9"/>
  <c r="F53" i="9"/>
  <c r="F52" i="9"/>
  <c r="E122" i="9"/>
  <c r="F122" i="9" s="1"/>
  <c r="E114" i="11" l="1"/>
  <c r="D114" i="11"/>
  <c r="E113" i="11"/>
  <c r="D113" i="11"/>
  <c r="E111" i="11"/>
  <c r="D111" i="11"/>
  <c r="E110" i="11"/>
  <c r="D110" i="11"/>
  <c r="E109" i="11"/>
  <c r="D109" i="11"/>
  <c r="E103" i="11"/>
  <c r="D103" i="11"/>
  <c r="E102" i="11"/>
  <c r="D102" i="11"/>
  <c r="E101" i="11"/>
  <c r="D101" i="11"/>
  <c r="E100" i="11"/>
  <c r="D100" i="11"/>
  <c r="E99" i="11"/>
  <c r="D99" i="11"/>
  <c r="E98" i="11"/>
  <c r="D98" i="11"/>
  <c r="E97" i="11"/>
  <c r="D97" i="11"/>
  <c r="E92" i="11"/>
  <c r="D92" i="11"/>
  <c r="E91" i="11"/>
  <c r="D91" i="11"/>
  <c r="E90" i="11"/>
  <c r="D90" i="11"/>
  <c r="E89" i="11"/>
  <c r="D89" i="11"/>
  <c r="E88" i="11"/>
  <c r="D88" i="11"/>
  <c r="E87" i="11"/>
  <c r="D87" i="11"/>
  <c r="E86" i="11"/>
  <c r="D86" i="11"/>
  <c r="E80" i="11"/>
  <c r="D80" i="11"/>
  <c r="E79" i="11"/>
  <c r="D79" i="11"/>
  <c r="E78" i="11"/>
  <c r="D78" i="11"/>
  <c r="E77" i="11"/>
  <c r="D77" i="11"/>
  <c r="E76" i="11"/>
  <c r="D76" i="11"/>
  <c r="E75" i="11"/>
  <c r="D75" i="11"/>
  <c r="E74" i="11"/>
  <c r="D74" i="11"/>
  <c r="E69" i="11"/>
  <c r="D69" i="11"/>
  <c r="E68" i="11"/>
  <c r="E67" i="11"/>
  <c r="D67" i="11"/>
  <c r="E66" i="11"/>
  <c r="D66" i="11"/>
  <c r="E65" i="11"/>
  <c r="D65" i="11"/>
  <c r="E64" i="11"/>
  <c r="D64" i="11"/>
  <c r="E63" i="11"/>
  <c r="D63" i="11"/>
  <c r="E58" i="11"/>
  <c r="D58" i="11"/>
  <c r="E57" i="11"/>
  <c r="D57" i="11"/>
  <c r="E56" i="11"/>
  <c r="D56" i="11"/>
  <c r="E55" i="11"/>
  <c r="D55" i="11"/>
  <c r="E54" i="11"/>
  <c r="D54" i="11"/>
  <c r="E53" i="11"/>
  <c r="D53" i="11"/>
  <c r="E52" i="11"/>
  <c r="D52" i="11"/>
  <c r="E45" i="11"/>
  <c r="D45" i="11"/>
  <c r="E44" i="11"/>
  <c r="D44" i="11"/>
  <c r="E43" i="11"/>
  <c r="D43" i="11"/>
  <c r="E42" i="11"/>
  <c r="D42" i="11"/>
  <c r="E41" i="11"/>
  <c r="D41" i="11"/>
  <c r="E40" i="11"/>
  <c r="D40" i="11"/>
  <c r="E39" i="11"/>
  <c r="D39" i="11"/>
  <c r="E34" i="11"/>
  <c r="D34" i="11"/>
  <c r="E33" i="11"/>
  <c r="D33" i="11"/>
  <c r="E32" i="11"/>
  <c r="D32" i="11"/>
  <c r="E31" i="11"/>
  <c r="D31" i="11"/>
  <c r="E30" i="11"/>
  <c r="D30" i="11"/>
  <c r="E29" i="11"/>
  <c r="D29" i="11"/>
  <c r="D28" i="11"/>
  <c r="E28" i="11"/>
  <c r="D23" i="11"/>
  <c r="D22" i="11"/>
  <c r="D21" i="11"/>
  <c r="D20" i="11"/>
  <c r="D19" i="11"/>
  <c r="D18" i="11"/>
  <c r="D17" i="11"/>
  <c r="E17" i="11"/>
  <c r="E23" i="11"/>
  <c r="E22" i="11"/>
  <c r="E21" i="11"/>
  <c r="E20" i="11"/>
  <c r="E19" i="11"/>
  <c r="E18" i="11"/>
  <c r="F97" i="9"/>
  <c r="F98" i="9"/>
  <c r="G170" i="9" l="1"/>
  <c r="E147" i="9"/>
  <c r="D147" i="9"/>
  <c r="E145" i="9"/>
  <c r="E21" i="12" s="1"/>
  <c r="F144" i="9"/>
  <c r="F141" i="9"/>
  <c r="F140" i="9"/>
  <c r="F133" i="9"/>
  <c r="F135" i="9"/>
  <c r="F136" i="9"/>
  <c r="F137" i="9"/>
  <c r="F118" i="9"/>
  <c r="F119" i="9"/>
  <c r="F120" i="9"/>
  <c r="F131" i="9"/>
  <c r="F117" i="9"/>
  <c r="G145" i="9" l="1"/>
  <c r="D139" i="9"/>
  <c r="D20" i="12" s="1"/>
  <c r="D115" i="11"/>
  <c r="E139" i="9"/>
  <c r="E20" i="12" s="1"/>
  <c r="E115" i="11"/>
  <c r="F121" i="9"/>
  <c r="G132" i="9" s="1"/>
  <c r="D112" i="11"/>
  <c r="E132" i="9"/>
  <c r="E19" i="12" s="1"/>
  <c r="E18" i="12" s="1"/>
  <c r="E112" i="11"/>
  <c r="F145" i="9"/>
  <c r="D145" i="9"/>
  <c r="D21" i="12" s="1"/>
  <c r="F21" i="12" s="1"/>
  <c r="D132" i="9"/>
  <c r="D19" i="12" s="1"/>
  <c r="F134" i="9"/>
  <c r="F57" i="11"/>
  <c r="E123" i="11"/>
  <c r="F19" i="11"/>
  <c r="F109" i="11"/>
  <c r="E122" i="11"/>
  <c r="D122" i="11"/>
  <c r="E121" i="11"/>
  <c r="D121" i="11"/>
  <c r="E120" i="11"/>
  <c r="D120" i="11"/>
  <c r="E13" i="11"/>
  <c r="D13" i="11"/>
  <c r="F114" i="11"/>
  <c r="F113" i="11"/>
  <c r="F111" i="11"/>
  <c r="F110" i="11"/>
  <c r="E104" i="11"/>
  <c r="F102" i="11"/>
  <c r="F101" i="11"/>
  <c r="F100" i="11"/>
  <c r="F99" i="11"/>
  <c r="F98" i="11"/>
  <c r="F97" i="11"/>
  <c r="F92" i="11"/>
  <c r="F91" i="11"/>
  <c r="F88" i="11"/>
  <c r="F87" i="11"/>
  <c r="F86" i="11"/>
  <c r="F76" i="11"/>
  <c r="F75" i="11"/>
  <c r="F74" i="11"/>
  <c r="F65" i="11"/>
  <c r="F64" i="11"/>
  <c r="F63" i="11"/>
  <c r="F54" i="11"/>
  <c r="F53" i="11"/>
  <c r="F52" i="11"/>
  <c r="F44" i="11"/>
  <c r="F41" i="11"/>
  <c r="F40" i="11"/>
  <c r="F39" i="11"/>
  <c r="F33" i="11"/>
  <c r="F29" i="11"/>
  <c r="F28" i="11"/>
  <c r="F18" i="11"/>
  <c r="F17" i="11"/>
  <c r="F87" i="9"/>
  <c r="F88" i="9"/>
  <c r="F89" i="9"/>
  <c r="F90" i="9"/>
  <c r="F91" i="9"/>
  <c r="F76" i="9"/>
  <c r="D68" i="11"/>
  <c r="E67" i="9"/>
  <c r="D67" i="9"/>
  <c r="F47" i="9"/>
  <c r="F48" i="9"/>
  <c r="F49" i="9"/>
  <c r="F50" i="9"/>
  <c r="F51" i="9"/>
  <c r="F40" i="9"/>
  <c r="F41" i="9"/>
  <c r="F42" i="9"/>
  <c r="F43" i="9"/>
  <c r="F44" i="9"/>
  <c r="F45" i="9"/>
  <c r="F46" i="9"/>
  <c r="D56" i="9"/>
  <c r="E56" i="9"/>
  <c r="D38" i="9"/>
  <c r="D158" i="9"/>
  <c r="D28" i="9"/>
  <c r="D7" i="12" s="1"/>
  <c r="E28" i="9"/>
  <c r="F17" i="9"/>
  <c r="F18" i="9"/>
  <c r="F19" i="9"/>
  <c r="F20" i="9"/>
  <c r="F21" i="9"/>
  <c r="F22" i="9"/>
  <c r="F23" i="9"/>
  <c r="F24" i="9"/>
  <c r="F25" i="9"/>
  <c r="F26" i="9"/>
  <c r="F27" i="9"/>
  <c r="F16" i="9"/>
  <c r="E16" i="11" l="1"/>
  <c r="E7" i="12"/>
  <c r="F7" i="12" s="1"/>
  <c r="D27" i="11"/>
  <c r="D8" i="12"/>
  <c r="E51" i="11"/>
  <c r="F51" i="11" s="1"/>
  <c r="E11" i="12"/>
  <c r="E38" i="11"/>
  <c r="E9" i="12"/>
  <c r="F20" i="12"/>
  <c r="D38" i="11"/>
  <c r="D9" i="12"/>
  <c r="F9" i="12" s="1"/>
  <c r="D51" i="11"/>
  <c r="D11" i="12"/>
  <c r="D18" i="12"/>
  <c r="F19" i="12"/>
  <c r="F18" i="12" s="1"/>
  <c r="G28" i="9"/>
  <c r="E116" i="11"/>
  <c r="E148" i="9"/>
  <c r="F115" i="11"/>
  <c r="D148" i="9"/>
  <c r="D108" i="11" s="1"/>
  <c r="F132" i="9"/>
  <c r="F121" i="11"/>
  <c r="D116" i="11"/>
  <c r="F112" i="11"/>
  <c r="E93" i="11"/>
  <c r="G56" i="9"/>
  <c r="F122" i="11"/>
  <c r="D16" i="11"/>
  <c r="F16" i="11" s="1"/>
  <c r="F77" i="11"/>
  <c r="F43" i="11"/>
  <c r="F20" i="11"/>
  <c r="F42" i="11"/>
  <c r="F45" i="11"/>
  <c r="E81" i="11"/>
  <c r="F21" i="11"/>
  <c r="F23" i="11"/>
  <c r="F32" i="11"/>
  <c r="D46" i="11"/>
  <c r="F55" i="11"/>
  <c r="F38" i="11"/>
  <c r="E59" i="11"/>
  <c r="F67" i="11"/>
  <c r="D93" i="11"/>
  <c r="D124" i="11"/>
  <c r="E124" i="11"/>
  <c r="D126" i="11"/>
  <c r="E46" i="11"/>
  <c r="F68" i="11"/>
  <c r="F89" i="11"/>
  <c r="E24" i="11"/>
  <c r="D59" i="11"/>
  <c r="E125" i="11"/>
  <c r="E126" i="11"/>
  <c r="F56" i="11"/>
  <c r="F22" i="11"/>
  <c r="F103" i="11"/>
  <c r="D104" i="11"/>
  <c r="F104" i="11" s="1"/>
  <c r="F90" i="11"/>
  <c r="F80" i="11"/>
  <c r="F79" i="11"/>
  <c r="F78" i="11"/>
  <c r="D81" i="11"/>
  <c r="D125" i="11"/>
  <c r="E70" i="11"/>
  <c r="E127" i="11"/>
  <c r="F69" i="11"/>
  <c r="F58" i="11"/>
  <c r="E35" i="11"/>
  <c r="F34" i="11"/>
  <c r="D35" i="11"/>
  <c r="F30" i="11"/>
  <c r="F31" i="11"/>
  <c r="D127" i="11"/>
  <c r="D123" i="11"/>
  <c r="D24" i="11"/>
  <c r="F56" i="9"/>
  <c r="E38" i="9"/>
  <c r="E166" i="9"/>
  <c r="D166" i="9"/>
  <c r="E158" i="9"/>
  <c r="F146" i="9"/>
  <c r="G147" i="9" s="1"/>
  <c r="F138" i="9"/>
  <c r="F139" i="9" s="1"/>
  <c r="E96" i="11"/>
  <c r="D114" i="9"/>
  <c r="F109" i="9"/>
  <c r="F108" i="9"/>
  <c r="F107" i="9"/>
  <c r="F106" i="9"/>
  <c r="F105" i="9"/>
  <c r="F104" i="9"/>
  <c r="E102" i="9"/>
  <c r="D102" i="9"/>
  <c r="F101" i="9"/>
  <c r="F100" i="9"/>
  <c r="F99" i="9"/>
  <c r="F96" i="9"/>
  <c r="E92" i="9"/>
  <c r="D92" i="9"/>
  <c r="F86" i="9"/>
  <c r="F85" i="9"/>
  <c r="F84" i="9"/>
  <c r="F83" i="9"/>
  <c r="F82" i="9"/>
  <c r="F81" i="9"/>
  <c r="F80" i="9"/>
  <c r="E78" i="9"/>
  <c r="D78" i="9"/>
  <c r="F77" i="9"/>
  <c r="F75" i="9"/>
  <c r="F74" i="9"/>
  <c r="F73" i="9"/>
  <c r="F72" i="9"/>
  <c r="F71" i="9"/>
  <c r="F70" i="9"/>
  <c r="F69" i="9"/>
  <c r="F66" i="9"/>
  <c r="F65" i="9"/>
  <c r="F64" i="9"/>
  <c r="F63" i="9"/>
  <c r="F62" i="9"/>
  <c r="F61" i="9"/>
  <c r="F60" i="9"/>
  <c r="F37" i="9"/>
  <c r="F36" i="9"/>
  <c r="F35" i="9"/>
  <c r="F34" i="9"/>
  <c r="F33" i="9"/>
  <c r="D85" i="11" l="1"/>
  <c r="D15" i="12"/>
  <c r="E85" i="11"/>
  <c r="E15" i="12"/>
  <c r="E14" i="12" s="1"/>
  <c r="F8" i="12"/>
  <c r="F6" i="12" s="1"/>
  <c r="D96" i="11"/>
  <c r="F96" i="11" s="1"/>
  <c r="D16" i="12"/>
  <c r="D73" i="11"/>
  <c r="D13" i="12"/>
  <c r="E62" i="11"/>
  <c r="E12" i="12"/>
  <c r="D6" i="12"/>
  <c r="E73" i="11"/>
  <c r="F73" i="11" s="1"/>
  <c r="E13" i="12"/>
  <c r="F13" i="12" s="1"/>
  <c r="E27" i="11"/>
  <c r="F27" i="11" s="1"/>
  <c r="E8" i="12"/>
  <c r="E6" i="12" s="1"/>
  <c r="D62" i="11"/>
  <c r="D12" i="12"/>
  <c r="F12" i="12" s="1"/>
  <c r="F11" i="12"/>
  <c r="D10" i="12"/>
  <c r="F116" i="11"/>
  <c r="G102" i="9"/>
  <c r="D175" i="9"/>
  <c r="G78" i="9"/>
  <c r="G92" i="9"/>
  <c r="F93" i="11"/>
  <c r="D159" i="9"/>
  <c r="D160" i="9" s="1"/>
  <c r="F147" i="9"/>
  <c r="F148" i="9" s="1"/>
  <c r="G139" i="9"/>
  <c r="G148" i="9" s="1"/>
  <c r="F66" i="11"/>
  <c r="G114" i="9"/>
  <c r="D70" i="11"/>
  <c r="F70" i="11" s="1"/>
  <c r="F78" i="9"/>
  <c r="F24" i="11"/>
  <c r="F62" i="11"/>
  <c r="F85" i="11"/>
  <c r="F59" i="11"/>
  <c r="F81" i="11"/>
  <c r="F46" i="11"/>
  <c r="F126" i="11"/>
  <c r="F124" i="11"/>
  <c r="F35" i="11"/>
  <c r="E108" i="11"/>
  <c r="F108" i="11" s="1"/>
  <c r="G115" i="11" s="1"/>
  <c r="E159" i="9"/>
  <c r="E160" i="9" s="1"/>
  <c r="F125" i="11"/>
  <c r="E128" i="11"/>
  <c r="E129" i="11" s="1"/>
  <c r="E130" i="11" s="1"/>
  <c r="F127" i="11"/>
  <c r="D128" i="11"/>
  <c r="F123" i="11"/>
  <c r="G67" i="9"/>
  <c r="G38" i="9"/>
  <c r="F28" i="9"/>
  <c r="F67" i="9"/>
  <c r="F92" i="9"/>
  <c r="F102" i="9"/>
  <c r="F114" i="9"/>
  <c r="F38" i="9"/>
  <c r="D17" i="12" l="1"/>
  <c r="D22" i="12" s="1"/>
  <c r="D23" i="12" s="1"/>
  <c r="D24" i="12" s="1"/>
  <c r="F10" i="12"/>
  <c r="F17" i="12" s="1"/>
  <c r="F22" i="12" s="1"/>
  <c r="E10" i="12"/>
  <c r="E17" i="12" s="1"/>
  <c r="E22" i="12" s="1"/>
  <c r="E23" i="12" s="1"/>
  <c r="D14" i="12"/>
  <c r="D172" i="9"/>
  <c r="F159" i="9"/>
  <c r="F160" i="9" s="1"/>
  <c r="F161" i="9" s="1"/>
  <c r="D176" i="9" s="1"/>
  <c r="F128" i="11"/>
  <c r="D129" i="11"/>
  <c r="D130" i="11" s="1"/>
  <c r="E167" i="9"/>
  <c r="E161" i="9"/>
  <c r="E169" i="9" s="1"/>
  <c r="D168" i="9"/>
  <c r="D161" i="9"/>
  <c r="D169" i="9" s="1"/>
  <c r="D167" i="9"/>
  <c r="E168" i="9"/>
  <c r="E24" i="12" l="1"/>
  <c r="F23" i="12"/>
  <c r="D28" i="12"/>
  <c r="D29" i="12"/>
  <c r="D27" i="12"/>
  <c r="F129" i="11"/>
  <c r="F130" i="11" s="1"/>
  <c r="F167" i="9"/>
  <c r="F169" i="9"/>
  <c r="D170" i="9"/>
  <c r="E170" i="9"/>
  <c r="D173" i="9"/>
  <c r="F168" i="9"/>
  <c r="E28" i="12" l="1"/>
  <c r="F28" i="12" s="1"/>
  <c r="E27" i="12"/>
  <c r="F27" i="12" s="1"/>
  <c r="E29" i="12"/>
  <c r="F29" i="12" s="1"/>
  <c r="F24" i="12"/>
  <c r="F170" i="9"/>
  <c r="G14" i="12" l="1"/>
  <c r="G24" i="12"/>
  <c r="G18" i="12"/>
  <c r="G23" i="12"/>
  <c r="G10" i="12"/>
  <c r="G17" i="12"/>
  <c r="G6" i="12"/>
</calcChain>
</file>

<file path=xl/sharedStrings.xml><?xml version="1.0" encoding="utf-8"?>
<sst xmlns="http://schemas.openxmlformats.org/spreadsheetml/2006/main" count="661" uniqueCount="548">
  <si>
    <t>Instructions:</t>
  </si>
  <si>
    <t>Tranche %</t>
  </si>
  <si>
    <t>Total</t>
  </si>
  <si>
    <t xml:space="preserve">Total </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</si>
  <si>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</si>
  <si>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</si>
  <si>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</si>
  <si>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</si>
  <si>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</si>
  <si>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</si>
  <si>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</si>
  <si>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</si>
  <si>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</si>
  <si>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</si>
  <si>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</si>
  <si>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</si>
  <si>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</si>
  <si>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</si>
  <si>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</si>
  <si>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</si>
  <si>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</si>
  <si>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</si>
  <si>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</si>
  <si>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</si>
  <si>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</si>
  <si>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</si>
  <si>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</si>
  <si>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</si>
  <si>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</si>
  <si>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</si>
  <si>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</si>
  <si>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</si>
  <si>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</si>
  <si>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</si>
  <si>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</si>
  <si>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</si>
  <si>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</si>
  <si>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</si>
  <si>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</si>
  <si>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</si>
  <si>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</si>
  <si>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</si>
  <si>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</si>
  <si>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</si>
  <si>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</si>
  <si>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</si>
  <si>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</si>
  <si>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</si>
  <si>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</si>
  <si>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</si>
  <si>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</si>
  <si>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</si>
  <si>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</si>
  <si>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</si>
  <si>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</si>
  <si>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</si>
  <si>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</si>
  <si>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</si>
  <si>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</si>
  <si>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</si>
  <si>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</si>
  <si>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</si>
  <si>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</si>
  <si>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</si>
  <si>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</si>
  <si>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</si>
  <si>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</si>
  <si>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</si>
  <si>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</si>
  <si>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</si>
  <si>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</si>
  <si>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</si>
  <si>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</si>
  <si>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</si>
  <si>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</si>
  <si>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</si>
  <si>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</si>
  <si>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</si>
  <si>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</si>
  <si>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</si>
  <si>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</si>
  <si>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</si>
  <si>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</si>
  <si>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</si>
  <si>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</si>
  <si>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</si>
  <si>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</si>
  <si>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</si>
  <si>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</si>
  <si>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</si>
  <si>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</si>
  <si>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</si>
  <si>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</si>
  <si>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</si>
  <si>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</si>
  <si>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</si>
  <si>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</si>
  <si>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</si>
  <si>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</si>
  <si>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</si>
  <si>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</si>
  <si>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</si>
  <si>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</si>
  <si>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</si>
  <si>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</si>
  <si>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</si>
  <si>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</si>
  <si>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</si>
  <si>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</si>
  <si>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</si>
  <si>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</si>
  <si>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</si>
  <si>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</si>
  <si>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</si>
  <si>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</si>
  <si>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</si>
  <si>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</si>
  <si>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</si>
  <si>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</si>
  <si>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</si>
  <si>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</si>
  <si>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</si>
  <si>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</si>
  <si>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</si>
  <si>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</si>
  <si>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</si>
  <si>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</si>
  <si>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</si>
  <si>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</si>
  <si>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</si>
  <si>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</si>
  <si>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</si>
  <si>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</si>
  <si>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</si>
  <si>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</si>
  <si>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</si>
  <si>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</si>
  <si>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</si>
  <si>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</si>
  <si>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</si>
  <si>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</si>
  <si>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</si>
  <si>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</si>
  <si>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</si>
  <si>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</si>
  <si>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</si>
  <si>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</si>
  <si>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</si>
  <si>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</si>
  <si>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</si>
  <si>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</si>
  <si>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</si>
  <si>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</si>
  <si>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</si>
  <si>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</si>
  <si>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</si>
  <si>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</si>
  <si>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</si>
  <si>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</si>
  <si>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</si>
  <si>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</si>
  <si>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</si>
  <si>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</si>
  <si>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</si>
  <si>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</si>
  <si>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</si>
  <si>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</si>
  <si>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</si>
  <si>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</si>
  <si>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</si>
  <si>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</si>
  <si>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</si>
  <si>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</si>
  <si>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</si>
  <si>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</si>
  <si>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</si>
  <si>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</si>
  <si>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</si>
  <si>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</si>
  <si>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</si>
  <si>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</si>
  <si>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</si>
  <si>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</si>
  <si>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</si>
  <si>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</si>
  <si>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</si>
  <si>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</si>
  <si>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</si>
  <si>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</si>
  <si>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</si>
  <si>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</si>
  <si>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</si>
  <si>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</si>
  <si>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</si>
  <si>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</si>
  <si>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</si>
  <si>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</si>
  <si>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</si>
  <si>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</si>
  <si>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</si>
  <si>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</si>
  <si>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</si>
  <si>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</si>
  <si>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</si>
  <si>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</si>
  <si>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</si>
  <si>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</si>
  <si>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</si>
  <si>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</si>
  <si>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</si>
  <si>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</si>
  <si>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</si>
  <si>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</si>
  <si>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</si>
  <si>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</si>
  <si>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</si>
  <si>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</si>
  <si>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</si>
  <si>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</si>
  <si>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</si>
  <si>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</si>
  <si>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</si>
  <si>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</si>
  <si>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</si>
  <si>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</si>
  <si>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</si>
  <si>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</si>
  <si>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</si>
  <si>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</si>
  <si>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</si>
  <si>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</si>
  <si>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</si>
  <si>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</si>
  <si>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</si>
  <si>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</si>
  <si>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</si>
  <si>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</si>
  <si>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</si>
  <si>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</si>
  <si>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</si>
  <si>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</si>
  <si>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</si>
  <si>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</si>
  <si>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</si>
  <si>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</si>
  <si>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</si>
  <si>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</si>
  <si>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</si>
  <si>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</si>
  <si>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</si>
  <si>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</si>
  <si>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</si>
  <si>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</si>
  <si>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</si>
  <si>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</si>
  <si>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</si>
  <si>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</si>
  <si>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</si>
  <si>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</si>
  <si>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</si>
  <si>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</si>
  <si>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</si>
  <si>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</si>
  <si>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</si>
  <si>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</si>
  <si>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</si>
  <si>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</si>
  <si>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</si>
  <si>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</si>
  <si>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</si>
  <si>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</si>
  <si>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</si>
  <si>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</si>
  <si>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</si>
  <si>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</si>
  <si>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</si>
  <si>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</si>
  <si>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</si>
  <si>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</si>
  <si>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</si>
  <si>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</si>
  <si>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</si>
  <si>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</si>
  <si>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</si>
  <si>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</si>
  <si>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</si>
  <si>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</si>
  <si>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</si>
  <si>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</si>
  <si>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</si>
  <si>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</si>
  <si>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</si>
  <si>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</si>
  <si>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</si>
  <si>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</si>
  <si>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</si>
  <si>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</si>
  <si>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</si>
  <si>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</si>
  <si>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</si>
  <si>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</si>
  <si>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</si>
  <si>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</si>
  <si>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</si>
  <si>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</si>
  <si>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</si>
  <si>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</si>
  <si>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</si>
  <si>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</si>
  <si>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</si>
  <si>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</si>
  <si>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</si>
  <si>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</si>
  <si>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</si>
  <si>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</si>
  <si>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</si>
  <si>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</si>
  <si>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</si>
  <si>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</si>
  <si>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</si>
  <si>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</si>
  <si>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</si>
  <si>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</si>
  <si>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</si>
  <si>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</si>
  <si>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</si>
  <si>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</si>
  <si>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</si>
  <si>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</si>
  <si>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</si>
  <si>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</si>
  <si>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</si>
  <si>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</si>
  <si>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</si>
  <si>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</si>
  <si>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</si>
  <si>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</si>
  <si>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</si>
  <si>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</si>
  <si>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</si>
  <si>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</si>
  <si>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</si>
  <si>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</si>
  <si>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</si>
  <si>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TOTAL</t>
  </si>
  <si>
    <t>Tableau 1 - Budget du projet PBF par résultat, produit et activité</t>
  </si>
  <si>
    <t>Nombre de resultat/ produit</t>
  </si>
  <si>
    <t xml:space="preserve">RESULTAT 1: </t>
  </si>
  <si>
    <t>Produit 1.1:</t>
  </si>
  <si>
    <t>Activite 1.1.1:</t>
  </si>
  <si>
    <t>Produit 1.2:</t>
  </si>
  <si>
    <t>Activite 1.2.1</t>
  </si>
  <si>
    <t>Activite 1.2.2</t>
  </si>
  <si>
    <t>Produit 1.3:</t>
  </si>
  <si>
    <t>Activite 1.3.1</t>
  </si>
  <si>
    <t>Activite 1.3.2</t>
  </si>
  <si>
    <t>Activite 1.3.3</t>
  </si>
  <si>
    <t xml:space="preserve">RESULTAT 2: </t>
  </si>
  <si>
    <t>Produit 2.1</t>
  </si>
  <si>
    <t>Activite 2.1.1</t>
  </si>
  <si>
    <t>Activite 2.1.2</t>
  </si>
  <si>
    <t>Produit 2.2</t>
  </si>
  <si>
    <t>Activite 2.2.1</t>
  </si>
  <si>
    <t>Activite 2.2.3</t>
  </si>
  <si>
    <t>Produit 2.3</t>
  </si>
  <si>
    <t>Activite 2.3.1</t>
  </si>
  <si>
    <t>Activite 2.3.2</t>
  </si>
  <si>
    <t>Activite 2.3.3</t>
  </si>
  <si>
    <t>Activite 2.3.4</t>
  </si>
  <si>
    <t>Activite 2.3.5</t>
  </si>
  <si>
    <t xml:space="preserve">RESULTAT 3: </t>
  </si>
  <si>
    <t>Produit 3.1</t>
  </si>
  <si>
    <t>Produit 3.2:</t>
  </si>
  <si>
    <t>Activite 3.2.1</t>
  </si>
  <si>
    <t>Activite 3.2.2</t>
  </si>
  <si>
    <t>Cout de personnel du projet si pas inclus dans les activites si-dessus</t>
  </si>
  <si>
    <t>Couts operationnels si pas inclus dans les activites si-dessus</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</si>
  <si>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</si>
  <si>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</si>
  <si>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</si>
  <si>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</si>
  <si>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</si>
  <si>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</si>
  <si>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Sous-budget total du projet</t>
  </si>
  <si>
    <t>Coûts indirects (7%):</t>
  </si>
  <si>
    <t>Organisation recipiendiaire 1</t>
  </si>
  <si>
    <t>Organisation recipiendiaire 2</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</si>
  <si>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</si>
  <si>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</si>
  <si>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</si>
  <si>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</si>
  <si>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</si>
  <si>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</si>
  <si>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</si>
  <si>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</si>
  <si>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</si>
  <si>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</si>
  <si>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</si>
  <si>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</si>
  <si>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</si>
  <si>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</si>
  <si>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</si>
  <si>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</si>
  <si>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</si>
  <si>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</si>
  <si>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</si>
  <si>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</si>
  <si>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</si>
  <si>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</si>
  <si>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</si>
  <si>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</si>
  <si>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</si>
  <si>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</si>
  <si>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Total pour produit 2.3 (du tableau 1)</t>
  </si>
  <si>
    <t>RESULTAT 3</t>
  </si>
  <si>
    <t>Total pour produit 3.1 (du tableau 1)</t>
  </si>
  <si>
    <t>Produit 3.2</t>
  </si>
  <si>
    <t>Total pour produit 3.2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</si>
  <si>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</si>
  <si>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</si>
  <si>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</si>
  <si>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</si>
  <si>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</si>
  <si>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</si>
  <si>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</si>
  <si>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</si>
  <si>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</si>
  <si>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</si>
  <si>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</si>
  <si>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</si>
  <si>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PNUD</t>
  </si>
  <si>
    <t>SEARCH</t>
  </si>
  <si>
    <t xml:space="preserve">Réaliser deux enquêtes de perception </t>
  </si>
  <si>
    <t>Activité 1.1.2</t>
  </si>
  <si>
    <t>Activité 1.1.3</t>
  </si>
  <si>
    <t>Activité 1.1.4</t>
  </si>
  <si>
    <t xml:space="preserve"> Redynamiser et améliorer la coordination des synergies des acteurs de paix dans la région;</t>
  </si>
  <si>
    <t>Faciliter les échanges de bonnes pratiques et d’expérience entre synergies.</t>
  </si>
  <si>
    <t>Elaborer un référentiel (cahier des charges) sensible aux conflits et aux droits de l’homme sur le rôle des Synergies locales des acteurs de la Paix ;</t>
  </si>
  <si>
    <t xml:space="preserve"> Former les synergies sur le référentiel</t>
  </si>
  <si>
    <t>Conduire de manière participative les exercices d’analyse des conflits dans les 7 préfectures de la région forestière () ;</t>
  </si>
  <si>
    <t>Soutenir le dialogue inter acteurs dans les communautés pendant la période électorale ;</t>
  </si>
  <si>
    <t xml:space="preserve">Soutenir l’animation de l’émission « Médias produits par les jeunes - Emission radio UDD (interviews jeunes/membres ISP) </t>
  </si>
  <si>
    <t>Former les jeunes sur le processus électoral et la prévention et gestion des conflits en période électorale ;</t>
  </si>
  <si>
    <t xml:space="preserve">Soutenir l’élaboration et à la mise en œuvre des plans d’action des jeunes pour la prévention / résolution des conflits </t>
  </si>
  <si>
    <t xml:space="preserve"> Identifier et appuyer les initiatives féminines de prévention des conflits et préservation de la paix ;</t>
  </si>
  <si>
    <t>Activite 2.2.2</t>
  </si>
  <si>
    <t>Vulgariser la résolution 1325 et renforcer le rôles des femmes de la région forestière sur les dynamiques sous régionales de prévention des conflits et préservation de la paix ;</t>
  </si>
  <si>
    <t>Appuyer les rencontres de partage d’expérience entre les initiatives des femmes des 7 préfectures de la région forestière ;</t>
  </si>
  <si>
    <t>Identifier avec les communes les activités prioritaires de HIMO sur des besoins d’intérêts publics ;</t>
  </si>
  <si>
    <t>Identifier les jeunes à risques dans les communes cibles ;</t>
  </si>
  <si>
    <t xml:space="preserve"> Former les jeunes sur l’approche HIMO, la méthode 3X6 et l’éducation à la citoyenneté;</t>
  </si>
  <si>
    <t xml:space="preserve"> Réaliser les travaux HIMO</t>
  </si>
  <si>
    <t xml:space="preserve"> Appuyer les initiatives de sensibilisation par les jeunes à risque sur la citoyenneté et la paix; </t>
  </si>
  <si>
    <t>Activité  3.1.1</t>
  </si>
  <si>
    <t>Atelier de validation de la srtucture et missions de l'ANP</t>
  </si>
  <si>
    <t>Soutenir la mise en place effective de l’ANP au niveau national et en région forestière</t>
  </si>
  <si>
    <t>Orientation et appui à la nouvelle équipe de l'ANP</t>
  </si>
  <si>
    <t xml:space="preserve">Concevoir un outil de collecte, d’analyse et de reporting des alertes </t>
  </si>
  <si>
    <t>Définir un mécanisme de réponse aux alertes ;</t>
  </si>
  <si>
    <t>Activité 3.2.3</t>
  </si>
  <si>
    <t>Produire et diffuser deux rapports d'analyse des alertes et des conflits de la région forestière</t>
  </si>
  <si>
    <t>1 Spécialiste Consolidation de la paix (SEARCH)</t>
  </si>
  <si>
    <t>Fonctionnement 2 véhicules</t>
  </si>
  <si>
    <t>Locations bureaux et charges locatives</t>
  </si>
  <si>
    <t>Communication</t>
  </si>
  <si>
    <t>Fournitures et consommables  bureau</t>
  </si>
  <si>
    <t>Equipements de bureau</t>
  </si>
  <si>
    <t>Rencontre du comité technique de suivi</t>
  </si>
  <si>
    <t>Reunion du comité de pilotage</t>
  </si>
  <si>
    <t>Missions conjointes de suivi terrain</t>
  </si>
  <si>
    <t>1 Chargé de suivi évaluation (PNUD)</t>
  </si>
  <si>
    <t>Les Synergies locales des acteurs de la Paix sont structurées, mieux coordonnées et assurent la prévention et la résolution des conflits en région forestière, en particulier pendant la période électorale</t>
  </si>
  <si>
    <t>Organisation recipiendiaire 1 (budget en USD) PNUD</t>
  </si>
  <si>
    <t>Organisation recipiendiaire 2 (budget en USD) SEARCH</t>
  </si>
  <si>
    <r>
      <t xml:space="preserve">1. Ne remplissez que les cellules blanches. Les cellules grises sont verrouillées et / ou contiennent des formules de feuille de calcul.
2. Remplissez les feuilles 1 et 2.
a) </t>
    </r>
    <r>
      <rPr>
        <sz val="10"/>
        <color theme="1"/>
        <rFont val="Calibri"/>
        <family val="2"/>
        <scheme val="minor"/>
      </rPr>
      <t>Premièrement, préparez un budget organisé par</t>
    </r>
    <r>
      <rPr>
        <b/>
        <sz val="10"/>
        <color theme="1"/>
        <rFont val="Calibri"/>
        <family val="2"/>
        <scheme val="minor"/>
      </rPr>
      <t xml:space="preserve"> activité / produit / résultat dans la feuille 1</t>
    </r>
    <r>
      <rPr>
        <sz val="10"/>
        <color theme="1"/>
        <rFont val="Calibri"/>
        <family val="2"/>
        <scheme val="minor"/>
      </rPr>
      <t>. (Les montants des activités peuvent être estimations indicatives.)</t>
    </r>
    <r>
      <rPr>
        <b/>
        <sz val="10"/>
        <color theme="1"/>
        <rFont val="Calibri"/>
        <family val="2"/>
        <scheme val="minor"/>
      </rPr>
      <t xml:space="preserve">
b) </t>
    </r>
    <r>
      <rPr>
        <sz val="10"/>
        <color theme="1"/>
        <rFont val="Calibri"/>
        <family val="2"/>
        <scheme val="minor"/>
      </rPr>
      <t xml:space="preserve">Ensuite, divisez chaque budget en fonction </t>
    </r>
    <r>
      <rPr>
        <b/>
        <sz val="10"/>
        <color theme="1"/>
        <rFont val="Calibri"/>
        <family val="2"/>
        <scheme val="minor"/>
      </rPr>
      <t xml:space="preserve">des catégories de budget des Nations Unies dans la feuille 2.
3. </t>
    </r>
    <r>
      <rPr>
        <sz val="10"/>
        <color theme="1"/>
        <rFont val="Calibri"/>
        <family val="2"/>
        <scheme val="minor"/>
      </rPr>
      <t xml:space="preserve">Assurez-vous d’inclure </t>
    </r>
    <r>
      <rPr>
        <b/>
        <sz val="10"/>
        <color theme="1"/>
        <rFont val="Calibri"/>
        <family val="2"/>
        <scheme val="minor"/>
      </rPr>
      <t>% en faveur de l’égalité des sexes et de l’autonomisation des femmes (GEWE).
4. N'utilisez pas les feuilles 4 ou 5</t>
    </r>
    <r>
      <rPr>
        <sz val="10"/>
        <color theme="1"/>
        <rFont val="Calibri"/>
        <family val="2"/>
        <scheme val="minor"/>
      </rPr>
      <t>, qui sont destinées au MPTF et au PBSO.</t>
    </r>
    <r>
      <rPr>
        <b/>
        <sz val="10"/>
        <color theme="1"/>
        <rFont val="Calibri"/>
        <family val="2"/>
        <scheme val="minor"/>
      </rPr>
      <t xml:space="preserve">
5. Laissez  en blanc </t>
    </r>
    <r>
      <rPr>
        <sz val="10"/>
        <color theme="1"/>
        <rFont val="Calibri"/>
        <family val="2"/>
        <scheme val="minor"/>
      </rPr>
      <t>toutes les organisations / résultats / réalisations / activités qui ne sont pas nécessaires. NE PAS supprimer les cellules.</t>
    </r>
    <r>
      <rPr>
        <b/>
        <sz val="10"/>
        <color theme="1"/>
        <rFont val="Calibri"/>
        <family val="2"/>
        <scheme val="minor"/>
      </rPr>
      <t xml:space="preserve">
6. Ne pas ajuster les montants des tranches </t>
    </r>
    <r>
      <rPr>
        <sz val="10"/>
        <color theme="1"/>
        <rFont val="Calibri"/>
        <family val="2"/>
        <scheme val="minor"/>
      </rPr>
      <t>sans consulter PBSO.</t>
    </r>
  </si>
  <si>
    <r>
      <t xml:space="preserve">Note: Le PBF n'accepte pas les projets avec moins de 5% pour le S&amp;E et moins 15% pour le GEWE. Ces chiffres apparaîtront </t>
    </r>
    <r>
      <rPr>
        <sz val="10"/>
        <color rgb="FFFF0000"/>
        <rFont val="Calibri"/>
        <family val="2"/>
        <scheme val="minor"/>
      </rPr>
      <t>en</t>
    </r>
    <r>
      <rPr>
        <sz val="10"/>
        <color theme="1"/>
        <rFont val="Calibri"/>
        <family val="2"/>
        <scheme val="minor"/>
      </rPr>
      <t xml:space="preserve"> </t>
    </r>
    <r>
      <rPr>
        <sz val="10"/>
        <color rgb="FFFF0000"/>
        <rFont val="Calibri"/>
        <family val="2"/>
        <scheme val="minor"/>
      </rPr>
      <t>rouge</t>
    </r>
    <r>
      <rPr>
        <sz val="10"/>
        <color theme="1"/>
        <rFont val="Calibri"/>
        <family val="2"/>
        <scheme val="minor"/>
      </rPr>
      <t xml:space="preserve"> si ce seuil minimum n'est pas atteint.</t>
    </r>
  </si>
  <si>
    <t>Les jeunes et les femmes contribuent à réduire les violences en période électorale à travers leur engagement citoyen et des initiatives socio-économiques.</t>
  </si>
  <si>
    <t xml:space="preserve"> L’architecture nationale de Paix est mise en place et renforce les mécanismes locaux de prévention et gestion des conflits en Guinée Forestière</t>
  </si>
  <si>
    <t>Le mécanisme national de collecte, d’analyse des données, d’alertes précoces et de réponses préventives est mis en place et opérationnel en région forestière.   SEARCH</t>
  </si>
  <si>
    <t>Budget de suivi Evaluation</t>
  </si>
  <si>
    <t xml:space="preserve">Total Coûts supplémentaires </t>
  </si>
  <si>
    <t>Etude et conception de l'ANP</t>
  </si>
  <si>
    <t xml:space="preserve">ANP est mise en place au niveau national et opérationnelle en région forestière </t>
  </si>
  <si>
    <t>Activité  3.1.2</t>
  </si>
  <si>
    <t xml:space="preserve">500 jeunes (250 femmes et 250 hommes) à risque sont reconvertis en vecteur de paix à partir des activités de haute intensité de main d’œuvre et d’une éducation à la citoyenneté en période électorale dans la zone spéciale de Conakry  </t>
  </si>
  <si>
    <t xml:space="preserve">Les initiatives des femmes évoluant dans la prévention et la résolution des conflits sont renforcées et mieux structurées  </t>
  </si>
  <si>
    <t xml:space="preserve">Les associations de jeunes, membres des Synergies, mettent en place des initiatives de prévention et de gestion des conflits en période électorale </t>
  </si>
  <si>
    <r>
      <t>Les synergies des acteurs de la Paix des sept préfectures de la Région Forestière sont restructurées et redynamisées.</t>
    </r>
    <r>
      <rPr>
        <b/>
        <sz val="10"/>
        <color indexed="30"/>
        <rFont val="Calibri"/>
        <family val="2"/>
      </rPr>
      <t xml:space="preserve"> </t>
    </r>
  </si>
  <si>
    <t xml:space="preserve">Les Synergies locales disposent d’outils harmonisés et appropriés, et leurs capacités sont renforcées    </t>
  </si>
  <si>
    <t>2 Chauffeurs</t>
  </si>
  <si>
    <t>Mission et voyages</t>
  </si>
  <si>
    <t>Sera financé sur le budget du Secrétariat PBF</t>
  </si>
  <si>
    <t>Notes</t>
  </si>
  <si>
    <t>%</t>
  </si>
  <si>
    <t>1 Coordinateur administration</t>
  </si>
  <si>
    <t>Directeur Pays</t>
  </si>
  <si>
    <t>1 Country Finance manager</t>
  </si>
  <si>
    <t>Equipe technique régionale</t>
  </si>
  <si>
    <t>Support ILT (suivi évaluation)</t>
  </si>
  <si>
    <t>Support IT</t>
  </si>
  <si>
    <t>Achat 1 véhicule</t>
  </si>
  <si>
    <t>Evaluation à mi-parcours et finale du projet</t>
  </si>
  <si>
    <t>Faire un état des lieux des Synergies et identifier les initiatives paralelles de prévention et résolution des conflits</t>
  </si>
  <si>
    <t>1 Coordonnateur Suivi Evaluation (Search)</t>
  </si>
  <si>
    <t>Projet d’appui à la prévention des conflits en période électorale et à la pérennisation des Synergies locales des acteurs pour la paix en Guinée Forestière</t>
  </si>
  <si>
    <t>Projet : Appui à la prévention des conflits en période électorale et à la pérennisation des Synergies locales des acteurs pour la paix en Guinée Forestière</t>
  </si>
  <si>
    <t>RECAPITULATIF DU BUDGET</t>
  </si>
  <si>
    <t>Formulation des produits</t>
  </si>
  <si>
    <t>BUDGET PNUD</t>
  </si>
  <si>
    <t>BUDGET SEARCH</t>
  </si>
  <si>
    <t>TOTAL BUDGET</t>
  </si>
  <si>
    <t>RESULTAT 1:  Les Synergies locales des acteurs de la Paix sont structurées, mieux coordonnées et assurent la prévention et la résolution des conflits en région forestière, en particulier pendant la période électorale</t>
  </si>
  <si>
    <t xml:space="preserve">Produit 1.1: </t>
  </si>
  <si>
    <t>Les synergies des acteurs de la Paix des sept préfectures de la Région Forestière sont restructurées et redynamisées.</t>
  </si>
  <si>
    <t xml:space="preserve">Produit 1.2: </t>
  </si>
  <si>
    <t>Les Synergies locales disposent d’outils harmonisés et appropriés, et leurs capacités sont renforcées</t>
  </si>
  <si>
    <t xml:space="preserve">Produit 1.3: </t>
  </si>
  <si>
    <t>Les acteurs locaux (personnes ressources) renforcent les dispositions de prévention des conflits en période électorale</t>
  </si>
  <si>
    <t>RESULTAT 2: Les jeunes et les femmes contribuent à réduire les violences en période électorale à travers leur engagement citoyen et des initiatives socio-économiques.</t>
  </si>
  <si>
    <t>Les associations de jeunes, membres des Synergies, mettent en place des initiatives de prévention et de gestion des conflits en période électorale</t>
  </si>
  <si>
    <t xml:space="preserve">Produit 2.2 </t>
  </si>
  <si>
    <t>Les initiatives des femmes évoluant dans la prévention et la résolution des conflits sont renforcées et mieux structurées</t>
  </si>
  <si>
    <t xml:space="preserve">Produit 2.3 </t>
  </si>
  <si>
    <t xml:space="preserve">500 jeunes (250 femmes et 250 hommes) à risque sont reconvertis en vecteur de paix à partir des activités de haute intensité de main d’œuvre et d’une éducation à la citoyenneté en période électorale dans la zone spéciale de Conakry </t>
  </si>
  <si>
    <t>RESULTAT 3: L’architecture nationale de Paix est mise en place et renforce les mécanismes locaux de prévention et gestion des conflits en Guinée Forestière</t>
  </si>
  <si>
    <t xml:space="preserve">Produit 3.1 </t>
  </si>
  <si>
    <t xml:space="preserve"> Le mécanisme national de collecte, d’analyse des données, d’alertes précoces et de réponses préventives est mis en place et opérationnel en région forestière.</t>
  </si>
  <si>
    <t>SOUS TOTAL DES ACTIVITES</t>
  </si>
  <si>
    <t>Resultat 4: La coordination et la gestion du projet sont assurées de manière performantes</t>
  </si>
  <si>
    <t>Suivi Evaluation</t>
  </si>
  <si>
    <t>GMS / Couts indirects (7%):</t>
  </si>
  <si>
    <t>BUDGET TOTAL DU PROJET</t>
  </si>
  <si>
    <t>TRANCHES DE VERSEMENTS</t>
  </si>
  <si>
    <t xml:space="preserve">TOTAL </t>
  </si>
  <si>
    <t>Troisième tranche 30%</t>
  </si>
  <si>
    <t>Première tranche 35%</t>
  </si>
  <si>
    <t>Deuxième tranche 35%</t>
  </si>
  <si>
    <t>Soutien technique et staff d'appui (PNUD)</t>
  </si>
  <si>
    <t>Coût de personnel du projet si pas inclus dans les activites si-dessus</t>
  </si>
  <si>
    <t>Coûts operationnels si pas inclus dans les activites si-dessus</t>
  </si>
  <si>
    <t>Sous total Activités +  Coordination et Gestion de Projet</t>
  </si>
  <si>
    <t>Ref de Resultats / Produits</t>
  </si>
  <si>
    <t>1 Chef de projet - SB5 (PNUD)</t>
  </si>
  <si>
    <t>1 Spécialiste HIMO - SB4 (PNUD)</t>
  </si>
  <si>
    <t>2 Agents de zone  - SB3</t>
  </si>
  <si>
    <t xml:space="preserve">Gestionnaire comptable financier, SB4  (PNUD+SEARCH) </t>
  </si>
  <si>
    <t>Assistante au Projet , SB3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</si>
</sst>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_€_-;\-* #,##0\ _€_-;_-* &quot;-&quot;\ _€_-;_-@_-"/>
    <numFmt numFmtId="165" formatCode="_-* #,##0.00\ _€_-;\-* #,##0.00\ _€_-;_-* &quot;-&quot;??\ _€_-;_-@_-"/>
    <numFmt numFmtId="166" formatCode="_-* #,##0.00\ _F_G_-;\-* #,##0.00\ _F_G_-;_-* &quot;-&quot;??\ _F_G_-;_-@_-"/>
    <numFmt numFmtId="167" formatCode="_(&quot;$&quot;* #,##0.00_);_(&quot;$&quot;* \(#,##0.00\);_(&quot;$&quot;* &quot;-&quot;??_);_(@_)"/>
    <numFmt numFmtId="168" formatCode="_-* #,##0.00\ _F_G_-;\-* #,##0.00\ _F_G_-;_-* &quot;-&quot;\ _F_G_-;_-@_-"/>
    <numFmt numFmtId="169" formatCode="_-* #,##0\ _F_G_-;\-* #,##0\ _F_G_-;_-* &quot;-&quot;\ _F_G_-;_-@_-"/>
  </numFmts>
  <fonts count="40"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b/>
      <sz val="10"/>
      <name val="Times New Roman"/>
      <family val="1"/>
    </font>
    <font>
      <b/>
      <sz val="10"/>
      <color indexed="30"/>
      <name val="Calibri"/>
      <family val="2"/>
    </font>
    <font>
      <b/>
      <sz val="11"/>
      <color theme="1"/>
      <name val="Times New Roman"/>
      <family val="1"/>
    </font>
    <font>
      <sz val="10"/>
      <name val="Times New Roman"/>
      <family val="1"/>
    </font>
    <font>
      <sz val="9"/>
      <name val="Times New Roman"/>
      <family val="1"/>
    </font>
    <font>
      <sz val="10"/>
      <color rgb="FF000000"/>
      <name val="Times New Roman"/>
      <family val="1"/>
    </font>
    <font>
      <sz val="9"/>
      <color rgb="FF000000"/>
      <name val="Times New Roman"/>
      <family val="1"/>
    </font>
    <font>
      <sz val="10"/>
      <name val="Calibri"/>
      <family val="2"/>
      <scheme val="minor"/>
    </font>
    <font>
      <b/>
      <sz val="10"/>
      <color rgb="FFFF0000"/>
      <name val="Calibri"/>
      <family val="2"/>
      <scheme val="minor"/>
    </font>
    <font>
      <sz val="10"/>
      <color rgb="FFFF0000"/>
      <name val="Calibri"/>
      <family val="2"/>
      <scheme val="minor"/>
    </font>
    <font>
      <b/>
      <sz val="16"/>
      <color rgb="FF00B0F0"/>
      <name val="Arial Black"/>
      <family val="2"/>
    </font>
    <font>
      <sz val="8"/>
      <color theme="1"/>
      <name val="Calibri"/>
      <family val="2"/>
      <scheme val="minor"/>
    </font>
    <font>
      <b/>
      <sz val="12"/>
      <name val="Arial Black"/>
      <family val="2"/>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bgColor indexed="64"/>
      </patternFill>
    </fill>
  </fills>
  <borders count="7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rgb="FF000000"/>
      </right>
      <top/>
      <bottom style="thin">
        <color rgb="FF000000"/>
      </bottom>
      <diagonal/>
    </border>
  </borders>
  <cellStyleXfs count="5">
    <xf numFmtId="0" fontId="0" fillId="0" borderId="0"/>
    <xf numFmtId="167"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cellStyleXfs>
  <cellXfs count="501">
    <xf numFmtId="0" fontId="0" fillId="0" borderId="0" xfId="0"/>
    <xf numFmtId="0" fontId="0" fillId="0" borderId="0" xfId="0" applyBorder="1"/>
    <xf numFmtId="0" fontId="6" fillId="0" borderId="0" xfId="0" applyFont="1" applyFill="1" applyBorder="1" applyAlignment="1">
      <alignment vertical="center" wrapText="1"/>
    </xf>
    <xf numFmtId="0" fontId="5" fillId="3" borderId="0" xfId="0" applyFont="1" applyFill="1" applyBorder="1" applyAlignment="1">
      <alignment horizontal="center" vertical="center" wrapText="1"/>
    </xf>
    <xf numFmtId="167" fontId="7" fillId="3" borderId="0" xfId="1" applyFont="1" applyFill="1" applyBorder="1" applyAlignment="1" applyProtection="1">
      <alignment vertical="center" wrapText="1"/>
    </xf>
    <xf numFmtId="167" fontId="5" fillId="3" borderId="0" xfId="1" applyFont="1" applyFill="1" applyBorder="1" applyAlignment="1" applyProtection="1">
      <alignment vertical="center" wrapText="1"/>
    </xf>
    <xf numFmtId="167" fontId="5" fillId="3" borderId="0" xfId="1" applyFont="1" applyFill="1" applyBorder="1" applyAlignment="1" applyProtection="1">
      <alignment vertical="center" wrapText="1"/>
      <protection locked="0"/>
    </xf>
    <xf numFmtId="167" fontId="1" fillId="3" borderId="0" xfId="0" applyNumberFormat="1" applyFont="1" applyFill="1" applyBorder="1" applyAlignment="1">
      <alignment vertical="center" wrapText="1"/>
    </xf>
    <xf numFmtId="0" fontId="10" fillId="0" borderId="0" xfId="0" applyFont="1" applyBorder="1" applyAlignment="1">
      <alignment wrapText="1"/>
    </xf>
    <xf numFmtId="0" fontId="11" fillId="0" borderId="0" xfId="0" applyFont="1" applyBorder="1" applyAlignment="1">
      <alignment wrapText="1"/>
    </xf>
    <xf numFmtId="0" fontId="0" fillId="0" borderId="0" xfId="0" applyFont="1" applyBorder="1" applyAlignment="1">
      <alignment wrapText="1"/>
    </xf>
    <xf numFmtId="0" fontId="1" fillId="0" borderId="0" xfId="0" applyFont="1" applyBorder="1" applyAlignment="1">
      <alignment wrapText="1"/>
    </xf>
    <xf numFmtId="0" fontId="1"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167" fontId="1" fillId="2" borderId="3" xfId="0" applyNumberFormat="1" applyFont="1" applyFill="1" applyBorder="1" applyAlignment="1">
      <alignment horizontal="center" wrapText="1"/>
    </xf>
    <xf numFmtId="0" fontId="5" fillId="3" borderId="0" xfId="0" applyFont="1" applyFill="1" applyBorder="1" applyAlignment="1">
      <alignment wrapText="1"/>
    </xf>
    <xf numFmtId="167" fontId="1" fillId="4" borderId="3" xfId="1" applyFont="1" applyFill="1" applyBorder="1" applyAlignment="1" applyProtection="1">
      <alignment wrapText="1"/>
    </xf>
    <xf numFmtId="0" fontId="5" fillId="0" borderId="0" xfId="0" applyFont="1" applyFill="1" applyBorder="1" applyAlignment="1">
      <alignment wrapText="1"/>
    </xf>
    <xf numFmtId="167" fontId="5" fillId="3" borderId="0" xfId="0" applyNumberFormat="1" applyFont="1" applyFill="1" applyBorder="1" applyAlignment="1">
      <alignment vertical="center" wrapText="1"/>
    </xf>
    <xf numFmtId="167" fontId="1" fillId="0" borderId="0" xfId="0" applyNumberFormat="1" applyFont="1" applyFill="1" applyBorder="1" applyAlignment="1">
      <alignment wrapText="1"/>
    </xf>
    <xf numFmtId="167" fontId="6" fillId="0" borderId="0" xfId="1" applyFont="1" applyFill="1" applyBorder="1" applyAlignment="1">
      <alignment horizontal="right" vertical="center" wrapText="1"/>
    </xf>
    <xf numFmtId="167"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7" fontId="1" fillId="2" borderId="38" xfId="0" applyNumberFormat="1" applyFont="1" applyFill="1" applyBorder="1" applyAlignment="1">
      <alignment wrapText="1"/>
    </xf>
    <xf numFmtId="0" fontId="1" fillId="2" borderId="13" xfId="0" applyFont="1" applyFill="1" applyBorder="1" applyAlignment="1">
      <alignment horizontal="left" wrapText="1"/>
    </xf>
    <xf numFmtId="167" fontId="1" fillId="2" borderId="13" xfId="0" applyNumberFormat="1" applyFont="1" applyFill="1" applyBorder="1" applyAlignment="1">
      <alignment horizontal="center" wrapText="1"/>
    </xf>
    <xf numFmtId="167" fontId="1" fillId="2" borderId="13" xfId="0" applyNumberFormat="1" applyFont="1" applyFill="1" applyBorder="1" applyAlignment="1">
      <alignment wrapText="1"/>
    </xf>
    <xf numFmtId="167" fontId="1" fillId="4" borderId="3" xfId="1" applyNumberFormat="1" applyFont="1" applyFill="1" applyBorder="1" applyAlignment="1">
      <alignment wrapText="1"/>
    </xf>
    <xf numFmtId="167" fontId="1" fillId="3" borderId="4" xfId="1" applyFont="1" applyFill="1" applyBorder="1" applyAlignment="1" applyProtection="1">
      <alignment wrapText="1"/>
    </xf>
    <xf numFmtId="167" fontId="1" fillId="3" borderId="1" xfId="1" applyNumberFormat="1" applyFont="1" applyFill="1" applyBorder="1" applyAlignment="1">
      <alignment wrapText="1"/>
    </xf>
    <xf numFmtId="167" fontId="1" fillId="3" borderId="2" xfId="0" applyNumberFormat="1" applyFont="1" applyFill="1" applyBorder="1" applyAlignment="1">
      <alignment wrapText="1"/>
    </xf>
    <xf numFmtId="167" fontId="1" fillId="3" borderId="1" xfId="1" applyFont="1" applyFill="1" applyBorder="1" applyAlignment="1" applyProtection="1">
      <alignment wrapText="1"/>
    </xf>
    <xf numFmtId="167" fontId="1" fillId="2" borderId="37" xfId="0" applyNumberFormat="1" applyFont="1" applyFill="1" applyBorder="1" applyAlignment="1">
      <alignment wrapText="1"/>
    </xf>
    <xf numFmtId="167" fontId="1" fillId="2" borderId="9" xfId="0" applyNumberFormat="1" applyFont="1" applyFill="1" applyBorder="1" applyAlignment="1">
      <alignment wrapText="1"/>
    </xf>
    <xf numFmtId="0" fontId="1" fillId="2" borderId="11" xfId="0" applyFont="1" applyFill="1" applyBorder="1" applyAlignment="1">
      <alignment horizontal="center" wrapText="1"/>
    </xf>
    <xf numFmtId="167" fontId="5" fillId="2" borderId="38" xfId="0" applyNumberFormat="1" applyFont="1" applyFill="1" applyBorder="1" applyAlignment="1">
      <alignment wrapText="1"/>
    </xf>
    <xf numFmtId="0" fontId="12" fillId="0" borderId="0" xfId="0" applyFont="1" applyAlignment="1"/>
    <xf numFmtId="49" fontId="0" fillId="0" borderId="0" xfId="0" applyNumberFormat="1"/>
    <xf numFmtId="0" fontId="12"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alignment horizontal="left" wrapText="1"/>
    </xf>
    <xf numFmtId="49" fontId="13" fillId="0" borderId="0" xfId="0" applyNumberFormat="1" applyFont="1" applyFill="1" applyAlignment="1">
      <alignment horizontal="left" wrapText="1"/>
    </xf>
    <xf numFmtId="167" fontId="5" fillId="0" borderId="38" xfId="0" applyNumberFormat="1" applyFont="1" applyBorder="1" applyAlignment="1" applyProtection="1">
      <alignment wrapText="1"/>
      <protection locked="0"/>
    </xf>
    <xf numFmtId="0" fontId="1" fillId="2" borderId="3" xfId="1" applyNumberFormat="1" applyFont="1" applyFill="1" applyBorder="1" applyAlignment="1" applyProtection="1">
      <alignment horizontal="center" vertical="center" wrapText="1"/>
    </xf>
    <xf numFmtId="167" fontId="1" fillId="2" borderId="3" xfId="1" applyFont="1" applyFill="1" applyBorder="1" applyAlignment="1" applyProtection="1">
      <alignment horizontal="center" vertical="center" wrapText="1"/>
    </xf>
    <xf numFmtId="167" fontId="1" fillId="2" borderId="4" xfId="0" applyNumberFormat="1" applyFont="1" applyFill="1" applyBorder="1" applyAlignment="1">
      <alignment wrapText="1"/>
    </xf>
    <xf numFmtId="167" fontId="1" fillId="3" borderId="1" xfId="0" applyNumberFormat="1" applyFont="1" applyFill="1" applyBorder="1" applyAlignment="1">
      <alignment wrapText="1"/>
    </xf>
    <xf numFmtId="9" fontId="0" fillId="0" borderId="0" xfId="2" applyFont="1"/>
    <xf numFmtId="167" fontId="1" fillId="4" borderId="5" xfId="1" applyFont="1" applyFill="1" applyBorder="1" applyAlignment="1" applyProtection="1">
      <alignment wrapText="1"/>
    </xf>
    <xf numFmtId="167" fontId="1" fillId="4" borderId="5" xfId="1" applyNumberFormat="1" applyFont="1" applyFill="1" applyBorder="1" applyAlignment="1">
      <alignment wrapText="1"/>
    </xf>
    <xf numFmtId="167"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2" xfId="0" applyFont="1" applyFill="1" applyBorder="1" applyAlignment="1" applyProtection="1">
      <alignment vertical="center" wrapText="1"/>
    </xf>
    <xf numFmtId="0" fontId="7" fillId="2" borderId="53" xfId="0" applyFont="1" applyFill="1" applyBorder="1" applyAlignment="1" applyProtection="1">
      <alignment vertical="center" wrapText="1"/>
    </xf>
    <xf numFmtId="0" fontId="7" fillId="2" borderId="53"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 fillId="0" borderId="0" xfId="0" applyFont="1" applyFill="1" applyBorder="1" applyAlignment="1">
      <alignment horizontal="center" vertical="center" wrapText="1"/>
    </xf>
    <xf numFmtId="3" fontId="23" fillId="0" borderId="13" xfId="0" applyNumberFormat="1" applyFont="1" applyBorder="1" applyAlignment="1">
      <alignment horizontal="center" vertical="center" wrapText="1"/>
    </xf>
    <xf numFmtId="3" fontId="23" fillId="0" borderId="29" xfId="0" applyNumberFormat="1" applyFont="1" applyBorder="1" applyAlignment="1">
      <alignment horizontal="center" vertical="center" wrapText="1"/>
    </xf>
    <xf numFmtId="3" fontId="23" fillId="0" borderId="3" xfId="0" applyNumberFormat="1" applyFont="1" applyBorder="1" applyAlignment="1">
      <alignment horizontal="center" vertical="center" wrapText="1"/>
    </xf>
    <xf numFmtId="3" fontId="23" fillId="0" borderId="5" xfId="0" applyNumberFormat="1" applyFont="1" applyFill="1" applyBorder="1" applyAlignment="1">
      <alignment horizontal="center" vertical="center" wrapText="1"/>
    </xf>
    <xf numFmtId="3" fontId="23" fillId="0" borderId="29" xfId="0" applyNumberFormat="1" applyFont="1" applyFill="1" applyBorder="1" applyAlignment="1">
      <alignment horizontal="center" vertical="center" wrapText="1"/>
    </xf>
    <xf numFmtId="3" fontId="23" fillId="0" borderId="38" xfId="0" applyNumberFormat="1" applyFont="1" applyFill="1" applyBorder="1" applyAlignment="1">
      <alignment horizontal="center" vertical="center" wrapText="1"/>
    </xf>
    <xf numFmtId="3" fontId="23" fillId="0" borderId="60" xfId="0" applyNumberFormat="1" applyFont="1" applyFill="1" applyBorder="1" applyAlignment="1">
      <alignment horizontal="center" vertical="center" wrapText="1"/>
    </xf>
    <xf numFmtId="3" fontId="23" fillId="0" borderId="3" xfId="0" applyNumberFormat="1" applyFont="1" applyFill="1" applyBorder="1" applyAlignment="1">
      <alignment horizontal="center" vertical="center" wrapText="1"/>
    </xf>
    <xf numFmtId="3" fontId="23" fillId="0" borderId="13" xfId="0" applyNumberFormat="1" applyFont="1" applyFill="1" applyBorder="1" applyAlignment="1">
      <alignment horizontal="center" vertical="center" wrapText="1"/>
    </xf>
    <xf numFmtId="3" fontId="24" fillId="0" borderId="9" xfId="0" applyNumberFormat="1" applyFont="1" applyFill="1" applyBorder="1" applyAlignment="1">
      <alignment vertical="center" wrapText="1"/>
    </xf>
    <xf numFmtId="0" fontId="26" fillId="0" borderId="26" xfId="0" applyFont="1" applyFill="1" applyBorder="1" applyAlignment="1">
      <alignment horizontal="left" vertical="center" wrapText="1"/>
    </xf>
    <xf numFmtId="3" fontId="23" fillId="0" borderId="55" xfId="0" applyNumberFormat="1" applyFont="1" applyFill="1" applyBorder="1" applyAlignment="1">
      <alignment horizontal="center" vertical="center" wrapText="1"/>
    </xf>
    <xf numFmtId="3" fontId="23" fillId="0" borderId="38" xfId="0" applyNumberFormat="1" applyFont="1" applyBorder="1" applyAlignment="1">
      <alignment vertical="center" wrapText="1"/>
    </xf>
    <xf numFmtId="167" fontId="16" fillId="2" borderId="5" xfId="1" applyNumberFormat="1" applyFont="1" applyFill="1" applyBorder="1" applyAlignment="1" applyProtection="1">
      <alignment horizontal="center" vertical="center" wrapText="1"/>
    </xf>
    <xf numFmtId="167" fontId="16" fillId="2" borderId="16" xfId="1" applyNumberFormat="1" applyFont="1" applyFill="1" applyBorder="1" applyAlignment="1" applyProtection="1">
      <alignment horizontal="center" vertical="center" wrapText="1"/>
    </xf>
    <xf numFmtId="167" fontId="16" fillId="2" borderId="9" xfId="1" applyNumberFormat="1" applyFont="1" applyFill="1" applyBorder="1" applyAlignment="1" applyProtection="1">
      <alignment horizontal="center" vertical="center" wrapText="1"/>
    </xf>
    <xf numFmtId="167" fontId="16" fillId="2" borderId="14" xfId="1" applyNumberFormat="1" applyFont="1" applyFill="1" applyBorder="1" applyAlignment="1" applyProtection="1">
      <alignment horizontal="center" vertical="center" wrapText="1"/>
    </xf>
    <xf numFmtId="167" fontId="16" fillId="2" borderId="29" xfId="1" applyNumberFormat="1" applyFont="1" applyFill="1" applyBorder="1" applyAlignment="1" applyProtection="1">
      <alignment horizontal="center" vertical="center" wrapText="1"/>
    </xf>
    <xf numFmtId="167" fontId="16" fillId="2" borderId="3" xfId="1" applyNumberFormat="1" applyFont="1" applyFill="1" applyBorder="1" applyAlignment="1" applyProtection="1">
      <alignment horizontal="center" vertical="center" wrapText="1"/>
    </xf>
    <xf numFmtId="167" fontId="16" fillId="2" borderId="13" xfId="1" applyNumberFormat="1" applyFont="1" applyFill="1" applyBorder="1" applyAlignment="1" applyProtection="1">
      <alignment horizontal="center" vertical="center" wrapText="1"/>
    </xf>
    <xf numFmtId="0" fontId="17" fillId="0" borderId="0" xfId="0" applyFont="1" applyBorder="1" applyAlignment="1">
      <alignment wrapText="1"/>
    </xf>
    <xf numFmtId="0" fontId="16" fillId="0" borderId="0" xfId="0" applyFont="1" applyBorder="1" applyAlignment="1">
      <alignment wrapText="1"/>
    </xf>
    <xf numFmtId="0" fontId="17" fillId="7" borderId="17" xfId="0" applyFont="1" applyFill="1" applyBorder="1" applyAlignment="1">
      <alignment wrapText="1"/>
    </xf>
    <xf numFmtId="0" fontId="17" fillId="7" borderId="15" xfId="0" applyFont="1" applyFill="1" applyBorder="1" applyAlignment="1">
      <alignment wrapText="1"/>
    </xf>
    <xf numFmtId="0" fontId="17" fillId="7" borderId="18" xfId="0" applyFont="1" applyFill="1" applyBorder="1" applyAlignment="1">
      <alignment wrapText="1"/>
    </xf>
    <xf numFmtId="0" fontId="16" fillId="0" borderId="0" xfId="0" applyFont="1" applyFill="1" applyBorder="1" applyAlignment="1">
      <alignment horizontal="center" wrapText="1"/>
    </xf>
    <xf numFmtId="0" fontId="16" fillId="0" borderId="0" xfId="0" applyFont="1" applyFill="1" applyBorder="1" applyAlignment="1">
      <alignment wrapText="1"/>
    </xf>
    <xf numFmtId="0" fontId="16" fillId="3" borderId="0" xfId="0" applyFont="1" applyFill="1" applyBorder="1" applyAlignment="1">
      <alignment wrapText="1"/>
    </xf>
    <xf numFmtId="0" fontId="17" fillId="2" borderId="3"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protection locked="0"/>
    </xf>
    <xf numFmtId="0" fontId="17" fillId="9" borderId="3" xfId="0" applyFont="1" applyFill="1" applyBorder="1" applyAlignment="1" applyProtection="1">
      <alignment vertical="center" wrapText="1"/>
    </xf>
    <xf numFmtId="0" fontId="17" fillId="6" borderId="3" xfId="0" applyFont="1" applyFill="1" applyBorder="1" applyAlignment="1" applyProtection="1">
      <alignment vertical="center" wrapText="1"/>
    </xf>
    <xf numFmtId="9" fontId="16" fillId="0" borderId="70" xfId="2" applyFont="1" applyFill="1" applyBorder="1" applyAlignment="1" applyProtection="1">
      <alignment horizontal="center" vertical="center" wrapText="1"/>
      <protection locked="0"/>
    </xf>
    <xf numFmtId="9" fontId="16" fillId="0" borderId="62" xfId="2" applyFont="1" applyFill="1" applyBorder="1" applyAlignment="1" applyProtection="1">
      <alignment horizontal="center" vertical="center" wrapText="1"/>
      <protection locked="0"/>
    </xf>
    <xf numFmtId="49" fontId="16" fillId="0" borderId="16" xfId="1" applyNumberFormat="1" applyFont="1" applyFill="1" applyBorder="1" applyAlignment="1" applyProtection="1">
      <alignment horizontal="left" wrapText="1"/>
      <protection locked="0"/>
    </xf>
    <xf numFmtId="9" fontId="16" fillId="0" borderId="2" xfId="2" applyFont="1" applyFill="1" applyBorder="1" applyAlignment="1" applyProtection="1">
      <alignment horizontal="center" vertical="center" wrapText="1"/>
      <protection locked="0"/>
    </xf>
    <xf numFmtId="49" fontId="16" fillId="0" borderId="9" xfId="1" applyNumberFormat="1" applyFont="1" applyFill="1" applyBorder="1" applyAlignment="1" applyProtection="1">
      <alignment horizontal="left" wrapText="1"/>
      <protection locked="0"/>
    </xf>
    <xf numFmtId="9" fontId="16" fillId="0" borderId="64" xfId="2" applyFont="1" applyFill="1" applyBorder="1" applyAlignment="1" applyProtection="1">
      <alignment horizontal="center" vertical="center" wrapText="1"/>
      <protection locked="0"/>
    </xf>
    <xf numFmtId="9" fontId="16" fillId="0" borderId="3" xfId="2" applyFont="1" applyBorder="1" applyAlignment="1" applyProtection="1">
      <alignment horizontal="center" vertical="center" wrapText="1"/>
      <protection locked="0"/>
    </xf>
    <xf numFmtId="9" fontId="16" fillId="3" borderId="3" xfId="2" applyFont="1" applyFill="1" applyBorder="1" applyAlignment="1" applyProtection="1">
      <alignment horizontal="center" vertical="center" wrapText="1"/>
      <protection locked="0"/>
    </xf>
    <xf numFmtId="49" fontId="16" fillId="3" borderId="3" xfId="1" applyNumberFormat="1" applyFont="1" applyFill="1" applyBorder="1" applyAlignment="1" applyProtection="1">
      <alignment horizontal="left" wrapText="1"/>
      <protection locked="0"/>
    </xf>
    <xf numFmtId="0" fontId="17" fillId="2" borderId="3" xfId="0" applyFont="1" applyFill="1" applyBorder="1" applyAlignment="1" applyProtection="1">
      <alignment vertical="center" wrapText="1"/>
    </xf>
    <xf numFmtId="167" fontId="17" fillId="2" borderId="3" xfId="1" applyNumberFormat="1" applyFont="1" applyFill="1" applyBorder="1" applyAlignment="1" applyProtection="1">
      <alignment horizontal="center" vertical="center" wrapText="1"/>
    </xf>
    <xf numFmtId="167" fontId="17" fillId="2" borderId="3" xfId="1" applyFont="1" applyFill="1" applyBorder="1" applyAlignment="1" applyProtection="1">
      <alignment horizontal="center" vertical="center" wrapText="1"/>
    </xf>
    <xf numFmtId="167" fontId="17" fillId="0" borderId="0" xfId="1" applyFont="1" applyFill="1" applyBorder="1" applyAlignment="1" applyProtection="1">
      <alignment horizontal="center" vertical="center" wrapText="1"/>
    </xf>
    <xf numFmtId="167" fontId="17" fillId="0" borderId="0" xfId="1" applyFont="1" applyFill="1" applyBorder="1" applyAlignment="1" applyProtection="1">
      <alignment vertical="center" wrapText="1"/>
    </xf>
    <xf numFmtId="0" fontId="16" fillId="3" borderId="0" xfId="0" applyFont="1" applyFill="1" applyBorder="1" applyAlignment="1" applyProtection="1">
      <alignment vertical="center" wrapText="1"/>
      <protection locked="0"/>
    </xf>
    <xf numFmtId="0" fontId="16" fillId="3" borderId="0" xfId="0" applyFont="1" applyFill="1" applyBorder="1" applyAlignment="1" applyProtection="1">
      <alignment horizontal="left" vertical="top" wrapText="1"/>
      <protection locked="0"/>
    </xf>
    <xf numFmtId="167" fontId="16" fillId="0" borderId="0" xfId="1" applyFont="1" applyFill="1" applyBorder="1" applyAlignment="1" applyProtection="1">
      <alignment horizontal="center" vertical="center" wrapText="1"/>
    </xf>
    <xf numFmtId="167" fontId="29" fillId="0" borderId="0" xfId="1" applyFont="1" applyFill="1" applyBorder="1" applyAlignment="1" applyProtection="1">
      <alignment vertical="center" wrapText="1"/>
    </xf>
    <xf numFmtId="0" fontId="17" fillId="3" borderId="0" xfId="0" applyFont="1" applyFill="1" applyBorder="1" applyAlignment="1" applyProtection="1">
      <alignment vertical="center" wrapText="1"/>
    </xf>
    <xf numFmtId="167" fontId="16" fillId="3" borderId="0" xfId="1"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167" fontId="16" fillId="2" borderId="3" xfId="1" applyFont="1" applyFill="1" applyBorder="1" applyAlignment="1" applyProtection="1">
      <alignment vertical="center" wrapText="1"/>
    </xf>
    <xf numFmtId="0" fontId="17" fillId="2" borderId="38" xfId="0" applyFont="1" applyFill="1" applyBorder="1" applyAlignment="1" applyProtection="1">
      <alignment vertical="center" wrapText="1"/>
    </xf>
    <xf numFmtId="0" fontId="17" fillId="3" borderId="0" xfId="0" applyFont="1" applyFill="1" applyBorder="1" applyAlignment="1" applyProtection="1">
      <alignment vertical="center" wrapText="1"/>
      <protection locked="0"/>
    </xf>
    <xf numFmtId="0" fontId="17" fillId="2" borderId="3" xfId="1" applyNumberFormat="1" applyFont="1" applyFill="1" applyBorder="1" applyAlignment="1" applyProtection="1">
      <alignment horizontal="center" vertical="center" wrapText="1"/>
    </xf>
    <xf numFmtId="0" fontId="16" fillId="3" borderId="0" xfId="0" applyFont="1" applyFill="1" applyBorder="1" applyAlignment="1" applyProtection="1">
      <alignment vertical="center" wrapText="1"/>
    </xf>
    <xf numFmtId="0" fontId="16" fillId="2" borderId="8" xfId="0" applyFont="1" applyFill="1" applyBorder="1" applyAlignment="1" applyProtection="1">
      <alignment vertical="center" wrapText="1"/>
    </xf>
    <xf numFmtId="167" fontId="16" fillId="2" borderId="3" xfId="0" applyNumberFormat="1" applyFont="1" applyFill="1" applyBorder="1" applyAlignment="1" applyProtection="1">
      <alignment vertical="center" wrapText="1"/>
    </xf>
    <xf numFmtId="167" fontId="16" fillId="2" borderId="9" xfId="0" applyNumberFormat="1" applyFont="1" applyFill="1" applyBorder="1" applyAlignment="1" applyProtection="1">
      <alignment vertical="center" wrapText="1"/>
    </xf>
    <xf numFmtId="0" fontId="16" fillId="3" borderId="0" xfId="0" applyFont="1" applyFill="1" applyBorder="1" applyAlignment="1">
      <alignment vertical="center" wrapText="1"/>
    </xf>
    <xf numFmtId="0" fontId="16" fillId="0" borderId="0" xfId="0" applyFont="1" applyFill="1" applyBorder="1" applyAlignment="1" applyProtection="1">
      <alignment vertical="center" wrapText="1"/>
      <protection locked="0"/>
    </xf>
    <xf numFmtId="0" fontId="16" fillId="0" borderId="0" xfId="0" applyFont="1" applyFill="1" applyBorder="1" applyAlignment="1">
      <alignment vertical="center" wrapText="1"/>
    </xf>
    <xf numFmtId="0" fontId="17" fillId="2" borderId="12" xfId="0" applyFont="1" applyFill="1" applyBorder="1" applyAlignment="1" applyProtection="1">
      <alignment vertical="center" wrapText="1"/>
    </xf>
    <xf numFmtId="167" fontId="17" fillId="2" borderId="13" xfId="1" applyFont="1" applyFill="1" applyBorder="1" applyAlignment="1" applyProtection="1">
      <alignment vertical="center" wrapText="1"/>
    </xf>
    <xf numFmtId="167" fontId="17" fillId="2" borderId="14" xfId="1" applyFont="1" applyFill="1" applyBorder="1" applyAlignment="1" applyProtection="1">
      <alignment vertical="center" wrapText="1"/>
    </xf>
    <xf numFmtId="0" fontId="17" fillId="3" borderId="0" xfId="0" applyFont="1" applyFill="1" applyBorder="1" applyAlignment="1">
      <alignment vertical="center" wrapText="1"/>
    </xf>
    <xf numFmtId="167" fontId="17" fillId="3" borderId="0" xfId="0" applyNumberFormat="1" applyFont="1" applyFill="1" applyBorder="1" applyAlignment="1">
      <alignment vertical="center" wrapText="1"/>
    </xf>
    <xf numFmtId="0" fontId="17" fillId="2" borderId="8" xfId="0" applyFont="1" applyFill="1" applyBorder="1" applyAlignment="1" applyProtection="1">
      <alignment horizontal="center" vertical="center" wrapText="1"/>
    </xf>
    <xf numFmtId="0" fontId="17" fillId="2" borderId="8" xfId="0" applyFont="1" applyFill="1" applyBorder="1" applyAlignment="1" applyProtection="1">
      <alignment vertical="center" wrapText="1"/>
    </xf>
    <xf numFmtId="167" fontId="17" fillId="2" borderId="3" xfId="1" applyFont="1" applyFill="1" applyBorder="1" applyAlignment="1" applyProtection="1">
      <alignment vertical="center" wrapText="1"/>
    </xf>
    <xf numFmtId="167" fontId="17" fillId="2" borderId="4" xfId="1" applyFont="1" applyFill="1" applyBorder="1" applyAlignment="1" applyProtection="1">
      <alignment vertical="center" wrapText="1"/>
    </xf>
    <xf numFmtId="9" fontId="17" fillId="3" borderId="9" xfId="2" applyFont="1" applyFill="1" applyBorder="1" applyAlignment="1" applyProtection="1">
      <alignment vertical="center" wrapText="1"/>
      <protection locked="0"/>
    </xf>
    <xf numFmtId="0" fontId="17" fillId="2" borderId="34" xfId="0" applyFont="1" applyFill="1" applyBorder="1" applyAlignment="1" applyProtection="1">
      <alignment vertical="center" wrapText="1"/>
    </xf>
    <xf numFmtId="167" fontId="17" fillId="2" borderId="5" xfId="1" applyFont="1" applyFill="1" applyBorder="1" applyAlignment="1" applyProtection="1">
      <alignment vertical="center" wrapText="1"/>
    </xf>
    <xf numFmtId="167" fontId="17" fillId="2" borderId="39" xfId="1" applyFont="1" applyFill="1" applyBorder="1" applyAlignment="1" applyProtection="1">
      <alignment vertical="center" wrapText="1"/>
    </xf>
    <xf numFmtId="9" fontId="17" fillId="3" borderId="30" xfId="2" applyFont="1" applyFill="1" applyBorder="1" applyAlignment="1" applyProtection="1">
      <alignment vertical="center" wrapText="1"/>
      <protection locked="0"/>
    </xf>
    <xf numFmtId="167" fontId="17" fillId="2" borderId="5" xfId="1" applyNumberFormat="1" applyFont="1" applyFill="1" applyBorder="1" applyAlignment="1" applyProtection="1">
      <alignment vertical="center" wrapText="1"/>
    </xf>
    <xf numFmtId="9" fontId="17" fillId="3" borderId="30" xfId="2" applyFont="1" applyFill="1" applyBorder="1" applyAlignment="1" applyProtection="1">
      <alignment horizontal="right" vertical="center" wrapText="1"/>
      <protection locked="0"/>
    </xf>
    <xf numFmtId="9" fontId="17" fillId="2" borderId="14" xfId="2" applyFont="1" applyFill="1" applyBorder="1" applyAlignment="1" applyProtection="1">
      <alignment vertical="center" wrapText="1"/>
    </xf>
    <xf numFmtId="0" fontId="17" fillId="0" borderId="0" xfId="0" applyFont="1" applyFill="1" applyBorder="1" applyAlignment="1">
      <alignment vertical="center" wrapText="1"/>
    </xf>
    <xf numFmtId="167" fontId="17" fillId="0" borderId="0" xfId="0" applyNumberFormat="1" applyFont="1" applyFill="1" applyBorder="1" applyAlignment="1">
      <alignment vertical="center" wrapText="1"/>
    </xf>
    <xf numFmtId="0" fontId="17" fillId="2" borderId="27" xfId="0" applyFont="1" applyFill="1" applyBorder="1" applyAlignment="1" applyProtection="1">
      <alignment horizontal="left" vertical="center" wrapText="1"/>
    </xf>
    <xf numFmtId="167" fontId="17" fillId="2" borderId="16" xfId="0" applyNumberFormat="1" applyFont="1" applyFill="1" applyBorder="1" applyAlignment="1" applyProtection="1">
      <alignment vertical="center" wrapText="1"/>
    </xf>
    <xf numFmtId="0" fontId="17" fillId="2" borderId="8" xfId="0" applyFont="1" applyFill="1" applyBorder="1" applyAlignment="1" applyProtection="1">
      <alignment horizontal="left" vertical="center" wrapText="1"/>
    </xf>
    <xf numFmtId="9" fontId="17" fillId="2" borderId="9" xfId="2" applyFont="1" applyFill="1" applyBorder="1" applyAlignment="1" applyProtection="1">
      <alignment wrapText="1"/>
    </xf>
    <xf numFmtId="9" fontId="17" fillId="3" borderId="0" xfId="2" applyFont="1" applyFill="1" applyBorder="1" applyAlignment="1">
      <alignment wrapText="1"/>
    </xf>
    <xf numFmtId="0" fontId="17" fillId="3" borderId="0" xfId="0" applyFont="1" applyFill="1" applyBorder="1" applyAlignment="1">
      <alignment horizontal="center" vertical="center" wrapText="1"/>
    </xf>
    <xf numFmtId="167" fontId="17" fillId="2" borderId="9" xfId="2" applyNumberFormat="1" applyFont="1" applyFill="1" applyBorder="1" applyAlignment="1" applyProtection="1">
      <alignment wrapText="1"/>
    </xf>
    <xf numFmtId="167" fontId="17" fillId="3" borderId="0" xfId="2" applyNumberFormat="1" applyFont="1" applyFill="1" applyBorder="1" applyAlignment="1">
      <alignment wrapText="1"/>
    </xf>
    <xf numFmtId="0" fontId="16" fillId="3" borderId="0" xfId="0" applyFont="1" applyFill="1" applyBorder="1" applyAlignment="1">
      <alignment horizontal="center" vertical="center" wrapText="1"/>
    </xf>
    <xf numFmtId="167" fontId="16" fillId="8" borderId="3" xfId="1" applyNumberFormat="1" applyFont="1" applyFill="1" applyBorder="1" applyAlignment="1" applyProtection="1">
      <alignment horizontal="center" vertical="center" wrapText="1"/>
      <protection locked="0"/>
    </xf>
    <xf numFmtId="167" fontId="16" fillId="8" borderId="61" xfId="1" applyNumberFormat="1" applyFont="1" applyFill="1" applyBorder="1" applyAlignment="1" applyProtection="1">
      <alignment horizontal="center" vertical="center" wrapText="1"/>
      <protection locked="0"/>
    </xf>
    <xf numFmtId="167" fontId="16" fillId="8" borderId="52" xfId="1" applyNumberFormat="1" applyFont="1" applyFill="1" applyBorder="1" applyAlignment="1" applyProtection="1">
      <alignment horizontal="center" vertical="center" wrapText="1"/>
      <protection locked="0"/>
    </xf>
    <xf numFmtId="167" fontId="16" fillId="8" borderId="53" xfId="1" applyNumberFormat="1" applyFont="1" applyFill="1" applyBorder="1" applyAlignment="1" applyProtection="1">
      <alignment horizontal="center" vertical="center" wrapText="1"/>
      <protection locked="0"/>
    </xf>
    <xf numFmtId="167" fontId="16" fillId="10" borderId="6" xfId="1" applyNumberFormat="1" applyFont="1" applyFill="1" applyBorder="1" applyAlignment="1" applyProtection="1">
      <alignment horizontal="center" vertical="center" wrapText="1"/>
      <protection locked="0"/>
    </xf>
    <xf numFmtId="167" fontId="16" fillId="10" borderId="53" xfId="1" applyNumberFormat="1" applyFont="1" applyFill="1" applyBorder="1" applyAlignment="1" applyProtection="1">
      <alignment horizontal="center" vertical="center" wrapText="1"/>
      <protection locked="0"/>
    </xf>
    <xf numFmtId="167" fontId="16" fillId="10" borderId="29" xfId="1" applyNumberFormat="1" applyFont="1" applyFill="1" applyBorder="1" applyAlignment="1" applyProtection="1">
      <alignment horizontal="center" vertical="center" wrapText="1"/>
      <protection locked="0"/>
    </xf>
    <xf numFmtId="167" fontId="16" fillId="10" borderId="52" xfId="1" applyNumberFormat="1" applyFont="1" applyFill="1" applyBorder="1" applyAlignment="1" applyProtection="1">
      <alignment horizontal="center" vertical="center" wrapText="1"/>
      <protection locked="0"/>
    </xf>
    <xf numFmtId="3" fontId="23" fillId="0" borderId="38" xfId="0" applyNumberFormat="1" applyFont="1" applyBorder="1" applyAlignment="1">
      <alignment horizontal="center" vertical="center" wrapText="1"/>
    </xf>
    <xf numFmtId="167" fontId="16" fillId="8" borderId="29" xfId="1" applyNumberFormat="1" applyFont="1" applyFill="1" applyBorder="1" applyAlignment="1" applyProtection="1">
      <alignment horizontal="center" vertical="center" wrapText="1"/>
      <protection locked="0"/>
    </xf>
    <xf numFmtId="167" fontId="16" fillId="8" borderId="63" xfId="1" applyNumberFormat="1" applyFont="1" applyFill="1" applyBorder="1" applyAlignment="1" applyProtection="1">
      <alignment horizontal="center" vertical="center" wrapText="1"/>
      <protection locked="0"/>
    </xf>
    <xf numFmtId="3" fontId="23" fillId="0" borderId="32" xfId="0" applyNumberFormat="1" applyFont="1" applyBorder="1" applyAlignment="1">
      <alignment horizontal="center" vertical="center" wrapText="1"/>
    </xf>
    <xf numFmtId="167" fontId="16" fillId="10" borderId="61" xfId="1" applyNumberFormat="1" applyFont="1" applyFill="1" applyBorder="1" applyAlignment="1" applyProtection="1">
      <alignment horizontal="center" vertical="center" wrapText="1"/>
      <protection locked="0"/>
    </xf>
    <xf numFmtId="167" fontId="16" fillId="10" borderId="63" xfId="1" applyNumberFormat="1" applyFont="1" applyFill="1" applyBorder="1" applyAlignment="1" applyProtection="1">
      <alignment horizontal="center" vertical="center" wrapText="1"/>
      <protection locked="0"/>
    </xf>
    <xf numFmtId="167" fontId="16" fillId="8" borderId="6" xfId="1" applyNumberFormat="1" applyFont="1" applyFill="1" applyBorder="1" applyAlignment="1" applyProtection="1">
      <alignment horizontal="center" vertical="center" wrapText="1"/>
      <protection locked="0"/>
    </xf>
    <xf numFmtId="167" fontId="16" fillId="10" borderId="69" xfId="1" applyNumberFormat="1" applyFont="1" applyFill="1" applyBorder="1" applyAlignment="1" applyProtection="1">
      <alignment horizontal="center" vertical="center" wrapText="1"/>
      <protection locked="0"/>
    </xf>
    <xf numFmtId="167" fontId="17" fillId="2" borderId="38" xfId="1" applyFont="1" applyFill="1" applyBorder="1" applyAlignment="1" applyProtection="1">
      <alignment horizontal="center" vertical="center" wrapText="1"/>
    </xf>
    <xf numFmtId="3" fontId="23" fillId="0" borderId="32" xfId="0" applyNumberFormat="1" applyFont="1" applyFill="1" applyBorder="1" applyAlignment="1">
      <alignment horizontal="center" vertical="center" wrapText="1"/>
    </xf>
    <xf numFmtId="167" fontId="16" fillId="10" borderId="38" xfId="1" applyNumberFormat="1" applyFont="1" applyFill="1" applyBorder="1" applyAlignment="1" applyProtection="1">
      <alignment horizontal="center" vertical="center" wrapText="1"/>
      <protection locked="0"/>
    </xf>
    <xf numFmtId="167" fontId="16" fillId="10" borderId="3" xfId="1" applyNumberFormat="1" applyFont="1" applyFill="1" applyBorder="1" applyAlignment="1" applyProtection="1">
      <alignment horizontal="center" vertical="center" wrapText="1"/>
      <protection locked="0"/>
    </xf>
    <xf numFmtId="167" fontId="16" fillId="10" borderId="13" xfId="1" applyNumberFormat="1" applyFont="1" applyFill="1" applyBorder="1" applyAlignment="1" applyProtection="1">
      <alignment horizontal="center" vertical="center" wrapText="1"/>
      <protection locked="0"/>
    </xf>
    <xf numFmtId="167" fontId="16" fillId="8" borderId="38" xfId="1" applyNumberFormat="1" applyFont="1" applyFill="1" applyBorder="1" applyAlignment="1" applyProtection="1">
      <alignment horizontal="center" vertical="center" wrapText="1"/>
      <protection locked="0"/>
    </xf>
    <xf numFmtId="167" fontId="16" fillId="8" borderId="13" xfId="1" applyNumberFormat="1" applyFont="1" applyFill="1" applyBorder="1" applyAlignment="1" applyProtection="1">
      <alignment horizontal="center" vertical="center" wrapText="1"/>
      <protection locked="0"/>
    </xf>
    <xf numFmtId="9" fontId="16" fillId="0" borderId="5" xfId="2" applyFont="1" applyBorder="1" applyAlignment="1" applyProtection="1">
      <alignment horizontal="center" vertical="center" wrapText="1"/>
      <protection locked="0"/>
    </xf>
    <xf numFmtId="167" fontId="17" fillId="2" borderId="60" xfId="1" applyNumberFormat="1" applyFont="1" applyFill="1" applyBorder="1" applyAlignment="1" applyProtection="1">
      <alignment horizontal="center" vertical="center" wrapText="1"/>
    </xf>
    <xf numFmtId="49" fontId="16" fillId="3" borderId="38" xfId="1" applyNumberFormat="1" applyFont="1" applyFill="1" applyBorder="1" applyAlignment="1" applyProtection="1">
      <alignment horizontal="left" wrapText="1"/>
      <protection locked="0"/>
    </xf>
    <xf numFmtId="9" fontId="16" fillId="0" borderId="29" xfId="2" applyFont="1" applyBorder="1" applyAlignment="1" applyProtection="1">
      <alignment horizontal="center" vertical="center" wrapText="1"/>
      <protection locked="0"/>
    </xf>
    <xf numFmtId="49" fontId="16" fillId="0" borderId="16" xfId="1" applyNumberFormat="1" applyFont="1" applyBorder="1" applyAlignment="1" applyProtection="1">
      <alignment horizontal="left" wrapText="1"/>
      <protection locked="0"/>
    </xf>
    <xf numFmtId="49" fontId="16" fillId="0" borderId="9" xfId="1" applyNumberFormat="1" applyFont="1" applyBorder="1" applyAlignment="1" applyProtection="1">
      <alignment horizontal="left" wrapText="1"/>
      <protection locked="0"/>
    </xf>
    <xf numFmtId="49" fontId="16" fillId="3" borderId="9" xfId="1" applyNumberFormat="1" applyFont="1" applyFill="1" applyBorder="1" applyAlignment="1" applyProtection="1">
      <alignment horizontal="left" wrapText="1"/>
      <protection locked="0"/>
    </xf>
    <xf numFmtId="9" fontId="16" fillId="3" borderId="13" xfId="2" applyFont="1" applyFill="1" applyBorder="1" applyAlignment="1" applyProtection="1">
      <alignment horizontal="center" vertical="center" wrapText="1"/>
      <protection locked="0"/>
    </xf>
    <xf numFmtId="49" fontId="16" fillId="3" borderId="14" xfId="1" applyNumberFormat="1" applyFont="1" applyFill="1" applyBorder="1" applyAlignment="1" applyProtection="1">
      <alignment horizontal="left" wrapText="1"/>
      <protection locked="0"/>
    </xf>
    <xf numFmtId="9" fontId="16" fillId="0" borderId="13" xfId="2" applyFont="1" applyBorder="1" applyAlignment="1" applyProtection="1">
      <alignment horizontal="center" vertical="center" wrapText="1"/>
      <protection locked="0"/>
    </xf>
    <xf numFmtId="49" fontId="16" fillId="0" borderId="14" xfId="1" applyNumberFormat="1" applyFont="1" applyBorder="1" applyAlignment="1" applyProtection="1">
      <alignment horizontal="left" wrapText="1"/>
      <protection locked="0"/>
    </xf>
    <xf numFmtId="9" fontId="16" fillId="0" borderId="38" xfId="2" applyFont="1" applyBorder="1" applyAlignment="1" applyProtection="1">
      <alignment horizontal="center" vertical="center" wrapText="1"/>
      <protection locked="0"/>
    </xf>
    <xf numFmtId="9" fontId="16" fillId="3" borderId="29" xfId="2" applyFont="1" applyFill="1" applyBorder="1" applyAlignment="1" applyProtection="1">
      <alignment horizontal="center" vertical="center" wrapText="1"/>
      <protection locked="0"/>
    </xf>
    <xf numFmtId="49" fontId="16" fillId="3" borderId="16" xfId="1" applyNumberFormat="1" applyFont="1" applyFill="1" applyBorder="1" applyAlignment="1" applyProtection="1">
      <alignment horizontal="left" wrapText="1"/>
      <protection locked="0"/>
    </xf>
    <xf numFmtId="0" fontId="17" fillId="2" borderId="54" xfId="0" applyFont="1" applyFill="1" applyBorder="1" applyAlignment="1" applyProtection="1">
      <alignment vertical="center" wrapText="1"/>
    </xf>
    <xf numFmtId="167" fontId="17" fillId="2" borderId="55" xfId="1" applyNumberFormat="1" applyFont="1" applyFill="1" applyBorder="1" applyAlignment="1" applyProtection="1">
      <alignment horizontal="center" vertical="center" wrapText="1"/>
    </xf>
    <xf numFmtId="167" fontId="17" fillId="2" borderId="55" xfId="1" applyFont="1" applyFill="1" applyBorder="1" applyAlignment="1" applyProtection="1">
      <alignment horizontal="center" vertical="center" wrapText="1"/>
    </xf>
    <xf numFmtId="49" fontId="16" fillId="3" borderId="57" xfId="1" applyNumberFormat="1" applyFont="1" applyFill="1" applyBorder="1" applyAlignment="1" applyProtection="1">
      <alignment horizontal="left" wrapText="1"/>
      <protection locked="0"/>
    </xf>
    <xf numFmtId="167" fontId="16" fillId="3" borderId="0" xfId="1" applyFont="1" applyFill="1" applyBorder="1" applyAlignment="1" applyProtection="1">
      <alignment horizontal="left" vertical="center" wrapText="1"/>
      <protection locked="0"/>
    </xf>
    <xf numFmtId="0" fontId="17" fillId="9" borderId="6" xfId="0" applyFont="1" applyFill="1" applyBorder="1" applyAlignment="1" applyProtection="1">
      <alignment vertical="center" wrapText="1"/>
    </xf>
    <xf numFmtId="0" fontId="17" fillId="6" borderId="6" xfId="0" applyFont="1" applyFill="1" applyBorder="1" applyAlignment="1" applyProtection="1">
      <alignment vertical="center" wrapText="1"/>
    </xf>
    <xf numFmtId="0" fontId="17" fillId="6" borderId="46" xfId="0" applyFont="1" applyFill="1" applyBorder="1" applyAlignment="1" applyProtection="1">
      <alignment vertical="center" wrapText="1"/>
    </xf>
    <xf numFmtId="167" fontId="16" fillId="2" borderId="55" xfId="1" applyNumberFormat="1" applyFont="1" applyFill="1" applyBorder="1" applyAlignment="1" applyProtection="1">
      <alignment horizontal="center" vertical="center" wrapText="1"/>
    </xf>
    <xf numFmtId="9" fontId="16" fillId="3" borderId="55" xfId="2" applyFont="1" applyFill="1" applyBorder="1" applyAlignment="1" applyProtection="1">
      <alignment horizontal="center" vertical="center" wrapText="1"/>
      <protection locked="0"/>
    </xf>
    <xf numFmtId="167" fontId="16" fillId="2" borderId="27" xfId="1" applyNumberFormat="1" applyFont="1" applyFill="1" applyBorder="1" applyAlignment="1" applyProtection="1">
      <alignment horizontal="center" vertical="center" wrapText="1"/>
    </xf>
    <xf numFmtId="167" fontId="16" fillId="2" borderId="8" xfId="1" applyNumberFormat="1" applyFont="1" applyFill="1" applyBorder="1" applyAlignment="1" applyProtection="1">
      <alignment horizontal="center" vertical="center" wrapText="1"/>
    </xf>
    <xf numFmtId="167" fontId="16" fillId="2" borderId="12" xfId="1" applyNumberFormat="1" applyFont="1" applyFill="1" applyBorder="1" applyAlignment="1" applyProtection="1">
      <alignment horizontal="center" vertical="center" wrapText="1"/>
    </xf>
    <xf numFmtId="0" fontId="17" fillId="2" borderId="31" xfId="0" applyFont="1" applyFill="1" applyBorder="1" applyAlignment="1" applyProtection="1">
      <alignment vertical="center" wrapText="1"/>
    </xf>
    <xf numFmtId="167" fontId="17" fillId="2" borderId="32" xfId="1" applyNumberFormat="1" applyFont="1" applyFill="1" applyBorder="1" applyAlignment="1" applyProtection="1">
      <alignment horizontal="center" vertical="center" wrapText="1"/>
    </xf>
    <xf numFmtId="167" fontId="17" fillId="2" borderId="32" xfId="1" applyFont="1" applyFill="1" applyBorder="1" applyAlignment="1" applyProtection="1">
      <alignment horizontal="center" vertical="center" wrapText="1"/>
    </xf>
    <xf numFmtId="49" fontId="16" fillId="3" borderId="33" xfId="1" applyNumberFormat="1" applyFont="1" applyFill="1" applyBorder="1" applyAlignment="1" applyProtection="1">
      <alignment horizontal="left" wrapText="1"/>
      <protection locked="0"/>
    </xf>
    <xf numFmtId="49" fontId="16" fillId="0" borderId="30" xfId="1" applyNumberFormat="1" applyFont="1" applyBorder="1" applyAlignment="1" applyProtection="1">
      <alignment horizontal="left" wrapText="1"/>
      <protection locked="0"/>
    </xf>
    <xf numFmtId="167" fontId="17" fillId="2" borderId="59" xfId="1" applyNumberFormat="1" applyFont="1" applyFill="1" applyBorder="1" applyAlignment="1" applyProtection="1">
      <alignment horizontal="center" vertical="center" wrapText="1"/>
    </xf>
    <xf numFmtId="9" fontId="16" fillId="0" borderId="60" xfId="2" applyFont="1" applyBorder="1" applyAlignment="1" applyProtection="1">
      <alignment horizontal="center" vertical="center" wrapText="1"/>
      <protection locked="0"/>
    </xf>
    <xf numFmtId="49" fontId="16" fillId="3" borderId="37" xfId="1" applyNumberFormat="1" applyFont="1" applyFill="1" applyBorder="1" applyAlignment="1" applyProtection="1">
      <alignment horizontal="left" wrapText="1"/>
      <protection locked="0"/>
    </xf>
    <xf numFmtId="9" fontId="16" fillId="0" borderId="32" xfId="2" applyFont="1" applyBorder="1" applyAlignment="1" applyProtection="1">
      <alignment horizontal="center" vertical="center" wrapText="1"/>
      <protection locked="0"/>
    </xf>
    <xf numFmtId="167" fontId="16" fillId="8" borderId="43" xfId="1" applyNumberFormat="1" applyFont="1" applyFill="1" applyBorder="1" applyAlignment="1" applyProtection="1">
      <alignment horizontal="center" vertical="center" wrapText="1"/>
      <protection locked="0"/>
    </xf>
    <xf numFmtId="167" fontId="16" fillId="8" borderId="7" xfId="1" applyNumberFormat="1" applyFont="1" applyFill="1" applyBorder="1" applyAlignment="1" applyProtection="1">
      <alignment horizontal="center" vertical="center" wrapText="1"/>
      <protection locked="0"/>
    </xf>
    <xf numFmtId="167" fontId="16" fillId="8" borderId="48" xfId="1" applyNumberFormat="1" applyFont="1" applyFill="1" applyBorder="1" applyAlignment="1" applyProtection="1">
      <alignment horizontal="center" vertical="center" wrapText="1"/>
      <protection locked="0"/>
    </xf>
    <xf numFmtId="167" fontId="16" fillId="2" borderId="36" xfId="1" applyNumberFormat="1" applyFont="1" applyFill="1" applyBorder="1" applyAlignment="1" applyProtection="1">
      <alignment horizontal="center" vertical="center" wrapText="1"/>
    </xf>
    <xf numFmtId="167" fontId="16" fillId="2" borderId="4" xfId="1" applyNumberFormat="1" applyFont="1" applyFill="1" applyBorder="1" applyAlignment="1" applyProtection="1">
      <alignment horizontal="center" vertical="center" wrapText="1"/>
    </xf>
    <xf numFmtId="167" fontId="16" fillId="2" borderId="74" xfId="1" applyNumberFormat="1" applyFont="1" applyFill="1" applyBorder="1" applyAlignment="1" applyProtection="1">
      <alignment horizontal="center" vertical="center" wrapText="1"/>
    </xf>
    <xf numFmtId="49" fontId="16" fillId="0" borderId="45" xfId="1" applyNumberFormat="1" applyFont="1" applyFill="1" applyBorder="1" applyAlignment="1" applyProtection="1">
      <alignment horizontal="left" wrapText="1"/>
      <protection locked="0"/>
    </xf>
    <xf numFmtId="49" fontId="16" fillId="0" borderId="35" xfId="1" applyNumberFormat="1" applyFont="1" applyFill="1" applyBorder="1" applyAlignment="1" applyProtection="1">
      <alignment horizontal="left" wrapText="1"/>
      <protection locked="0"/>
    </xf>
    <xf numFmtId="49" fontId="16" fillId="0" borderId="50" xfId="1" applyNumberFormat="1" applyFont="1" applyFill="1" applyBorder="1" applyAlignment="1" applyProtection="1">
      <alignment horizontal="left" wrapText="1"/>
      <protection locked="0"/>
    </xf>
    <xf numFmtId="9" fontId="16" fillId="0" borderId="61" xfId="2" applyFont="1" applyFill="1" applyBorder="1" applyAlignment="1" applyProtection="1">
      <alignment horizontal="center" vertical="center" wrapText="1"/>
      <protection locked="0"/>
    </xf>
    <xf numFmtId="9" fontId="16" fillId="0" borderId="53" xfId="2" applyFont="1" applyFill="1" applyBorder="1" applyAlignment="1" applyProtection="1">
      <alignment horizontal="center" vertical="center" wrapText="1"/>
      <protection locked="0"/>
    </xf>
    <xf numFmtId="9" fontId="16" fillId="0" borderId="63" xfId="2" applyFont="1" applyFill="1" applyBorder="1" applyAlignment="1" applyProtection="1">
      <alignment horizontal="center" vertical="center" wrapText="1"/>
      <protection locked="0"/>
    </xf>
    <xf numFmtId="49" fontId="16" fillId="0" borderId="30" xfId="1" applyNumberFormat="1" applyFont="1" applyFill="1" applyBorder="1" applyAlignment="1" applyProtection="1">
      <alignment horizontal="left" wrapText="1"/>
      <protection locked="0"/>
    </xf>
    <xf numFmtId="0" fontId="7" fillId="2" borderId="69" xfId="0" applyFont="1" applyFill="1" applyBorder="1" applyAlignment="1" applyProtection="1">
      <alignment vertical="center" wrapText="1"/>
    </xf>
    <xf numFmtId="167" fontId="5" fillId="2" borderId="60" xfId="0" applyNumberFormat="1" applyFont="1" applyFill="1" applyBorder="1" applyAlignment="1">
      <alignment wrapText="1"/>
    </xf>
    <xf numFmtId="167" fontId="1" fillId="2" borderId="30" xfId="0" applyNumberFormat="1" applyFont="1" applyFill="1" applyBorder="1" applyAlignment="1">
      <alignment wrapText="1"/>
    </xf>
    <xf numFmtId="0" fontId="5" fillId="2" borderId="54" xfId="0" applyFont="1" applyFill="1" applyBorder="1" applyAlignment="1" applyProtection="1">
      <alignment vertical="center" wrapText="1"/>
    </xf>
    <xf numFmtId="167" fontId="5" fillId="2" borderId="55" xfId="1" applyNumberFormat="1" applyFont="1" applyFill="1" applyBorder="1" applyAlignment="1">
      <alignment wrapText="1"/>
    </xf>
    <xf numFmtId="167" fontId="5" fillId="2" borderId="57" xfId="0" applyNumberFormat="1" applyFont="1" applyFill="1" applyBorder="1" applyAlignment="1">
      <alignment wrapText="1"/>
    </xf>
    <xf numFmtId="0" fontId="5" fillId="2" borderId="58" xfId="0" applyFont="1" applyFill="1" applyBorder="1" applyAlignment="1" applyProtection="1">
      <alignment vertical="center" wrapText="1"/>
    </xf>
    <xf numFmtId="167" fontId="5" fillId="2" borderId="28" xfId="0" applyNumberFormat="1" applyFont="1" applyFill="1" applyBorder="1" applyAlignment="1">
      <alignment wrapText="1"/>
    </xf>
    <xf numFmtId="0" fontId="1" fillId="2" borderId="54" xfId="0" applyFont="1" applyFill="1" applyBorder="1" applyAlignment="1">
      <alignment wrapText="1"/>
    </xf>
    <xf numFmtId="167" fontId="1" fillId="2" borderId="55" xfId="0" applyNumberFormat="1" applyFont="1" applyFill="1" applyBorder="1" applyAlignment="1">
      <alignment wrapText="1"/>
    </xf>
    <xf numFmtId="167" fontId="1" fillId="2" borderId="57" xfId="0" applyNumberFormat="1" applyFont="1" applyFill="1" applyBorder="1" applyAlignment="1">
      <alignment wrapText="1"/>
    </xf>
    <xf numFmtId="3" fontId="20" fillId="0" borderId="29" xfId="0" applyNumberFormat="1" applyFont="1" applyFill="1" applyBorder="1" applyAlignment="1">
      <alignment horizontal="center" vertical="center" wrapText="1"/>
    </xf>
    <xf numFmtId="3" fontId="23" fillId="0" borderId="29" xfId="0" applyNumberFormat="1" applyFont="1" applyBorder="1" applyAlignment="1">
      <alignment vertical="center" wrapText="1"/>
    </xf>
    <xf numFmtId="167" fontId="16" fillId="2" borderId="29" xfId="1" applyFont="1" applyFill="1" applyBorder="1" applyAlignment="1" applyProtection="1">
      <alignment vertical="center" wrapText="1"/>
    </xf>
    <xf numFmtId="49" fontId="16" fillId="0" borderId="16" xfId="0" applyNumberFormat="1" applyFont="1" applyBorder="1" applyAlignment="1" applyProtection="1">
      <alignment horizontal="left" wrapText="1"/>
      <protection locked="0"/>
    </xf>
    <xf numFmtId="49" fontId="16" fillId="0" borderId="9" xfId="0" applyNumberFormat="1" applyFont="1" applyBorder="1" applyAlignment="1" applyProtection="1">
      <alignment horizontal="left" wrapText="1"/>
      <protection locked="0"/>
    </xf>
    <xf numFmtId="167" fontId="16" fillId="2" borderId="13" xfId="1" applyFont="1" applyFill="1" applyBorder="1" applyAlignment="1" applyProtection="1">
      <alignment vertical="center" wrapText="1"/>
    </xf>
    <xf numFmtId="49" fontId="16" fillId="0" borderId="14" xfId="0" applyNumberFormat="1" applyFont="1" applyBorder="1" applyAlignment="1" applyProtection="1">
      <alignment horizontal="left" wrapText="1"/>
      <protection locked="0"/>
    </xf>
    <xf numFmtId="167" fontId="16" fillId="2" borderId="38" xfId="1" applyFont="1" applyFill="1" applyBorder="1" applyAlignment="1" applyProtection="1">
      <alignment vertical="center" wrapText="1"/>
    </xf>
    <xf numFmtId="49" fontId="16" fillId="0" borderId="59" xfId="0" applyNumberFormat="1" applyFont="1" applyBorder="1" applyAlignment="1" applyProtection="1">
      <alignment horizontal="left" wrapText="1"/>
      <protection locked="0"/>
    </xf>
    <xf numFmtId="49" fontId="16" fillId="0" borderId="28" xfId="0" applyNumberFormat="1" applyFont="1" applyBorder="1" applyAlignment="1" applyProtection="1">
      <alignment horizontal="left" wrapText="1"/>
      <protection locked="0"/>
    </xf>
    <xf numFmtId="167" fontId="16" fillId="2" borderId="32" xfId="1" applyFont="1" applyFill="1" applyBorder="1" applyAlignment="1" applyProtection="1">
      <alignment vertical="center" wrapText="1"/>
    </xf>
    <xf numFmtId="167" fontId="16" fillId="2" borderId="55" xfId="1" applyFont="1" applyFill="1" applyBorder="1" applyAlignment="1" applyProtection="1">
      <alignment vertical="center" wrapText="1"/>
    </xf>
    <xf numFmtId="9" fontId="16" fillId="0" borderId="55" xfId="2" applyFont="1" applyBorder="1" applyAlignment="1" applyProtection="1">
      <alignment horizontal="center" vertical="center" wrapText="1"/>
      <protection locked="0"/>
    </xf>
    <xf numFmtId="49" fontId="16" fillId="0" borderId="57" xfId="0" applyNumberFormat="1" applyFont="1" applyBorder="1" applyAlignment="1" applyProtection="1">
      <alignment horizontal="left" wrapText="1"/>
      <protection locked="0"/>
    </xf>
    <xf numFmtId="0" fontId="17" fillId="0" borderId="58" xfId="0" applyFont="1" applyFill="1" applyBorder="1" applyAlignment="1" applyProtection="1">
      <alignment horizontal="center" vertical="center" wrapText="1"/>
    </xf>
    <xf numFmtId="0" fontId="17" fillId="0" borderId="31"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167" fontId="16" fillId="10" borderId="55" xfId="1" applyFont="1" applyFill="1" applyBorder="1" applyAlignment="1" applyProtection="1">
      <alignment vertical="center" wrapText="1"/>
      <protection locked="0"/>
    </xf>
    <xf numFmtId="167" fontId="16" fillId="8" borderId="55" xfId="1" applyFont="1" applyFill="1" applyBorder="1" applyAlignment="1" applyProtection="1">
      <alignment vertical="center" wrapText="1"/>
      <protection locked="0"/>
    </xf>
    <xf numFmtId="0" fontId="17" fillId="2" borderId="58" xfId="0" applyFont="1" applyFill="1" applyBorder="1" applyAlignment="1" applyProtection="1">
      <alignment vertical="center" wrapText="1"/>
    </xf>
    <xf numFmtId="167" fontId="17" fillId="2" borderId="60" xfId="1" applyFont="1" applyFill="1" applyBorder="1" applyAlignment="1" applyProtection="1">
      <alignment horizontal="center" vertical="center" wrapText="1"/>
    </xf>
    <xf numFmtId="0" fontId="17" fillId="4" borderId="54" xfId="0" applyFont="1" applyFill="1" applyBorder="1" applyAlignment="1" applyProtection="1">
      <alignment vertical="center" wrapText="1"/>
      <protection locked="0"/>
    </xf>
    <xf numFmtId="167" fontId="2" fillId="4" borderId="55" xfId="1" applyFont="1" applyFill="1" applyBorder="1" applyAlignment="1" applyProtection="1">
      <alignment vertical="center" wrapText="1"/>
    </xf>
    <xf numFmtId="0" fontId="16" fillId="3" borderId="57" xfId="0" applyFont="1" applyFill="1" applyBorder="1" applyAlignment="1" applyProtection="1">
      <alignment vertical="center" wrapText="1"/>
      <protection locked="0"/>
    </xf>
    <xf numFmtId="166" fontId="16" fillId="3" borderId="0" xfId="0" applyNumberFormat="1" applyFont="1" applyFill="1" applyBorder="1" applyAlignment="1" applyProtection="1">
      <alignment vertical="center" wrapText="1"/>
      <protection locked="0"/>
    </xf>
    <xf numFmtId="167" fontId="16" fillId="8" borderId="65" xfId="1" applyNumberFormat="1" applyFont="1" applyFill="1" applyBorder="1" applyAlignment="1" applyProtection="1">
      <alignment horizontal="center" vertical="center" wrapText="1"/>
      <protection locked="0"/>
    </xf>
    <xf numFmtId="167" fontId="16" fillId="2" borderId="58" xfId="1" applyNumberFormat="1" applyFont="1" applyFill="1" applyBorder="1" applyAlignment="1" applyProtection="1">
      <alignment horizontal="center" vertical="center" wrapText="1"/>
    </xf>
    <xf numFmtId="3" fontId="23" fillId="0" borderId="16" xfId="0" applyNumberFormat="1" applyFont="1" applyFill="1" applyBorder="1" applyAlignment="1">
      <alignment horizontal="center" vertical="center" wrapText="1"/>
    </xf>
    <xf numFmtId="3" fontId="23" fillId="0" borderId="37" xfId="0" applyNumberFormat="1" applyFont="1" applyFill="1" applyBorder="1" applyAlignment="1">
      <alignment horizontal="center" vertical="center" wrapText="1"/>
    </xf>
    <xf numFmtId="3" fontId="23" fillId="0" borderId="33" xfId="0" applyNumberFormat="1" applyFont="1" applyFill="1" applyBorder="1" applyAlignment="1">
      <alignment horizontal="center" vertical="center" wrapText="1"/>
    </xf>
    <xf numFmtId="3" fontId="23" fillId="0" borderId="14" xfId="0" applyNumberFormat="1" applyFont="1" applyFill="1" applyBorder="1" applyAlignment="1">
      <alignment horizontal="center" vertical="center" wrapText="1"/>
    </xf>
    <xf numFmtId="3" fontId="23" fillId="0" borderId="9" xfId="0" applyNumberFormat="1" applyFont="1" applyFill="1" applyBorder="1" applyAlignment="1">
      <alignment horizontal="center" vertical="center" wrapText="1"/>
    </xf>
    <xf numFmtId="3" fontId="23" fillId="0" borderId="75" xfId="0" applyNumberFormat="1" applyFont="1" applyFill="1" applyBorder="1" applyAlignment="1">
      <alignment horizontal="center" vertical="center" wrapText="1"/>
    </xf>
    <xf numFmtId="167" fontId="17" fillId="2" borderId="31" xfId="1" applyFont="1" applyFill="1" applyBorder="1" applyAlignment="1" applyProtection="1">
      <alignment horizontal="center" vertical="center" wrapText="1"/>
    </xf>
    <xf numFmtId="3" fontId="23" fillId="0" borderId="18" xfId="0" applyNumberFormat="1" applyFont="1" applyFill="1" applyBorder="1" applyAlignment="1">
      <alignment horizontal="center" vertical="center" wrapText="1"/>
    </xf>
    <xf numFmtId="3" fontId="23" fillId="0" borderId="27" xfId="0" applyNumberFormat="1" applyFont="1" applyBorder="1" applyAlignment="1">
      <alignment vertical="center" wrapText="1"/>
    </xf>
    <xf numFmtId="3" fontId="23" fillId="0" borderId="8" xfId="0" applyNumberFormat="1" applyFont="1" applyBorder="1" applyAlignment="1">
      <alignment vertical="center" wrapText="1"/>
    </xf>
    <xf numFmtId="3" fontId="23" fillId="0" borderId="12" xfId="0" applyNumberFormat="1" applyFont="1" applyBorder="1" applyAlignment="1">
      <alignment vertical="center" wrapText="1"/>
    </xf>
    <xf numFmtId="0" fontId="17" fillId="2" borderId="25" xfId="0" applyFont="1" applyFill="1" applyBorder="1" applyAlignment="1" applyProtection="1">
      <alignment vertical="center" wrapText="1"/>
    </xf>
    <xf numFmtId="0" fontId="16" fillId="3" borderId="54" xfId="0" applyFont="1" applyFill="1" applyBorder="1" applyAlignment="1" applyProtection="1">
      <alignment vertical="center" wrapText="1"/>
      <protection locked="0"/>
    </xf>
    <xf numFmtId="3" fontId="23" fillId="0" borderId="57" xfId="0" applyNumberFormat="1" applyFont="1" applyFill="1" applyBorder="1" applyAlignment="1">
      <alignment horizontal="center" vertical="center" wrapText="1"/>
    </xf>
    <xf numFmtId="3" fontId="23" fillId="0" borderId="45" xfId="0" applyNumberFormat="1" applyFont="1" applyBorder="1" applyAlignment="1">
      <alignment horizontal="center" vertical="center" wrapText="1"/>
    </xf>
    <xf numFmtId="3" fontId="23" fillId="0" borderId="35" xfId="0" applyNumberFormat="1" applyFont="1" applyBorder="1" applyAlignment="1">
      <alignment horizontal="center" vertical="center" wrapText="1"/>
    </xf>
    <xf numFmtId="3" fontId="23" fillId="0" borderId="50" xfId="0" applyNumberFormat="1" applyFont="1" applyBorder="1" applyAlignment="1">
      <alignment horizontal="center" vertical="center" wrapText="1"/>
    </xf>
    <xf numFmtId="3" fontId="23" fillId="0" borderId="45" xfId="0" applyNumberFormat="1" applyFont="1" applyFill="1" applyBorder="1" applyAlignment="1">
      <alignment horizontal="center" vertical="center" wrapText="1"/>
    </xf>
    <xf numFmtId="3" fontId="23" fillId="0" borderId="47" xfId="0" applyNumberFormat="1" applyFont="1" applyFill="1" applyBorder="1" applyAlignment="1">
      <alignment horizontal="center" vertical="center" wrapText="1"/>
    </xf>
    <xf numFmtId="3" fontId="23" fillId="0" borderId="20" xfId="0" applyNumberFormat="1" applyFont="1" applyFill="1" applyBorder="1" applyAlignment="1">
      <alignment horizontal="center" vertical="center" wrapText="1"/>
    </xf>
    <xf numFmtId="166" fontId="5" fillId="0" borderId="0" xfId="0" applyNumberFormat="1" applyFont="1" applyFill="1" applyBorder="1" applyAlignment="1">
      <alignment wrapText="1"/>
    </xf>
    <xf numFmtId="49" fontId="16" fillId="0" borderId="37" xfId="1" applyNumberFormat="1" applyFont="1" applyBorder="1" applyAlignment="1" applyProtection="1">
      <alignment horizontal="left" wrapText="1"/>
      <protection locked="0"/>
    </xf>
    <xf numFmtId="167" fontId="27" fillId="10" borderId="69" xfId="1" applyNumberFormat="1" applyFont="1" applyFill="1" applyBorder="1" applyAlignment="1" applyProtection="1">
      <alignment horizontal="center" vertical="center" wrapText="1"/>
      <protection locked="0"/>
    </xf>
    <xf numFmtId="3" fontId="24" fillId="0" borderId="54" xfId="0" applyNumberFormat="1" applyFont="1" applyFill="1" applyBorder="1" applyAlignment="1">
      <alignment horizontal="center" vertical="center" wrapText="1"/>
    </xf>
    <xf numFmtId="3" fontId="23" fillId="0" borderId="34" xfId="0" applyNumberFormat="1" applyFont="1" applyBorder="1" applyAlignment="1">
      <alignment vertical="center" wrapText="1"/>
    </xf>
    <xf numFmtId="167" fontId="16" fillId="10" borderId="5" xfId="1" applyNumberFormat="1" applyFont="1" applyFill="1" applyBorder="1" applyAlignment="1" applyProtection="1">
      <alignment horizontal="center" vertical="center" wrapText="1"/>
      <protection locked="0"/>
    </xf>
    <xf numFmtId="167" fontId="16" fillId="8" borderId="5" xfId="1" applyNumberFormat="1" applyFont="1" applyFill="1" applyBorder="1" applyAlignment="1" applyProtection="1">
      <alignment horizontal="center" vertical="center" wrapText="1"/>
      <protection locked="0"/>
    </xf>
    <xf numFmtId="49" fontId="16" fillId="0" borderId="30" xfId="0" applyNumberFormat="1" applyFont="1" applyBorder="1" applyAlignment="1" applyProtection="1">
      <alignment horizontal="left" wrapText="1"/>
      <protection locked="0"/>
    </xf>
    <xf numFmtId="3" fontId="23" fillId="0" borderId="73" xfId="0" applyNumberFormat="1" applyFont="1" applyFill="1" applyBorder="1" applyAlignment="1">
      <alignment horizontal="center" vertical="center" wrapText="1"/>
    </xf>
    <xf numFmtId="49" fontId="16" fillId="3" borderId="30" xfId="1" applyNumberFormat="1" applyFont="1" applyFill="1" applyBorder="1" applyAlignment="1" applyProtection="1">
      <alignment horizontal="left" wrapText="1"/>
      <protection locked="0"/>
    </xf>
    <xf numFmtId="0" fontId="16" fillId="6" borderId="5" xfId="0" applyFont="1" applyFill="1" applyBorder="1" applyAlignment="1" applyProtection="1">
      <alignment horizontal="left" vertical="center" wrapText="1"/>
    </xf>
    <xf numFmtId="0" fontId="18" fillId="0" borderId="11" xfId="0" applyFont="1" applyFill="1" applyBorder="1" applyAlignment="1">
      <alignment horizontal="left" vertical="center" wrapText="1"/>
    </xf>
    <xf numFmtId="0" fontId="19" fillId="9" borderId="26" xfId="0" applyFont="1" applyFill="1" applyBorder="1" applyAlignment="1">
      <alignment vertical="center" wrapText="1"/>
    </xf>
    <xf numFmtId="0" fontId="19" fillId="9" borderId="21" xfId="0" applyFont="1" applyFill="1" applyBorder="1" applyAlignment="1">
      <alignment vertical="center" wrapText="1"/>
    </xf>
    <xf numFmtId="0" fontId="19" fillId="9" borderId="25" xfId="0" applyFont="1" applyFill="1" applyBorder="1" applyAlignment="1">
      <alignment vertical="center"/>
    </xf>
    <xf numFmtId="0" fontId="12" fillId="0" borderId="73" xfId="0" applyFont="1" applyFill="1" applyBorder="1" applyAlignment="1" applyProtection="1">
      <alignment horizontal="left" vertical="center" wrapText="1"/>
    </xf>
    <xf numFmtId="167" fontId="16" fillId="2" borderId="38" xfId="1" applyNumberFormat="1" applyFont="1" applyFill="1" applyBorder="1" applyAlignment="1" applyProtection="1">
      <alignment horizontal="center" vertical="center" wrapText="1"/>
    </xf>
    <xf numFmtId="3" fontId="23" fillId="0" borderId="76" xfId="0" applyNumberFormat="1" applyFont="1" applyBorder="1" applyAlignment="1">
      <alignment horizontal="center" vertical="center" wrapText="1"/>
    </xf>
    <xf numFmtId="9" fontId="16" fillId="3" borderId="32" xfId="2" applyFont="1" applyFill="1" applyBorder="1" applyAlignment="1" applyProtection="1">
      <alignment horizontal="center" vertical="center" wrapText="1"/>
      <protection locked="0"/>
    </xf>
    <xf numFmtId="9" fontId="16" fillId="0" borderId="29" xfId="2" applyFont="1" applyFill="1" applyBorder="1" applyAlignment="1" applyProtection="1">
      <alignment horizontal="center" vertical="center" wrapText="1"/>
      <protection locked="0"/>
    </xf>
    <xf numFmtId="9" fontId="16" fillId="0" borderId="3" xfId="2" applyFont="1" applyFill="1" applyBorder="1" applyAlignment="1" applyProtection="1">
      <alignment horizontal="center" vertical="center" wrapText="1"/>
      <protection locked="0"/>
    </xf>
    <xf numFmtId="165" fontId="16" fillId="0" borderId="0" xfId="0" applyNumberFormat="1" applyFont="1" applyBorder="1" applyAlignment="1">
      <alignment wrapText="1"/>
    </xf>
    <xf numFmtId="0" fontId="3" fillId="0" borderId="0" xfId="0" applyFont="1"/>
    <xf numFmtId="0" fontId="33" fillId="0" borderId="0" xfId="0" applyFont="1" applyFill="1"/>
    <xf numFmtId="168" fontId="33" fillId="0" borderId="0" xfId="4" applyNumberFormat="1" applyFont="1" applyFill="1"/>
    <xf numFmtId="168" fontId="4" fillId="0" borderId="0" xfId="4" applyNumberFormat="1" applyFont="1" applyFill="1"/>
    <xf numFmtId="0" fontId="0" fillId="0" borderId="0" xfId="0" applyFill="1"/>
    <xf numFmtId="0" fontId="34" fillId="0" borderId="6" xfId="0" applyFont="1" applyFill="1" applyBorder="1" applyAlignment="1">
      <alignment vertical="center" wrapText="1"/>
    </xf>
    <xf numFmtId="164" fontId="34" fillId="0" borderId="6" xfId="4" applyFont="1" applyFill="1" applyBorder="1" applyAlignment="1">
      <alignment vertical="center" wrapText="1"/>
    </xf>
    <xf numFmtId="164" fontId="34" fillId="0" borderId="6" xfId="4" applyFont="1" applyFill="1" applyBorder="1" applyAlignment="1">
      <alignment horizontal="center" vertical="center" wrapText="1"/>
    </xf>
    <xf numFmtId="0" fontId="31" fillId="0" borderId="0" xfId="0" applyFont="1"/>
    <xf numFmtId="169" fontId="34" fillId="0" borderId="6" xfId="0" applyNumberFormat="1" applyFont="1" applyFill="1" applyBorder="1" applyAlignment="1">
      <alignment vertical="center" wrapText="1"/>
    </xf>
    <xf numFmtId="9" fontId="34" fillId="0" borderId="6" xfId="2" applyFont="1" applyFill="1" applyBorder="1" applyAlignment="1">
      <alignment vertical="center" wrapText="1"/>
    </xf>
    <xf numFmtId="0" fontId="0" fillId="0" borderId="0" xfId="0" applyAlignment="1">
      <alignment horizontal="center" wrapText="1"/>
    </xf>
    <xf numFmtId="3" fontId="35" fillId="0" borderId="6" xfId="0" applyNumberFormat="1" applyFont="1" applyFill="1" applyBorder="1" applyAlignment="1">
      <alignment horizontal="center" vertical="center" wrapText="1"/>
    </xf>
    <xf numFmtId="0" fontId="36" fillId="0" borderId="6" xfId="0" applyFont="1" applyFill="1" applyBorder="1" applyAlignment="1" applyProtection="1">
      <alignment vertical="center" wrapText="1"/>
    </xf>
    <xf numFmtId="169" fontId="36" fillId="0" borderId="6" xfId="4" applyNumberFormat="1" applyFont="1" applyFill="1" applyBorder="1" applyAlignment="1">
      <alignment horizontal="center" vertical="center" wrapText="1"/>
    </xf>
    <xf numFmtId="168" fontId="36" fillId="0" borderId="6" xfId="4" applyNumberFormat="1" applyFont="1" applyFill="1" applyBorder="1" applyAlignment="1">
      <alignment horizontal="center" vertical="center" wrapText="1"/>
    </xf>
    <xf numFmtId="165" fontId="4" fillId="0" borderId="0" xfId="3" applyFont="1"/>
    <xf numFmtId="3" fontId="35" fillId="0" borderId="6" xfId="0" applyNumberFormat="1" applyFont="1" applyFill="1" applyBorder="1" applyAlignment="1">
      <alignment vertical="center" wrapText="1"/>
    </xf>
    <xf numFmtId="169" fontId="35" fillId="0" borderId="6" xfId="4" applyNumberFormat="1" applyFont="1" applyFill="1" applyBorder="1" applyAlignment="1">
      <alignment horizontal="center" vertical="center" wrapText="1"/>
    </xf>
    <xf numFmtId="168" fontId="35" fillId="0" borderId="6" xfId="4" applyNumberFormat="1" applyFont="1" applyFill="1" applyBorder="1" applyAlignment="1">
      <alignment horizontal="center" vertical="center" wrapText="1"/>
    </xf>
    <xf numFmtId="3" fontId="35" fillId="0" borderId="6" xfId="0" applyNumberFormat="1" applyFont="1" applyFill="1" applyBorder="1" applyAlignment="1">
      <alignment horizontal="left" vertical="center" wrapText="1"/>
    </xf>
    <xf numFmtId="0" fontId="37" fillId="0" borderId="6" xfId="0" applyFont="1" applyFill="1" applyBorder="1" applyAlignment="1">
      <alignment horizontal="justify" vertical="center" wrapText="1"/>
    </xf>
    <xf numFmtId="0" fontId="37" fillId="0" borderId="6" xfId="0" applyFont="1" applyFill="1" applyBorder="1" applyAlignment="1">
      <alignment vertical="center" wrapText="1"/>
    </xf>
    <xf numFmtId="169" fontId="36" fillId="0" borderId="6" xfId="4" applyNumberFormat="1" applyFont="1" applyFill="1" applyBorder="1" applyAlignment="1">
      <alignment vertical="center"/>
    </xf>
    <xf numFmtId="168" fontId="36" fillId="0" borderId="6" xfId="4" applyNumberFormat="1" applyFont="1" applyFill="1" applyBorder="1" applyAlignment="1">
      <alignment vertical="center"/>
    </xf>
    <xf numFmtId="0" fontId="37" fillId="0" borderId="6" xfId="0" applyFont="1" applyFill="1" applyBorder="1" applyAlignment="1">
      <alignment horizontal="left" vertical="center" wrapText="1"/>
    </xf>
    <xf numFmtId="169" fontId="38" fillId="0" borderId="6" xfId="4" applyNumberFormat="1" applyFont="1" applyFill="1" applyBorder="1" applyAlignment="1">
      <alignment horizontal="center" vertical="center" wrapText="1"/>
    </xf>
    <xf numFmtId="0" fontId="16" fillId="0" borderId="0" xfId="0" applyFont="1"/>
    <xf numFmtId="169" fontId="38" fillId="0" borderId="6" xfId="0" applyNumberFormat="1" applyFont="1" applyFill="1" applyBorder="1" applyAlignment="1">
      <alignment vertical="center" wrapText="1"/>
    </xf>
    <xf numFmtId="169" fontId="35" fillId="0" borderId="6" xfId="0" applyNumberFormat="1" applyFont="1" applyFill="1" applyBorder="1" applyAlignment="1">
      <alignment horizontal="center" vertical="center" wrapText="1"/>
    </xf>
    <xf numFmtId="168" fontId="35" fillId="0" borderId="6" xfId="4" applyNumberFormat="1" applyFont="1" applyFill="1" applyBorder="1" applyAlignment="1">
      <alignment vertical="center" wrapText="1"/>
    </xf>
    <xf numFmtId="3" fontId="0" fillId="0" borderId="0" xfId="0" applyNumberFormat="1"/>
    <xf numFmtId="169" fontId="35" fillId="0" borderId="6" xfId="4" applyNumberFormat="1" applyFont="1" applyFill="1" applyBorder="1" applyAlignment="1">
      <alignment vertical="center" wrapText="1"/>
    </xf>
    <xf numFmtId="169" fontId="38" fillId="0" borderId="6" xfId="4" applyNumberFormat="1" applyFont="1" applyFill="1" applyBorder="1" applyAlignment="1">
      <alignment vertical="center" wrapText="1"/>
    </xf>
    <xf numFmtId="168" fontId="38" fillId="0" borderId="6" xfId="4" applyNumberFormat="1" applyFont="1" applyFill="1" applyBorder="1" applyAlignment="1">
      <alignment vertical="center" wrapText="1"/>
    </xf>
    <xf numFmtId="169" fontId="34" fillId="0" borderId="6" xfId="4" applyNumberFormat="1" applyFont="1" applyFill="1" applyBorder="1" applyAlignment="1">
      <alignment vertical="center" wrapText="1"/>
    </xf>
    <xf numFmtId="0" fontId="2" fillId="0" borderId="0" xfId="0" applyFont="1" applyAlignment="1">
      <alignment horizontal="right"/>
    </xf>
    <xf numFmtId="3" fontId="2" fillId="0" borderId="0" xfId="0" applyNumberFormat="1" applyFont="1" applyFill="1"/>
    <xf numFmtId="168" fontId="2" fillId="0" borderId="0" xfId="4" applyNumberFormat="1" applyFont="1" applyFill="1" applyAlignment="1">
      <alignment horizontal="center"/>
    </xf>
    <xf numFmtId="9" fontId="2" fillId="0" borderId="0" xfId="2" applyFont="1" applyFill="1" applyAlignment="1">
      <alignment horizontal="center"/>
    </xf>
    <xf numFmtId="0" fontId="2" fillId="0" borderId="0" xfId="0" applyFont="1"/>
    <xf numFmtId="0" fontId="0" fillId="0" borderId="0" xfId="0" applyAlignment="1">
      <alignment horizontal="left"/>
    </xf>
    <xf numFmtId="0" fontId="2" fillId="0" borderId="6" xfId="0" applyFont="1" applyBorder="1" applyAlignment="1">
      <alignment horizontal="left" vertical="center"/>
    </xf>
    <xf numFmtId="0" fontId="0" fillId="0" borderId="0" xfId="0" applyAlignment="1">
      <alignment horizontal="right"/>
    </xf>
    <xf numFmtId="3" fontId="2" fillId="0" borderId="6" xfId="0" applyNumberFormat="1" applyFont="1" applyFill="1" applyBorder="1" applyAlignment="1">
      <alignment vertical="center"/>
    </xf>
    <xf numFmtId="169" fontId="2" fillId="0" borderId="6" xfId="4" applyNumberFormat="1" applyFont="1" applyFill="1" applyBorder="1" applyAlignment="1">
      <alignment vertical="center"/>
    </xf>
    <xf numFmtId="168" fontId="4" fillId="0" borderId="0" xfId="4" applyNumberFormat="1" applyFont="1"/>
    <xf numFmtId="168" fontId="4" fillId="11" borderId="0" xfId="4" applyNumberFormat="1" applyFont="1" applyFill="1"/>
    <xf numFmtId="168" fontId="4" fillId="12" borderId="0" xfId="4" applyNumberFormat="1" applyFont="1" applyFill="1"/>
    <xf numFmtId="167" fontId="27" fillId="8" borderId="61" xfId="1" applyNumberFormat="1" applyFont="1" applyFill="1" applyBorder="1" applyAlignment="1" applyProtection="1">
      <alignment horizontal="center" vertical="center" wrapText="1"/>
      <protection locked="0"/>
    </xf>
    <xf numFmtId="167" fontId="27" fillId="8" borderId="53" xfId="1" applyNumberFormat="1" applyFont="1" applyFill="1" applyBorder="1" applyAlignment="1" applyProtection="1">
      <alignment horizontal="center" vertical="center" wrapText="1"/>
      <protection locked="0"/>
    </xf>
    <xf numFmtId="167" fontId="27" fillId="8" borderId="63" xfId="1" applyNumberFormat="1" applyFont="1" applyFill="1" applyBorder="1" applyAlignment="1" applyProtection="1">
      <alignment horizontal="center" vertical="center" wrapText="1"/>
      <protection locked="0"/>
    </xf>
    <xf numFmtId="167" fontId="27" fillId="8" borderId="52" xfId="1" applyNumberFormat="1" applyFont="1" applyFill="1" applyBorder="1" applyAlignment="1" applyProtection="1">
      <alignment horizontal="center" vertical="center" wrapText="1"/>
      <protection locked="0"/>
    </xf>
    <xf numFmtId="167" fontId="27" fillId="8" borderId="69" xfId="1" applyNumberFormat="1" applyFont="1" applyFill="1" applyBorder="1" applyAlignment="1" applyProtection="1">
      <alignment horizontal="center" vertical="center" wrapText="1"/>
      <protection locked="0"/>
    </xf>
    <xf numFmtId="167" fontId="39" fillId="2" borderId="32" xfId="1" applyNumberFormat="1" applyFont="1" applyFill="1" applyBorder="1" applyAlignment="1" applyProtection="1">
      <alignment horizontal="center" vertical="center" wrapText="1"/>
    </xf>
    <xf numFmtId="3" fontId="38" fillId="0" borderId="6" xfId="0" applyNumberFormat="1" applyFont="1" applyFill="1" applyBorder="1" applyAlignment="1">
      <alignment horizontal="left" vertical="center" wrapText="1"/>
    </xf>
    <xf numFmtId="3" fontId="35" fillId="0" borderId="6" xfId="0" applyNumberFormat="1" applyFont="1" applyFill="1" applyBorder="1" applyAlignment="1">
      <alignment horizontal="center" vertical="center" wrapText="1"/>
    </xf>
    <xf numFmtId="3" fontId="34" fillId="0" borderId="6" xfId="0" applyNumberFormat="1" applyFont="1" applyFill="1" applyBorder="1" applyAlignment="1">
      <alignment horizontal="left" vertical="center" wrapText="1"/>
    </xf>
    <xf numFmtId="0" fontId="33" fillId="0" borderId="25" xfId="0" applyFont="1" applyBorder="1" applyAlignment="1">
      <alignment horizontal="center" wrapText="1"/>
    </xf>
    <xf numFmtId="0" fontId="33" fillId="0" borderId="26" xfId="0" applyFont="1" applyBorder="1" applyAlignment="1">
      <alignment horizontal="center" wrapText="1"/>
    </xf>
    <xf numFmtId="0" fontId="33" fillId="0" borderId="21" xfId="0" applyFont="1" applyBorder="1" applyAlignment="1">
      <alignment horizontal="center" wrapText="1"/>
    </xf>
    <xf numFmtId="0" fontId="33" fillId="0" borderId="25" xfId="0" applyFont="1" applyBorder="1" applyAlignment="1">
      <alignment horizontal="center"/>
    </xf>
    <xf numFmtId="0" fontId="33" fillId="0" borderId="26" xfId="0" applyFont="1" applyBorder="1" applyAlignment="1">
      <alignment horizontal="center"/>
    </xf>
    <xf numFmtId="0" fontId="33" fillId="0" borderId="21" xfId="0" applyFont="1" applyBorder="1" applyAlignment="1">
      <alignment horizontal="center"/>
    </xf>
    <xf numFmtId="0" fontId="34" fillId="0" borderId="6" xfId="0" applyFont="1" applyFill="1" applyBorder="1" applyAlignment="1">
      <alignment horizontal="left" vertical="center" wrapText="1"/>
    </xf>
    <xf numFmtId="3" fontId="38" fillId="0" borderId="6" xfId="0" applyNumberFormat="1" applyFont="1" applyFill="1" applyBorder="1" applyAlignment="1">
      <alignment horizontal="center" vertical="center" wrapText="1"/>
    </xf>
    <xf numFmtId="0" fontId="17" fillId="2" borderId="17"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19" xfId="0" applyFont="1" applyFill="1" applyBorder="1" applyAlignment="1" applyProtection="1">
      <alignment horizontal="center" vertical="center" wrapText="1"/>
    </xf>
    <xf numFmtId="0" fontId="17" fillId="2" borderId="67" xfId="0" applyFont="1" applyFill="1" applyBorder="1" applyAlignment="1" applyProtection="1">
      <alignment horizontal="center" vertical="center" wrapText="1"/>
    </xf>
    <xf numFmtId="0" fontId="17" fillId="2" borderId="58" xfId="0"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17" fillId="2" borderId="7" xfId="0" applyFont="1" applyFill="1" applyBorder="1" applyAlignment="1" applyProtection="1">
      <alignment horizontal="center" vertical="center" wrapText="1"/>
    </xf>
    <xf numFmtId="0" fontId="17" fillId="2" borderId="35" xfId="0" applyFont="1" applyFill="1" applyBorder="1" applyAlignment="1" applyProtection="1">
      <alignment horizontal="center" vertical="center" wrapText="1"/>
    </xf>
    <xf numFmtId="0" fontId="16" fillId="5" borderId="12" xfId="0" applyFont="1" applyFill="1" applyBorder="1" applyAlignment="1" applyProtection="1">
      <alignment horizontal="center" vertical="center" wrapText="1"/>
    </xf>
    <xf numFmtId="0" fontId="16" fillId="5" borderId="14" xfId="0" applyFont="1" applyFill="1" applyBorder="1" applyAlignment="1" applyProtection="1">
      <alignment horizontal="center" vertical="center" wrapText="1"/>
    </xf>
    <xf numFmtId="0" fontId="17" fillId="4" borderId="43" xfId="0" applyFont="1" applyFill="1" applyBorder="1" applyAlignment="1" applyProtection="1">
      <alignment horizontal="center" vertical="center" wrapText="1"/>
    </xf>
    <xf numFmtId="0" fontId="17" fillId="4" borderId="44"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167" fontId="17" fillId="2" borderId="30" xfId="1" applyFont="1" applyFill="1" applyBorder="1" applyAlignment="1" applyProtection="1">
      <alignment horizontal="center" vertical="center" wrapText="1"/>
    </xf>
    <xf numFmtId="167" fontId="17" fillId="2" borderId="37" xfId="1" applyFont="1" applyFill="1" applyBorder="1" applyAlignment="1" applyProtection="1">
      <alignment horizontal="center" vertical="center" wrapText="1"/>
    </xf>
    <xf numFmtId="0" fontId="17" fillId="2" borderId="27"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wrapText="1"/>
    </xf>
    <xf numFmtId="0" fontId="17" fillId="2" borderId="36"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7" fillId="2" borderId="38" xfId="0" applyFont="1" applyFill="1" applyBorder="1" applyAlignment="1" applyProtection="1">
      <alignment horizontal="center" vertical="center" wrapText="1"/>
    </xf>
    <xf numFmtId="0" fontId="17" fillId="2" borderId="30" xfId="0" applyFont="1" applyFill="1" applyBorder="1" applyAlignment="1" applyProtection="1">
      <alignment horizontal="center" vertical="center" wrapText="1"/>
    </xf>
    <xf numFmtId="0" fontId="17" fillId="2" borderId="37" xfId="0" applyFont="1" applyFill="1" applyBorder="1" applyAlignment="1" applyProtection="1">
      <alignment horizontal="center" vertical="center" wrapText="1"/>
    </xf>
    <xf numFmtId="0" fontId="17" fillId="6" borderId="26" xfId="0" applyFont="1" applyFill="1" applyBorder="1" applyAlignment="1" applyProtection="1">
      <alignment horizontal="left" vertical="center" wrapText="1"/>
    </xf>
    <xf numFmtId="0" fontId="17" fillId="6" borderId="15" xfId="0" applyFont="1" applyFill="1" applyBorder="1" applyAlignment="1" applyProtection="1">
      <alignment horizontal="left" vertical="center" wrapText="1"/>
    </xf>
    <xf numFmtId="0" fontId="17" fillId="6" borderId="71" xfId="0" applyFont="1" applyFill="1" applyBorder="1" applyAlignment="1" applyProtection="1">
      <alignment horizontal="left" vertical="center" wrapText="1"/>
    </xf>
    <xf numFmtId="0" fontId="17" fillId="6" borderId="56" xfId="0" applyFont="1" applyFill="1" applyBorder="1" applyAlignment="1" applyProtection="1">
      <alignment horizontal="left" vertical="center" wrapText="1"/>
    </xf>
    <xf numFmtId="0" fontId="22" fillId="9" borderId="25" xfId="0" applyFont="1" applyFill="1" applyBorder="1" applyAlignment="1">
      <alignment horizontal="left" vertical="center" wrapText="1"/>
    </xf>
    <xf numFmtId="0" fontId="22" fillId="9" borderId="26" xfId="0" applyFont="1" applyFill="1" applyBorder="1" applyAlignment="1">
      <alignment horizontal="left" vertical="center" wrapText="1"/>
    </xf>
    <xf numFmtId="0" fontId="22" fillId="9" borderId="21" xfId="0" applyFont="1" applyFill="1" applyBorder="1" applyAlignment="1">
      <alignment horizontal="left" vertical="center" wrapText="1"/>
    </xf>
    <xf numFmtId="0" fontId="17" fillId="6" borderId="25" xfId="0" applyFont="1" applyFill="1" applyBorder="1" applyAlignment="1" applyProtection="1">
      <alignment horizontal="center" vertical="center" wrapText="1"/>
    </xf>
    <xf numFmtId="0" fontId="17" fillId="6" borderId="26" xfId="0" applyFont="1" applyFill="1" applyBorder="1" applyAlignment="1" applyProtection="1">
      <alignment horizontal="center" vertical="center" wrapText="1"/>
    </xf>
    <xf numFmtId="0" fontId="17" fillId="6" borderId="21" xfId="0" applyFont="1" applyFill="1" applyBorder="1" applyAlignment="1" applyProtection="1">
      <alignment horizontal="center" vertical="center" wrapText="1"/>
    </xf>
    <xf numFmtId="0" fontId="17" fillId="7" borderId="19" xfId="0" applyFont="1" applyFill="1" applyBorder="1" applyAlignment="1">
      <alignment horizontal="left" wrapText="1"/>
    </xf>
    <xf numFmtId="0" fontId="17" fillId="7" borderId="24" xfId="0" applyFont="1" applyFill="1" applyBorder="1" applyAlignment="1">
      <alignment horizontal="left" wrapText="1"/>
    </xf>
    <xf numFmtId="0" fontId="17" fillId="7" borderId="20" xfId="0" applyFont="1" applyFill="1" applyBorder="1" applyAlignment="1">
      <alignment horizontal="left" wrapText="1"/>
    </xf>
    <xf numFmtId="0" fontId="17" fillId="7" borderId="25" xfId="0" applyFont="1" applyFill="1" applyBorder="1" applyAlignment="1">
      <alignment horizontal="left" wrapText="1"/>
    </xf>
    <xf numFmtId="0" fontId="17" fillId="7" borderId="26" xfId="0" applyFont="1" applyFill="1" applyBorder="1" applyAlignment="1">
      <alignment horizontal="left" wrapText="1"/>
    </xf>
    <xf numFmtId="0" fontId="17" fillId="7" borderId="21" xfId="0" applyFont="1" applyFill="1" applyBorder="1" applyAlignment="1">
      <alignment horizontal="left" wrapText="1"/>
    </xf>
    <xf numFmtId="0" fontId="30" fillId="0" borderId="0" xfId="0" applyFont="1" applyBorder="1" applyAlignment="1">
      <alignment horizontal="left" vertical="top" wrapText="1"/>
    </xf>
    <xf numFmtId="0" fontId="32" fillId="0" borderId="0" xfId="0" applyFont="1" applyBorder="1" applyAlignment="1">
      <alignment horizontal="left" vertical="top" wrapText="1"/>
    </xf>
    <xf numFmtId="0" fontId="17" fillId="3" borderId="3" xfId="0" applyFont="1" applyFill="1" applyBorder="1" applyAlignment="1" applyProtection="1">
      <alignment horizontal="left" vertical="top" wrapText="1"/>
      <protection locked="0"/>
    </xf>
    <xf numFmtId="0" fontId="17" fillId="3" borderId="5" xfId="0" applyFont="1" applyFill="1" applyBorder="1" applyAlignment="1" applyProtection="1">
      <alignment horizontal="left" vertical="top" wrapText="1"/>
      <protection locked="0"/>
    </xf>
    <xf numFmtId="3" fontId="23" fillId="6" borderId="66" xfId="0" applyNumberFormat="1" applyFont="1" applyFill="1" applyBorder="1" applyAlignment="1">
      <alignment horizontal="left" vertical="center" wrapText="1"/>
    </xf>
    <xf numFmtId="3" fontId="23" fillId="6" borderId="22" xfId="0" applyNumberFormat="1"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9" xfId="0" applyFont="1" applyFill="1" applyBorder="1" applyAlignment="1">
      <alignment horizontal="left" vertical="center" wrapText="1"/>
    </xf>
    <xf numFmtId="3" fontId="23" fillId="6" borderId="17" xfId="0" applyNumberFormat="1" applyFont="1" applyFill="1" applyBorder="1" applyAlignment="1">
      <alignment horizontal="left" vertical="center" wrapText="1"/>
    </xf>
    <xf numFmtId="3" fontId="23" fillId="6" borderId="11" xfId="0" applyNumberFormat="1" applyFont="1" applyFill="1" applyBorder="1" applyAlignment="1">
      <alignment horizontal="left" vertical="center" wrapText="1"/>
    </xf>
    <xf numFmtId="3" fontId="23" fillId="0" borderId="17" xfId="0" applyNumberFormat="1" applyFont="1" applyFill="1" applyBorder="1" applyAlignment="1">
      <alignment horizontal="left" vertical="center" wrapText="1"/>
    </xf>
    <xf numFmtId="3" fontId="23" fillId="0" borderId="11" xfId="0" applyNumberFormat="1" applyFont="1" applyFill="1" applyBorder="1" applyAlignment="1">
      <alignment horizontal="left" vertical="center" wrapText="1"/>
    </xf>
    <xf numFmtId="3" fontId="23" fillId="0" borderId="19" xfId="0" applyNumberFormat="1" applyFont="1" applyFill="1" applyBorder="1" applyAlignment="1">
      <alignment horizontal="left" vertical="center" wrapText="1"/>
    </xf>
    <xf numFmtId="3" fontId="23" fillId="6" borderId="27" xfId="0" applyNumberFormat="1" applyFont="1" applyFill="1" applyBorder="1" applyAlignment="1">
      <alignment horizontal="left" vertical="center" wrapText="1"/>
    </xf>
    <xf numFmtId="3" fontId="23" fillId="6" borderId="12" xfId="0" applyNumberFormat="1" applyFont="1" applyFill="1" applyBorder="1" applyAlignment="1">
      <alignment horizontal="left" vertical="center" wrapText="1"/>
    </xf>
    <xf numFmtId="0" fontId="18" fillId="0" borderId="36" xfId="0" applyFont="1" applyFill="1" applyBorder="1" applyAlignment="1">
      <alignment horizontal="center" vertical="center" wrapText="1"/>
    </xf>
    <xf numFmtId="0" fontId="18" fillId="0" borderId="74" xfId="0" applyFont="1" applyFill="1" applyBorder="1" applyAlignment="1">
      <alignment horizontal="center" vertical="center" wrapText="1"/>
    </xf>
    <xf numFmtId="3" fontId="23" fillId="0" borderId="66" xfId="0" applyNumberFormat="1" applyFont="1" applyFill="1" applyBorder="1" applyAlignment="1">
      <alignment horizontal="left" vertical="center" wrapText="1"/>
    </xf>
    <xf numFmtId="3" fontId="23" fillId="0" borderId="22" xfId="0" applyNumberFormat="1" applyFont="1" applyFill="1" applyBorder="1" applyAlignment="1">
      <alignment horizontal="left" vertical="center" wrapText="1"/>
    </xf>
    <xf numFmtId="3" fontId="23" fillId="0" borderId="23" xfId="0" applyNumberFormat="1"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11" xfId="0" applyFont="1" applyFill="1" applyBorder="1" applyAlignment="1">
      <alignment horizontal="left" vertical="center" wrapText="1"/>
    </xf>
    <xf numFmtId="3" fontId="23" fillId="0" borderId="66" xfId="0" applyNumberFormat="1" applyFont="1" applyFill="1" applyBorder="1" applyAlignment="1">
      <alignment horizontal="center" vertical="center" wrapText="1"/>
    </xf>
    <xf numFmtId="3" fontId="23" fillId="0" borderId="22" xfId="0" applyNumberFormat="1" applyFont="1" applyFill="1" applyBorder="1" applyAlignment="1">
      <alignment horizontal="center" vertical="center" wrapText="1"/>
    </xf>
    <xf numFmtId="3" fontId="23" fillId="0" borderId="23" xfId="0" applyNumberFormat="1" applyFont="1" applyFill="1" applyBorder="1" applyAlignment="1">
      <alignment horizontal="center" vertical="center" wrapText="1"/>
    </xf>
    <xf numFmtId="0" fontId="25" fillId="0" borderId="19" xfId="0" applyFont="1" applyFill="1" applyBorder="1" applyAlignment="1">
      <alignment horizontal="left" vertical="center" wrapText="1"/>
    </xf>
    <xf numFmtId="0" fontId="16" fillId="3" borderId="5" xfId="0" applyFont="1" applyFill="1" applyBorder="1" applyAlignment="1" applyProtection="1">
      <alignment horizontal="left" vertical="top" wrapText="1"/>
      <protection locked="0"/>
    </xf>
    <xf numFmtId="0" fontId="16" fillId="3" borderId="60" xfId="0" applyFont="1" applyFill="1" applyBorder="1" applyAlignment="1" applyProtection="1">
      <alignment horizontal="left" vertical="top" wrapText="1"/>
      <protection locked="0"/>
    </xf>
    <xf numFmtId="0" fontId="17" fillId="6" borderId="25" xfId="0" applyFont="1" applyFill="1" applyBorder="1" applyAlignment="1" applyProtection="1">
      <alignment horizontal="left" vertical="center" wrapText="1"/>
    </xf>
    <xf numFmtId="0" fontId="17" fillId="6" borderId="18" xfId="0" applyFont="1" applyFill="1" applyBorder="1" applyAlignment="1" applyProtection="1">
      <alignment horizontal="left" vertical="center" wrapText="1"/>
    </xf>
    <xf numFmtId="0" fontId="25" fillId="0" borderId="1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4" xfId="0" applyFont="1" applyFill="1" applyBorder="1" applyAlignment="1">
      <alignment horizontal="left" vertical="center" wrapText="1"/>
    </xf>
    <xf numFmtId="3" fontId="23" fillId="0" borderId="52" xfId="0" applyNumberFormat="1" applyFont="1" applyFill="1" applyBorder="1" applyAlignment="1">
      <alignment horizontal="center" vertical="center" wrapText="1"/>
    </xf>
    <xf numFmtId="3" fontId="23" fillId="0" borderId="63" xfId="0" applyNumberFormat="1" applyFont="1" applyFill="1" applyBorder="1" applyAlignment="1">
      <alignment horizontal="center" vertical="center" wrapText="1"/>
    </xf>
    <xf numFmtId="0" fontId="25" fillId="0" borderId="51" xfId="0" applyFont="1" applyFill="1" applyBorder="1" applyAlignment="1">
      <alignment horizontal="left" vertical="center" wrapText="1"/>
    </xf>
    <xf numFmtId="0" fontId="25" fillId="0" borderId="49" xfId="0" applyFont="1" applyFill="1" applyBorder="1" applyAlignment="1">
      <alignment horizontal="left" vertical="center" wrapText="1"/>
    </xf>
    <xf numFmtId="3" fontId="24" fillId="0" borderId="66" xfId="0" applyNumberFormat="1" applyFont="1" applyFill="1" applyBorder="1" applyAlignment="1">
      <alignment horizontal="center" vertical="center" wrapText="1"/>
    </xf>
    <xf numFmtId="3" fontId="24" fillId="0" borderId="22" xfId="0" applyNumberFormat="1" applyFont="1" applyFill="1" applyBorder="1" applyAlignment="1">
      <alignment horizontal="center" vertical="center" wrapText="1"/>
    </xf>
    <xf numFmtId="0" fontId="26" fillId="0" borderId="66"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9" xfId="0" applyFont="1" applyFill="1" applyBorder="1" applyAlignment="1">
      <alignment horizontal="left" vertical="center" wrapText="1"/>
    </xf>
    <xf numFmtId="3" fontId="24" fillId="0" borderId="67" xfId="0" applyNumberFormat="1" applyFont="1" applyFill="1" applyBorder="1" applyAlignment="1">
      <alignment horizontal="center" vertical="center" wrapText="1"/>
    </xf>
    <xf numFmtId="3" fontId="24" fillId="0" borderId="58" xfId="0" applyNumberFormat="1" applyFont="1" applyFill="1" applyBorder="1" applyAlignment="1">
      <alignment horizontal="center" vertical="center" wrapText="1"/>
    </xf>
    <xf numFmtId="3" fontId="24" fillId="0" borderId="31" xfId="0" applyNumberFormat="1" applyFont="1" applyFill="1" applyBorder="1" applyAlignment="1">
      <alignment horizontal="center" vertical="center" wrapText="1"/>
    </xf>
    <xf numFmtId="0" fontId="26" fillId="0" borderId="68"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6" fillId="0" borderId="72" xfId="0" applyFont="1" applyFill="1" applyBorder="1" applyAlignment="1">
      <alignment horizontal="left" vertical="center" wrapText="1"/>
    </xf>
    <xf numFmtId="0" fontId="26" fillId="0" borderId="11" xfId="0" applyFont="1" applyFill="1" applyBorder="1" applyAlignment="1">
      <alignment horizontal="left" vertical="center" wrapText="1"/>
    </xf>
    <xf numFmtId="3" fontId="24" fillId="0" borderId="17"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3" fontId="24" fillId="0" borderId="19" xfId="0" applyNumberFormat="1" applyFont="1" applyFill="1" applyBorder="1" applyAlignment="1">
      <alignment horizontal="center" vertical="center" wrapText="1"/>
    </xf>
    <xf numFmtId="3" fontId="24" fillId="0" borderId="23" xfId="0" applyNumberFormat="1" applyFont="1" applyFill="1" applyBorder="1" applyAlignment="1">
      <alignment horizontal="center" vertical="center" wrapText="1"/>
    </xf>
    <xf numFmtId="3" fontId="24" fillId="0" borderId="75" xfId="0" applyNumberFormat="1" applyFont="1" applyFill="1" applyBorder="1" applyAlignment="1">
      <alignment horizontal="left" vertical="center" wrapText="1"/>
    </xf>
    <xf numFmtId="3" fontId="24" fillId="0" borderId="37" xfId="0" applyNumberFormat="1" applyFont="1" applyFill="1" applyBorder="1" applyAlignment="1">
      <alignment horizontal="left" vertical="center" wrapText="1"/>
    </xf>
    <xf numFmtId="3" fontId="24" fillId="0" borderId="30" xfId="0" applyNumberFormat="1" applyFont="1" applyFill="1" applyBorder="1" applyAlignment="1">
      <alignment horizontal="left" vertical="center" wrapText="1"/>
    </xf>
    <xf numFmtId="3" fontId="24" fillId="0" borderId="33" xfId="0" applyNumberFormat="1" applyFont="1" applyFill="1" applyBorder="1" applyAlignment="1">
      <alignment horizontal="left" vertical="center" wrapText="1"/>
    </xf>
    <xf numFmtId="3" fontId="24" fillId="0" borderId="10" xfId="0" applyNumberFormat="1" applyFont="1" applyFill="1" applyBorder="1" applyAlignment="1">
      <alignment horizontal="center" vertical="center" wrapText="1"/>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4" fillId="0" borderId="0" xfId="0" applyFont="1" applyBorder="1" applyAlignment="1">
      <alignment horizontal="left" vertical="top" wrapText="1"/>
    </xf>
    <xf numFmtId="0" fontId="8" fillId="7" borderId="17" xfId="0" applyFont="1" applyFill="1" applyBorder="1" applyAlignment="1">
      <alignment horizontal="left" wrapText="1"/>
    </xf>
    <xf numFmtId="0" fontId="8" fillId="7" borderId="15" xfId="0" applyFont="1" applyFill="1" applyBorder="1" applyAlignment="1">
      <alignment horizontal="left" wrapText="1"/>
    </xf>
    <xf numFmtId="0" fontId="8" fillId="7" borderId="40" xfId="0" applyFont="1" applyFill="1" applyBorder="1" applyAlignment="1">
      <alignment horizontal="left"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9" fillId="7" borderId="25" xfId="0" applyFont="1" applyFill="1" applyBorder="1" applyAlignment="1">
      <alignment horizontal="left" wrapText="1"/>
    </xf>
    <xf numFmtId="0" fontId="9" fillId="7" borderId="26" xfId="0" applyFont="1" applyFill="1" applyBorder="1" applyAlignment="1">
      <alignment horizontal="left"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cellXfs>
  <cellStyles count="5">
    <cellStyle name="Milliers" xfId="3" builtinId="3"/>
    <cellStyle name="Milliers [0]" xfId="4" builtinId="6"/>
    <cellStyle name="Monétaire" xfId="1" builtinId="4"/>
    <cellStyle name="Normal" xfId="0" builtinId="0"/>
    <cellStyle name="Pourcentage" xfId="2" builtinId="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CA1D8-BEEE-4800-811B-8431C2308FAC}">
  <sheetPr>
    <pageSetUpPr fitToPage="1"/>
  </sheetPr>
  <dimension ref="B1:H2297"/>
  <sheetViews>
    <sheetView topLeftCell="A22" workbookViewId="0">
      <selection activeCell="C31" sqref="C31"/>
    </sheetView>
  </sheetViews>
  <sheetFormatPr baseColWidth="10" defaultColWidth="9.08984375" defaultRowHeight="14.5" x14ac:dyDescent="0.35"/>
  <cols>
    <col min="1" max="1" width="2" customWidth="1"/>
    <col min="2" max="2" width="12.6328125" style="355" customWidth="1"/>
    <col min="3" max="3" width="49" customWidth="1"/>
    <col min="4" max="4" width="13.6328125" style="358" bestFit="1" customWidth="1"/>
    <col min="5" max="5" width="14.08984375" style="359" bestFit="1" customWidth="1"/>
    <col min="6" max="6" width="15.08984375" style="360" bestFit="1" customWidth="1"/>
    <col min="7" max="7" width="7.90625" style="360" customWidth="1"/>
    <col min="8" max="8" width="15.54296875" customWidth="1"/>
    <col min="9" max="9" width="14.36328125" customWidth="1"/>
    <col min="10" max="10" width="28.6328125" customWidth="1"/>
    <col min="11" max="11" width="34.08984375" customWidth="1"/>
    <col min="257" max="257" width="4.6328125" customWidth="1"/>
    <col min="258" max="258" width="12.6328125" customWidth="1"/>
    <col min="259" max="259" width="49" customWidth="1"/>
    <col min="260" max="260" width="13.6328125" bestFit="1" customWidth="1"/>
    <col min="261" max="261" width="14.08984375" bestFit="1" customWidth="1"/>
    <col min="262" max="262" width="15.08984375" bestFit="1" customWidth="1"/>
    <col min="263" max="263" width="7.90625" customWidth="1"/>
    <col min="264" max="264" width="15.54296875" customWidth="1"/>
    <col min="265" max="265" width="14.36328125" customWidth="1"/>
    <col min="266" max="266" width="28.6328125" customWidth="1"/>
    <col min="267" max="267" width="34.08984375" customWidth="1"/>
    <col min="513" max="513" width="4.6328125" customWidth="1"/>
    <col min="514" max="514" width="12.6328125" customWidth="1"/>
    <col min="515" max="515" width="49" customWidth="1"/>
    <col min="516" max="516" width="13.6328125" bestFit="1" customWidth="1"/>
    <col min="517" max="517" width="14.08984375" bestFit="1" customWidth="1"/>
    <col min="518" max="518" width="15.08984375" bestFit="1" customWidth="1"/>
    <col min="519" max="519" width="7.90625" customWidth="1"/>
    <col min="520" max="520" width="15.54296875" customWidth="1"/>
    <col min="521" max="521" width="14.36328125" customWidth="1"/>
    <col min="522" max="522" width="28.6328125" customWidth="1"/>
    <col min="523" max="523" width="34.08984375" customWidth="1"/>
    <col min="769" max="769" width="4.6328125" customWidth="1"/>
    <col min="770" max="770" width="12.6328125" customWidth="1"/>
    <col min="771" max="771" width="49" customWidth="1"/>
    <col min="772" max="772" width="13.6328125" bestFit="1" customWidth="1"/>
    <col min="773" max="773" width="14.08984375" bestFit="1" customWidth="1"/>
    <col min="774" max="774" width="15.08984375" bestFit="1" customWidth="1"/>
    <col min="775" max="775" width="7.90625" customWidth="1"/>
    <col min="776" max="776" width="15.54296875" customWidth="1"/>
    <col min="777" max="777" width="14.36328125" customWidth="1"/>
    <col min="778" max="778" width="28.6328125" customWidth="1"/>
    <col min="779" max="779" width="34.08984375" customWidth="1"/>
    <col min="1025" max="1025" width="4.6328125" customWidth="1"/>
    <col min="1026" max="1026" width="12.6328125" customWidth="1"/>
    <col min="1027" max="1027" width="49" customWidth="1"/>
    <col min="1028" max="1028" width="13.6328125" bestFit="1" customWidth="1"/>
    <col min="1029" max="1029" width="14.08984375" bestFit="1" customWidth="1"/>
    <col min="1030" max="1030" width="15.08984375" bestFit="1" customWidth="1"/>
    <col min="1031" max="1031" width="7.90625" customWidth="1"/>
    <col min="1032" max="1032" width="15.54296875" customWidth="1"/>
    <col min="1033" max="1033" width="14.36328125" customWidth="1"/>
    <col min="1034" max="1034" width="28.6328125" customWidth="1"/>
    <col min="1035" max="1035" width="34.08984375" customWidth="1"/>
    <col min="1281" max="1281" width="4.6328125" customWidth="1"/>
    <col min="1282" max="1282" width="12.6328125" customWidth="1"/>
    <col min="1283" max="1283" width="49" customWidth="1"/>
    <col min="1284" max="1284" width="13.6328125" bestFit="1" customWidth="1"/>
    <col min="1285" max="1285" width="14.08984375" bestFit="1" customWidth="1"/>
    <col min="1286" max="1286" width="15.08984375" bestFit="1" customWidth="1"/>
    <col min="1287" max="1287" width="7.90625" customWidth="1"/>
    <col min="1288" max="1288" width="15.54296875" customWidth="1"/>
    <col min="1289" max="1289" width="14.36328125" customWidth="1"/>
    <col min="1290" max="1290" width="28.6328125" customWidth="1"/>
    <col min="1291" max="1291" width="34.08984375" customWidth="1"/>
    <col min="1537" max="1537" width="4.6328125" customWidth="1"/>
    <col min="1538" max="1538" width="12.6328125" customWidth="1"/>
    <col min="1539" max="1539" width="49" customWidth="1"/>
    <col min="1540" max="1540" width="13.6328125" bestFit="1" customWidth="1"/>
    <col min="1541" max="1541" width="14.08984375" bestFit="1" customWidth="1"/>
    <col min="1542" max="1542" width="15.08984375" bestFit="1" customWidth="1"/>
    <col min="1543" max="1543" width="7.90625" customWidth="1"/>
    <col min="1544" max="1544" width="15.54296875" customWidth="1"/>
    <col min="1545" max="1545" width="14.36328125" customWidth="1"/>
    <col min="1546" max="1546" width="28.6328125" customWidth="1"/>
    <col min="1547" max="1547" width="34.08984375" customWidth="1"/>
    <col min="1793" max="1793" width="4.6328125" customWidth="1"/>
    <col min="1794" max="1794" width="12.6328125" customWidth="1"/>
    <col min="1795" max="1795" width="49" customWidth="1"/>
    <col min="1796" max="1796" width="13.6328125" bestFit="1" customWidth="1"/>
    <col min="1797" max="1797" width="14.08984375" bestFit="1" customWidth="1"/>
    <col min="1798" max="1798" width="15.08984375" bestFit="1" customWidth="1"/>
    <col min="1799" max="1799" width="7.90625" customWidth="1"/>
    <col min="1800" max="1800" width="15.54296875" customWidth="1"/>
    <col min="1801" max="1801" width="14.36328125" customWidth="1"/>
    <col min="1802" max="1802" width="28.6328125" customWidth="1"/>
    <col min="1803" max="1803" width="34.08984375" customWidth="1"/>
    <col min="2049" max="2049" width="4.6328125" customWidth="1"/>
    <col min="2050" max="2050" width="12.6328125" customWidth="1"/>
    <col min="2051" max="2051" width="49" customWidth="1"/>
    <col min="2052" max="2052" width="13.6328125" bestFit="1" customWidth="1"/>
    <col min="2053" max="2053" width="14.08984375" bestFit="1" customWidth="1"/>
    <col min="2054" max="2054" width="15.08984375" bestFit="1" customWidth="1"/>
    <col min="2055" max="2055" width="7.90625" customWidth="1"/>
    <col min="2056" max="2056" width="15.54296875" customWidth="1"/>
    <col min="2057" max="2057" width="14.36328125" customWidth="1"/>
    <col min="2058" max="2058" width="28.6328125" customWidth="1"/>
    <col min="2059" max="2059" width="34.08984375" customWidth="1"/>
    <col min="2305" max="2305" width="4.6328125" customWidth="1"/>
    <col min="2306" max="2306" width="12.6328125" customWidth="1"/>
    <col min="2307" max="2307" width="49" customWidth="1"/>
    <col min="2308" max="2308" width="13.6328125" bestFit="1" customWidth="1"/>
    <col min="2309" max="2309" width="14.08984375" bestFit="1" customWidth="1"/>
    <col min="2310" max="2310" width="15.08984375" bestFit="1" customWidth="1"/>
    <col min="2311" max="2311" width="7.90625" customWidth="1"/>
    <col min="2312" max="2312" width="15.54296875" customWidth="1"/>
    <col min="2313" max="2313" width="14.36328125" customWidth="1"/>
    <col min="2314" max="2314" width="28.6328125" customWidth="1"/>
    <col min="2315" max="2315" width="34.08984375" customWidth="1"/>
    <col min="2561" max="2561" width="4.6328125" customWidth="1"/>
    <col min="2562" max="2562" width="12.6328125" customWidth="1"/>
    <col min="2563" max="2563" width="49" customWidth="1"/>
    <col min="2564" max="2564" width="13.6328125" bestFit="1" customWidth="1"/>
    <col min="2565" max="2565" width="14.08984375" bestFit="1" customWidth="1"/>
    <col min="2566" max="2566" width="15.08984375" bestFit="1" customWidth="1"/>
    <col min="2567" max="2567" width="7.90625" customWidth="1"/>
    <col min="2568" max="2568" width="15.54296875" customWidth="1"/>
    <col min="2569" max="2569" width="14.36328125" customWidth="1"/>
    <col min="2570" max="2570" width="28.6328125" customWidth="1"/>
    <col min="2571" max="2571" width="34.08984375" customWidth="1"/>
    <col min="2817" max="2817" width="4.6328125" customWidth="1"/>
    <col min="2818" max="2818" width="12.6328125" customWidth="1"/>
    <col min="2819" max="2819" width="49" customWidth="1"/>
    <col min="2820" max="2820" width="13.6328125" bestFit="1" customWidth="1"/>
    <col min="2821" max="2821" width="14.08984375" bestFit="1" customWidth="1"/>
    <col min="2822" max="2822" width="15.08984375" bestFit="1" customWidth="1"/>
    <col min="2823" max="2823" width="7.90625" customWidth="1"/>
    <col min="2824" max="2824" width="15.54296875" customWidth="1"/>
    <col min="2825" max="2825" width="14.36328125" customWidth="1"/>
    <col min="2826" max="2826" width="28.6328125" customWidth="1"/>
    <col min="2827" max="2827" width="34.08984375" customWidth="1"/>
    <col min="3073" max="3073" width="4.6328125" customWidth="1"/>
    <col min="3074" max="3074" width="12.6328125" customWidth="1"/>
    <col min="3075" max="3075" width="49" customWidth="1"/>
    <col min="3076" max="3076" width="13.6328125" bestFit="1" customWidth="1"/>
    <col min="3077" max="3077" width="14.08984375" bestFit="1" customWidth="1"/>
    <col min="3078" max="3078" width="15.08984375" bestFit="1" customWidth="1"/>
    <col min="3079" max="3079" width="7.90625" customWidth="1"/>
    <col min="3080" max="3080" width="15.54296875" customWidth="1"/>
    <col min="3081" max="3081" width="14.36328125" customWidth="1"/>
    <col min="3082" max="3082" width="28.6328125" customWidth="1"/>
    <col min="3083" max="3083" width="34.08984375" customWidth="1"/>
    <col min="3329" max="3329" width="4.6328125" customWidth="1"/>
    <col min="3330" max="3330" width="12.6328125" customWidth="1"/>
    <col min="3331" max="3331" width="49" customWidth="1"/>
    <col min="3332" max="3332" width="13.6328125" bestFit="1" customWidth="1"/>
    <col min="3333" max="3333" width="14.08984375" bestFit="1" customWidth="1"/>
    <col min="3334" max="3334" width="15.08984375" bestFit="1" customWidth="1"/>
    <col min="3335" max="3335" width="7.90625" customWidth="1"/>
    <col min="3336" max="3336" width="15.54296875" customWidth="1"/>
    <col min="3337" max="3337" width="14.36328125" customWidth="1"/>
    <col min="3338" max="3338" width="28.6328125" customWidth="1"/>
    <col min="3339" max="3339" width="34.08984375" customWidth="1"/>
    <col min="3585" max="3585" width="4.6328125" customWidth="1"/>
    <col min="3586" max="3586" width="12.6328125" customWidth="1"/>
    <col min="3587" max="3587" width="49" customWidth="1"/>
    <col min="3588" max="3588" width="13.6328125" bestFit="1" customWidth="1"/>
    <col min="3589" max="3589" width="14.08984375" bestFit="1" customWidth="1"/>
    <col min="3590" max="3590" width="15.08984375" bestFit="1" customWidth="1"/>
    <col min="3591" max="3591" width="7.90625" customWidth="1"/>
    <col min="3592" max="3592" width="15.54296875" customWidth="1"/>
    <col min="3593" max="3593" width="14.36328125" customWidth="1"/>
    <col min="3594" max="3594" width="28.6328125" customWidth="1"/>
    <col min="3595" max="3595" width="34.08984375" customWidth="1"/>
    <col min="3841" max="3841" width="4.6328125" customWidth="1"/>
    <col min="3842" max="3842" width="12.6328125" customWidth="1"/>
    <col min="3843" max="3843" width="49" customWidth="1"/>
    <col min="3844" max="3844" width="13.6328125" bestFit="1" customWidth="1"/>
    <col min="3845" max="3845" width="14.08984375" bestFit="1" customWidth="1"/>
    <col min="3846" max="3846" width="15.08984375" bestFit="1" customWidth="1"/>
    <col min="3847" max="3847" width="7.90625" customWidth="1"/>
    <col min="3848" max="3848" width="15.54296875" customWidth="1"/>
    <col min="3849" max="3849" width="14.36328125" customWidth="1"/>
    <col min="3850" max="3850" width="28.6328125" customWidth="1"/>
    <col min="3851" max="3851" width="34.08984375" customWidth="1"/>
    <col min="4097" max="4097" width="4.6328125" customWidth="1"/>
    <col min="4098" max="4098" width="12.6328125" customWidth="1"/>
    <col min="4099" max="4099" width="49" customWidth="1"/>
    <col min="4100" max="4100" width="13.6328125" bestFit="1" customWidth="1"/>
    <col min="4101" max="4101" width="14.08984375" bestFit="1" customWidth="1"/>
    <col min="4102" max="4102" width="15.08984375" bestFit="1" customWidth="1"/>
    <col min="4103" max="4103" width="7.90625" customWidth="1"/>
    <col min="4104" max="4104" width="15.54296875" customWidth="1"/>
    <col min="4105" max="4105" width="14.36328125" customWidth="1"/>
    <col min="4106" max="4106" width="28.6328125" customWidth="1"/>
    <col min="4107" max="4107" width="34.08984375" customWidth="1"/>
    <col min="4353" max="4353" width="4.6328125" customWidth="1"/>
    <col min="4354" max="4354" width="12.6328125" customWidth="1"/>
    <col min="4355" max="4355" width="49" customWidth="1"/>
    <col min="4356" max="4356" width="13.6328125" bestFit="1" customWidth="1"/>
    <col min="4357" max="4357" width="14.08984375" bestFit="1" customWidth="1"/>
    <col min="4358" max="4358" width="15.08984375" bestFit="1" customWidth="1"/>
    <col min="4359" max="4359" width="7.90625" customWidth="1"/>
    <col min="4360" max="4360" width="15.54296875" customWidth="1"/>
    <col min="4361" max="4361" width="14.36328125" customWidth="1"/>
    <col min="4362" max="4362" width="28.6328125" customWidth="1"/>
    <col min="4363" max="4363" width="34.08984375" customWidth="1"/>
    <col min="4609" max="4609" width="4.6328125" customWidth="1"/>
    <col min="4610" max="4610" width="12.6328125" customWidth="1"/>
    <col min="4611" max="4611" width="49" customWidth="1"/>
    <col min="4612" max="4612" width="13.6328125" bestFit="1" customWidth="1"/>
    <col min="4613" max="4613" width="14.08984375" bestFit="1" customWidth="1"/>
    <col min="4614" max="4614" width="15.08984375" bestFit="1" customWidth="1"/>
    <col min="4615" max="4615" width="7.90625" customWidth="1"/>
    <col min="4616" max="4616" width="15.54296875" customWidth="1"/>
    <col min="4617" max="4617" width="14.36328125" customWidth="1"/>
    <col min="4618" max="4618" width="28.6328125" customWidth="1"/>
    <col min="4619" max="4619" width="34.08984375" customWidth="1"/>
    <col min="4865" max="4865" width="4.6328125" customWidth="1"/>
    <col min="4866" max="4866" width="12.6328125" customWidth="1"/>
    <col min="4867" max="4867" width="49" customWidth="1"/>
    <col min="4868" max="4868" width="13.6328125" bestFit="1" customWidth="1"/>
    <col min="4869" max="4869" width="14.08984375" bestFit="1" customWidth="1"/>
    <col min="4870" max="4870" width="15.08984375" bestFit="1" customWidth="1"/>
    <col min="4871" max="4871" width="7.90625" customWidth="1"/>
    <col min="4872" max="4872" width="15.54296875" customWidth="1"/>
    <col min="4873" max="4873" width="14.36328125" customWidth="1"/>
    <col min="4874" max="4874" width="28.6328125" customWidth="1"/>
    <col min="4875" max="4875" width="34.08984375" customWidth="1"/>
    <col min="5121" max="5121" width="4.6328125" customWidth="1"/>
    <col min="5122" max="5122" width="12.6328125" customWidth="1"/>
    <col min="5123" max="5123" width="49" customWidth="1"/>
    <col min="5124" max="5124" width="13.6328125" bestFit="1" customWidth="1"/>
    <col min="5125" max="5125" width="14.08984375" bestFit="1" customWidth="1"/>
    <col min="5126" max="5126" width="15.08984375" bestFit="1" customWidth="1"/>
    <col min="5127" max="5127" width="7.90625" customWidth="1"/>
    <col min="5128" max="5128" width="15.54296875" customWidth="1"/>
    <col min="5129" max="5129" width="14.36328125" customWidth="1"/>
    <col min="5130" max="5130" width="28.6328125" customWidth="1"/>
    <col min="5131" max="5131" width="34.08984375" customWidth="1"/>
    <col min="5377" max="5377" width="4.6328125" customWidth="1"/>
    <col min="5378" max="5378" width="12.6328125" customWidth="1"/>
    <col min="5379" max="5379" width="49" customWidth="1"/>
    <col min="5380" max="5380" width="13.6328125" bestFit="1" customWidth="1"/>
    <col min="5381" max="5381" width="14.08984375" bestFit="1" customWidth="1"/>
    <col min="5382" max="5382" width="15.08984375" bestFit="1" customWidth="1"/>
    <col min="5383" max="5383" width="7.90625" customWidth="1"/>
    <col min="5384" max="5384" width="15.54296875" customWidth="1"/>
    <col min="5385" max="5385" width="14.36328125" customWidth="1"/>
    <col min="5386" max="5386" width="28.6328125" customWidth="1"/>
    <col min="5387" max="5387" width="34.08984375" customWidth="1"/>
    <col min="5633" max="5633" width="4.6328125" customWidth="1"/>
    <col min="5634" max="5634" width="12.6328125" customWidth="1"/>
    <col min="5635" max="5635" width="49" customWidth="1"/>
    <col min="5636" max="5636" width="13.6328125" bestFit="1" customWidth="1"/>
    <col min="5637" max="5637" width="14.08984375" bestFit="1" customWidth="1"/>
    <col min="5638" max="5638" width="15.08984375" bestFit="1" customWidth="1"/>
    <col min="5639" max="5639" width="7.90625" customWidth="1"/>
    <col min="5640" max="5640" width="15.54296875" customWidth="1"/>
    <col min="5641" max="5641" width="14.36328125" customWidth="1"/>
    <col min="5642" max="5642" width="28.6328125" customWidth="1"/>
    <col min="5643" max="5643" width="34.08984375" customWidth="1"/>
    <col min="5889" max="5889" width="4.6328125" customWidth="1"/>
    <col min="5890" max="5890" width="12.6328125" customWidth="1"/>
    <col min="5891" max="5891" width="49" customWidth="1"/>
    <col min="5892" max="5892" width="13.6328125" bestFit="1" customWidth="1"/>
    <col min="5893" max="5893" width="14.08984375" bestFit="1" customWidth="1"/>
    <col min="5894" max="5894" width="15.08984375" bestFit="1" customWidth="1"/>
    <col min="5895" max="5895" width="7.90625" customWidth="1"/>
    <col min="5896" max="5896" width="15.54296875" customWidth="1"/>
    <col min="5897" max="5897" width="14.36328125" customWidth="1"/>
    <col min="5898" max="5898" width="28.6328125" customWidth="1"/>
    <col min="5899" max="5899" width="34.08984375" customWidth="1"/>
    <col min="6145" max="6145" width="4.6328125" customWidth="1"/>
    <col min="6146" max="6146" width="12.6328125" customWidth="1"/>
    <col min="6147" max="6147" width="49" customWidth="1"/>
    <col min="6148" max="6148" width="13.6328125" bestFit="1" customWidth="1"/>
    <col min="6149" max="6149" width="14.08984375" bestFit="1" customWidth="1"/>
    <col min="6150" max="6150" width="15.08984375" bestFit="1" customWidth="1"/>
    <col min="6151" max="6151" width="7.90625" customWidth="1"/>
    <col min="6152" max="6152" width="15.54296875" customWidth="1"/>
    <col min="6153" max="6153" width="14.36328125" customWidth="1"/>
    <col min="6154" max="6154" width="28.6328125" customWidth="1"/>
    <col min="6155" max="6155" width="34.08984375" customWidth="1"/>
    <col min="6401" max="6401" width="4.6328125" customWidth="1"/>
    <col min="6402" max="6402" width="12.6328125" customWidth="1"/>
    <col min="6403" max="6403" width="49" customWidth="1"/>
    <col min="6404" max="6404" width="13.6328125" bestFit="1" customWidth="1"/>
    <col min="6405" max="6405" width="14.08984375" bestFit="1" customWidth="1"/>
    <col min="6406" max="6406" width="15.08984375" bestFit="1" customWidth="1"/>
    <col min="6407" max="6407" width="7.90625" customWidth="1"/>
    <col min="6408" max="6408" width="15.54296875" customWidth="1"/>
    <col min="6409" max="6409" width="14.36328125" customWidth="1"/>
    <col min="6410" max="6410" width="28.6328125" customWidth="1"/>
    <col min="6411" max="6411" width="34.08984375" customWidth="1"/>
    <col min="6657" max="6657" width="4.6328125" customWidth="1"/>
    <col min="6658" max="6658" width="12.6328125" customWidth="1"/>
    <col min="6659" max="6659" width="49" customWidth="1"/>
    <col min="6660" max="6660" width="13.6328125" bestFit="1" customWidth="1"/>
    <col min="6661" max="6661" width="14.08984375" bestFit="1" customWidth="1"/>
    <col min="6662" max="6662" width="15.08984375" bestFit="1" customWidth="1"/>
    <col min="6663" max="6663" width="7.90625" customWidth="1"/>
    <col min="6664" max="6664" width="15.54296875" customWidth="1"/>
    <col min="6665" max="6665" width="14.36328125" customWidth="1"/>
    <col min="6666" max="6666" width="28.6328125" customWidth="1"/>
    <col min="6667" max="6667" width="34.08984375" customWidth="1"/>
    <col min="6913" max="6913" width="4.6328125" customWidth="1"/>
    <col min="6914" max="6914" width="12.6328125" customWidth="1"/>
    <col min="6915" max="6915" width="49" customWidth="1"/>
    <col min="6916" max="6916" width="13.6328125" bestFit="1" customWidth="1"/>
    <col min="6917" max="6917" width="14.08984375" bestFit="1" customWidth="1"/>
    <col min="6918" max="6918" width="15.08984375" bestFit="1" customWidth="1"/>
    <col min="6919" max="6919" width="7.90625" customWidth="1"/>
    <col min="6920" max="6920" width="15.54296875" customWidth="1"/>
    <col min="6921" max="6921" width="14.36328125" customWidth="1"/>
    <col min="6922" max="6922" width="28.6328125" customWidth="1"/>
    <col min="6923" max="6923" width="34.08984375" customWidth="1"/>
    <col min="7169" max="7169" width="4.6328125" customWidth="1"/>
    <col min="7170" max="7170" width="12.6328125" customWidth="1"/>
    <col min="7171" max="7171" width="49" customWidth="1"/>
    <col min="7172" max="7172" width="13.6328125" bestFit="1" customWidth="1"/>
    <col min="7173" max="7173" width="14.08984375" bestFit="1" customWidth="1"/>
    <col min="7174" max="7174" width="15.08984375" bestFit="1" customWidth="1"/>
    <col min="7175" max="7175" width="7.90625" customWidth="1"/>
    <col min="7176" max="7176" width="15.54296875" customWidth="1"/>
    <col min="7177" max="7177" width="14.36328125" customWidth="1"/>
    <col min="7178" max="7178" width="28.6328125" customWidth="1"/>
    <col min="7179" max="7179" width="34.08984375" customWidth="1"/>
    <col min="7425" max="7425" width="4.6328125" customWidth="1"/>
    <col min="7426" max="7426" width="12.6328125" customWidth="1"/>
    <col min="7427" max="7427" width="49" customWidth="1"/>
    <col min="7428" max="7428" width="13.6328125" bestFit="1" customWidth="1"/>
    <col min="7429" max="7429" width="14.08984375" bestFit="1" customWidth="1"/>
    <col min="7430" max="7430" width="15.08984375" bestFit="1" customWidth="1"/>
    <col min="7431" max="7431" width="7.90625" customWidth="1"/>
    <col min="7432" max="7432" width="15.54296875" customWidth="1"/>
    <col min="7433" max="7433" width="14.36328125" customWidth="1"/>
    <col min="7434" max="7434" width="28.6328125" customWidth="1"/>
    <col min="7435" max="7435" width="34.08984375" customWidth="1"/>
    <col min="7681" max="7681" width="4.6328125" customWidth="1"/>
    <col min="7682" max="7682" width="12.6328125" customWidth="1"/>
    <col min="7683" max="7683" width="49" customWidth="1"/>
    <col min="7684" max="7684" width="13.6328125" bestFit="1" customWidth="1"/>
    <col min="7685" max="7685" width="14.08984375" bestFit="1" customWidth="1"/>
    <col min="7686" max="7686" width="15.08984375" bestFit="1" customWidth="1"/>
    <col min="7687" max="7687" width="7.90625" customWidth="1"/>
    <col min="7688" max="7688" width="15.54296875" customWidth="1"/>
    <col min="7689" max="7689" width="14.36328125" customWidth="1"/>
    <col min="7690" max="7690" width="28.6328125" customWidth="1"/>
    <col min="7691" max="7691" width="34.08984375" customWidth="1"/>
    <col min="7937" max="7937" width="4.6328125" customWidth="1"/>
    <col min="7938" max="7938" width="12.6328125" customWidth="1"/>
    <col min="7939" max="7939" width="49" customWidth="1"/>
    <col min="7940" max="7940" width="13.6328125" bestFit="1" customWidth="1"/>
    <col min="7941" max="7941" width="14.08984375" bestFit="1" customWidth="1"/>
    <col min="7942" max="7942" width="15.08984375" bestFit="1" customWidth="1"/>
    <col min="7943" max="7943" width="7.90625" customWidth="1"/>
    <col min="7944" max="7944" width="15.54296875" customWidth="1"/>
    <col min="7945" max="7945" width="14.36328125" customWidth="1"/>
    <col min="7946" max="7946" width="28.6328125" customWidth="1"/>
    <col min="7947" max="7947" width="34.08984375" customWidth="1"/>
    <col min="8193" max="8193" width="4.6328125" customWidth="1"/>
    <col min="8194" max="8194" width="12.6328125" customWidth="1"/>
    <col min="8195" max="8195" width="49" customWidth="1"/>
    <col min="8196" max="8196" width="13.6328125" bestFit="1" customWidth="1"/>
    <col min="8197" max="8197" width="14.08984375" bestFit="1" customWidth="1"/>
    <col min="8198" max="8198" width="15.08984375" bestFit="1" customWidth="1"/>
    <col min="8199" max="8199" width="7.90625" customWidth="1"/>
    <col min="8200" max="8200" width="15.54296875" customWidth="1"/>
    <col min="8201" max="8201" width="14.36328125" customWidth="1"/>
    <col min="8202" max="8202" width="28.6328125" customWidth="1"/>
    <col min="8203" max="8203" width="34.08984375" customWidth="1"/>
    <col min="8449" max="8449" width="4.6328125" customWidth="1"/>
    <col min="8450" max="8450" width="12.6328125" customWidth="1"/>
    <col min="8451" max="8451" width="49" customWidth="1"/>
    <col min="8452" max="8452" width="13.6328125" bestFit="1" customWidth="1"/>
    <col min="8453" max="8453" width="14.08984375" bestFit="1" customWidth="1"/>
    <col min="8454" max="8454" width="15.08984375" bestFit="1" customWidth="1"/>
    <col min="8455" max="8455" width="7.90625" customWidth="1"/>
    <col min="8456" max="8456" width="15.54296875" customWidth="1"/>
    <col min="8457" max="8457" width="14.36328125" customWidth="1"/>
    <col min="8458" max="8458" width="28.6328125" customWidth="1"/>
    <col min="8459" max="8459" width="34.08984375" customWidth="1"/>
    <col min="8705" max="8705" width="4.6328125" customWidth="1"/>
    <col min="8706" max="8706" width="12.6328125" customWidth="1"/>
    <col min="8707" max="8707" width="49" customWidth="1"/>
    <col min="8708" max="8708" width="13.6328125" bestFit="1" customWidth="1"/>
    <col min="8709" max="8709" width="14.08984375" bestFit="1" customWidth="1"/>
    <col min="8710" max="8710" width="15.08984375" bestFit="1" customWidth="1"/>
    <col min="8711" max="8711" width="7.90625" customWidth="1"/>
    <col min="8712" max="8712" width="15.54296875" customWidth="1"/>
    <col min="8713" max="8713" width="14.36328125" customWidth="1"/>
    <col min="8714" max="8714" width="28.6328125" customWidth="1"/>
    <col min="8715" max="8715" width="34.08984375" customWidth="1"/>
    <col min="8961" max="8961" width="4.6328125" customWidth="1"/>
    <col min="8962" max="8962" width="12.6328125" customWidth="1"/>
    <col min="8963" max="8963" width="49" customWidth="1"/>
    <col min="8964" max="8964" width="13.6328125" bestFit="1" customWidth="1"/>
    <col min="8965" max="8965" width="14.08984375" bestFit="1" customWidth="1"/>
    <col min="8966" max="8966" width="15.08984375" bestFit="1" customWidth="1"/>
    <col min="8967" max="8967" width="7.90625" customWidth="1"/>
    <col min="8968" max="8968" width="15.54296875" customWidth="1"/>
    <col min="8969" max="8969" width="14.36328125" customWidth="1"/>
    <col min="8970" max="8970" width="28.6328125" customWidth="1"/>
    <col min="8971" max="8971" width="34.08984375" customWidth="1"/>
    <col min="9217" max="9217" width="4.6328125" customWidth="1"/>
    <col min="9218" max="9218" width="12.6328125" customWidth="1"/>
    <col min="9219" max="9219" width="49" customWidth="1"/>
    <col min="9220" max="9220" width="13.6328125" bestFit="1" customWidth="1"/>
    <col min="9221" max="9221" width="14.08984375" bestFit="1" customWidth="1"/>
    <col min="9222" max="9222" width="15.08984375" bestFit="1" customWidth="1"/>
    <col min="9223" max="9223" width="7.90625" customWidth="1"/>
    <col min="9224" max="9224" width="15.54296875" customWidth="1"/>
    <col min="9225" max="9225" width="14.36328125" customWidth="1"/>
    <col min="9226" max="9226" width="28.6328125" customWidth="1"/>
    <col min="9227" max="9227" width="34.08984375" customWidth="1"/>
    <col min="9473" max="9473" width="4.6328125" customWidth="1"/>
    <col min="9474" max="9474" width="12.6328125" customWidth="1"/>
    <col min="9475" max="9475" width="49" customWidth="1"/>
    <col min="9476" max="9476" width="13.6328125" bestFit="1" customWidth="1"/>
    <col min="9477" max="9477" width="14.08984375" bestFit="1" customWidth="1"/>
    <col min="9478" max="9478" width="15.08984375" bestFit="1" customWidth="1"/>
    <col min="9479" max="9479" width="7.90625" customWidth="1"/>
    <col min="9480" max="9480" width="15.54296875" customWidth="1"/>
    <col min="9481" max="9481" width="14.36328125" customWidth="1"/>
    <col min="9482" max="9482" width="28.6328125" customWidth="1"/>
    <col min="9483" max="9483" width="34.08984375" customWidth="1"/>
    <col min="9729" max="9729" width="4.6328125" customWidth="1"/>
    <col min="9730" max="9730" width="12.6328125" customWidth="1"/>
    <col min="9731" max="9731" width="49" customWidth="1"/>
    <col min="9732" max="9732" width="13.6328125" bestFit="1" customWidth="1"/>
    <col min="9733" max="9733" width="14.08984375" bestFit="1" customWidth="1"/>
    <col min="9734" max="9734" width="15.08984375" bestFit="1" customWidth="1"/>
    <col min="9735" max="9735" width="7.90625" customWidth="1"/>
    <col min="9736" max="9736" width="15.54296875" customWidth="1"/>
    <col min="9737" max="9737" width="14.36328125" customWidth="1"/>
    <col min="9738" max="9738" width="28.6328125" customWidth="1"/>
    <col min="9739" max="9739" width="34.08984375" customWidth="1"/>
    <col min="9985" max="9985" width="4.6328125" customWidth="1"/>
    <col min="9986" max="9986" width="12.6328125" customWidth="1"/>
    <col min="9987" max="9987" width="49" customWidth="1"/>
    <col min="9988" max="9988" width="13.6328125" bestFit="1" customWidth="1"/>
    <col min="9989" max="9989" width="14.08984375" bestFit="1" customWidth="1"/>
    <col min="9990" max="9990" width="15.08984375" bestFit="1" customWidth="1"/>
    <col min="9991" max="9991" width="7.90625" customWidth="1"/>
    <col min="9992" max="9992" width="15.54296875" customWidth="1"/>
    <col min="9993" max="9993" width="14.36328125" customWidth="1"/>
    <col min="9994" max="9994" width="28.6328125" customWidth="1"/>
    <col min="9995" max="9995" width="34.08984375" customWidth="1"/>
    <col min="10241" max="10241" width="4.6328125" customWidth="1"/>
    <col min="10242" max="10242" width="12.6328125" customWidth="1"/>
    <col min="10243" max="10243" width="49" customWidth="1"/>
    <col min="10244" max="10244" width="13.6328125" bestFit="1" customWidth="1"/>
    <col min="10245" max="10245" width="14.08984375" bestFit="1" customWidth="1"/>
    <col min="10246" max="10246" width="15.08984375" bestFit="1" customWidth="1"/>
    <col min="10247" max="10247" width="7.90625" customWidth="1"/>
    <col min="10248" max="10248" width="15.54296875" customWidth="1"/>
    <col min="10249" max="10249" width="14.36328125" customWidth="1"/>
    <col min="10250" max="10250" width="28.6328125" customWidth="1"/>
    <col min="10251" max="10251" width="34.08984375" customWidth="1"/>
    <col min="10497" max="10497" width="4.6328125" customWidth="1"/>
    <col min="10498" max="10498" width="12.6328125" customWidth="1"/>
    <col min="10499" max="10499" width="49" customWidth="1"/>
    <col min="10500" max="10500" width="13.6328125" bestFit="1" customWidth="1"/>
    <col min="10501" max="10501" width="14.08984375" bestFit="1" customWidth="1"/>
    <col min="10502" max="10502" width="15.08984375" bestFit="1" customWidth="1"/>
    <col min="10503" max="10503" width="7.90625" customWidth="1"/>
    <col min="10504" max="10504" width="15.54296875" customWidth="1"/>
    <col min="10505" max="10505" width="14.36328125" customWidth="1"/>
    <col min="10506" max="10506" width="28.6328125" customWidth="1"/>
    <col min="10507" max="10507" width="34.08984375" customWidth="1"/>
    <col min="10753" max="10753" width="4.6328125" customWidth="1"/>
    <col min="10754" max="10754" width="12.6328125" customWidth="1"/>
    <col min="10755" max="10755" width="49" customWidth="1"/>
    <col min="10756" max="10756" width="13.6328125" bestFit="1" customWidth="1"/>
    <col min="10757" max="10757" width="14.08984375" bestFit="1" customWidth="1"/>
    <col min="10758" max="10758" width="15.08984375" bestFit="1" customWidth="1"/>
    <col min="10759" max="10759" width="7.90625" customWidth="1"/>
    <col min="10760" max="10760" width="15.54296875" customWidth="1"/>
    <col min="10761" max="10761" width="14.36328125" customWidth="1"/>
    <col min="10762" max="10762" width="28.6328125" customWidth="1"/>
    <col min="10763" max="10763" width="34.08984375" customWidth="1"/>
    <col min="11009" max="11009" width="4.6328125" customWidth="1"/>
    <col min="11010" max="11010" width="12.6328125" customWidth="1"/>
    <col min="11011" max="11011" width="49" customWidth="1"/>
    <col min="11012" max="11012" width="13.6328125" bestFit="1" customWidth="1"/>
    <col min="11013" max="11013" width="14.08984375" bestFit="1" customWidth="1"/>
    <col min="11014" max="11014" width="15.08984375" bestFit="1" customWidth="1"/>
    <col min="11015" max="11015" width="7.90625" customWidth="1"/>
    <col min="11016" max="11016" width="15.54296875" customWidth="1"/>
    <col min="11017" max="11017" width="14.36328125" customWidth="1"/>
    <col min="11018" max="11018" width="28.6328125" customWidth="1"/>
    <col min="11019" max="11019" width="34.08984375" customWidth="1"/>
    <col min="11265" max="11265" width="4.6328125" customWidth="1"/>
    <col min="11266" max="11266" width="12.6328125" customWidth="1"/>
    <col min="11267" max="11267" width="49" customWidth="1"/>
    <col min="11268" max="11268" width="13.6328125" bestFit="1" customWidth="1"/>
    <col min="11269" max="11269" width="14.08984375" bestFit="1" customWidth="1"/>
    <col min="11270" max="11270" width="15.08984375" bestFit="1" customWidth="1"/>
    <col min="11271" max="11271" width="7.90625" customWidth="1"/>
    <col min="11272" max="11272" width="15.54296875" customWidth="1"/>
    <col min="11273" max="11273" width="14.36328125" customWidth="1"/>
    <col min="11274" max="11274" width="28.6328125" customWidth="1"/>
    <col min="11275" max="11275" width="34.08984375" customWidth="1"/>
    <col min="11521" max="11521" width="4.6328125" customWidth="1"/>
    <col min="11522" max="11522" width="12.6328125" customWidth="1"/>
    <col min="11523" max="11523" width="49" customWidth="1"/>
    <col min="11524" max="11524" width="13.6328125" bestFit="1" customWidth="1"/>
    <col min="11525" max="11525" width="14.08984375" bestFit="1" customWidth="1"/>
    <col min="11526" max="11526" width="15.08984375" bestFit="1" customWidth="1"/>
    <col min="11527" max="11527" width="7.90625" customWidth="1"/>
    <col min="11528" max="11528" width="15.54296875" customWidth="1"/>
    <col min="11529" max="11529" width="14.36328125" customWidth="1"/>
    <col min="11530" max="11530" width="28.6328125" customWidth="1"/>
    <col min="11531" max="11531" width="34.08984375" customWidth="1"/>
    <col min="11777" max="11777" width="4.6328125" customWidth="1"/>
    <col min="11778" max="11778" width="12.6328125" customWidth="1"/>
    <col min="11779" max="11779" width="49" customWidth="1"/>
    <col min="11780" max="11780" width="13.6328125" bestFit="1" customWidth="1"/>
    <col min="11781" max="11781" width="14.08984375" bestFit="1" customWidth="1"/>
    <col min="11782" max="11782" width="15.08984375" bestFit="1" customWidth="1"/>
    <col min="11783" max="11783" width="7.90625" customWidth="1"/>
    <col min="11784" max="11784" width="15.54296875" customWidth="1"/>
    <col min="11785" max="11785" width="14.36328125" customWidth="1"/>
    <col min="11786" max="11786" width="28.6328125" customWidth="1"/>
    <col min="11787" max="11787" width="34.08984375" customWidth="1"/>
    <col min="12033" max="12033" width="4.6328125" customWidth="1"/>
    <col min="12034" max="12034" width="12.6328125" customWidth="1"/>
    <col min="12035" max="12035" width="49" customWidth="1"/>
    <col min="12036" max="12036" width="13.6328125" bestFit="1" customWidth="1"/>
    <col min="12037" max="12037" width="14.08984375" bestFit="1" customWidth="1"/>
    <col min="12038" max="12038" width="15.08984375" bestFit="1" customWidth="1"/>
    <col min="12039" max="12039" width="7.90625" customWidth="1"/>
    <col min="12040" max="12040" width="15.54296875" customWidth="1"/>
    <col min="12041" max="12041" width="14.36328125" customWidth="1"/>
    <col min="12042" max="12042" width="28.6328125" customWidth="1"/>
    <col min="12043" max="12043" width="34.08984375" customWidth="1"/>
    <col min="12289" max="12289" width="4.6328125" customWidth="1"/>
    <col min="12290" max="12290" width="12.6328125" customWidth="1"/>
    <col min="12291" max="12291" width="49" customWidth="1"/>
    <col min="12292" max="12292" width="13.6328125" bestFit="1" customWidth="1"/>
    <col min="12293" max="12293" width="14.08984375" bestFit="1" customWidth="1"/>
    <col min="12294" max="12294" width="15.08984375" bestFit="1" customWidth="1"/>
    <col min="12295" max="12295" width="7.90625" customWidth="1"/>
    <col min="12296" max="12296" width="15.54296875" customWidth="1"/>
    <col min="12297" max="12297" width="14.36328125" customWidth="1"/>
    <col min="12298" max="12298" width="28.6328125" customWidth="1"/>
    <col min="12299" max="12299" width="34.08984375" customWidth="1"/>
    <col min="12545" max="12545" width="4.6328125" customWidth="1"/>
    <col min="12546" max="12546" width="12.6328125" customWidth="1"/>
    <col min="12547" max="12547" width="49" customWidth="1"/>
    <col min="12548" max="12548" width="13.6328125" bestFit="1" customWidth="1"/>
    <col min="12549" max="12549" width="14.08984375" bestFit="1" customWidth="1"/>
    <col min="12550" max="12550" width="15.08984375" bestFit="1" customWidth="1"/>
    <col min="12551" max="12551" width="7.90625" customWidth="1"/>
    <col min="12552" max="12552" width="15.54296875" customWidth="1"/>
    <col min="12553" max="12553" width="14.36328125" customWidth="1"/>
    <col min="12554" max="12554" width="28.6328125" customWidth="1"/>
    <col min="12555" max="12555" width="34.08984375" customWidth="1"/>
    <col min="12801" max="12801" width="4.6328125" customWidth="1"/>
    <col min="12802" max="12802" width="12.6328125" customWidth="1"/>
    <col min="12803" max="12803" width="49" customWidth="1"/>
    <col min="12804" max="12804" width="13.6328125" bestFit="1" customWidth="1"/>
    <col min="12805" max="12805" width="14.08984375" bestFit="1" customWidth="1"/>
    <col min="12806" max="12806" width="15.08984375" bestFit="1" customWidth="1"/>
    <col min="12807" max="12807" width="7.90625" customWidth="1"/>
    <col min="12808" max="12808" width="15.54296875" customWidth="1"/>
    <col min="12809" max="12809" width="14.36328125" customWidth="1"/>
    <col min="12810" max="12810" width="28.6328125" customWidth="1"/>
    <col min="12811" max="12811" width="34.08984375" customWidth="1"/>
    <col min="13057" max="13057" width="4.6328125" customWidth="1"/>
    <col min="13058" max="13058" width="12.6328125" customWidth="1"/>
    <col min="13059" max="13059" width="49" customWidth="1"/>
    <col min="13060" max="13060" width="13.6328125" bestFit="1" customWidth="1"/>
    <col min="13061" max="13061" width="14.08984375" bestFit="1" customWidth="1"/>
    <col min="13062" max="13062" width="15.08984375" bestFit="1" customWidth="1"/>
    <col min="13063" max="13063" width="7.90625" customWidth="1"/>
    <col min="13064" max="13064" width="15.54296875" customWidth="1"/>
    <col min="13065" max="13065" width="14.36328125" customWidth="1"/>
    <col min="13066" max="13066" width="28.6328125" customWidth="1"/>
    <col min="13067" max="13067" width="34.08984375" customWidth="1"/>
    <col min="13313" max="13313" width="4.6328125" customWidth="1"/>
    <col min="13314" max="13314" width="12.6328125" customWidth="1"/>
    <col min="13315" max="13315" width="49" customWidth="1"/>
    <col min="13316" max="13316" width="13.6328125" bestFit="1" customWidth="1"/>
    <col min="13317" max="13317" width="14.08984375" bestFit="1" customWidth="1"/>
    <col min="13318" max="13318" width="15.08984375" bestFit="1" customWidth="1"/>
    <col min="13319" max="13319" width="7.90625" customWidth="1"/>
    <col min="13320" max="13320" width="15.54296875" customWidth="1"/>
    <col min="13321" max="13321" width="14.36328125" customWidth="1"/>
    <col min="13322" max="13322" width="28.6328125" customWidth="1"/>
    <col min="13323" max="13323" width="34.08984375" customWidth="1"/>
    <col min="13569" max="13569" width="4.6328125" customWidth="1"/>
    <col min="13570" max="13570" width="12.6328125" customWidth="1"/>
    <col min="13571" max="13571" width="49" customWidth="1"/>
    <col min="13572" max="13572" width="13.6328125" bestFit="1" customWidth="1"/>
    <col min="13573" max="13573" width="14.08984375" bestFit="1" customWidth="1"/>
    <col min="13574" max="13574" width="15.08984375" bestFit="1" customWidth="1"/>
    <col min="13575" max="13575" width="7.90625" customWidth="1"/>
    <col min="13576" max="13576" width="15.54296875" customWidth="1"/>
    <col min="13577" max="13577" width="14.36328125" customWidth="1"/>
    <col min="13578" max="13578" width="28.6328125" customWidth="1"/>
    <col min="13579" max="13579" width="34.08984375" customWidth="1"/>
    <col min="13825" max="13825" width="4.6328125" customWidth="1"/>
    <col min="13826" max="13826" width="12.6328125" customWidth="1"/>
    <col min="13827" max="13827" width="49" customWidth="1"/>
    <col min="13828" max="13828" width="13.6328125" bestFit="1" customWidth="1"/>
    <col min="13829" max="13829" width="14.08984375" bestFit="1" customWidth="1"/>
    <col min="13830" max="13830" width="15.08984375" bestFit="1" customWidth="1"/>
    <col min="13831" max="13831" width="7.90625" customWidth="1"/>
    <col min="13832" max="13832" width="15.54296875" customWidth="1"/>
    <col min="13833" max="13833" width="14.36328125" customWidth="1"/>
    <col min="13834" max="13834" width="28.6328125" customWidth="1"/>
    <col min="13835" max="13835" width="34.08984375" customWidth="1"/>
    <col min="14081" max="14081" width="4.6328125" customWidth="1"/>
    <col min="14082" max="14082" width="12.6328125" customWidth="1"/>
    <col min="14083" max="14083" width="49" customWidth="1"/>
    <col min="14084" max="14084" width="13.6328125" bestFit="1" customWidth="1"/>
    <col min="14085" max="14085" width="14.08984375" bestFit="1" customWidth="1"/>
    <col min="14086" max="14086" width="15.08984375" bestFit="1" customWidth="1"/>
    <col min="14087" max="14087" width="7.90625" customWidth="1"/>
    <col min="14088" max="14088" width="15.54296875" customWidth="1"/>
    <col min="14089" max="14089" width="14.36328125" customWidth="1"/>
    <col min="14090" max="14090" width="28.6328125" customWidth="1"/>
    <col min="14091" max="14091" width="34.08984375" customWidth="1"/>
    <col min="14337" max="14337" width="4.6328125" customWidth="1"/>
    <col min="14338" max="14338" width="12.6328125" customWidth="1"/>
    <col min="14339" max="14339" width="49" customWidth="1"/>
    <col min="14340" max="14340" width="13.6328125" bestFit="1" customWidth="1"/>
    <col min="14341" max="14341" width="14.08984375" bestFit="1" customWidth="1"/>
    <col min="14342" max="14342" width="15.08984375" bestFit="1" customWidth="1"/>
    <col min="14343" max="14343" width="7.90625" customWidth="1"/>
    <col min="14344" max="14344" width="15.54296875" customWidth="1"/>
    <col min="14345" max="14345" width="14.36328125" customWidth="1"/>
    <col min="14346" max="14346" width="28.6328125" customWidth="1"/>
    <col min="14347" max="14347" width="34.08984375" customWidth="1"/>
    <col min="14593" max="14593" width="4.6328125" customWidth="1"/>
    <col min="14594" max="14594" width="12.6328125" customWidth="1"/>
    <col min="14595" max="14595" width="49" customWidth="1"/>
    <col min="14596" max="14596" width="13.6328125" bestFit="1" customWidth="1"/>
    <col min="14597" max="14597" width="14.08984375" bestFit="1" customWidth="1"/>
    <col min="14598" max="14598" width="15.08984375" bestFit="1" customWidth="1"/>
    <col min="14599" max="14599" width="7.90625" customWidth="1"/>
    <col min="14600" max="14600" width="15.54296875" customWidth="1"/>
    <col min="14601" max="14601" width="14.36328125" customWidth="1"/>
    <col min="14602" max="14602" width="28.6328125" customWidth="1"/>
    <col min="14603" max="14603" width="34.08984375" customWidth="1"/>
    <col min="14849" max="14849" width="4.6328125" customWidth="1"/>
    <col min="14850" max="14850" width="12.6328125" customWidth="1"/>
    <col min="14851" max="14851" width="49" customWidth="1"/>
    <col min="14852" max="14852" width="13.6328125" bestFit="1" customWidth="1"/>
    <col min="14853" max="14853" width="14.08984375" bestFit="1" customWidth="1"/>
    <col min="14854" max="14854" width="15.08984375" bestFit="1" customWidth="1"/>
    <col min="14855" max="14855" width="7.90625" customWidth="1"/>
    <col min="14856" max="14856" width="15.54296875" customWidth="1"/>
    <col min="14857" max="14857" width="14.36328125" customWidth="1"/>
    <col min="14858" max="14858" width="28.6328125" customWidth="1"/>
    <col min="14859" max="14859" width="34.08984375" customWidth="1"/>
    <col min="15105" max="15105" width="4.6328125" customWidth="1"/>
    <col min="15106" max="15106" width="12.6328125" customWidth="1"/>
    <col min="15107" max="15107" width="49" customWidth="1"/>
    <col min="15108" max="15108" width="13.6328125" bestFit="1" customWidth="1"/>
    <col min="15109" max="15109" width="14.08984375" bestFit="1" customWidth="1"/>
    <col min="15110" max="15110" width="15.08984375" bestFit="1" customWidth="1"/>
    <col min="15111" max="15111" width="7.90625" customWidth="1"/>
    <col min="15112" max="15112" width="15.54296875" customWidth="1"/>
    <col min="15113" max="15113" width="14.36328125" customWidth="1"/>
    <col min="15114" max="15114" width="28.6328125" customWidth="1"/>
    <col min="15115" max="15115" width="34.08984375" customWidth="1"/>
    <col min="15361" max="15361" width="4.6328125" customWidth="1"/>
    <col min="15362" max="15362" width="12.6328125" customWidth="1"/>
    <col min="15363" max="15363" width="49" customWidth="1"/>
    <col min="15364" max="15364" width="13.6328125" bestFit="1" customWidth="1"/>
    <col min="15365" max="15365" width="14.08984375" bestFit="1" customWidth="1"/>
    <col min="15366" max="15366" width="15.08984375" bestFit="1" customWidth="1"/>
    <col min="15367" max="15367" width="7.90625" customWidth="1"/>
    <col min="15368" max="15368" width="15.54296875" customWidth="1"/>
    <col min="15369" max="15369" width="14.36328125" customWidth="1"/>
    <col min="15370" max="15370" width="28.6328125" customWidth="1"/>
    <col min="15371" max="15371" width="34.08984375" customWidth="1"/>
    <col min="15617" max="15617" width="4.6328125" customWidth="1"/>
    <col min="15618" max="15618" width="12.6328125" customWidth="1"/>
    <col min="15619" max="15619" width="49" customWidth="1"/>
    <col min="15620" max="15620" width="13.6328125" bestFit="1" customWidth="1"/>
    <col min="15621" max="15621" width="14.08984375" bestFit="1" customWidth="1"/>
    <col min="15622" max="15622" width="15.08984375" bestFit="1" customWidth="1"/>
    <col min="15623" max="15623" width="7.90625" customWidth="1"/>
    <col min="15624" max="15624" width="15.54296875" customWidth="1"/>
    <col min="15625" max="15625" width="14.36328125" customWidth="1"/>
    <col min="15626" max="15626" width="28.6328125" customWidth="1"/>
    <col min="15627" max="15627" width="34.08984375" customWidth="1"/>
    <col min="15873" max="15873" width="4.6328125" customWidth="1"/>
    <col min="15874" max="15874" width="12.6328125" customWidth="1"/>
    <col min="15875" max="15875" width="49" customWidth="1"/>
    <col min="15876" max="15876" width="13.6328125" bestFit="1" customWidth="1"/>
    <col min="15877" max="15877" width="14.08984375" bestFit="1" customWidth="1"/>
    <col min="15878" max="15878" width="15.08984375" bestFit="1" customWidth="1"/>
    <col min="15879" max="15879" width="7.90625" customWidth="1"/>
    <col min="15880" max="15880" width="15.54296875" customWidth="1"/>
    <col min="15881" max="15881" width="14.36328125" customWidth="1"/>
    <col min="15882" max="15882" width="28.6328125" customWidth="1"/>
    <col min="15883" max="15883" width="34.08984375" customWidth="1"/>
    <col min="16129" max="16129" width="4.6328125" customWidth="1"/>
    <col min="16130" max="16130" width="12.6328125" customWidth="1"/>
    <col min="16131" max="16131" width="49" customWidth="1"/>
    <col min="16132" max="16132" width="13.6328125" bestFit="1" customWidth="1"/>
    <col min="16133" max="16133" width="14.08984375" bestFit="1" customWidth="1"/>
    <col min="16134" max="16134" width="15.08984375" bestFit="1" customWidth="1"/>
    <col min="16135" max="16135" width="7.90625" customWidth="1"/>
    <col min="16136" max="16136" width="15.54296875" customWidth="1"/>
    <col min="16137" max="16137" width="14.36328125" customWidth="1"/>
    <col min="16138" max="16138" width="28.6328125" customWidth="1"/>
    <col min="16139" max="16139" width="34.08984375" customWidth="1"/>
  </cols>
  <sheetData>
    <row r="1" spans="2:8" ht="21.5" thickBot="1" x14ac:dyDescent="0.55000000000000004">
      <c r="B1" s="312"/>
      <c r="C1" s="313"/>
      <c r="D1" s="314"/>
      <c r="E1" s="314"/>
      <c r="F1" s="315"/>
      <c r="G1" s="315"/>
    </row>
    <row r="2" spans="2:8" ht="36.5" customHeight="1" thickBot="1" x14ac:dyDescent="0.5">
      <c r="B2" s="370" t="s">
        <v>506</v>
      </c>
      <c r="C2" s="371"/>
      <c r="D2" s="371"/>
      <c r="E2" s="371"/>
      <c r="F2" s="371"/>
      <c r="G2" s="372"/>
    </row>
    <row r="3" spans="2:8" ht="19" thickBot="1" x14ac:dyDescent="0.5">
      <c r="B3" s="373" t="s">
        <v>507</v>
      </c>
      <c r="C3" s="374"/>
      <c r="D3" s="374"/>
      <c r="E3" s="374"/>
      <c r="F3" s="374"/>
      <c r="G3" s="375"/>
    </row>
    <row r="4" spans="2:8" ht="15" thickBot="1" x14ac:dyDescent="0.4">
      <c r="B4"/>
      <c r="C4" s="316"/>
      <c r="D4" s="315"/>
      <c r="E4" s="315"/>
      <c r="F4" s="315"/>
      <c r="G4" s="315"/>
    </row>
    <row r="5" spans="2:8" s="320" customFormat="1" ht="39.5" thickBot="1" x14ac:dyDescent="0.3">
      <c r="B5" s="317" t="s">
        <v>542</v>
      </c>
      <c r="C5" s="317" t="s">
        <v>508</v>
      </c>
      <c r="D5" s="318" t="s">
        <v>509</v>
      </c>
      <c r="E5" s="318" t="s">
        <v>510</v>
      </c>
      <c r="F5" s="318" t="s">
        <v>511</v>
      </c>
      <c r="G5" s="319" t="s">
        <v>494</v>
      </c>
    </row>
    <row r="6" spans="2:8" ht="48.5" customHeight="1" thickBot="1" x14ac:dyDescent="0.4">
      <c r="B6" s="376" t="s">
        <v>512</v>
      </c>
      <c r="C6" s="376"/>
      <c r="D6" s="321">
        <f>SUM(D7:D9)</f>
        <v>94800</v>
      </c>
      <c r="E6" s="321">
        <f>SUM(E7:E9)</f>
        <v>166797</v>
      </c>
      <c r="F6" s="321">
        <f>SUM(F7:F9)</f>
        <v>261597</v>
      </c>
      <c r="G6" s="322">
        <f>+F6/$F$24</f>
        <v>0.12906324464986985</v>
      </c>
      <c r="H6" s="323"/>
    </row>
    <row r="7" spans="2:8" ht="26.5" thickBot="1" x14ac:dyDescent="0.4">
      <c r="B7" s="324" t="s">
        <v>513</v>
      </c>
      <c r="C7" s="325" t="s">
        <v>514</v>
      </c>
      <c r="D7" s="326">
        <f>'1TABLEAU BUDGETAIRE'!D28</f>
        <v>94800</v>
      </c>
      <c r="E7" s="326">
        <f>'1TABLEAU BUDGETAIRE'!E28</f>
        <v>0</v>
      </c>
      <c r="F7" s="326">
        <f>D7+E7</f>
        <v>94800</v>
      </c>
      <c r="G7" s="327"/>
      <c r="H7" s="328"/>
    </row>
    <row r="8" spans="2:8" ht="26.5" thickBot="1" x14ac:dyDescent="0.4">
      <c r="B8" s="324" t="s">
        <v>515</v>
      </c>
      <c r="C8" s="329" t="s">
        <v>516</v>
      </c>
      <c r="D8" s="330">
        <f>'1TABLEAU BUDGETAIRE'!D38</f>
        <v>0</v>
      </c>
      <c r="E8" s="330">
        <f>'1TABLEAU BUDGETAIRE'!E38</f>
        <v>68000</v>
      </c>
      <c r="F8" s="326">
        <f>D8+E8</f>
        <v>68000</v>
      </c>
      <c r="G8" s="331"/>
    </row>
    <row r="9" spans="2:8" ht="26.5" thickBot="1" x14ac:dyDescent="0.4">
      <c r="B9" s="324" t="s">
        <v>517</v>
      </c>
      <c r="C9" s="329" t="s">
        <v>518</v>
      </c>
      <c r="D9" s="330">
        <f>'1TABLEAU BUDGETAIRE'!D56</f>
        <v>0</v>
      </c>
      <c r="E9" s="330">
        <f>'1TABLEAU BUDGETAIRE'!E56</f>
        <v>98797</v>
      </c>
      <c r="F9" s="326">
        <f>D9+E9</f>
        <v>98797</v>
      </c>
      <c r="G9" s="331"/>
    </row>
    <row r="10" spans="2:8" ht="49" customHeight="1" thickBot="1" x14ac:dyDescent="0.4">
      <c r="B10" s="376" t="s">
        <v>519</v>
      </c>
      <c r="C10" s="376"/>
      <c r="D10" s="321">
        <f>SUM(D11:D13)</f>
        <v>772000</v>
      </c>
      <c r="E10" s="321">
        <f>SUM(E11:E13)</f>
        <v>0</v>
      </c>
      <c r="F10" s="321">
        <f>SUM(F11:F13)</f>
        <v>772000</v>
      </c>
      <c r="G10" s="322">
        <f>+F10/$F$24</f>
        <v>0.38087908068402743</v>
      </c>
    </row>
    <row r="11" spans="2:8" ht="39.5" thickBot="1" x14ac:dyDescent="0.4">
      <c r="B11" s="332" t="s">
        <v>358</v>
      </c>
      <c r="C11" s="329" t="s">
        <v>520</v>
      </c>
      <c r="D11" s="330">
        <f>'1TABLEAU BUDGETAIRE'!D67</f>
        <v>65000</v>
      </c>
      <c r="E11" s="330">
        <f>'1TABLEAU BUDGETAIRE'!E67</f>
        <v>0</v>
      </c>
      <c r="F11" s="330">
        <f>D11+E11</f>
        <v>65000</v>
      </c>
      <c r="G11" s="331"/>
    </row>
    <row r="12" spans="2:8" ht="29" customHeight="1" thickBot="1" x14ac:dyDescent="0.4">
      <c r="B12" s="329" t="s">
        <v>521</v>
      </c>
      <c r="C12" s="333" t="s">
        <v>522</v>
      </c>
      <c r="D12" s="330">
        <f>'1TABLEAU BUDGETAIRE'!D78</f>
        <v>76000</v>
      </c>
      <c r="E12" s="330">
        <f>'1TABLEAU BUDGETAIRE'!E78</f>
        <v>0</v>
      </c>
      <c r="F12" s="330">
        <f>D12+E12</f>
        <v>76000</v>
      </c>
      <c r="G12" s="331"/>
    </row>
    <row r="13" spans="2:8" ht="65.5" thickBot="1" x14ac:dyDescent="0.4">
      <c r="B13" s="329" t="s">
        <v>523</v>
      </c>
      <c r="C13" s="333" t="s">
        <v>524</v>
      </c>
      <c r="D13" s="330">
        <f>'1TABLEAU BUDGETAIRE'!D92</f>
        <v>631000</v>
      </c>
      <c r="E13" s="330">
        <f>'1TABLEAU BUDGETAIRE'!E92</f>
        <v>0</v>
      </c>
      <c r="F13" s="330">
        <f>D13+E13</f>
        <v>631000</v>
      </c>
      <c r="G13" s="331"/>
    </row>
    <row r="14" spans="2:8" ht="41" customHeight="1" thickBot="1" x14ac:dyDescent="0.4">
      <c r="B14" s="376" t="s">
        <v>525</v>
      </c>
      <c r="C14" s="376"/>
      <c r="D14" s="321">
        <f>SUM(D15:D16)</f>
        <v>72000</v>
      </c>
      <c r="E14" s="321">
        <f>SUM(E15:E16)</f>
        <v>82700</v>
      </c>
      <c r="F14" s="321">
        <f>SUM(F15:F16)</f>
        <v>166000</v>
      </c>
      <c r="G14" s="322">
        <f>+F14/$F$24</f>
        <v>8.1898869680762376E-2</v>
      </c>
    </row>
    <row r="15" spans="2:8" ht="29" customHeight="1" thickBot="1" x14ac:dyDescent="0.4">
      <c r="B15" s="329" t="s">
        <v>526</v>
      </c>
      <c r="C15" s="334" t="s">
        <v>483</v>
      </c>
      <c r="D15" s="330">
        <f>'1TABLEAU BUDGETAIRE'!D102</f>
        <v>72000</v>
      </c>
      <c r="E15" s="330">
        <f>'1TABLEAU BUDGETAIRE'!E102</f>
        <v>0</v>
      </c>
      <c r="F15" s="335">
        <v>72000</v>
      </c>
      <c r="G15" s="336"/>
    </row>
    <row r="16" spans="2:8" ht="39.5" thickBot="1" x14ac:dyDescent="0.4">
      <c r="B16" s="332" t="s">
        <v>416</v>
      </c>
      <c r="C16" s="337" t="s">
        <v>527</v>
      </c>
      <c r="D16" s="330">
        <f>'1TABLEAU BUDGETAIRE'!D114</f>
        <v>0</v>
      </c>
      <c r="E16" s="330">
        <f>'1TABLEAU BUDGETAIRE'!E114</f>
        <v>82700</v>
      </c>
      <c r="F16" s="330">
        <v>94000</v>
      </c>
      <c r="G16" s="331"/>
    </row>
    <row r="17" spans="2:8" s="339" customFormat="1" ht="19.25" customHeight="1" thickBot="1" x14ac:dyDescent="0.35">
      <c r="B17" s="377" t="s">
        <v>528</v>
      </c>
      <c r="C17" s="377"/>
      <c r="D17" s="338">
        <f>D14+D10+D6</f>
        <v>938800</v>
      </c>
      <c r="E17" s="338">
        <f>E14+E10+E6</f>
        <v>249497</v>
      </c>
      <c r="F17" s="338">
        <f>F14+F10+F6</f>
        <v>1199597</v>
      </c>
      <c r="G17" s="322">
        <f>+F17/$F$24</f>
        <v>0.5918411950146597</v>
      </c>
    </row>
    <row r="18" spans="2:8" ht="28.5" customHeight="1" thickBot="1" x14ac:dyDescent="0.4">
      <c r="B18" s="367" t="s">
        <v>529</v>
      </c>
      <c r="C18" s="367"/>
      <c r="D18" s="340">
        <f>SUM(D19:D21)</f>
        <v>488200</v>
      </c>
      <c r="E18" s="340">
        <f>SUM(E19:E21)</f>
        <v>217792.72</v>
      </c>
      <c r="F18" s="340">
        <f>SUM(F19:F21)</f>
        <v>705992.72</v>
      </c>
      <c r="G18" s="322">
        <f>+F18/$F$24</f>
        <v>0.34831328777618648</v>
      </c>
    </row>
    <row r="19" spans="2:8" ht="26.5" customHeight="1" thickBot="1" x14ac:dyDescent="0.4">
      <c r="B19" s="324" t="s">
        <v>63</v>
      </c>
      <c r="C19" s="333" t="s">
        <v>539</v>
      </c>
      <c r="D19" s="330">
        <f>'1TABLEAU BUDGETAIRE'!D132</f>
        <v>268800</v>
      </c>
      <c r="E19" s="330">
        <f>'1TABLEAU BUDGETAIRE'!E132</f>
        <v>156092.72</v>
      </c>
      <c r="F19" s="330">
        <f>E19+D19</f>
        <v>424892.72</v>
      </c>
      <c r="G19" s="331"/>
    </row>
    <row r="20" spans="2:8" ht="24" customHeight="1" thickBot="1" x14ac:dyDescent="0.4">
      <c r="B20" s="324" t="s">
        <v>65</v>
      </c>
      <c r="C20" s="329" t="s">
        <v>540</v>
      </c>
      <c r="D20" s="341">
        <f>'1TABLEAU BUDGETAIRE'!D139</f>
        <v>89400</v>
      </c>
      <c r="E20" s="341">
        <f>'1TABLEAU BUDGETAIRE'!E139</f>
        <v>31300</v>
      </c>
      <c r="F20" s="330">
        <f>E20+D20</f>
        <v>120700</v>
      </c>
      <c r="G20" s="342"/>
      <c r="H20" s="343"/>
    </row>
    <row r="21" spans="2:8" ht="25" customHeight="1" thickBot="1" x14ac:dyDescent="0.4">
      <c r="B21" s="324" t="s">
        <v>67</v>
      </c>
      <c r="C21" s="329" t="s">
        <v>530</v>
      </c>
      <c r="D21" s="344">
        <f>'1TABLEAU BUDGETAIRE'!D145+'1TABLEAU BUDGETAIRE'!D147</f>
        <v>130000</v>
      </c>
      <c r="E21" s="344">
        <f>'1TABLEAU BUDGETAIRE'!E145+'1TABLEAU BUDGETAIRE'!E147</f>
        <v>30400</v>
      </c>
      <c r="F21" s="330">
        <f>E21+D21</f>
        <v>160400</v>
      </c>
      <c r="G21" s="322"/>
      <c r="H21" s="343"/>
    </row>
    <row r="22" spans="2:8" ht="25" customHeight="1" thickBot="1" x14ac:dyDescent="0.4">
      <c r="B22" s="367" t="s">
        <v>541</v>
      </c>
      <c r="C22" s="367"/>
      <c r="D22" s="345">
        <f>+D18+D17</f>
        <v>1427000</v>
      </c>
      <c r="E22" s="345">
        <f>+E18+E17</f>
        <v>467289.72</v>
      </c>
      <c r="F22" s="345">
        <f>+F18+F17</f>
        <v>1905589.72</v>
      </c>
      <c r="G22" s="346"/>
    </row>
    <row r="23" spans="2:8" ht="25" customHeight="1" thickBot="1" x14ac:dyDescent="0.4">
      <c r="B23" s="368" t="s">
        <v>531</v>
      </c>
      <c r="C23" s="368"/>
      <c r="D23" s="344">
        <f>+D22*0.07</f>
        <v>99890.000000000015</v>
      </c>
      <c r="E23" s="344">
        <f>+E22*0.07</f>
        <v>32710.2804</v>
      </c>
      <c r="F23" s="344">
        <f>+E23+D23</f>
        <v>132600.28040000002</v>
      </c>
      <c r="G23" s="322">
        <f>+F23/$F$24</f>
        <v>6.5420560747663559E-2</v>
      </c>
    </row>
    <row r="24" spans="2:8" ht="25" customHeight="1" thickBot="1" x14ac:dyDescent="0.4">
      <c r="B24" s="369" t="s">
        <v>532</v>
      </c>
      <c r="C24" s="369"/>
      <c r="D24" s="347">
        <f>+D23+D22</f>
        <v>1526890</v>
      </c>
      <c r="E24" s="347">
        <f>+E23+E22</f>
        <v>500000.00039999996</v>
      </c>
      <c r="F24" s="347">
        <f>+E24+D24</f>
        <v>2026890.0004</v>
      </c>
      <c r="G24" s="322">
        <f>+F24/$F$24</f>
        <v>1</v>
      </c>
    </row>
    <row r="25" spans="2:8" s="352" customFormat="1" ht="15" thickBot="1" x14ac:dyDescent="0.4">
      <c r="B25" s="348"/>
      <c r="C25" s="349"/>
      <c r="D25" s="350"/>
      <c r="E25" s="350"/>
      <c r="F25" s="350"/>
      <c r="G25" s="351"/>
    </row>
    <row r="26" spans="2:8" ht="20" customHeight="1" thickBot="1" x14ac:dyDescent="0.4">
      <c r="B26" s="353"/>
      <c r="C26" s="354" t="s">
        <v>533</v>
      </c>
      <c r="D26" s="318" t="s">
        <v>430</v>
      </c>
      <c r="E26" s="318" t="s">
        <v>431</v>
      </c>
      <c r="F26" s="318" t="s">
        <v>534</v>
      </c>
      <c r="G26"/>
    </row>
    <row r="27" spans="2:8" ht="20" customHeight="1" thickBot="1" x14ac:dyDescent="0.4">
      <c r="C27" s="356" t="s">
        <v>536</v>
      </c>
      <c r="D27" s="357">
        <f>+D24*0.35</f>
        <v>534411.5</v>
      </c>
      <c r="E27" s="357">
        <f>+E24*0.35</f>
        <v>175000.00013999999</v>
      </c>
      <c r="F27" s="357">
        <f>+E27+D27</f>
        <v>709411.50014000002</v>
      </c>
      <c r="G27" s="315"/>
    </row>
    <row r="28" spans="2:8" ht="20" customHeight="1" thickBot="1" x14ac:dyDescent="0.4">
      <c r="C28" s="356" t="s">
        <v>537</v>
      </c>
      <c r="D28" s="357">
        <f>+D24*0.35</f>
        <v>534411.5</v>
      </c>
      <c r="E28" s="357">
        <f>+E24*0.35</f>
        <v>175000.00013999999</v>
      </c>
      <c r="F28" s="357">
        <f>+E28+D28</f>
        <v>709411.50014000002</v>
      </c>
      <c r="G28" s="315"/>
    </row>
    <row r="29" spans="2:8" ht="20" customHeight="1" thickBot="1" x14ac:dyDescent="0.4">
      <c r="C29" s="356" t="s">
        <v>535</v>
      </c>
      <c r="D29" s="357">
        <f>+D24*0.3</f>
        <v>458067</v>
      </c>
      <c r="E29" s="357">
        <f>+E24*0.3</f>
        <v>150000.00011999998</v>
      </c>
      <c r="F29" s="357">
        <f>+E29+D29</f>
        <v>608067.00011999998</v>
      </c>
      <c r="G29" s="315"/>
    </row>
    <row r="30" spans="2:8" x14ac:dyDescent="0.35">
      <c r="C30" s="316"/>
      <c r="D30" s="315"/>
      <c r="E30" s="315"/>
      <c r="F30" s="315"/>
      <c r="G30" s="315"/>
    </row>
    <row r="31" spans="2:8" x14ac:dyDescent="0.35">
      <c r="C31" s="316"/>
      <c r="D31" s="315"/>
      <c r="E31" s="315"/>
      <c r="F31" s="315"/>
      <c r="G31" s="315"/>
    </row>
    <row r="32" spans="2:8" x14ac:dyDescent="0.35">
      <c r="C32" s="316"/>
      <c r="D32" s="315"/>
      <c r="E32" s="315"/>
      <c r="F32" s="315"/>
      <c r="G32" s="315"/>
    </row>
    <row r="33" spans="3:7" x14ac:dyDescent="0.35">
      <c r="C33" s="316"/>
      <c r="D33" s="315"/>
      <c r="E33" s="315"/>
      <c r="F33" s="315"/>
      <c r="G33" s="315"/>
    </row>
    <row r="34" spans="3:7" x14ac:dyDescent="0.35">
      <c r="C34" s="316"/>
      <c r="D34" s="315"/>
      <c r="E34" s="315"/>
      <c r="F34" s="315"/>
      <c r="G34" s="315"/>
    </row>
    <row r="35" spans="3:7" x14ac:dyDescent="0.35">
      <c r="C35" s="316"/>
      <c r="D35" s="315"/>
      <c r="E35" s="315"/>
      <c r="F35" s="315"/>
      <c r="G35" s="315"/>
    </row>
    <row r="36" spans="3:7" x14ac:dyDescent="0.35">
      <c r="C36" s="316"/>
      <c r="D36" s="315"/>
      <c r="E36" s="315"/>
      <c r="F36" s="315"/>
      <c r="G36" s="315"/>
    </row>
    <row r="37" spans="3:7" x14ac:dyDescent="0.35">
      <c r="C37" s="316"/>
      <c r="D37" s="315"/>
      <c r="E37" s="315"/>
      <c r="F37" s="315"/>
      <c r="G37" s="315"/>
    </row>
    <row r="38" spans="3:7" x14ac:dyDescent="0.35">
      <c r="C38" s="316"/>
      <c r="D38" s="315"/>
      <c r="E38" s="315"/>
      <c r="F38" s="315"/>
      <c r="G38" s="315"/>
    </row>
    <row r="39" spans="3:7" x14ac:dyDescent="0.35">
      <c r="C39" s="316"/>
      <c r="D39" s="315"/>
      <c r="E39" s="315"/>
      <c r="F39" s="315"/>
      <c r="G39" s="315"/>
    </row>
    <row r="40" spans="3:7" x14ac:dyDescent="0.35">
      <c r="C40" s="316"/>
      <c r="D40" s="315"/>
      <c r="E40" s="315"/>
      <c r="F40" s="315"/>
      <c r="G40" s="315"/>
    </row>
    <row r="41" spans="3:7" x14ac:dyDescent="0.35">
      <c r="C41" s="316"/>
      <c r="D41" s="315"/>
      <c r="E41" s="315"/>
      <c r="F41" s="315"/>
      <c r="G41" s="315"/>
    </row>
    <row r="42" spans="3:7" x14ac:dyDescent="0.35">
      <c r="C42" s="316"/>
      <c r="D42" s="315"/>
      <c r="E42" s="315"/>
      <c r="F42" s="315"/>
      <c r="G42" s="315"/>
    </row>
    <row r="43" spans="3:7" x14ac:dyDescent="0.35">
      <c r="C43" s="316"/>
      <c r="D43" s="315"/>
      <c r="E43" s="315"/>
      <c r="F43" s="315"/>
      <c r="G43" s="315"/>
    </row>
    <row r="44" spans="3:7" x14ac:dyDescent="0.35">
      <c r="E44" s="315"/>
      <c r="F44" s="315"/>
      <c r="G44" s="315"/>
    </row>
    <row r="45" spans="3:7" x14ac:dyDescent="0.35">
      <c r="E45" s="315"/>
      <c r="F45" s="315"/>
      <c r="G45" s="315"/>
    </row>
    <row r="46" spans="3:7" x14ac:dyDescent="0.35">
      <c r="E46" s="315"/>
      <c r="F46" s="315"/>
      <c r="G46" s="315"/>
    </row>
    <row r="47" spans="3:7" x14ac:dyDescent="0.35">
      <c r="E47" s="315"/>
      <c r="F47" s="315"/>
      <c r="G47" s="315"/>
    </row>
    <row r="48" spans="3:7" x14ac:dyDescent="0.35">
      <c r="E48" s="315"/>
      <c r="F48" s="315"/>
      <c r="G48" s="315"/>
    </row>
    <row r="49" spans="5:7" x14ac:dyDescent="0.35">
      <c r="E49" s="315"/>
      <c r="F49" s="315"/>
      <c r="G49" s="315"/>
    </row>
    <row r="50" spans="5:7" x14ac:dyDescent="0.35">
      <c r="E50" s="315"/>
      <c r="F50" s="315"/>
      <c r="G50" s="315"/>
    </row>
    <row r="51" spans="5:7" x14ac:dyDescent="0.35">
      <c r="E51" s="315"/>
      <c r="F51" s="315"/>
      <c r="G51" s="315"/>
    </row>
    <row r="52" spans="5:7" x14ac:dyDescent="0.35">
      <c r="E52" s="315"/>
      <c r="F52" s="315"/>
      <c r="G52" s="315"/>
    </row>
    <row r="53" spans="5:7" x14ac:dyDescent="0.35">
      <c r="E53" s="315"/>
      <c r="F53" s="315"/>
      <c r="G53" s="315"/>
    </row>
    <row r="54" spans="5:7" x14ac:dyDescent="0.35">
      <c r="E54" s="315"/>
      <c r="F54" s="315"/>
      <c r="G54" s="315"/>
    </row>
    <row r="55" spans="5:7" x14ac:dyDescent="0.35">
      <c r="E55" s="315"/>
      <c r="F55" s="315"/>
      <c r="G55" s="315"/>
    </row>
    <row r="56" spans="5:7" x14ac:dyDescent="0.35">
      <c r="E56" s="315"/>
      <c r="F56" s="315"/>
      <c r="G56" s="315"/>
    </row>
    <row r="57" spans="5:7" x14ac:dyDescent="0.35">
      <c r="E57" s="315"/>
      <c r="F57" s="315"/>
      <c r="G57" s="315"/>
    </row>
    <row r="58" spans="5:7" x14ac:dyDescent="0.35">
      <c r="E58" s="315"/>
      <c r="F58" s="315"/>
      <c r="G58" s="315"/>
    </row>
    <row r="59" spans="5:7" x14ac:dyDescent="0.35">
      <c r="E59" s="315"/>
      <c r="F59" s="315"/>
      <c r="G59" s="315"/>
    </row>
    <row r="60" spans="5:7" x14ac:dyDescent="0.35">
      <c r="E60" s="315"/>
      <c r="F60" s="315"/>
      <c r="G60" s="315"/>
    </row>
    <row r="61" spans="5:7" x14ac:dyDescent="0.35">
      <c r="E61" s="315"/>
      <c r="F61" s="315"/>
      <c r="G61" s="315"/>
    </row>
    <row r="62" spans="5:7" x14ac:dyDescent="0.35">
      <c r="E62" s="315"/>
      <c r="F62" s="315"/>
      <c r="G62" s="315"/>
    </row>
    <row r="63" spans="5:7" x14ac:dyDescent="0.35">
      <c r="E63" s="315"/>
      <c r="F63" s="315"/>
      <c r="G63" s="315"/>
    </row>
    <row r="64" spans="5:7" x14ac:dyDescent="0.35">
      <c r="E64" s="315"/>
      <c r="F64" s="315"/>
      <c r="G64" s="315"/>
    </row>
    <row r="65" spans="5:7" x14ac:dyDescent="0.35">
      <c r="E65" s="315"/>
      <c r="F65" s="315"/>
      <c r="G65" s="315"/>
    </row>
    <row r="66" spans="5:7" x14ac:dyDescent="0.35">
      <c r="E66" s="315"/>
      <c r="F66" s="315"/>
      <c r="G66" s="315"/>
    </row>
    <row r="67" spans="5:7" x14ac:dyDescent="0.35">
      <c r="E67" s="315"/>
      <c r="F67" s="315"/>
      <c r="G67" s="315"/>
    </row>
    <row r="68" spans="5:7" x14ac:dyDescent="0.35">
      <c r="E68" s="315"/>
      <c r="F68" s="315"/>
      <c r="G68" s="315"/>
    </row>
    <row r="69" spans="5:7" x14ac:dyDescent="0.35">
      <c r="E69" s="315"/>
      <c r="F69" s="315"/>
      <c r="G69" s="315"/>
    </row>
    <row r="70" spans="5:7" x14ac:dyDescent="0.35">
      <c r="E70" s="315"/>
      <c r="F70" s="315"/>
      <c r="G70" s="315"/>
    </row>
    <row r="71" spans="5:7" x14ac:dyDescent="0.35">
      <c r="E71" s="315"/>
      <c r="F71" s="315"/>
      <c r="G71" s="315"/>
    </row>
    <row r="72" spans="5:7" x14ac:dyDescent="0.35">
      <c r="E72" s="315"/>
      <c r="F72" s="315"/>
      <c r="G72" s="315"/>
    </row>
    <row r="73" spans="5:7" x14ac:dyDescent="0.35">
      <c r="E73" s="315"/>
      <c r="F73" s="315"/>
      <c r="G73" s="315"/>
    </row>
    <row r="74" spans="5:7" x14ac:dyDescent="0.35">
      <c r="E74" s="315"/>
      <c r="F74" s="315"/>
      <c r="G74" s="315"/>
    </row>
    <row r="75" spans="5:7" x14ac:dyDescent="0.35">
      <c r="E75" s="315"/>
      <c r="F75" s="315"/>
      <c r="G75" s="315"/>
    </row>
    <row r="76" spans="5:7" x14ac:dyDescent="0.35">
      <c r="E76" s="315"/>
      <c r="F76" s="315"/>
      <c r="G76" s="315"/>
    </row>
    <row r="77" spans="5:7" x14ac:dyDescent="0.35">
      <c r="E77" s="315"/>
      <c r="F77" s="315"/>
      <c r="G77" s="315"/>
    </row>
    <row r="78" spans="5:7" x14ac:dyDescent="0.35">
      <c r="E78" s="315"/>
      <c r="F78" s="315"/>
      <c r="G78" s="315"/>
    </row>
    <row r="79" spans="5:7" x14ac:dyDescent="0.35">
      <c r="E79" s="315"/>
      <c r="F79" s="315"/>
      <c r="G79" s="315"/>
    </row>
    <row r="80" spans="5:7" x14ac:dyDescent="0.35">
      <c r="E80" s="315"/>
      <c r="F80" s="315"/>
      <c r="G80" s="315"/>
    </row>
    <row r="81" spans="5:7" x14ac:dyDescent="0.35">
      <c r="E81" s="315"/>
      <c r="F81" s="315"/>
      <c r="G81" s="315"/>
    </row>
    <row r="82" spans="5:7" x14ac:dyDescent="0.35">
      <c r="E82" s="315"/>
      <c r="F82" s="315"/>
      <c r="G82" s="315"/>
    </row>
    <row r="83" spans="5:7" x14ac:dyDescent="0.35">
      <c r="E83" s="315"/>
      <c r="F83" s="315"/>
      <c r="G83" s="315"/>
    </row>
    <row r="84" spans="5:7" x14ac:dyDescent="0.35">
      <c r="E84" s="315"/>
      <c r="F84" s="315"/>
      <c r="G84" s="315"/>
    </row>
    <row r="85" spans="5:7" x14ac:dyDescent="0.35">
      <c r="E85" s="315"/>
      <c r="F85" s="315"/>
      <c r="G85" s="315"/>
    </row>
    <row r="86" spans="5:7" x14ac:dyDescent="0.35">
      <c r="E86" s="315"/>
      <c r="F86" s="315"/>
      <c r="G86" s="315"/>
    </row>
    <row r="87" spans="5:7" x14ac:dyDescent="0.35">
      <c r="E87" s="315"/>
      <c r="F87" s="315"/>
      <c r="G87" s="315"/>
    </row>
    <row r="88" spans="5:7" x14ac:dyDescent="0.35">
      <c r="E88" s="315"/>
      <c r="F88" s="315"/>
      <c r="G88" s="315"/>
    </row>
    <row r="89" spans="5:7" x14ac:dyDescent="0.35">
      <c r="E89" s="315"/>
      <c r="F89" s="315"/>
      <c r="G89" s="315"/>
    </row>
    <row r="90" spans="5:7" x14ac:dyDescent="0.35">
      <c r="E90" s="315"/>
      <c r="F90" s="315"/>
      <c r="G90" s="315"/>
    </row>
    <row r="91" spans="5:7" x14ac:dyDescent="0.35">
      <c r="E91" s="315"/>
      <c r="F91" s="315"/>
      <c r="G91" s="315"/>
    </row>
    <row r="92" spans="5:7" x14ac:dyDescent="0.35">
      <c r="E92" s="315"/>
      <c r="F92" s="315"/>
      <c r="G92" s="315"/>
    </row>
    <row r="93" spans="5:7" x14ac:dyDescent="0.35">
      <c r="E93" s="315"/>
      <c r="F93" s="315"/>
      <c r="G93" s="315"/>
    </row>
    <row r="94" spans="5:7" x14ac:dyDescent="0.35">
      <c r="E94" s="315"/>
      <c r="F94" s="315"/>
      <c r="G94" s="315"/>
    </row>
    <row r="95" spans="5:7" x14ac:dyDescent="0.35">
      <c r="E95" s="315"/>
      <c r="F95" s="315"/>
      <c r="G95" s="315"/>
    </row>
    <row r="96" spans="5:7" x14ac:dyDescent="0.35">
      <c r="E96" s="315"/>
      <c r="F96" s="315"/>
      <c r="G96" s="315"/>
    </row>
    <row r="97" spans="5:7" x14ac:dyDescent="0.35">
      <c r="E97" s="315"/>
      <c r="F97" s="315"/>
      <c r="G97" s="315"/>
    </row>
    <row r="98" spans="5:7" x14ac:dyDescent="0.35">
      <c r="E98" s="315"/>
      <c r="F98" s="315"/>
      <c r="G98" s="315"/>
    </row>
    <row r="99" spans="5:7" x14ac:dyDescent="0.35">
      <c r="E99" s="315"/>
      <c r="F99" s="315"/>
      <c r="G99" s="315"/>
    </row>
    <row r="100" spans="5:7" x14ac:dyDescent="0.35">
      <c r="E100" s="315"/>
      <c r="F100" s="315"/>
      <c r="G100" s="315"/>
    </row>
    <row r="101" spans="5:7" x14ac:dyDescent="0.35">
      <c r="E101" s="315"/>
      <c r="F101" s="315"/>
      <c r="G101" s="315"/>
    </row>
    <row r="102" spans="5:7" x14ac:dyDescent="0.35">
      <c r="E102" s="315"/>
      <c r="F102" s="315"/>
      <c r="G102" s="315"/>
    </row>
    <row r="103" spans="5:7" x14ac:dyDescent="0.35">
      <c r="E103" s="315"/>
      <c r="F103" s="315"/>
      <c r="G103" s="315"/>
    </row>
    <row r="104" spans="5:7" x14ac:dyDescent="0.35">
      <c r="E104" s="315"/>
      <c r="F104" s="315"/>
      <c r="G104" s="315"/>
    </row>
    <row r="105" spans="5:7" x14ac:dyDescent="0.35">
      <c r="E105" s="315"/>
      <c r="F105" s="315"/>
      <c r="G105" s="315"/>
    </row>
    <row r="106" spans="5:7" x14ac:dyDescent="0.35">
      <c r="E106" s="315"/>
      <c r="F106" s="315"/>
      <c r="G106" s="315"/>
    </row>
    <row r="107" spans="5:7" x14ac:dyDescent="0.35">
      <c r="E107" s="315"/>
      <c r="F107" s="315"/>
      <c r="G107" s="315"/>
    </row>
    <row r="108" spans="5:7" x14ac:dyDescent="0.35">
      <c r="E108" s="315"/>
      <c r="F108" s="315"/>
      <c r="G108" s="315"/>
    </row>
    <row r="109" spans="5:7" x14ac:dyDescent="0.35">
      <c r="E109" s="315"/>
      <c r="F109" s="315"/>
      <c r="G109" s="315"/>
    </row>
    <row r="110" spans="5:7" x14ac:dyDescent="0.35">
      <c r="E110" s="315"/>
      <c r="F110" s="315"/>
      <c r="G110" s="315"/>
    </row>
    <row r="111" spans="5:7" x14ac:dyDescent="0.35">
      <c r="E111" s="315"/>
      <c r="F111" s="315"/>
      <c r="G111" s="315"/>
    </row>
    <row r="112" spans="5:7" x14ac:dyDescent="0.35">
      <c r="E112" s="315"/>
      <c r="F112" s="315"/>
      <c r="G112" s="315"/>
    </row>
    <row r="113" spans="5:7" x14ac:dyDescent="0.35">
      <c r="E113" s="315"/>
      <c r="F113" s="315"/>
      <c r="G113" s="315"/>
    </row>
    <row r="114" spans="5:7" x14ac:dyDescent="0.35">
      <c r="E114" s="315"/>
      <c r="F114" s="315"/>
      <c r="G114" s="315"/>
    </row>
    <row r="115" spans="5:7" x14ac:dyDescent="0.35">
      <c r="E115" s="315"/>
      <c r="F115" s="315"/>
      <c r="G115" s="315"/>
    </row>
    <row r="116" spans="5:7" x14ac:dyDescent="0.35">
      <c r="E116" s="315"/>
      <c r="F116" s="315"/>
      <c r="G116" s="315"/>
    </row>
    <row r="117" spans="5:7" x14ac:dyDescent="0.35">
      <c r="E117" s="315"/>
      <c r="F117" s="315"/>
      <c r="G117" s="315"/>
    </row>
    <row r="118" spans="5:7" x14ac:dyDescent="0.35">
      <c r="E118" s="315"/>
      <c r="F118" s="315"/>
      <c r="G118" s="315"/>
    </row>
    <row r="119" spans="5:7" x14ac:dyDescent="0.35">
      <c r="E119" s="315"/>
      <c r="F119" s="315"/>
      <c r="G119" s="315"/>
    </row>
    <row r="120" spans="5:7" x14ac:dyDescent="0.35">
      <c r="E120" s="315"/>
      <c r="F120" s="315"/>
      <c r="G120" s="315"/>
    </row>
    <row r="121" spans="5:7" x14ac:dyDescent="0.35">
      <c r="E121" s="315"/>
      <c r="F121" s="315"/>
      <c r="G121" s="315"/>
    </row>
    <row r="122" spans="5:7" x14ac:dyDescent="0.35">
      <c r="E122" s="315"/>
      <c r="F122" s="315"/>
      <c r="G122" s="315"/>
    </row>
    <row r="123" spans="5:7" x14ac:dyDescent="0.35">
      <c r="E123" s="315"/>
      <c r="F123" s="315"/>
      <c r="G123" s="315"/>
    </row>
    <row r="124" spans="5:7" x14ac:dyDescent="0.35">
      <c r="E124" s="315"/>
      <c r="F124" s="315"/>
      <c r="G124" s="315"/>
    </row>
    <row r="125" spans="5:7" x14ac:dyDescent="0.35">
      <c r="E125" s="315"/>
      <c r="F125" s="315"/>
      <c r="G125" s="315"/>
    </row>
    <row r="126" spans="5:7" x14ac:dyDescent="0.35">
      <c r="E126" s="315"/>
      <c r="F126" s="315"/>
      <c r="G126" s="315"/>
    </row>
    <row r="127" spans="5:7" x14ac:dyDescent="0.35">
      <c r="E127" s="315"/>
      <c r="F127" s="315"/>
      <c r="G127" s="315"/>
    </row>
    <row r="128" spans="5:7" x14ac:dyDescent="0.35">
      <c r="E128" s="315"/>
      <c r="F128" s="315"/>
      <c r="G128" s="315"/>
    </row>
    <row r="129" spans="5:7" x14ac:dyDescent="0.35">
      <c r="E129" s="315"/>
      <c r="F129" s="315"/>
      <c r="G129" s="315"/>
    </row>
    <row r="130" spans="5:7" x14ac:dyDescent="0.35">
      <c r="E130" s="315"/>
      <c r="F130" s="315"/>
      <c r="G130" s="315"/>
    </row>
    <row r="131" spans="5:7" x14ac:dyDescent="0.35">
      <c r="E131" s="315"/>
      <c r="F131" s="315"/>
      <c r="G131" s="315"/>
    </row>
    <row r="132" spans="5:7" x14ac:dyDescent="0.35">
      <c r="E132" s="315"/>
      <c r="F132" s="315"/>
      <c r="G132" s="315"/>
    </row>
    <row r="133" spans="5:7" x14ac:dyDescent="0.35">
      <c r="E133" s="315"/>
      <c r="F133" s="315"/>
      <c r="G133" s="315"/>
    </row>
    <row r="134" spans="5:7" x14ac:dyDescent="0.35">
      <c r="E134" s="315"/>
      <c r="F134" s="315"/>
      <c r="G134" s="315"/>
    </row>
    <row r="135" spans="5:7" x14ac:dyDescent="0.35">
      <c r="E135" s="315"/>
      <c r="F135" s="315"/>
      <c r="G135" s="315"/>
    </row>
    <row r="136" spans="5:7" x14ac:dyDescent="0.35">
      <c r="E136" s="315"/>
      <c r="F136" s="315"/>
      <c r="G136" s="315"/>
    </row>
    <row r="137" spans="5:7" x14ac:dyDescent="0.35">
      <c r="E137" s="315"/>
      <c r="F137" s="315"/>
      <c r="G137" s="315"/>
    </row>
    <row r="138" spans="5:7" x14ac:dyDescent="0.35">
      <c r="E138" s="315"/>
      <c r="F138" s="315"/>
      <c r="G138" s="315"/>
    </row>
    <row r="139" spans="5:7" x14ac:dyDescent="0.35">
      <c r="E139" s="315"/>
      <c r="F139" s="315"/>
      <c r="G139" s="315"/>
    </row>
    <row r="140" spans="5:7" x14ac:dyDescent="0.35">
      <c r="E140" s="315"/>
      <c r="F140" s="315"/>
      <c r="G140" s="315"/>
    </row>
    <row r="141" spans="5:7" x14ac:dyDescent="0.35">
      <c r="E141" s="315"/>
      <c r="F141" s="315"/>
      <c r="G141" s="315"/>
    </row>
    <row r="142" spans="5:7" x14ac:dyDescent="0.35">
      <c r="E142" s="315"/>
      <c r="F142" s="315"/>
      <c r="G142" s="315"/>
    </row>
    <row r="143" spans="5:7" x14ac:dyDescent="0.35">
      <c r="E143" s="315"/>
      <c r="F143" s="315"/>
      <c r="G143" s="315"/>
    </row>
    <row r="144" spans="5:7" x14ac:dyDescent="0.35">
      <c r="E144" s="315"/>
      <c r="F144" s="315"/>
      <c r="G144" s="315"/>
    </row>
    <row r="145" spans="5:7" x14ac:dyDescent="0.35">
      <c r="E145" s="315"/>
      <c r="F145" s="315"/>
      <c r="G145" s="315"/>
    </row>
    <row r="146" spans="5:7" x14ac:dyDescent="0.35">
      <c r="E146" s="315"/>
      <c r="F146" s="315"/>
      <c r="G146" s="315"/>
    </row>
    <row r="147" spans="5:7" x14ac:dyDescent="0.35">
      <c r="E147" s="315"/>
      <c r="F147" s="315"/>
      <c r="G147" s="315"/>
    </row>
    <row r="148" spans="5:7" x14ac:dyDescent="0.35">
      <c r="E148" s="315"/>
      <c r="F148" s="315"/>
      <c r="G148" s="315"/>
    </row>
    <row r="149" spans="5:7" x14ac:dyDescent="0.35">
      <c r="E149" s="315"/>
      <c r="F149" s="315"/>
      <c r="G149" s="315"/>
    </row>
    <row r="150" spans="5:7" x14ac:dyDescent="0.35">
      <c r="E150" s="315"/>
      <c r="F150" s="315"/>
      <c r="G150" s="315"/>
    </row>
    <row r="151" spans="5:7" x14ac:dyDescent="0.35">
      <c r="E151" s="315"/>
      <c r="F151" s="315"/>
      <c r="G151" s="315"/>
    </row>
    <row r="152" spans="5:7" x14ac:dyDescent="0.35">
      <c r="E152" s="315"/>
      <c r="F152" s="315"/>
      <c r="G152" s="315"/>
    </row>
    <row r="153" spans="5:7" x14ac:dyDescent="0.35">
      <c r="E153" s="315"/>
      <c r="F153" s="315"/>
      <c r="G153" s="315"/>
    </row>
    <row r="154" spans="5:7" x14ac:dyDescent="0.35">
      <c r="E154" s="315"/>
      <c r="F154" s="315"/>
      <c r="G154" s="315"/>
    </row>
    <row r="155" spans="5:7" x14ac:dyDescent="0.35">
      <c r="E155" s="315"/>
      <c r="F155" s="315"/>
      <c r="G155" s="315"/>
    </row>
    <row r="156" spans="5:7" x14ac:dyDescent="0.35">
      <c r="E156" s="315"/>
      <c r="F156" s="315"/>
      <c r="G156" s="315"/>
    </row>
    <row r="157" spans="5:7" x14ac:dyDescent="0.35">
      <c r="E157" s="315"/>
      <c r="F157" s="315"/>
      <c r="G157" s="315"/>
    </row>
    <row r="158" spans="5:7" x14ac:dyDescent="0.35">
      <c r="E158" s="315"/>
      <c r="F158" s="315"/>
      <c r="G158" s="315"/>
    </row>
    <row r="159" spans="5:7" x14ac:dyDescent="0.35">
      <c r="E159" s="315"/>
      <c r="F159" s="315"/>
      <c r="G159" s="315"/>
    </row>
    <row r="160" spans="5:7" x14ac:dyDescent="0.35">
      <c r="E160" s="315"/>
      <c r="F160" s="315"/>
      <c r="G160" s="315"/>
    </row>
    <row r="161" spans="5:7" x14ac:dyDescent="0.35">
      <c r="E161" s="315"/>
      <c r="F161" s="315"/>
      <c r="G161" s="315"/>
    </row>
    <row r="162" spans="5:7" x14ac:dyDescent="0.35">
      <c r="E162" s="315"/>
      <c r="F162" s="315"/>
      <c r="G162" s="315"/>
    </row>
    <row r="163" spans="5:7" x14ac:dyDescent="0.35">
      <c r="E163" s="315"/>
      <c r="F163" s="315"/>
      <c r="G163" s="315"/>
    </row>
    <row r="164" spans="5:7" x14ac:dyDescent="0.35">
      <c r="E164" s="315"/>
      <c r="F164" s="315"/>
      <c r="G164" s="315"/>
    </row>
    <row r="165" spans="5:7" x14ac:dyDescent="0.35">
      <c r="E165" s="315"/>
      <c r="F165" s="315"/>
      <c r="G165" s="315"/>
    </row>
    <row r="166" spans="5:7" x14ac:dyDescent="0.35">
      <c r="E166" s="315"/>
      <c r="F166" s="315"/>
      <c r="G166" s="315"/>
    </row>
    <row r="167" spans="5:7" x14ac:dyDescent="0.35">
      <c r="E167" s="315"/>
      <c r="F167" s="315"/>
      <c r="G167" s="315"/>
    </row>
    <row r="168" spans="5:7" x14ac:dyDescent="0.35">
      <c r="E168" s="315"/>
      <c r="F168" s="315"/>
      <c r="G168" s="315"/>
    </row>
    <row r="169" spans="5:7" x14ac:dyDescent="0.35">
      <c r="E169" s="315"/>
      <c r="F169" s="315"/>
      <c r="G169" s="315"/>
    </row>
    <row r="170" spans="5:7" x14ac:dyDescent="0.35">
      <c r="E170" s="315"/>
      <c r="F170" s="315"/>
      <c r="G170" s="315"/>
    </row>
    <row r="171" spans="5:7" x14ac:dyDescent="0.35">
      <c r="E171" s="315"/>
      <c r="F171" s="315"/>
      <c r="G171" s="315"/>
    </row>
    <row r="172" spans="5:7" x14ac:dyDescent="0.35">
      <c r="E172" s="315"/>
      <c r="F172" s="315"/>
      <c r="G172" s="315"/>
    </row>
    <row r="173" spans="5:7" x14ac:dyDescent="0.35">
      <c r="E173" s="315"/>
      <c r="F173" s="315"/>
      <c r="G173" s="315"/>
    </row>
    <row r="174" spans="5:7" x14ac:dyDescent="0.35">
      <c r="E174" s="315"/>
      <c r="F174" s="315"/>
      <c r="G174" s="315"/>
    </row>
    <row r="175" spans="5:7" x14ac:dyDescent="0.35">
      <c r="E175" s="315"/>
      <c r="F175" s="315"/>
      <c r="G175" s="315"/>
    </row>
    <row r="176" spans="5:7" x14ac:dyDescent="0.35">
      <c r="E176" s="315"/>
      <c r="F176" s="315"/>
      <c r="G176" s="315"/>
    </row>
    <row r="177" spans="5:7" x14ac:dyDescent="0.35">
      <c r="E177" s="315"/>
      <c r="F177" s="315"/>
      <c r="G177" s="315"/>
    </row>
    <row r="178" spans="5:7" x14ac:dyDescent="0.35">
      <c r="E178" s="315"/>
      <c r="F178" s="315"/>
      <c r="G178" s="315"/>
    </row>
    <row r="179" spans="5:7" x14ac:dyDescent="0.35">
      <c r="E179" s="315"/>
      <c r="F179" s="315"/>
      <c r="G179" s="315"/>
    </row>
    <row r="180" spans="5:7" x14ac:dyDescent="0.35">
      <c r="E180" s="315"/>
      <c r="F180" s="315"/>
      <c r="G180" s="315"/>
    </row>
    <row r="181" spans="5:7" x14ac:dyDescent="0.35">
      <c r="E181" s="315"/>
      <c r="F181" s="315"/>
      <c r="G181" s="315"/>
    </row>
    <row r="182" spans="5:7" x14ac:dyDescent="0.35">
      <c r="E182" s="315"/>
      <c r="F182" s="315"/>
      <c r="G182" s="315"/>
    </row>
    <row r="183" spans="5:7" x14ac:dyDescent="0.35">
      <c r="E183" s="315"/>
      <c r="F183" s="315"/>
      <c r="G183" s="315"/>
    </row>
    <row r="184" spans="5:7" x14ac:dyDescent="0.35">
      <c r="E184" s="315"/>
      <c r="F184" s="315"/>
      <c r="G184" s="315"/>
    </row>
    <row r="185" spans="5:7" x14ac:dyDescent="0.35">
      <c r="E185" s="315"/>
      <c r="F185" s="315"/>
      <c r="G185" s="315"/>
    </row>
    <row r="186" spans="5:7" x14ac:dyDescent="0.35">
      <c r="E186" s="315"/>
      <c r="F186" s="315"/>
      <c r="G186" s="315"/>
    </row>
    <row r="187" spans="5:7" x14ac:dyDescent="0.35">
      <c r="E187" s="315"/>
      <c r="F187" s="315"/>
      <c r="G187" s="315"/>
    </row>
    <row r="188" spans="5:7" x14ac:dyDescent="0.35">
      <c r="E188" s="315"/>
      <c r="F188" s="315"/>
      <c r="G188" s="315"/>
    </row>
    <row r="189" spans="5:7" x14ac:dyDescent="0.35">
      <c r="E189" s="315"/>
      <c r="F189" s="315"/>
      <c r="G189" s="315"/>
    </row>
    <row r="190" spans="5:7" x14ac:dyDescent="0.35">
      <c r="E190" s="315"/>
      <c r="F190" s="315"/>
      <c r="G190" s="315"/>
    </row>
    <row r="191" spans="5:7" x14ac:dyDescent="0.35">
      <c r="E191" s="315"/>
      <c r="F191" s="315"/>
      <c r="G191" s="315"/>
    </row>
    <row r="192" spans="5:7" x14ac:dyDescent="0.35">
      <c r="E192" s="315"/>
      <c r="F192" s="315"/>
      <c r="G192" s="315"/>
    </row>
    <row r="193" spans="5:7" x14ac:dyDescent="0.35">
      <c r="E193" s="315"/>
      <c r="F193" s="315"/>
      <c r="G193" s="315"/>
    </row>
    <row r="194" spans="5:7" x14ac:dyDescent="0.35">
      <c r="E194" s="315"/>
      <c r="F194" s="315"/>
      <c r="G194" s="315"/>
    </row>
    <row r="195" spans="5:7" x14ac:dyDescent="0.35">
      <c r="E195" s="315"/>
      <c r="F195" s="315"/>
      <c r="G195" s="315"/>
    </row>
    <row r="196" spans="5:7" x14ac:dyDescent="0.35">
      <c r="E196" s="315"/>
      <c r="F196" s="315"/>
      <c r="G196" s="315"/>
    </row>
    <row r="197" spans="5:7" x14ac:dyDescent="0.35">
      <c r="E197" s="315"/>
      <c r="F197" s="315"/>
      <c r="G197" s="315"/>
    </row>
    <row r="198" spans="5:7" x14ac:dyDescent="0.35">
      <c r="E198" s="315"/>
      <c r="F198" s="315"/>
      <c r="G198" s="315"/>
    </row>
    <row r="199" spans="5:7" x14ac:dyDescent="0.35">
      <c r="E199" s="315"/>
      <c r="F199" s="315"/>
      <c r="G199" s="315"/>
    </row>
    <row r="200" spans="5:7" x14ac:dyDescent="0.35">
      <c r="E200" s="315"/>
      <c r="F200" s="315"/>
      <c r="G200" s="315"/>
    </row>
    <row r="201" spans="5:7" x14ac:dyDescent="0.35">
      <c r="E201" s="315"/>
      <c r="F201" s="315"/>
      <c r="G201" s="315"/>
    </row>
    <row r="202" spans="5:7" x14ac:dyDescent="0.35">
      <c r="E202" s="315"/>
      <c r="F202" s="315"/>
      <c r="G202" s="315"/>
    </row>
    <row r="203" spans="5:7" x14ac:dyDescent="0.35">
      <c r="E203" s="315"/>
      <c r="F203" s="315"/>
      <c r="G203" s="315"/>
    </row>
    <row r="204" spans="5:7" x14ac:dyDescent="0.35">
      <c r="E204" s="315"/>
      <c r="F204" s="315"/>
      <c r="G204" s="315"/>
    </row>
    <row r="205" spans="5:7" x14ac:dyDescent="0.35">
      <c r="E205" s="315"/>
      <c r="F205" s="315"/>
      <c r="G205" s="315"/>
    </row>
    <row r="206" spans="5:7" x14ac:dyDescent="0.35">
      <c r="E206" s="315"/>
      <c r="F206" s="315"/>
      <c r="G206" s="315"/>
    </row>
    <row r="207" spans="5:7" x14ac:dyDescent="0.35">
      <c r="E207" s="315"/>
      <c r="F207" s="315"/>
      <c r="G207" s="315"/>
    </row>
    <row r="208" spans="5:7" x14ac:dyDescent="0.35">
      <c r="E208" s="315"/>
      <c r="F208" s="315"/>
      <c r="G208" s="315"/>
    </row>
    <row r="209" spans="5:7" x14ac:dyDescent="0.35">
      <c r="E209" s="315"/>
      <c r="F209" s="315"/>
      <c r="G209" s="315"/>
    </row>
    <row r="210" spans="5:7" x14ac:dyDescent="0.35">
      <c r="E210" s="315"/>
      <c r="F210" s="315"/>
      <c r="G210" s="315"/>
    </row>
    <row r="211" spans="5:7" x14ac:dyDescent="0.35">
      <c r="E211" s="315"/>
      <c r="F211" s="315"/>
      <c r="G211" s="315"/>
    </row>
    <row r="212" spans="5:7" x14ac:dyDescent="0.35">
      <c r="E212" s="315"/>
      <c r="F212" s="315"/>
      <c r="G212" s="315"/>
    </row>
    <row r="213" spans="5:7" x14ac:dyDescent="0.35">
      <c r="E213" s="315"/>
      <c r="F213" s="315"/>
      <c r="G213" s="315"/>
    </row>
    <row r="214" spans="5:7" x14ac:dyDescent="0.35">
      <c r="E214" s="315"/>
      <c r="F214" s="315"/>
      <c r="G214" s="315"/>
    </row>
    <row r="215" spans="5:7" x14ac:dyDescent="0.35">
      <c r="E215" s="315"/>
      <c r="F215" s="315"/>
      <c r="G215" s="315"/>
    </row>
    <row r="216" spans="5:7" x14ac:dyDescent="0.35">
      <c r="E216" s="315"/>
      <c r="F216" s="315"/>
      <c r="G216" s="315"/>
    </row>
    <row r="217" spans="5:7" x14ac:dyDescent="0.35">
      <c r="E217" s="315"/>
      <c r="F217" s="315"/>
      <c r="G217" s="315"/>
    </row>
    <row r="218" spans="5:7" x14ac:dyDescent="0.35">
      <c r="E218" s="315"/>
      <c r="F218" s="315"/>
      <c r="G218" s="315"/>
    </row>
    <row r="219" spans="5:7" x14ac:dyDescent="0.35">
      <c r="E219" s="315"/>
      <c r="F219" s="315"/>
      <c r="G219" s="315"/>
    </row>
    <row r="220" spans="5:7" x14ac:dyDescent="0.35">
      <c r="E220" s="315"/>
      <c r="F220" s="315"/>
      <c r="G220" s="315"/>
    </row>
    <row r="221" spans="5:7" x14ac:dyDescent="0.35">
      <c r="E221" s="315"/>
      <c r="F221" s="315"/>
      <c r="G221" s="315"/>
    </row>
    <row r="222" spans="5:7" x14ac:dyDescent="0.35">
      <c r="E222" s="315"/>
      <c r="F222" s="315"/>
      <c r="G222" s="315"/>
    </row>
    <row r="223" spans="5:7" x14ac:dyDescent="0.35">
      <c r="E223" s="315"/>
      <c r="F223" s="315"/>
      <c r="G223" s="315"/>
    </row>
    <row r="224" spans="5:7" x14ac:dyDescent="0.35">
      <c r="E224" s="315"/>
      <c r="F224" s="315"/>
      <c r="G224" s="315"/>
    </row>
    <row r="225" spans="5:7" x14ac:dyDescent="0.35">
      <c r="E225" s="315"/>
      <c r="F225" s="315"/>
      <c r="G225" s="315"/>
    </row>
    <row r="226" spans="5:7" x14ac:dyDescent="0.35">
      <c r="E226" s="315"/>
      <c r="F226" s="315"/>
      <c r="G226" s="315"/>
    </row>
    <row r="227" spans="5:7" x14ac:dyDescent="0.35">
      <c r="E227" s="315"/>
      <c r="F227" s="315"/>
      <c r="G227" s="315"/>
    </row>
    <row r="228" spans="5:7" x14ac:dyDescent="0.35">
      <c r="E228" s="315"/>
      <c r="F228" s="315"/>
      <c r="G228" s="315"/>
    </row>
    <row r="229" spans="5:7" x14ac:dyDescent="0.35">
      <c r="E229" s="315"/>
      <c r="F229" s="315"/>
      <c r="G229" s="315"/>
    </row>
    <row r="230" spans="5:7" x14ac:dyDescent="0.35">
      <c r="E230" s="315"/>
      <c r="F230" s="315"/>
      <c r="G230" s="315"/>
    </row>
    <row r="231" spans="5:7" x14ac:dyDescent="0.35">
      <c r="E231" s="315"/>
      <c r="F231" s="315"/>
      <c r="G231" s="315"/>
    </row>
    <row r="232" spans="5:7" x14ac:dyDescent="0.35">
      <c r="E232" s="315"/>
      <c r="F232" s="315"/>
      <c r="G232" s="315"/>
    </row>
    <row r="233" spans="5:7" x14ac:dyDescent="0.35">
      <c r="E233" s="315"/>
      <c r="F233" s="315"/>
      <c r="G233" s="315"/>
    </row>
    <row r="234" spans="5:7" x14ac:dyDescent="0.35">
      <c r="E234" s="315"/>
      <c r="F234" s="315"/>
      <c r="G234" s="315"/>
    </row>
    <row r="235" spans="5:7" x14ac:dyDescent="0.35">
      <c r="E235" s="315"/>
      <c r="F235" s="315"/>
      <c r="G235" s="315"/>
    </row>
    <row r="236" spans="5:7" x14ac:dyDescent="0.35">
      <c r="E236" s="315"/>
      <c r="F236" s="315"/>
      <c r="G236" s="315"/>
    </row>
    <row r="237" spans="5:7" x14ac:dyDescent="0.35">
      <c r="E237" s="315"/>
      <c r="F237" s="315"/>
      <c r="G237" s="315"/>
    </row>
    <row r="238" spans="5:7" x14ac:dyDescent="0.35">
      <c r="E238" s="315"/>
      <c r="F238" s="315"/>
      <c r="G238" s="315"/>
    </row>
    <row r="239" spans="5:7" x14ac:dyDescent="0.35">
      <c r="E239" s="315"/>
      <c r="F239" s="315"/>
      <c r="G239" s="315"/>
    </row>
    <row r="240" spans="5:7" x14ac:dyDescent="0.35">
      <c r="E240" s="315"/>
      <c r="F240" s="315"/>
      <c r="G240" s="315"/>
    </row>
    <row r="241" spans="5:7" x14ac:dyDescent="0.35">
      <c r="E241" s="315"/>
      <c r="F241" s="315"/>
      <c r="G241" s="315"/>
    </row>
    <row r="242" spans="5:7" x14ac:dyDescent="0.35">
      <c r="E242" s="315"/>
      <c r="F242" s="315"/>
      <c r="G242" s="315"/>
    </row>
    <row r="243" spans="5:7" x14ac:dyDescent="0.35">
      <c r="E243" s="315"/>
      <c r="F243" s="315"/>
      <c r="G243" s="315"/>
    </row>
    <row r="244" spans="5:7" x14ac:dyDescent="0.35">
      <c r="E244" s="315"/>
      <c r="F244" s="315"/>
      <c r="G244" s="315"/>
    </row>
    <row r="245" spans="5:7" x14ac:dyDescent="0.35">
      <c r="E245" s="315"/>
      <c r="F245" s="315"/>
      <c r="G245" s="315"/>
    </row>
    <row r="246" spans="5:7" x14ac:dyDescent="0.35">
      <c r="E246" s="315"/>
      <c r="F246" s="315"/>
      <c r="G246" s="315"/>
    </row>
    <row r="247" spans="5:7" x14ac:dyDescent="0.35">
      <c r="E247" s="315"/>
      <c r="F247" s="315"/>
      <c r="G247" s="315"/>
    </row>
    <row r="248" spans="5:7" x14ac:dyDescent="0.35">
      <c r="E248" s="315"/>
      <c r="F248" s="315"/>
      <c r="G248" s="315"/>
    </row>
    <row r="249" spans="5:7" x14ac:dyDescent="0.35">
      <c r="E249" s="315"/>
      <c r="F249" s="315"/>
      <c r="G249" s="315"/>
    </row>
    <row r="250" spans="5:7" x14ac:dyDescent="0.35">
      <c r="E250" s="315"/>
      <c r="F250" s="315"/>
      <c r="G250" s="315"/>
    </row>
    <row r="251" spans="5:7" x14ac:dyDescent="0.35">
      <c r="E251" s="315"/>
      <c r="F251" s="315"/>
      <c r="G251" s="315"/>
    </row>
    <row r="252" spans="5:7" x14ac:dyDescent="0.35">
      <c r="E252" s="315"/>
      <c r="F252" s="315"/>
      <c r="G252" s="315"/>
    </row>
    <row r="253" spans="5:7" x14ac:dyDescent="0.35">
      <c r="E253" s="315"/>
      <c r="F253" s="315"/>
      <c r="G253" s="315"/>
    </row>
    <row r="254" spans="5:7" x14ac:dyDescent="0.35">
      <c r="E254" s="315"/>
      <c r="F254" s="315"/>
      <c r="G254" s="315"/>
    </row>
    <row r="255" spans="5:7" x14ac:dyDescent="0.35">
      <c r="E255" s="315"/>
      <c r="F255" s="315"/>
      <c r="G255" s="315"/>
    </row>
    <row r="256" spans="5:7" x14ac:dyDescent="0.35">
      <c r="E256" s="315"/>
      <c r="F256" s="315"/>
      <c r="G256" s="315"/>
    </row>
    <row r="257" spans="5:7" x14ac:dyDescent="0.35">
      <c r="E257" s="315"/>
      <c r="F257" s="315"/>
      <c r="G257" s="315"/>
    </row>
    <row r="258" spans="5:7" x14ac:dyDescent="0.35">
      <c r="E258" s="315"/>
      <c r="F258" s="315"/>
      <c r="G258" s="315"/>
    </row>
    <row r="259" spans="5:7" x14ac:dyDescent="0.35">
      <c r="E259" s="315"/>
      <c r="F259" s="315"/>
      <c r="G259" s="315"/>
    </row>
    <row r="260" spans="5:7" x14ac:dyDescent="0.35">
      <c r="E260" s="315"/>
      <c r="F260" s="315"/>
      <c r="G260" s="315"/>
    </row>
    <row r="261" spans="5:7" x14ac:dyDescent="0.35">
      <c r="E261" s="315"/>
      <c r="F261" s="315"/>
      <c r="G261" s="315"/>
    </row>
    <row r="262" spans="5:7" x14ac:dyDescent="0.35">
      <c r="E262" s="315"/>
      <c r="F262" s="315"/>
      <c r="G262" s="315"/>
    </row>
    <row r="263" spans="5:7" x14ac:dyDescent="0.35">
      <c r="E263" s="315"/>
      <c r="F263" s="315"/>
      <c r="G263" s="315"/>
    </row>
    <row r="264" spans="5:7" x14ac:dyDescent="0.35">
      <c r="E264" s="315"/>
      <c r="F264" s="315"/>
      <c r="G264" s="315"/>
    </row>
    <row r="265" spans="5:7" x14ac:dyDescent="0.35">
      <c r="E265" s="315"/>
      <c r="F265" s="315"/>
      <c r="G265" s="315"/>
    </row>
    <row r="266" spans="5:7" x14ac:dyDescent="0.35">
      <c r="E266" s="315"/>
      <c r="F266" s="315"/>
      <c r="G266" s="315"/>
    </row>
    <row r="267" spans="5:7" x14ac:dyDescent="0.35">
      <c r="E267" s="315"/>
      <c r="F267" s="315"/>
      <c r="G267" s="315"/>
    </row>
    <row r="268" spans="5:7" x14ac:dyDescent="0.35">
      <c r="E268" s="315"/>
      <c r="F268" s="315"/>
      <c r="G268" s="315"/>
    </row>
    <row r="269" spans="5:7" x14ac:dyDescent="0.35">
      <c r="E269" s="315"/>
      <c r="F269" s="315"/>
      <c r="G269" s="315"/>
    </row>
    <row r="270" spans="5:7" x14ac:dyDescent="0.35">
      <c r="E270" s="315"/>
      <c r="F270" s="315"/>
      <c r="G270" s="315"/>
    </row>
    <row r="271" spans="5:7" x14ac:dyDescent="0.35">
      <c r="E271" s="315"/>
      <c r="F271" s="315"/>
      <c r="G271" s="315"/>
    </row>
    <row r="272" spans="5:7" x14ac:dyDescent="0.35">
      <c r="E272" s="315"/>
      <c r="F272" s="315"/>
      <c r="G272" s="315"/>
    </row>
    <row r="273" spans="5:7" x14ac:dyDescent="0.35">
      <c r="E273" s="315"/>
      <c r="F273" s="315"/>
      <c r="G273" s="315"/>
    </row>
    <row r="274" spans="5:7" x14ac:dyDescent="0.35">
      <c r="E274" s="315"/>
      <c r="F274" s="315"/>
      <c r="G274" s="315"/>
    </row>
    <row r="275" spans="5:7" x14ac:dyDescent="0.35">
      <c r="E275" s="315"/>
      <c r="F275" s="315"/>
      <c r="G275" s="315"/>
    </row>
    <row r="276" spans="5:7" x14ac:dyDescent="0.35">
      <c r="E276" s="315"/>
      <c r="F276" s="315"/>
      <c r="G276" s="315"/>
    </row>
    <row r="277" spans="5:7" x14ac:dyDescent="0.35">
      <c r="E277" s="315"/>
      <c r="F277" s="315"/>
      <c r="G277" s="315"/>
    </row>
    <row r="278" spans="5:7" x14ac:dyDescent="0.35">
      <c r="E278" s="315"/>
      <c r="F278" s="315"/>
      <c r="G278" s="315"/>
    </row>
    <row r="279" spans="5:7" x14ac:dyDescent="0.35">
      <c r="E279" s="315"/>
      <c r="F279" s="315"/>
      <c r="G279" s="315"/>
    </row>
    <row r="280" spans="5:7" x14ac:dyDescent="0.35">
      <c r="E280" s="315"/>
      <c r="F280" s="315"/>
      <c r="G280" s="315"/>
    </row>
    <row r="281" spans="5:7" x14ac:dyDescent="0.35">
      <c r="E281" s="315"/>
      <c r="F281" s="315"/>
      <c r="G281" s="315"/>
    </row>
    <row r="282" spans="5:7" x14ac:dyDescent="0.35">
      <c r="E282" s="315"/>
      <c r="F282" s="315"/>
      <c r="G282" s="315"/>
    </row>
    <row r="283" spans="5:7" x14ac:dyDescent="0.35">
      <c r="E283" s="315"/>
      <c r="F283" s="315"/>
      <c r="G283" s="315"/>
    </row>
    <row r="284" spans="5:7" x14ac:dyDescent="0.35">
      <c r="E284" s="315"/>
      <c r="F284" s="315"/>
      <c r="G284" s="315"/>
    </row>
    <row r="285" spans="5:7" x14ac:dyDescent="0.35">
      <c r="E285" s="315"/>
      <c r="F285" s="315"/>
      <c r="G285" s="315"/>
    </row>
    <row r="286" spans="5:7" x14ac:dyDescent="0.35">
      <c r="E286" s="315"/>
      <c r="F286" s="315"/>
      <c r="G286" s="315"/>
    </row>
    <row r="287" spans="5:7" x14ac:dyDescent="0.35">
      <c r="E287" s="315"/>
      <c r="F287" s="315"/>
      <c r="G287" s="315"/>
    </row>
    <row r="288" spans="5:7" x14ac:dyDescent="0.35">
      <c r="E288" s="315"/>
      <c r="F288" s="315"/>
      <c r="G288" s="315"/>
    </row>
    <row r="289" spans="5:7" x14ac:dyDescent="0.35">
      <c r="E289" s="315"/>
      <c r="F289" s="315"/>
      <c r="G289" s="315"/>
    </row>
    <row r="290" spans="5:7" x14ac:dyDescent="0.35">
      <c r="E290" s="315"/>
      <c r="F290" s="315"/>
      <c r="G290" s="315"/>
    </row>
    <row r="291" spans="5:7" x14ac:dyDescent="0.35">
      <c r="E291" s="315"/>
      <c r="F291" s="315"/>
      <c r="G291" s="315"/>
    </row>
    <row r="292" spans="5:7" x14ac:dyDescent="0.35">
      <c r="E292" s="315"/>
      <c r="F292" s="315"/>
      <c r="G292" s="315"/>
    </row>
    <row r="293" spans="5:7" x14ac:dyDescent="0.35">
      <c r="E293" s="315"/>
      <c r="F293" s="315"/>
      <c r="G293" s="315"/>
    </row>
    <row r="294" spans="5:7" x14ac:dyDescent="0.35">
      <c r="E294" s="315"/>
      <c r="F294" s="315"/>
      <c r="G294" s="315"/>
    </row>
    <row r="295" spans="5:7" x14ac:dyDescent="0.35">
      <c r="E295" s="315"/>
      <c r="F295" s="315"/>
      <c r="G295" s="315"/>
    </row>
    <row r="296" spans="5:7" x14ac:dyDescent="0.35">
      <c r="E296" s="315"/>
      <c r="F296" s="315"/>
      <c r="G296" s="315"/>
    </row>
    <row r="297" spans="5:7" x14ac:dyDescent="0.35">
      <c r="E297" s="315"/>
      <c r="F297" s="315"/>
      <c r="G297" s="315"/>
    </row>
    <row r="298" spans="5:7" x14ac:dyDescent="0.35">
      <c r="E298" s="315"/>
      <c r="F298" s="315"/>
      <c r="G298" s="315"/>
    </row>
    <row r="299" spans="5:7" x14ac:dyDescent="0.35">
      <c r="E299" s="315"/>
      <c r="F299" s="315"/>
      <c r="G299" s="315"/>
    </row>
    <row r="300" spans="5:7" x14ac:dyDescent="0.35">
      <c r="E300" s="315"/>
      <c r="F300" s="315"/>
      <c r="G300" s="315"/>
    </row>
    <row r="301" spans="5:7" x14ac:dyDescent="0.35">
      <c r="E301" s="315"/>
      <c r="F301" s="315"/>
      <c r="G301" s="315"/>
    </row>
    <row r="302" spans="5:7" x14ac:dyDescent="0.35">
      <c r="E302" s="315"/>
      <c r="F302" s="315"/>
      <c r="G302" s="315"/>
    </row>
    <row r="303" spans="5:7" x14ac:dyDescent="0.35">
      <c r="E303" s="315"/>
      <c r="F303" s="315"/>
      <c r="G303" s="315"/>
    </row>
    <row r="304" spans="5:7" x14ac:dyDescent="0.35">
      <c r="E304" s="315"/>
      <c r="F304" s="315"/>
      <c r="G304" s="315"/>
    </row>
    <row r="305" spans="5:7" x14ac:dyDescent="0.35">
      <c r="E305" s="315"/>
      <c r="F305" s="315"/>
      <c r="G305" s="315"/>
    </row>
    <row r="306" spans="5:7" x14ac:dyDescent="0.35">
      <c r="E306" s="315"/>
      <c r="F306" s="315"/>
      <c r="G306" s="315"/>
    </row>
    <row r="307" spans="5:7" x14ac:dyDescent="0.35">
      <c r="E307" s="315"/>
      <c r="F307" s="315"/>
      <c r="G307" s="315"/>
    </row>
    <row r="308" spans="5:7" x14ac:dyDescent="0.35">
      <c r="E308" s="315"/>
      <c r="F308" s="315"/>
      <c r="G308" s="315"/>
    </row>
    <row r="309" spans="5:7" x14ac:dyDescent="0.35">
      <c r="E309" s="315"/>
      <c r="F309" s="315"/>
      <c r="G309" s="315"/>
    </row>
    <row r="310" spans="5:7" x14ac:dyDescent="0.35">
      <c r="E310" s="315"/>
      <c r="F310" s="315"/>
      <c r="G310" s="315"/>
    </row>
    <row r="311" spans="5:7" x14ac:dyDescent="0.35">
      <c r="E311" s="315"/>
      <c r="F311" s="315"/>
      <c r="G311" s="315"/>
    </row>
    <row r="312" spans="5:7" x14ac:dyDescent="0.35">
      <c r="E312" s="315"/>
      <c r="F312" s="315"/>
      <c r="G312" s="315"/>
    </row>
    <row r="313" spans="5:7" x14ac:dyDescent="0.35">
      <c r="E313" s="315"/>
      <c r="F313" s="315"/>
      <c r="G313" s="315"/>
    </row>
    <row r="314" spans="5:7" x14ac:dyDescent="0.35">
      <c r="E314" s="315"/>
      <c r="F314" s="315"/>
      <c r="G314" s="315"/>
    </row>
    <row r="315" spans="5:7" x14ac:dyDescent="0.35">
      <c r="E315" s="315"/>
      <c r="F315" s="315"/>
      <c r="G315" s="315"/>
    </row>
    <row r="316" spans="5:7" x14ac:dyDescent="0.35">
      <c r="E316" s="315"/>
      <c r="F316" s="315"/>
      <c r="G316" s="315"/>
    </row>
    <row r="317" spans="5:7" x14ac:dyDescent="0.35">
      <c r="E317" s="315"/>
      <c r="F317" s="315"/>
      <c r="G317" s="315"/>
    </row>
    <row r="318" spans="5:7" x14ac:dyDescent="0.35">
      <c r="E318" s="315"/>
      <c r="F318" s="315"/>
      <c r="G318" s="315"/>
    </row>
    <row r="319" spans="5:7" x14ac:dyDescent="0.35">
      <c r="E319" s="315"/>
      <c r="F319" s="315"/>
      <c r="G319" s="315"/>
    </row>
    <row r="320" spans="5:7" x14ac:dyDescent="0.35">
      <c r="E320" s="315"/>
      <c r="F320" s="315"/>
      <c r="G320" s="315"/>
    </row>
    <row r="321" spans="5:7" x14ac:dyDescent="0.35">
      <c r="E321" s="315"/>
      <c r="F321" s="315"/>
      <c r="G321" s="315"/>
    </row>
    <row r="322" spans="5:7" x14ac:dyDescent="0.35">
      <c r="E322" s="315"/>
      <c r="F322" s="315"/>
      <c r="G322" s="315"/>
    </row>
    <row r="323" spans="5:7" x14ac:dyDescent="0.35">
      <c r="E323" s="315"/>
      <c r="F323" s="315"/>
      <c r="G323" s="315"/>
    </row>
    <row r="324" spans="5:7" x14ac:dyDescent="0.35">
      <c r="E324" s="315"/>
      <c r="F324" s="315"/>
      <c r="G324" s="315"/>
    </row>
    <row r="325" spans="5:7" x14ac:dyDescent="0.35">
      <c r="E325" s="315"/>
      <c r="F325" s="315"/>
      <c r="G325" s="315"/>
    </row>
    <row r="326" spans="5:7" x14ac:dyDescent="0.35">
      <c r="E326" s="315"/>
      <c r="F326" s="315"/>
      <c r="G326" s="315"/>
    </row>
    <row r="327" spans="5:7" x14ac:dyDescent="0.35">
      <c r="E327" s="315"/>
      <c r="F327" s="315"/>
      <c r="G327" s="315"/>
    </row>
    <row r="328" spans="5:7" x14ac:dyDescent="0.35">
      <c r="E328" s="315"/>
      <c r="F328" s="315"/>
      <c r="G328" s="315"/>
    </row>
    <row r="329" spans="5:7" x14ac:dyDescent="0.35">
      <c r="E329" s="315"/>
      <c r="F329" s="315"/>
      <c r="G329" s="315"/>
    </row>
    <row r="330" spans="5:7" x14ac:dyDescent="0.35">
      <c r="E330" s="315"/>
      <c r="F330" s="315"/>
      <c r="G330" s="315"/>
    </row>
    <row r="331" spans="5:7" x14ac:dyDescent="0.35">
      <c r="E331" s="315"/>
      <c r="F331" s="315"/>
      <c r="G331" s="315"/>
    </row>
    <row r="332" spans="5:7" x14ac:dyDescent="0.35">
      <c r="E332" s="315"/>
      <c r="F332" s="315"/>
      <c r="G332" s="315"/>
    </row>
    <row r="333" spans="5:7" x14ac:dyDescent="0.35">
      <c r="E333" s="315"/>
      <c r="F333" s="315"/>
      <c r="G333" s="315"/>
    </row>
    <row r="334" spans="5:7" x14ac:dyDescent="0.35">
      <c r="E334" s="315"/>
      <c r="F334" s="315"/>
      <c r="G334" s="315"/>
    </row>
    <row r="335" spans="5:7" x14ac:dyDescent="0.35">
      <c r="E335" s="315"/>
      <c r="F335" s="315"/>
      <c r="G335" s="315"/>
    </row>
    <row r="336" spans="5:7" x14ac:dyDescent="0.35">
      <c r="E336" s="315"/>
      <c r="F336" s="315"/>
      <c r="G336" s="315"/>
    </row>
    <row r="337" spans="5:7" x14ac:dyDescent="0.35">
      <c r="E337" s="315"/>
      <c r="F337" s="315"/>
      <c r="G337" s="315"/>
    </row>
    <row r="338" spans="5:7" x14ac:dyDescent="0.35">
      <c r="E338" s="315"/>
      <c r="F338" s="315"/>
      <c r="G338" s="315"/>
    </row>
    <row r="339" spans="5:7" x14ac:dyDescent="0.35">
      <c r="E339" s="315"/>
      <c r="F339" s="315"/>
      <c r="G339" s="315"/>
    </row>
    <row r="340" spans="5:7" x14ac:dyDescent="0.35">
      <c r="E340" s="315"/>
      <c r="F340" s="315"/>
      <c r="G340" s="315"/>
    </row>
    <row r="341" spans="5:7" x14ac:dyDescent="0.35">
      <c r="E341" s="315"/>
      <c r="F341" s="315"/>
      <c r="G341" s="315"/>
    </row>
    <row r="342" spans="5:7" x14ac:dyDescent="0.35">
      <c r="E342" s="315"/>
      <c r="F342" s="315"/>
      <c r="G342" s="315"/>
    </row>
    <row r="343" spans="5:7" x14ac:dyDescent="0.35">
      <c r="E343" s="315"/>
      <c r="F343" s="315"/>
      <c r="G343" s="315"/>
    </row>
    <row r="344" spans="5:7" x14ac:dyDescent="0.35">
      <c r="E344" s="315"/>
      <c r="F344" s="315"/>
      <c r="G344" s="315"/>
    </row>
    <row r="345" spans="5:7" x14ac:dyDescent="0.35">
      <c r="E345" s="315"/>
      <c r="F345" s="315"/>
      <c r="G345" s="315"/>
    </row>
    <row r="346" spans="5:7" x14ac:dyDescent="0.35">
      <c r="E346" s="315"/>
      <c r="F346" s="315"/>
      <c r="G346" s="315"/>
    </row>
    <row r="347" spans="5:7" x14ac:dyDescent="0.35">
      <c r="E347" s="315"/>
      <c r="F347" s="315"/>
      <c r="G347" s="315"/>
    </row>
    <row r="348" spans="5:7" x14ac:dyDescent="0.35">
      <c r="E348" s="315"/>
      <c r="F348" s="315"/>
      <c r="G348" s="315"/>
    </row>
    <row r="349" spans="5:7" x14ac:dyDescent="0.35">
      <c r="E349" s="315"/>
      <c r="F349" s="315"/>
      <c r="G349" s="315"/>
    </row>
    <row r="350" spans="5:7" x14ac:dyDescent="0.35">
      <c r="E350" s="315"/>
      <c r="F350" s="315"/>
      <c r="G350" s="315"/>
    </row>
    <row r="351" spans="5:7" x14ac:dyDescent="0.35">
      <c r="E351" s="315"/>
      <c r="F351" s="315"/>
      <c r="G351" s="315"/>
    </row>
    <row r="352" spans="5:7" x14ac:dyDescent="0.35">
      <c r="E352" s="315"/>
      <c r="F352" s="315"/>
      <c r="G352" s="315"/>
    </row>
    <row r="353" spans="5:7" x14ac:dyDescent="0.35">
      <c r="E353" s="315"/>
      <c r="F353" s="315"/>
      <c r="G353" s="315"/>
    </row>
    <row r="354" spans="5:7" x14ac:dyDescent="0.35">
      <c r="E354" s="315"/>
      <c r="F354" s="315"/>
      <c r="G354" s="315"/>
    </row>
    <row r="355" spans="5:7" x14ac:dyDescent="0.35">
      <c r="E355" s="315"/>
      <c r="F355" s="315"/>
      <c r="G355" s="315"/>
    </row>
    <row r="356" spans="5:7" x14ac:dyDescent="0.35">
      <c r="E356" s="315"/>
      <c r="F356" s="315"/>
      <c r="G356" s="315"/>
    </row>
    <row r="357" spans="5:7" x14ac:dyDescent="0.35">
      <c r="E357" s="315"/>
      <c r="F357" s="315"/>
      <c r="G357" s="315"/>
    </row>
    <row r="358" spans="5:7" x14ac:dyDescent="0.35">
      <c r="E358" s="315"/>
      <c r="F358" s="315"/>
      <c r="G358" s="315"/>
    </row>
    <row r="359" spans="5:7" x14ac:dyDescent="0.35">
      <c r="E359" s="315"/>
      <c r="F359" s="315"/>
      <c r="G359" s="315"/>
    </row>
    <row r="360" spans="5:7" x14ac:dyDescent="0.35">
      <c r="E360" s="315"/>
      <c r="F360" s="315"/>
      <c r="G360" s="315"/>
    </row>
    <row r="361" spans="5:7" x14ac:dyDescent="0.35">
      <c r="E361" s="315"/>
      <c r="F361" s="315"/>
      <c r="G361" s="315"/>
    </row>
    <row r="362" spans="5:7" x14ac:dyDescent="0.35">
      <c r="E362" s="315"/>
      <c r="F362" s="315"/>
      <c r="G362" s="315"/>
    </row>
    <row r="363" spans="5:7" x14ac:dyDescent="0.35">
      <c r="E363" s="315"/>
      <c r="F363" s="315"/>
      <c r="G363" s="315"/>
    </row>
    <row r="364" spans="5:7" x14ac:dyDescent="0.35">
      <c r="E364" s="315"/>
      <c r="F364" s="315"/>
      <c r="G364" s="315"/>
    </row>
    <row r="365" spans="5:7" x14ac:dyDescent="0.35">
      <c r="E365" s="315"/>
      <c r="F365" s="315"/>
      <c r="G365" s="315"/>
    </row>
    <row r="366" spans="5:7" x14ac:dyDescent="0.35">
      <c r="E366" s="315"/>
      <c r="F366" s="315"/>
      <c r="G366" s="315"/>
    </row>
    <row r="367" spans="5:7" x14ac:dyDescent="0.35">
      <c r="E367" s="315"/>
      <c r="F367" s="315"/>
      <c r="G367" s="315"/>
    </row>
    <row r="368" spans="5:7" x14ac:dyDescent="0.35">
      <c r="E368" s="315"/>
      <c r="F368" s="315"/>
      <c r="G368" s="315"/>
    </row>
    <row r="369" spans="5:7" x14ac:dyDescent="0.35">
      <c r="E369" s="315"/>
      <c r="F369" s="315"/>
      <c r="G369" s="315"/>
    </row>
    <row r="370" spans="5:7" x14ac:dyDescent="0.35">
      <c r="E370" s="315"/>
      <c r="F370" s="315"/>
      <c r="G370" s="315"/>
    </row>
    <row r="371" spans="5:7" x14ac:dyDescent="0.35">
      <c r="E371" s="315"/>
      <c r="F371" s="315"/>
      <c r="G371" s="315"/>
    </row>
    <row r="372" spans="5:7" x14ac:dyDescent="0.35">
      <c r="E372" s="315"/>
      <c r="F372" s="315"/>
      <c r="G372" s="315"/>
    </row>
    <row r="373" spans="5:7" x14ac:dyDescent="0.35">
      <c r="E373" s="315"/>
      <c r="F373" s="315"/>
      <c r="G373" s="315"/>
    </row>
    <row r="374" spans="5:7" x14ac:dyDescent="0.35">
      <c r="E374" s="315"/>
      <c r="F374" s="315"/>
      <c r="G374" s="315"/>
    </row>
    <row r="375" spans="5:7" x14ac:dyDescent="0.35">
      <c r="E375" s="315"/>
      <c r="F375" s="315"/>
      <c r="G375" s="315"/>
    </row>
    <row r="376" spans="5:7" x14ac:dyDescent="0.35">
      <c r="E376" s="315"/>
      <c r="F376" s="315"/>
      <c r="G376" s="315"/>
    </row>
    <row r="377" spans="5:7" x14ac:dyDescent="0.35">
      <c r="E377" s="315"/>
      <c r="F377" s="315"/>
      <c r="G377" s="315"/>
    </row>
    <row r="378" spans="5:7" x14ac:dyDescent="0.35">
      <c r="E378" s="315"/>
      <c r="F378" s="315"/>
      <c r="G378" s="315"/>
    </row>
    <row r="379" spans="5:7" x14ac:dyDescent="0.35">
      <c r="E379" s="315"/>
      <c r="F379" s="315"/>
      <c r="G379" s="315"/>
    </row>
    <row r="380" spans="5:7" x14ac:dyDescent="0.35">
      <c r="E380" s="315"/>
      <c r="F380" s="315"/>
      <c r="G380" s="315"/>
    </row>
    <row r="381" spans="5:7" x14ac:dyDescent="0.35">
      <c r="E381" s="315"/>
      <c r="F381" s="315"/>
      <c r="G381" s="315"/>
    </row>
    <row r="382" spans="5:7" x14ac:dyDescent="0.35">
      <c r="E382" s="315"/>
      <c r="F382" s="315"/>
      <c r="G382" s="315"/>
    </row>
    <row r="383" spans="5:7" x14ac:dyDescent="0.35">
      <c r="E383" s="315"/>
      <c r="F383" s="315"/>
      <c r="G383" s="315"/>
    </row>
    <row r="384" spans="5:7" x14ac:dyDescent="0.35">
      <c r="E384" s="315"/>
      <c r="F384" s="315"/>
      <c r="G384" s="315"/>
    </row>
    <row r="385" spans="5:7" x14ac:dyDescent="0.35">
      <c r="E385" s="315"/>
      <c r="F385" s="315"/>
      <c r="G385" s="315"/>
    </row>
    <row r="386" spans="5:7" x14ac:dyDescent="0.35">
      <c r="E386" s="315"/>
      <c r="F386" s="315"/>
      <c r="G386" s="315"/>
    </row>
    <row r="387" spans="5:7" x14ac:dyDescent="0.35">
      <c r="E387" s="315"/>
      <c r="F387" s="315"/>
      <c r="G387" s="315"/>
    </row>
    <row r="388" spans="5:7" x14ac:dyDescent="0.35">
      <c r="E388" s="315"/>
      <c r="F388" s="315"/>
      <c r="G388" s="315"/>
    </row>
    <row r="389" spans="5:7" x14ac:dyDescent="0.35">
      <c r="E389" s="315"/>
      <c r="F389" s="315"/>
      <c r="G389" s="315"/>
    </row>
    <row r="390" spans="5:7" x14ac:dyDescent="0.35">
      <c r="E390" s="315"/>
      <c r="F390" s="315"/>
      <c r="G390" s="315"/>
    </row>
    <row r="391" spans="5:7" x14ac:dyDescent="0.35">
      <c r="E391" s="315"/>
      <c r="F391" s="315"/>
      <c r="G391" s="315"/>
    </row>
    <row r="392" spans="5:7" x14ac:dyDescent="0.35">
      <c r="E392" s="315"/>
      <c r="F392" s="315"/>
      <c r="G392" s="315"/>
    </row>
    <row r="393" spans="5:7" x14ac:dyDescent="0.35">
      <c r="E393" s="315"/>
      <c r="F393" s="315"/>
      <c r="G393" s="315"/>
    </row>
    <row r="394" spans="5:7" x14ac:dyDescent="0.35">
      <c r="E394" s="315"/>
      <c r="F394" s="315"/>
      <c r="G394" s="315"/>
    </row>
    <row r="395" spans="5:7" x14ac:dyDescent="0.35">
      <c r="E395" s="315"/>
      <c r="F395" s="315"/>
      <c r="G395" s="315"/>
    </row>
    <row r="396" spans="5:7" x14ac:dyDescent="0.35">
      <c r="E396" s="315"/>
      <c r="F396" s="315"/>
      <c r="G396" s="315"/>
    </row>
    <row r="397" spans="5:7" x14ac:dyDescent="0.35">
      <c r="E397" s="315"/>
      <c r="F397" s="315"/>
      <c r="G397" s="315"/>
    </row>
    <row r="398" spans="5:7" x14ac:dyDescent="0.35">
      <c r="E398" s="315"/>
      <c r="F398" s="315"/>
      <c r="G398" s="315"/>
    </row>
    <row r="399" spans="5:7" x14ac:dyDescent="0.35">
      <c r="E399" s="315"/>
      <c r="F399" s="315"/>
      <c r="G399" s="315"/>
    </row>
    <row r="400" spans="5:7" x14ac:dyDescent="0.35">
      <c r="E400" s="315"/>
      <c r="F400" s="315"/>
      <c r="G400" s="315"/>
    </row>
    <row r="401" spans="5:7" x14ac:dyDescent="0.35">
      <c r="E401" s="315"/>
      <c r="F401" s="315"/>
      <c r="G401" s="315"/>
    </row>
    <row r="402" spans="5:7" x14ac:dyDescent="0.35">
      <c r="E402" s="315"/>
      <c r="F402" s="315"/>
      <c r="G402" s="315"/>
    </row>
    <row r="403" spans="5:7" x14ac:dyDescent="0.35">
      <c r="E403" s="315"/>
      <c r="F403" s="315"/>
      <c r="G403" s="315"/>
    </row>
    <row r="404" spans="5:7" x14ac:dyDescent="0.35">
      <c r="E404" s="315"/>
      <c r="F404" s="315"/>
      <c r="G404" s="315"/>
    </row>
    <row r="405" spans="5:7" x14ac:dyDescent="0.35">
      <c r="E405" s="315"/>
      <c r="F405" s="315"/>
      <c r="G405" s="315"/>
    </row>
    <row r="406" spans="5:7" x14ac:dyDescent="0.35">
      <c r="E406" s="315"/>
      <c r="F406" s="315"/>
      <c r="G406" s="315"/>
    </row>
    <row r="407" spans="5:7" x14ac:dyDescent="0.35">
      <c r="E407" s="315"/>
      <c r="F407" s="315"/>
      <c r="G407" s="315"/>
    </row>
    <row r="408" spans="5:7" x14ac:dyDescent="0.35">
      <c r="E408" s="315"/>
      <c r="F408" s="315"/>
      <c r="G408" s="315"/>
    </row>
    <row r="409" spans="5:7" x14ac:dyDescent="0.35">
      <c r="E409" s="315"/>
      <c r="F409" s="315"/>
      <c r="G409" s="315"/>
    </row>
    <row r="410" spans="5:7" x14ac:dyDescent="0.35">
      <c r="E410" s="315"/>
      <c r="F410" s="315"/>
      <c r="G410" s="315"/>
    </row>
    <row r="411" spans="5:7" x14ac:dyDescent="0.35">
      <c r="E411" s="315"/>
      <c r="F411" s="315"/>
      <c r="G411" s="315"/>
    </row>
    <row r="412" spans="5:7" x14ac:dyDescent="0.35">
      <c r="E412" s="315"/>
      <c r="F412" s="315"/>
      <c r="G412" s="315"/>
    </row>
    <row r="413" spans="5:7" x14ac:dyDescent="0.35">
      <c r="E413" s="315"/>
      <c r="F413" s="315"/>
      <c r="G413" s="315"/>
    </row>
    <row r="414" spans="5:7" x14ac:dyDescent="0.35">
      <c r="E414" s="315"/>
      <c r="F414" s="315"/>
      <c r="G414" s="315"/>
    </row>
    <row r="415" spans="5:7" x14ac:dyDescent="0.35">
      <c r="E415" s="315"/>
      <c r="F415" s="315"/>
      <c r="G415" s="315"/>
    </row>
    <row r="416" spans="5:7" x14ac:dyDescent="0.35">
      <c r="E416" s="315"/>
      <c r="F416" s="315"/>
      <c r="G416" s="315"/>
    </row>
    <row r="417" spans="5:7" x14ac:dyDescent="0.35">
      <c r="E417" s="315"/>
      <c r="F417" s="315"/>
      <c r="G417" s="315"/>
    </row>
    <row r="418" spans="5:7" x14ac:dyDescent="0.35">
      <c r="E418" s="315"/>
      <c r="F418" s="315"/>
      <c r="G418" s="315"/>
    </row>
    <row r="419" spans="5:7" x14ac:dyDescent="0.35">
      <c r="E419" s="315"/>
      <c r="F419" s="315"/>
      <c r="G419" s="315"/>
    </row>
    <row r="420" spans="5:7" x14ac:dyDescent="0.35">
      <c r="E420" s="315"/>
      <c r="F420" s="315"/>
      <c r="G420" s="315"/>
    </row>
    <row r="421" spans="5:7" x14ac:dyDescent="0.35">
      <c r="E421" s="315"/>
      <c r="F421" s="315"/>
      <c r="G421" s="315"/>
    </row>
    <row r="422" spans="5:7" x14ac:dyDescent="0.35">
      <c r="E422" s="315"/>
      <c r="F422" s="315"/>
      <c r="G422" s="315"/>
    </row>
    <row r="423" spans="5:7" x14ac:dyDescent="0.35">
      <c r="E423" s="315"/>
      <c r="F423" s="315"/>
      <c r="G423" s="315"/>
    </row>
    <row r="424" spans="5:7" x14ac:dyDescent="0.35">
      <c r="E424" s="315"/>
      <c r="F424" s="315"/>
      <c r="G424" s="315"/>
    </row>
    <row r="425" spans="5:7" x14ac:dyDescent="0.35">
      <c r="E425" s="315"/>
      <c r="F425" s="315"/>
      <c r="G425" s="315"/>
    </row>
    <row r="426" spans="5:7" x14ac:dyDescent="0.35">
      <c r="E426" s="315"/>
      <c r="F426" s="315"/>
      <c r="G426" s="315"/>
    </row>
    <row r="427" spans="5:7" x14ac:dyDescent="0.35">
      <c r="E427" s="315"/>
      <c r="F427" s="315"/>
      <c r="G427" s="315"/>
    </row>
    <row r="428" spans="5:7" x14ac:dyDescent="0.35">
      <c r="E428" s="315"/>
      <c r="F428" s="315"/>
      <c r="G428" s="315"/>
    </row>
    <row r="429" spans="5:7" x14ac:dyDescent="0.35">
      <c r="E429" s="315"/>
      <c r="F429" s="315"/>
      <c r="G429" s="315"/>
    </row>
    <row r="430" spans="5:7" x14ac:dyDescent="0.35">
      <c r="E430" s="315"/>
      <c r="F430" s="315"/>
      <c r="G430" s="315"/>
    </row>
    <row r="431" spans="5:7" x14ac:dyDescent="0.35">
      <c r="E431" s="315"/>
      <c r="F431" s="315"/>
      <c r="G431" s="315"/>
    </row>
    <row r="432" spans="5:7" x14ac:dyDescent="0.35">
      <c r="E432" s="315"/>
      <c r="F432" s="315"/>
      <c r="G432" s="315"/>
    </row>
    <row r="433" spans="5:7" x14ac:dyDescent="0.35">
      <c r="E433" s="315"/>
      <c r="F433" s="315"/>
      <c r="G433" s="315"/>
    </row>
    <row r="434" spans="5:7" x14ac:dyDescent="0.35">
      <c r="E434" s="315"/>
      <c r="F434" s="315"/>
      <c r="G434" s="315"/>
    </row>
    <row r="435" spans="5:7" x14ac:dyDescent="0.35">
      <c r="E435" s="315"/>
      <c r="F435" s="315"/>
      <c r="G435" s="315"/>
    </row>
    <row r="436" spans="5:7" x14ac:dyDescent="0.35">
      <c r="E436" s="315"/>
      <c r="F436" s="315"/>
      <c r="G436" s="315"/>
    </row>
    <row r="437" spans="5:7" x14ac:dyDescent="0.35">
      <c r="E437" s="315"/>
      <c r="F437" s="315"/>
      <c r="G437" s="315"/>
    </row>
    <row r="438" spans="5:7" x14ac:dyDescent="0.35">
      <c r="E438" s="315"/>
      <c r="F438" s="315"/>
      <c r="G438" s="315"/>
    </row>
    <row r="439" spans="5:7" x14ac:dyDescent="0.35">
      <c r="E439" s="315"/>
      <c r="F439" s="315"/>
      <c r="G439" s="315"/>
    </row>
    <row r="440" spans="5:7" x14ac:dyDescent="0.35">
      <c r="E440" s="315"/>
      <c r="F440" s="315"/>
      <c r="G440" s="315"/>
    </row>
    <row r="441" spans="5:7" x14ac:dyDescent="0.35">
      <c r="E441" s="315"/>
      <c r="F441" s="315"/>
      <c r="G441" s="315"/>
    </row>
    <row r="442" spans="5:7" x14ac:dyDescent="0.35">
      <c r="E442" s="315"/>
      <c r="F442" s="315"/>
      <c r="G442" s="315"/>
    </row>
    <row r="443" spans="5:7" x14ac:dyDescent="0.35">
      <c r="E443" s="315"/>
      <c r="F443" s="315"/>
      <c r="G443" s="315"/>
    </row>
    <row r="444" spans="5:7" x14ac:dyDescent="0.35">
      <c r="E444" s="315"/>
      <c r="F444" s="315"/>
      <c r="G444" s="315"/>
    </row>
    <row r="445" spans="5:7" x14ac:dyDescent="0.35">
      <c r="E445" s="315"/>
      <c r="F445" s="315"/>
      <c r="G445" s="315"/>
    </row>
    <row r="446" spans="5:7" x14ac:dyDescent="0.35">
      <c r="E446" s="315"/>
      <c r="F446" s="315"/>
      <c r="G446" s="315"/>
    </row>
    <row r="447" spans="5:7" x14ac:dyDescent="0.35">
      <c r="E447" s="315"/>
      <c r="F447" s="315"/>
      <c r="G447" s="315"/>
    </row>
    <row r="448" spans="5:7" x14ac:dyDescent="0.35">
      <c r="E448" s="315"/>
      <c r="F448" s="315"/>
      <c r="G448" s="315"/>
    </row>
    <row r="449" spans="5:7" x14ac:dyDescent="0.35">
      <c r="E449" s="315"/>
      <c r="F449" s="315"/>
      <c r="G449" s="315"/>
    </row>
    <row r="450" spans="5:7" x14ac:dyDescent="0.35">
      <c r="E450" s="315"/>
      <c r="F450" s="315"/>
      <c r="G450" s="315"/>
    </row>
    <row r="451" spans="5:7" x14ac:dyDescent="0.35">
      <c r="E451" s="315"/>
      <c r="F451" s="315"/>
      <c r="G451" s="315"/>
    </row>
    <row r="452" spans="5:7" x14ac:dyDescent="0.35">
      <c r="E452" s="315"/>
      <c r="F452" s="315"/>
      <c r="G452" s="315"/>
    </row>
    <row r="453" spans="5:7" x14ac:dyDescent="0.35">
      <c r="E453" s="315"/>
      <c r="F453" s="315"/>
      <c r="G453" s="315"/>
    </row>
    <row r="454" spans="5:7" x14ac:dyDescent="0.35">
      <c r="E454" s="315"/>
      <c r="F454" s="315"/>
      <c r="G454" s="315"/>
    </row>
    <row r="455" spans="5:7" x14ac:dyDescent="0.35">
      <c r="E455" s="315"/>
      <c r="F455" s="315"/>
      <c r="G455" s="315"/>
    </row>
    <row r="456" spans="5:7" x14ac:dyDescent="0.35">
      <c r="E456" s="315"/>
      <c r="F456" s="315"/>
      <c r="G456" s="315"/>
    </row>
    <row r="457" spans="5:7" x14ac:dyDescent="0.35">
      <c r="E457" s="315"/>
      <c r="F457" s="315"/>
      <c r="G457" s="315"/>
    </row>
    <row r="458" spans="5:7" x14ac:dyDescent="0.35">
      <c r="E458" s="315"/>
      <c r="F458" s="315"/>
      <c r="G458" s="315"/>
    </row>
    <row r="459" spans="5:7" x14ac:dyDescent="0.35">
      <c r="E459" s="315"/>
      <c r="F459" s="315"/>
      <c r="G459" s="315"/>
    </row>
    <row r="460" spans="5:7" x14ac:dyDescent="0.35">
      <c r="E460" s="315"/>
      <c r="F460" s="315"/>
      <c r="G460" s="315"/>
    </row>
    <row r="461" spans="5:7" x14ac:dyDescent="0.35">
      <c r="E461" s="315"/>
      <c r="F461" s="315"/>
      <c r="G461" s="315"/>
    </row>
    <row r="462" spans="5:7" x14ac:dyDescent="0.35">
      <c r="E462" s="315"/>
      <c r="F462" s="315"/>
      <c r="G462" s="315"/>
    </row>
    <row r="463" spans="5:7" x14ac:dyDescent="0.35">
      <c r="E463" s="315"/>
      <c r="F463" s="315"/>
      <c r="G463" s="315"/>
    </row>
    <row r="464" spans="5:7" x14ac:dyDescent="0.35">
      <c r="E464" s="315"/>
      <c r="F464" s="315"/>
      <c r="G464" s="315"/>
    </row>
    <row r="465" spans="5:7" x14ac:dyDescent="0.35">
      <c r="E465" s="315"/>
      <c r="F465" s="315"/>
      <c r="G465" s="315"/>
    </row>
    <row r="466" spans="5:7" x14ac:dyDescent="0.35">
      <c r="E466" s="315"/>
      <c r="F466" s="315"/>
      <c r="G466" s="315"/>
    </row>
    <row r="467" spans="5:7" x14ac:dyDescent="0.35">
      <c r="E467" s="315"/>
      <c r="F467" s="315"/>
      <c r="G467" s="315"/>
    </row>
    <row r="468" spans="5:7" x14ac:dyDescent="0.35">
      <c r="E468" s="315"/>
      <c r="F468" s="315"/>
      <c r="G468" s="315"/>
    </row>
    <row r="469" spans="5:7" x14ac:dyDescent="0.35">
      <c r="E469" s="315"/>
      <c r="F469" s="315"/>
      <c r="G469" s="315"/>
    </row>
    <row r="470" spans="5:7" x14ac:dyDescent="0.35">
      <c r="E470" s="315"/>
      <c r="F470" s="315"/>
      <c r="G470" s="315"/>
    </row>
    <row r="471" spans="5:7" x14ac:dyDescent="0.35">
      <c r="E471" s="315"/>
      <c r="F471" s="315"/>
      <c r="G471" s="315"/>
    </row>
    <row r="472" spans="5:7" x14ac:dyDescent="0.35">
      <c r="E472" s="315"/>
      <c r="F472" s="315"/>
      <c r="G472" s="315"/>
    </row>
    <row r="473" spans="5:7" x14ac:dyDescent="0.35">
      <c r="E473" s="315"/>
      <c r="F473" s="315"/>
      <c r="G473" s="315"/>
    </row>
    <row r="474" spans="5:7" x14ac:dyDescent="0.35">
      <c r="E474" s="315"/>
      <c r="F474" s="315"/>
      <c r="G474" s="315"/>
    </row>
    <row r="475" spans="5:7" x14ac:dyDescent="0.35">
      <c r="E475" s="315"/>
      <c r="F475" s="315"/>
      <c r="G475" s="315"/>
    </row>
    <row r="476" spans="5:7" x14ac:dyDescent="0.35">
      <c r="E476" s="315"/>
      <c r="F476" s="315"/>
      <c r="G476" s="315"/>
    </row>
    <row r="477" spans="5:7" x14ac:dyDescent="0.35">
      <c r="E477" s="315"/>
      <c r="F477" s="315"/>
      <c r="G477" s="315"/>
    </row>
    <row r="478" spans="5:7" x14ac:dyDescent="0.35">
      <c r="E478" s="315"/>
      <c r="F478" s="315"/>
      <c r="G478" s="315"/>
    </row>
    <row r="479" spans="5:7" x14ac:dyDescent="0.35">
      <c r="E479" s="315"/>
      <c r="F479" s="315"/>
      <c r="G479" s="315"/>
    </row>
    <row r="480" spans="5:7" x14ac:dyDescent="0.35">
      <c r="E480" s="315"/>
      <c r="F480" s="315"/>
      <c r="G480" s="315"/>
    </row>
    <row r="481" spans="5:7" x14ac:dyDescent="0.35">
      <c r="E481" s="315"/>
      <c r="F481" s="315"/>
      <c r="G481" s="315"/>
    </row>
    <row r="482" spans="5:7" x14ac:dyDescent="0.35">
      <c r="E482" s="315"/>
      <c r="F482" s="315"/>
      <c r="G482" s="315"/>
    </row>
    <row r="483" spans="5:7" x14ac:dyDescent="0.35">
      <c r="E483" s="315"/>
      <c r="F483" s="315"/>
      <c r="G483" s="315"/>
    </row>
    <row r="484" spans="5:7" x14ac:dyDescent="0.35">
      <c r="E484" s="315"/>
      <c r="F484" s="315"/>
      <c r="G484" s="315"/>
    </row>
    <row r="485" spans="5:7" x14ac:dyDescent="0.35">
      <c r="E485" s="315"/>
      <c r="F485" s="315"/>
      <c r="G485" s="315"/>
    </row>
    <row r="486" spans="5:7" x14ac:dyDescent="0.35">
      <c r="E486" s="315"/>
      <c r="F486" s="315"/>
      <c r="G486" s="315"/>
    </row>
    <row r="487" spans="5:7" x14ac:dyDescent="0.35">
      <c r="E487" s="315"/>
      <c r="F487" s="315"/>
      <c r="G487" s="315"/>
    </row>
    <row r="488" spans="5:7" x14ac:dyDescent="0.35">
      <c r="E488" s="315"/>
      <c r="F488" s="315"/>
      <c r="G488" s="315"/>
    </row>
    <row r="489" spans="5:7" x14ac:dyDescent="0.35">
      <c r="E489" s="315"/>
      <c r="F489" s="315"/>
      <c r="G489" s="315"/>
    </row>
    <row r="490" spans="5:7" x14ac:dyDescent="0.35">
      <c r="E490" s="315"/>
      <c r="F490" s="315"/>
      <c r="G490" s="315"/>
    </row>
    <row r="491" spans="5:7" x14ac:dyDescent="0.35">
      <c r="E491" s="315"/>
      <c r="F491" s="315"/>
      <c r="G491" s="315"/>
    </row>
    <row r="492" spans="5:7" x14ac:dyDescent="0.35">
      <c r="E492" s="315"/>
      <c r="F492" s="315"/>
      <c r="G492" s="315"/>
    </row>
    <row r="493" spans="5:7" x14ac:dyDescent="0.35">
      <c r="E493" s="315"/>
      <c r="F493" s="315"/>
      <c r="G493" s="315"/>
    </row>
    <row r="494" spans="5:7" x14ac:dyDescent="0.35">
      <c r="E494" s="315"/>
      <c r="F494" s="315"/>
      <c r="G494" s="315"/>
    </row>
    <row r="495" spans="5:7" x14ac:dyDescent="0.35">
      <c r="E495" s="315"/>
      <c r="F495" s="315"/>
      <c r="G495" s="315"/>
    </row>
    <row r="496" spans="5:7" x14ac:dyDescent="0.35">
      <c r="E496" s="315"/>
      <c r="F496" s="315"/>
      <c r="G496" s="315"/>
    </row>
    <row r="497" spans="5:7" x14ac:dyDescent="0.35">
      <c r="E497" s="315"/>
      <c r="F497" s="315"/>
      <c r="G497" s="315"/>
    </row>
    <row r="498" spans="5:7" x14ac:dyDescent="0.35">
      <c r="E498" s="315"/>
      <c r="F498" s="315"/>
      <c r="G498" s="315"/>
    </row>
    <row r="499" spans="5:7" x14ac:dyDescent="0.35">
      <c r="E499" s="315"/>
      <c r="F499" s="315"/>
      <c r="G499" s="315"/>
    </row>
    <row r="500" spans="5:7" x14ac:dyDescent="0.35">
      <c r="E500" s="315"/>
      <c r="F500" s="315"/>
      <c r="G500" s="315"/>
    </row>
    <row r="501" spans="5:7" x14ac:dyDescent="0.35">
      <c r="E501" s="315"/>
      <c r="F501" s="315"/>
      <c r="G501" s="315"/>
    </row>
    <row r="502" spans="5:7" x14ac:dyDescent="0.35">
      <c r="E502" s="315"/>
      <c r="F502" s="315"/>
      <c r="G502" s="315"/>
    </row>
    <row r="503" spans="5:7" x14ac:dyDescent="0.35">
      <c r="E503" s="315"/>
      <c r="F503" s="315"/>
      <c r="G503" s="315"/>
    </row>
    <row r="504" spans="5:7" x14ac:dyDescent="0.35">
      <c r="E504" s="315"/>
      <c r="F504" s="315"/>
      <c r="G504" s="315"/>
    </row>
    <row r="505" spans="5:7" x14ac:dyDescent="0.35">
      <c r="E505" s="315"/>
      <c r="F505" s="315"/>
      <c r="G505" s="315"/>
    </row>
    <row r="506" spans="5:7" x14ac:dyDescent="0.35">
      <c r="E506" s="315"/>
      <c r="F506" s="315"/>
      <c r="G506" s="315"/>
    </row>
    <row r="507" spans="5:7" x14ac:dyDescent="0.35">
      <c r="E507" s="315"/>
      <c r="F507" s="315"/>
      <c r="G507" s="315"/>
    </row>
    <row r="508" spans="5:7" x14ac:dyDescent="0.35">
      <c r="E508" s="315"/>
      <c r="F508" s="315"/>
      <c r="G508" s="315"/>
    </row>
    <row r="509" spans="5:7" x14ac:dyDescent="0.35">
      <c r="E509" s="315"/>
      <c r="F509" s="315"/>
      <c r="G509" s="315"/>
    </row>
    <row r="510" spans="5:7" x14ac:dyDescent="0.35">
      <c r="E510" s="315"/>
      <c r="F510" s="315"/>
      <c r="G510" s="315"/>
    </row>
    <row r="511" spans="5:7" x14ac:dyDescent="0.35">
      <c r="E511" s="315"/>
      <c r="F511" s="315"/>
      <c r="G511" s="315"/>
    </row>
    <row r="512" spans="5:7" x14ac:dyDescent="0.35">
      <c r="E512" s="315"/>
      <c r="F512" s="315"/>
      <c r="G512" s="315"/>
    </row>
    <row r="513" spans="5:7" x14ac:dyDescent="0.35">
      <c r="E513" s="315"/>
      <c r="F513" s="315"/>
      <c r="G513" s="315"/>
    </row>
    <row r="514" spans="5:7" x14ac:dyDescent="0.35">
      <c r="E514" s="315"/>
      <c r="F514" s="315"/>
      <c r="G514" s="315"/>
    </row>
    <row r="515" spans="5:7" x14ac:dyDescent="0.35">
      <c r="E515" s="315"/>
      <c r="F515" s="315"/>
      <c r="G515" s="315"/>
    </row>
    <row r="516" spans="5:7" x14ac:dyDescent="0.35">
      <c r="E516" s="315"/>
      <c r="F516" s="315"/>
      <c r="G516" s="315"/>
    </row>
    <row r="517" spans="5:7" x14ac:dyDescent="0.35">
      <c r="E517" s="315"/>
      <c r="F517" s="315"/>
      <c r="G517" s="315"/>
    </row>
    <row r="518" spans="5:7" x14ac:dyDescent="0.35">
      <c r="E518" s="315"/>
      <c r="F518" s="315"/>
      <c r="G518" s="315"/>
    </row>
    <row r="519" spans="5:7" x14ac:dyDescent="0.35">
      <c r="E519" s="315"/>
      <c r="F519" s="315"/>
      <c r="G519" s="315"/>
    </row>
    <row r="520" spans="5:7" x14ac:dyDescent="0.35">
      <c r="E520" s="315"/>
      <c r="F520" s="315"/>
      <c r="G520" s="315"/>
    </row>
    <row r="521" spans="5:7" x14ac:dyDescent="0.35">
      <c r="E521" s="315"/>
      <c r="F521" s="315"/>
      <c r="G521" s="315"/>
    </row>
    <row r="522" spans="5:7" x14ac:dyDescent="0.35">
      <c r="E522" s="315"/>
      <c r="F522" s="315"/>
      <c r="G522" s="315"/>
    </row>
    <row r="523" spans="5:7" x14ac:dyDescent="0.35">
      <c r="E523" s="315"/>
      <c r="F523" s="315"/>
      <c r="G523" s="315"/>
    </row>
    <row r="524" spans="5:7" x14ac:dyDescent="0.35">
      <c r="E524" s="315"/>
      <c r="F524" s="315"/>
      <c r="G524" s="315"/>
    </row>
    <row r="525" spans="5:7" x14ac:dyDescent="0.35">
      <c r="E525" s="315"/>
      <c r="F525" s="315"/>
      <c r="G525" s="315"/>
    </row>
    <row r="526" spans="5:7" x14ac:dyDescent="0.35">
      <c r="E526" s="315"/>
      <c r="F526" s="315"/>
      <c r="G526" s="315"/>
    </row>
    <row r="527" spans="5:7" x14ac:dyDescent="0.35">
      <c r="E527" s="315"/>
      <c r="F527" s="315"/>
      <c r="G527" s="315"/>
    </row>
    <row r="528" spans="5:7" x14ac:dyDescent="0.35">
      <c r="E528" s="315"/>
      <c r="F528" s="315"/>
      <c r="G528" s="315"/>
    </row>
    <row r="529" spans="5:7" x14ac:dyDescent="0.35">
      <c r="E529" s="315"/>
      <c r="F529" s="315"/>
      <c r="G529" s="315"/>
    </row>
    <row r="530" spans="5:7" x14ac:dyDescent="0.35">
      <c r="E530" s="315"/>
      <c r="F530" s="315"/>
      <c r="G530" s="315"/>
    </row>
    <row r="531" spans="5:7" x14ac:dyDescent="0.35">
      <c r="E531" s="315"/>
      <c r="F531" s="315"/>
      <c r="G531" s="315"/>
    </row>
    <row r="532" spans="5:7" x14ac:dyDescent="0.35">
      <c r="E532" s="315"/>
      <c r="F532" s="315"/>
      <c r="G532" s="315"/>
    </row>
    <row r="533" spans="5:7" x14ac:dyDescent="0.35">
      <c r="E533" s="315"/>
      <c r="F533" s="315"/>
      <c r="G533" s="315"/>
    </row>
    <row r="534" spans="5:7" x14ac:dyDescent="0.35">
      <c r="E534" s="315"/>
      <c r="F534" s="315"/>
      <c r="G534" s="315"/>
    </row>
    <row r="535" spans="5:7" x14ac:dyDescent="0.35">
      <c r="E535" s="315"/>
      <c r="F535" s="315"/>
      <c r="G535" s="315"/>
    </row>
    <row r="536" spans="5:7" x14ac:dyDescent="0.35">
      <c r="E536" s="315"/>
      <c r="F536" s="315"/>
      <c r="G536" s="315"/>
    </row>
    <row r="537" spans="5:7" x14ac:dyDescent="0.35">
      <c r="E537" s="315"/>
      <c r="F537" s="315"/>
      <c r="G537" s="315"/>
    </row>
    <row r="538" spans="5:7" x14ac:dyDescent="0.35">
      <c r="E538" s="315"/>
      <c r="F538" s="315"/>
      <c r="G538" s="315"/>
    </row>
    <row r="539" spans="5:7" x14ac:dyDescent="0.35">
      <c r="E539" s="315"/>
      <c r="F539" s="315"/>
      <c r="G539" s="315"/>
    </row>
    <row r="540" spans="5:7" x14ac:dyDescent="0.35">
      <c r="E540" s="315"/>
      <c r="F540" s="315"/>
      <c r="G540" s="315"/>
    </row>
    <row r="541" spans="5:7" x14ac:dyDescent="0.35">
      <c r="E541" s="315"/>
      <c r="F541" s="315"/>
      <c r="G541" s="315"/>
    </row>
    <row r="542" spans="5:7" x14ac:dyDescent="0.35">
      <c r="E542" s="315"/>
      <c r="F542" s="315"/>
      <c r="G542" s="315"/>
    </row>
    <row r="543" spans="5:7" x14ac:dyDescent="0.35">
      <c r="E543" s="315"/>
      <c r="F543" s="315"/>
      <c r="G543" s="315"/>
    </row>
    <row r="544" spans="5:7" x14ac:dyDescent="0.35">
      <c r="E544" s="315"/>
      <c r="F544" s="315"/>
      <c r="G544" s="315"/>
    </row>
    <row r="545" spans="5:7" x14ac:dyDescent="0.35">
      <c r="E545" s="315"/>
      <c r="F545" s="315"/>
      <c r="G545" s="315"/>
    </row>
    <row r="546" spans="5:7" x14ac:dyDescent="0.35">
      <c r="E546" s="315"/>
      <c r="F546" s="315"/>
      <c r="G546" s="315"/>
    </row>
    <row r="547" spans="5:7" x14ac:dyDescent="0.35">
      <c r="E547" s="315"/>
      <c r="F547" s="315"/>
      <c r="G547" s="315"/>
    </row>
    <row r="548" spans="5:7" x14ac:dyDescent="0.35">
      <c r="E548" s="315"/>
      <c r="F548" s="315"/>
      <c r="G548" s="315"/>
    </row>
    <row r="549" spans="5:7" x14ac:dyDescent="0.35">
      <c r="E549" s="315"/>
      <c r="F549" s="315"/>
      <c r="G549" s="315"/>
    </row>
    <row r="550" spans="5:7" x14ac:dyDescent="0.35">
      <c r="E550" s="315"/>
      <c r="F550" s="315"/>
      <c r="G550" s="315"/>
    </row>
    <row r="551" spans="5:7" x14ac:dyDescent="0.35">
      <c r="E551" s="315"/>
      <c r="F551" s="315"/>
      <c r="G551" s="315"/>
    </row>
    <row r="552" spans="5:7" x14ac:dyDescent="0.35">
      <c r="E552" s="315"/>
      <c r="F552" s="315"/>
      <c r="G552" s="315"/>
    </row>
    <row r="553" spans="5:7" x14ac:dyDescent="0.35">
      <c r="E553" s="315"/>
      <c r="F553" s="315"/>
      <c r="G553" s="315"/>
    </row>
    <row r="554" spans="5:7" x14ac:dyDescent="0.35">
      <c r="E554" s="315"/>
      <c r="F554" s="315"/>
      <c r="G554" s="315"/>
    </row>
    <row r="555" spans="5:7" x14ac:dyDescent="0.35">
      <c r="E555" s="315"/>
      <c r="F555" s="315"/>
      <c r="G555" s="315"/>
    </row>
    <row r="556" spans="5:7" x14ac:dyDescent="0.35">
      <c r="E556" s="315"/>
      <c r="F556" s="315"/>
      <c r="G556" s="315"/>
    </row>
    <row r="557" spans="5:7" x14ac:dyDescent="0.35">
      <c r="E557" s="315"/>
      <c r="F557" s="315"/>
      <c r="G557" s="315"/>
    </row>
    <row r="558" spans="5:7" x14ac:dyDescent="0.35">
      <c r="E558" s="315"/>
      <c r="F558" s="315"/>
      <c r="G558" s="315"/>
    </row>
    <row r="559" spans="5:7" x14ac:dyDescent="0.35">
      <c r="E559" s="315"/>
      <c r="F559" s="315"/>
      <c r="G559" s="315"/>
    </row>
    <row r="560" spans="5:7" x14ac:dyDescent="0.35">
      <c r="E560" s="315"/>
      <c r="F560" s="315"/>
      <c r="G560" s="315"/>
    </row>
    <row r="561" spans="5:7" x14ac:dyDescent="0.35">
      <c r="E561" s="315"/>
      <c r="F561" s="315"/>
      <c r="G561" s="315"/>
    </row>
    <row r="562" spans="5:7" x14ac:dyDescent="0.35">
      <c r="E562" s="315"/>
      <c r="F562" s="315"/>
      <c r="G562" s="315"/>
    </row>
    <row r="563" spans="5:7" x14ac:dyDescent="0.35">
      <c r="E563" s="315"/>
      <c r="F563" s="315"/>
      <c r="G563" s="315"/>
    </row>
    <row r="564" spans="5:7" x14ac:dyDescent="0.35">
      <c r="E564" s="315"/>
      <c r="F564" s="315"/>
      <c r="G564" s="315"/>
    </row>
    <row r="565" spans="5:7" x14ac:dyDescent="0.35">
      <c r="E565" s="315"/>
      <c r="F565" s="315"/>
      <c r="G565" s="315"/>
    </row>
    <row r="566" spans="5:7" x14ac:dyDescent="0.35">
      <c r="E566" s="315"/>
      <c r="F566" s="315"/>
      <c r="G566" s="315"/>
    </row>
    <row r="567" spans="5:7" x14ac:dyDescent="0.35">
      <c r="E567" s="315"/>
      <c r="F567" s="315"/>
      <c r="G567" s="315"/>
    </row>
    <row r="568" spans="5:7" x14ac:dyDescent="0.35">
      <c r="E568" s="315"/>
      <c r="F568" s="315"/>
      <c r="G568" s="315"/>
    </row>
    <row r="569" spans="5:7" x14ac:dyDescent="0.35">
      <c r="E569" s="315"/>
      <c r="F569" s="315"/>
      <c r="G569" s="315"/>
    </row>
    <row r="570" spans="5:7" x14ac:dyDescent="0.35">
      <c r="E570" s="315"/>
      <c r="F570" s="315"/>
      <c r="G570" s="315"/>
    </row>
    <row r="571" spans="5:7" x14ac:dyDescent="0.35">
      <c r="E571" s="315"/>
      <c r="F571" s="315"/>
      <c r="G571" s="315"/>
    </row>
    <row r="572" spans="5:7" x14ac:dyDescent="0.35">
      <c r="E572" s="315"/>
      <c r="F572" s="315"/>
      <c r="G572" s="315"/>
    </row>
    <row r="573" spans="5:7" x14ac:dyDescent="0.35">
      <c r="E573" s="315"/>
      <c r="F573" s="315"/>
      <c r="G573" s="315"/>
    </row>
    <row r="574" spans="5:7" x14ac:dyDescent="0.35">
      <c r="E574" s="315"/>
      <c r="F574" s="315"/>
      <c r="G574" s="315"/>
    </row>
    <row r="575" spans="5:7" x14ac:dyDescent="0.35">
      <c r="E575" s="315"/>
      <c r="F575" s="315"/>
      <c r="G575" s="315"/>
    </row>
    <row r="576" spans="5:7" x14ac:dyDescent="0.35">
      <c r="E576" s="315"/>
      <c r="F576" s="315"/>
      <c r="G576" s="315"/>
    </row>
    <row r="577" spans="5:7" x14ac:dyDescent="0.35">
      <c r="E577" s="315"/>
      <c r="F577" s="315"/>
      <c r="G577" s="315"/>
    </row>
    <row r="578" spans="5:7" x14ac:dyDescent="0.35">
      <c r="E578" s="315"/>
      <c r="F578" s="315"/>
      <c r="G578" s="315"/>
    </row>
    <row r="579" spans="5:7" x14ac:dyDescent="0.35">
      <c r="E579" s="315"/>
      <c r="F579" s="315"/>
      <c r="G579" s="315"/>
    </row>
    <row r="580" spans="5:7" x14ac:dyDescent="0.35">
      <c r="E580" s="315"/>
      <c r="F580" s="315"/>
      <c r="G580" s="315"/>
    </row>
    <row r="581" spans="5:7" x14ac:dyDescent="0.35">
      <c r="E581" s="315"/>
      <c r="F581" s="315"/>
      <c r="G581" s="315"/>
    </row>
    <row r="582" spans="5:7" x14ac:dyDescent="0.35">
      <c r="E582" s="315"/>
      <c r="F582" s="315"/>
      <c r="G582" s="315"/>
    </row>
    <row r="583" spans="5:7" x14ac:dyDescent="0.35">
      <c r="E583" s="315"/>
      <c r="F583" s="315"/>
      <c r="G583" s="315"/>
    </row>
    <row r="584" spans="5:7" x14ac:dyDescent="0.35">
      <c r="E584" s="315"/>
      <c r="F584" s="315"/>
      <c r="G584" s="315"/>
    </row>
    <row r="585" spans="5:7" x14ac:dyDescent="0.35">
      <c r="E585" s="315"/>
      <c r="F585" s="315"/>
      <c r="G585" s="315"/>
    </row>
    <row r="586" spans="5:7" x14ac:dyDescent="0.35">
      <c r="E586" s="315"/>
      <c r="F586" s="315"/>
      <c r="G586" s="315"/>
    </row>
    <row r="587" spans="5:7" x14ac:dyDescent="0.35">
      <c r="E587" s="315"/>
      <c r="F587" s="315"/>
      <c r="G587" s="315"/>
    </row>
    <row r="588" spans="5:7" x14ac:dyDescent="0.35">
      <c r="E588" s="315"/>
      <c r="F588" s="315"/>
      <c r="G588" s="315"/>
    </row>
    <row r="589" spans="5:7" x14ac:dyDescent="0.35">
      <c r="E589" s="315"/>
      <c r="F589" s="315"/>
      <c r="G589" s="315"/>
    </row>
    <row r="590" spans="5:7" x14ac:dyDescent="0.35">
      <c r="E590" s="315"/>
      <c r="F590" s="315"/>
      <c r="G590" s="315"/>
    </row>
    <row r="591" spans="5:7" x14ac:dyDescent="0.35">
      <c r="E591" s="315"/>
      <c r="F591" s="315"/>
      <c r="G591" s="315"/>
    </row>
    <row r="592" spans="5:7" x14ac:dyDescent="0.35">
      <c r="E592" s="315"/>
      <c r="F592" s="315"/>
      <c r="G592" s="315"/>
    </row>
    <row r="593" spans="5:7" x14ac:dyDescent="0.35">
      <c r="E593" s="315"/>
      <c r="F593" s="315"/>
      <c r="G593" s="315"/>
    </row>
    <row r="594" spans="5:7" x14ac:dyDescent="0.35">
      <c r="E594" s="315"/>
      <c r="F594" s="315"/>
      <c r="G594" s="315"/>
    </row>
    <row r="595" spans="5:7" x14ac:dyDescent="0.35">
      <c r="E595" s="315"/>
      <c r="F595" s="315"/>
      <c r="G595" s="315"/>
    </row>
    <row r="596" spans="5:7" x14ac:dyDescent="0.35">
      <c r="E596" s="315"/>
      <c r="F596" s="315"/>
      <c r="G596" s="315"/>
    </row>
    <row r="597" spans="5:7" x14ac:dyDescent="0.35">
      <c r="E597" s="315"/>
      <c r="F597" s="315"/>
      <c r="G597" s="315"/>
    </row>
    <row r="598" spans="5:7" x14ac:dyDescent="0.35">
      <c r="E598" s="315"/>
      <c r="F598" s="315"/>
      <c r="G598" s="315"/>
    </row>
    <row r="599" spans="5:7" x14ac:dyDescent="0.35">
      <c r="E599" s="315"/>
      <c r="F599" s="315"/>
      <c r="G599" s="315"/>
    </row>
    <row r="600" spans="5:7" x14ac:dyDescent="0.35">
      <c r="E600" s="315"/>
      <c r="F600" s="315"/>
      <c r="G600" s="315"/>
    </row>
    <row r="601" spans="5:7" x14ac:dyDescent="0.35">
      <c r="E601" s="315"/>
      <c r="F601" s="315"/>
      <c r="G601" s="315"/>
    </row>
    <row r="602" spans="5:7" x14ac:dyDescent="0.35">
      <c r="E602" s="315"/>
      <c r="F602" s="315"/>
      <c r="G602" s="315"/>
    </row>
    <row r="603" spans="5:7" x14ac:dyDescent="0.35">
      <c r="E603" s="315"/>
      <c r="F603" s="315"/>
      <c r="G603" s="315"/>
    </row>
    <row r="604" spans="5:7" x14ac:dyDescent="0.35">
      <c r="E604" s="315"/>
      <c r="F604" s="315"/>
      <c r="G604" s="315"/>
    </row>
    <row r="605" spans="5:7" x14ac:dyDescent="0.35">
      <c r="E605" s="315"/>
      <c r="F605" s="315"/>
      <c r="G605" s="315"/>
    </row>
    <row r="606" spans="5:7" x14ac:dyDescent="0.35">
      <c r="E606" s="315"/>
      <c r="F606" s="315"/>
      <c r="G606" s="315"/>
    </row>
    <row r="607" spans="5:7" x14ac:dyDescent="0.35">
      <c r="E607" s="315"/>
      <c r="F607" s="315"/>
      <c r="G607" s="315"/>
    </row>
    <row r="608" spans="5:7" x14ac:dyDescent="0.35">
      <c r="E608" s="315"/>
      <c r="F608" s="315"/>
      <c r="G608" s="315"/>
    </row>
    <row r="609" spans="5:7" x14ac:dyDescent="0.35">
      <c r="E609" s="315"/>
      <c r="F609" s="315"/>
      <c r="G609" s="315"/>
    </row>
    <row r="610" spans="5:7" x14ac:dyDescent="0.35">
      <c r="E610" s="315"/>
      <c r="F610" s="315"/>
      <c r="G610" s="315"/>
    </row>
    <row r="611" spans="5:7" x14ac:dyDescent="0.35">
      <c r="E611" s="315"/>
      <c r="F611" s="315"/>
      <c r="G611" s="315"/>
    </row>
    <row r="612" spans="5:7" x14ac:dyDescent="0.35">
      <c r="E612" s="315"/>
      <c r="F612" s="315"/>
      <c r="G612" s="315"/>
    </row>
    <row r="613" spans="5:7" x14ac:dyDescent="0.35">
      <c r="E613" s="315"/>
      <c r="F613" s="315"/>
      <c r="G613" s="315"/>
    </row>
    <row r="614" spans="5:7" x14ac:dyDescent="0.35">
      <c r="E614" s="315"/>
      <c r="F614" s="315"/>
      <c r="G614" s="315"/>
    </row>
    <row r="615" spans="5:7" x14ac:dyDescent="0.35">
      <c r="E615" s="315"/>
      <c r="F615" s="315"/>
      <c r="G615" s="315"/>
    </row>
    <row r="616" spans="5:7" x14ac:dyDescent="0.35">
      <c r="E616" s="315"/>
      <c r="F616" s="315"/>
      <c r="G616" s="315"/>
    </row>
    <row r="617" spans="5:7" x14ac:dyDescent="0.35">
      <c r="E617" s="315"/>
      <c r="F617" s="315"/>
      <c r="G617" s="315"/>
    </row>
    <row r="618" spans="5:7" x14ac:dyDescent="0.35">
      <c r="E618" s="315"/>
      <c r="F618" s="315"/>
      <c r="G618" s="315"/>
    </row>
    <row r="619" spans="5:7" x14ac:dyDescent="0.35">
      <c r="E619" s="315"/>
      <c r="F619" s="315"/>
      <c r="G619" s="315"/>
    </row>
    <row r="620" spans="5:7" x14ac:dyDescent="0.35">
      <c r="E620" s="315"/>
      <c r="F620" s="315"/>
      <c r="G620" s="315"/>
    </row>
    <row r="621" spans="5:7" x14ac:dyDescent="0.35">
      <c r="E621" s="315"/>
      <c r="F621" s="315"/>
      <c r="G621" s="315"/>
    </row>
    <row r="622" spans="5:7" x14ac:dyDescent="0.35">
      <c r="E622" s="315"/>
      <c r="F622" s="315"/>
      <c r="G622" s="315"/>
    </row>
    <row r="623" spans="5:7" x14ac:dyDescent="0.35">
      <c r="E623" s="315"/>
      <c r="F623" s="315"/>
      <c r="G623" s="315"/>
    </row>
    <row r="624" spans="5:7" x14ac:dyDescent="0.35">
      <c r="E624" s="315"/>
      <c r="F624" s="315"/>
      <c r="G624" s="315"/>
    </row>
    <row r="625" spans="5:7" x14ac:dyDescent="0.35">
      <c r="E625" s="315"/>
      <c r="F625" s="315"/>
      <c r="G625" s="315"/>
    </row>
    <row r="626" spans="5:7" x14ac:dyDescent="0.35">
      <c r="E626" s="315"/>
      <c r="F626" s="315"/>
      <c r="G626" s="315"/>
    </row>
    <row r="627" spans="5:7" x14ac:dyDescent="0.35">
      <c r="E627" s="315"/>
      <c r="F627" s="315"/>
      <c r="G627" s="315"/>
    </row>
    <row r="628" spans="5:7" x14ac:dyDescent="0.35">
      <c r="E628" s="315"/>
      <c r="F628" s="315"/>
      <c r="G628" s="315"/>
    </row>
    <row r="629" spans="5:7" x14ac:dyDescent="0.35">
      <c r="E629" s="315"/>
      <c r="F629" s="315"/>
      <c r="G629" s="315"/>
    </row>
    <row r="630" spans="5:7" x14ac:dyDescent="0.35">
      <c r="E630" s="315"/>
      <c r="F630" s="315"/>
      <c r="G630" s="315"/>
    </row>
    <row r="631" spans="5:7" x14ac:dyDescent="0.35">
      <c r="E631" s="315"/>
      <c r="F631" s="315"/>
      <c r="G631" s="315"/>
    </row>
    <row r="632" spans="5:7" x14ac:dyDescent="0.35">
      <c r="E632" s="315"/>
      <c r="F632" s="315"/>
      <c r="G632" s="315"/>
    </row>
    <row r="633" spans="5:7" x14ac:dyDescent="0.35">
      <c r="E633" s="315"/>
      <c r="F633" s="315"/>
      <c r="G633" s="315"/>
    </row>
    <row r="634" spans="5:7" x14ac:dyDescent="0.35">
      <c r="E634" s="315"/>
      <c r="F634" s="315"/>
      <c r="G634" s="315"/>
    </row>
    <row r="635" spans="5:7" x14ac:dyDescent="0.35">
      <c r="E635" s="315"/>
      <c r="F635" s="315"/>
      <c r="G635" s="315"/>
    </row>
    <row r="636" spans="5:7" x14ac:dyDescent="0.35">
      <c r="E636" s="315"/>
      <c r="F636" s="315"/>
      <c r="G636" s="315"/>
    </row>
    <row r="637" spans="5:7" x14ac:dyDescent="0.35">
      <c r="E637" s="315"/>
      <c r="F637" s="315"/>
      <c r="G637" s="315"/>
    </row>
    <row r="638" spans="5:7" x14ac:dyDescent="0.35">
      <c r="E638" s="315"/>
      <c r="F638" s="315"/>
      <c r="G638" s="315"/>
    </row>
    <row r="639" spans="5:7" x14ac:dyDescent="0.35">
      <c r="E639" s="315"/>
      <c r="F639" s="315"/>
      <c r="G639" s="315"/>
    </row>
    <row r="640" spans="5:7" x14ac:dyDescent="0.35">
      <c r="E640" s="315"/>
      <c r="F640" s="315"/>
      <c r="G640" s="315"/>
    </row>
    <row r="641" spans="5:7" x14ac:dyDescent="0.35">
      <c r="E641" s="315"/>
      <c r="F641" s="315"/>
      <c r="G641" s="315"/>
    </row>
    <row r="642" spans="5:7" x14ac:dyDescent="0.35">
      <c r="E642" s="315"/>
      <c r="F642" s="315"/>
      <c r="G642" s="315"/>
    </row>
    <row r="643" spans="5:7" x14ac:dyDescent="0.35">
      <c r="E643" s="315"/>
      <c r="F643" s="315"/>
      <c r="G643" s="315"/>
    </row>
    <row r="644" spans="5:7" x14ac:dyDescent="0.35">
      <c r="E644" s="315"/>
      <c r="F644" s="315"/>
      <c r="G644" s="315"/>
    </row>
    <row r="645" spans="5:7" x14ac:dyDescent="0.35">
      <c r="E645" s="315"/>
      <c r="F645" s="315"/>
      <c r="G645" s="315"/>
    </row>
    <row r="646" spans="5:7" x14ac:dyDescent="0.35">
      <c r="E646" s="315"/>
      <c r="F646" s="315"/>
      <c r="G646" s="315"/>
    </row>
    <row r="647" spans="5:7" x14ac:dyDescent="0.35">
      <c r="E647" s="315"/>
      <c r="F647" s="315"/>
      <c r="G647" s="315"/>
    </row>
    <row r="648" spans="5:7" x14ac:dyDescent="0.35">
      <c r="E648" s="315"/>
      <c r="F648" s="315"/>
      <c r="G648" s="315"/>
    </row>
    <row r="649" spans="5:7" x14ac:dyDescent="0.35">
      <c r="E649" s="315"/>
      <c r="F649" s="315"/>
      <c r="G649" s="315"/>
    </row>
    <row r="650" spans="5:7" x14ac:dyDescent="0.35">
      <c r="E650" s="315"/>
      <c r="F650" s="315"/>
      <c r="G650" s="315"/>
    </row>
    <row r="651" spans="5:7" x14ac:dyDescent="0.35">
      <c r="E651" s="315"/>
      <c r="F651" s="315"/>
      <c r="G651" s="315"/>
    </row>
    <row r="652" spans="5:7" x14ac:dyDescent="0.35">
      <c r="E652" s="315"/>
      <c r="F652" s="315"/>
      <c r="G652" s="315"/>
    </row>
    <row r="653" spans="5:7" x14ac:dyDescent="0.35">
      <c r="E653" s="315"/>
      <c r="F653" s="315"/>
      <c r="G653" s="315"/>
    </row>
    <row r="654" spans="5:7" x14ac:dyDescent="0.35">
      <c r="E654" s="315"/>
      <c r="F654" s="315"/>
      <c r="G654" s="315"/>
    </row>
    <row r="655" spans="5:7" x14ac:dyDescent="0.35">
      <c r="E655" s="315"/>
      <c r="F655" s="315"/>
      <c r="G655" s="315"/>
    </row>
    <row r="656" spans="5:7" x14ac:dyDescent="0.35">
      <c r="E656" s="315"/>
      <c r="F656" s="315"/>
      <c r="G656" s="315"/>
    </row>
    <row r="657" spans="5:7" x14ac:dyDescent="0.35">
      <c r="E657" s="315"/>
      <c r="F657" s="315"/>
      <c r="G657" s="315"/>
    </row>
    <row r="658" spans="5:7" x14ac:dyDescent="0.35">
      <c r="E658" s="315"/>
      <c r="F658" s="315"/>
      <c r="G658" s="315"/>
    </row>
    <row r="659" spans="5:7" x14ac:dyDescent="0.35">
      <c r="E659" s="315"/>
      <c r="F659" s="315"/>
      <c r="G659" s="315"/>
    </row>
    <row r="660" spans="5:7" x14ac:dyDescent="0.35">
      <c r="E660" s="315"/>
      <c r="F660" s="315"/>
      <c r="G660" s="315"/>
    </row>
    <row r="661" spans="5:7" x14ac:dyDescent="0.35">
      <c r="E661" s="315"/>
      <c r="F661" s="315"/>
      <c r="G661" s="315"/>
    </row>
    <row r="662" spans="5:7" x14ac:dyDescent="0.35">
      <c r="E662" s="315"/>
      <c r="F662" s="315"/>
      <c r="G662" s="315"/>
    </row>
    <row r="663" spans="5:7" x14ac:dyDescent="0.35">
      <c r="E663" s="315"/>
      <c r="F663" s="315"/>
      <c r="G663" s="315"/>
    </row>
    <row r="664" spans="5:7" x14ac:dyDescent="0.35">
      <c r="E664" s="315"/>
      <c r="F664" s="315"/>
      <c r="G664" s="315"/>
    </row>
    <row r="665" spans="5:7" x14ac:dyDescent="0.35">
      <c r="E665" s="315"/>
      <c r="F665" s="315"/>
      <c r="G665" s="315"/>
    </row>
    <row r="666" spans="5:7" x14ac:dyDescent="0.35">
      <c r="E666" s="315"/>
      <c r="F666" s="315"/>
      <c r="G666" s="315"/>
    </row>
    <row r="667" spans="5:7" x14ac:dyDescent="0.35">
      <c r="E667" s="315"/>
      <c r="F667" s="315"/>
      <c r="G667" s="315"/>
    </row>
    <row r="668" spans="5:7" x14ac:dyDescent="0.35">
      <c r="E668" s="315"/>
      <c r="F668" s="315"/>
      <c r="G668" s="315"/>
    </row>
    <row r="669" spans="5:7" x14ac:dyDescent="0.35">
      <c r="E669" s="315"/>
      <c r="F669" s="315"/>
      <c r="G669" s="315"/>
    </row>
    <row r="670" spans="5:7" x14ac:dyDescent="0.35">
      <c r="E670" s="315"/>
      <c r="F670" s="315"/>
      <c r="G670" s="315"/>
    </row>
    <row r="671" spans="5:7" x14ac:dyDescent="0.35">
      <c r="E671" s="315"/>
      <c r="F671" s="315"/>
      <c r="G671" s="315"/>
    </row>
    <row r="672" spans="5:7" x14ac:dyDescent="0.35">
      <c r="E672" s="315"/>
      <c r="F672" s="315"/>
      <c r="G672" s="315"/>
    </row>
    <row r="673" spans="5:7" x14ac:dyDescent="0.35">
      <c r="E673" s="315"/>
      <c r="F673" s="315"/>
      <c r="G673" s="315"/>
    </row>
    <row r="674" spans="5:7" x14ac:dyDescent="0.35">
      <c r="E674" s="315"/>
      <c r="F674" s="315"/>
      <c r="G674" s="315"/>
    </row>
    <row r="675" spans="5:7" x14ac:dyDescent="0.35">
      <c r="E675" s="315"/>
      <c r="F675" s="315"/>
      <c r="G675" s="315"/>
    </row>
    <row r="676" spans="5:7" x14ac:dyDescent="0.35">
      <c r="E676" s="315"/>
      <c r="F676" s="315"/>
      <c r="G676" s="315"/>
    </row>
    <row r="677" spans="5:7" x14ac:dyDescent="0.35">
      <c r="E677" s="315"/>
      <c r="F677" s="315"/>
      <c r="G677" s="315"/>
    </row>
    <row r="678" spans="5:7" x14ac:dyDescent="0.35">
      <c r="E678" s="315"/>
      <c r="F678" s="315"/>
      <c r="G678" s="315"/>
    </row>
    <row r="679" spans="5:7" x14ac:dyDescent="0.35">
      <c r="E679" s="315"/>
      <c r="F679" s="315"/>
      <c r="G679" s="315"/>
    </row>
    <row r="680" spans="5:7" x14ac:dyDescent="0.35">
      <c r="E680" s="315"/>
      <c r="F680" s="315"/>
      <c r="G680" s="315"/>
    </row>
    <row r="681" spans="5:7" x14ac:dyDescent="0.35">
      <c r="E681" s="315"/>
      <c r="F681" s="315"/>
      <c r="G681" s="315"/>
    </row>
    <row r="682" spans="5:7" x14ac:dyDescent="0.35">
      <c r="E682" s="315"/>
      <c r="F682" s="315"/>
      <c r="G682" s="315"/>
    </row>
    <row r="683" spans="5:7" x14ac:dyDescent="0.35">
      <c r="E683" s="315"/>
      <c r="F683" s="315"/>
      <c r="G683" s="315"/>
    </row>
    <row r="684" spans="5:7" x14ac:dyDescent="0.35">
      <c r="E684" s="315"/>
      <c r="F684" s="315"/>
      <c r="G684" s="315"/>
    </row>
    <row r="685" spans="5:7" x14ac:dyDescent="0.35">
      <c r="E685" s="315"/>
      <c r="F685" s="315"/>
      <c r="G685" s="315"/>
    </row>
    <row r="686" spans="5:7" x14ac:dyDescent="0.35">
      <c r="E686" s="315"/>
      <c r="F686" s="315"/>
      <c r="G686" s="315"/>
    </row>
    <row r="687" spans="5:7" x14ac:dyDescent="0.35">
      <c r="E687" s="315"/>
      <c r="F687" s="315"/>
      <c r="G687" s="315"/>
    </row>
    <row r="688" spans="5:7" x14ac:dyDescent="0.35">
      <c r="E688" s="315"/>
      <c r="F688" s="315"/>
      <c r="G688" s="315"/>
    </row>
    <row r="689" spans="5:7" x14ac:dyDescent="0.35">
      <c r="E689" s="315"/>
      <c r="F689" s="315"/>
      <c r="G689" s="315"/>
    </row>
    <row r="690" spans="5:7" x14ac:dyDescent="0.35">
      <c r="E690" s="315"/>
      <c r="F690" s="315"/>
      <c r="G690" s="315"/>
    </row>
    <row r="691" spans="5:7" x14ac:dyDescent="0.35">
      <c r="E691" s="315"/>
      <c r="F691" s="315"/>
      <c r="G691" s="315"/>
    </row>
    <row r="692" spans="5:7" x14ac:dyDescent="0.35">
      <c r="E692" s="315"/>
      <c r="F692" s="315"/>
      <c r="G692" s="315"/>
    </row>
    <row r="693" spans="5:7" x14ac:dyDescent="0.35">
      <c r="E693" s="315"/>
      <c r="F693" s="315"/>
      <c r="G693" s="315"/>
    </row>
    <row r="694" spans="5:7" x14ac:dyDescent="0.35">
      <c r="E694" s="315"/>
      <c r="F694" s="315"/>
      <c r="G694" s="315"/>
    </row>
    <row r="695" spans="5:7" x14ac:dyDescent="0.35">
      <c r="E695" s="315"/>
      <c r="F695" s="315"/>
      <c r="G695" s="315"/>
    </row>
    <row r="696" spans="5:7" x14ac:dyDescent="0.35">
      <c r="E696" s="315"/>
      <c r="F696" s="315"/>
      <c r="G696" s="315"/>
    </row>
    <row r="697" spans="5:7" x14ac:dyDescent="0.35">
      <c r="E697" s="315"/>
      <c r="F697" s="315"/>
      <c r="G697" s="315"/>
    </row>
    <row r="698" spans="5:7" x14ac:dyDescent="0.35">
      <c r="E698" s="315"/>
      <c r="F698" s="315"/>
      <c r="G698" s="315"/>
    </row>
    <row r="699" spans="5:7" x14ac:dyDescent="0.35">
      <c r="E699" s="315"/>
      <c r="F699" s="315"/>
      <c r="G699" s="315"/>
    </row>
    <row r="700" spans="5:7" x14ac:dyDescent="0.35">
      <c r="E700" s="315"/>
      <c r="F700" s="315"/>
      <c r="G700" s="315"/>
    </row>
    <row r="701" spans="5:7" x14ac:dyDescent="0.35">
      <c r="E701" s="315"/>
      <c r="F701" s="315"/>
      <c r="G701" s="315"/>
    </row>
    <row r="702" spans="5:7" x14ac:dyDescent="0.35">
      <c r="E702" s="315"/>
      <c r="F702" s="315"/>
      <c r="G702" s="315"/>
    </row>
    <row r="703" spans="5:7" x14ac:dyDescent="0.35">
      <c r="E703" s="315"/>
      <c r="F703" s="315"/>
      <c r="G703" s="315"/>
    </row>
    <row r="704" spans="5:7" x14ac:dyDescent="0.35">
      <c r="E704" s="315"/>
      <c r="F704" s="315"/>
      <c r="G704" s="315"/>
    </row>
    <row r="705" spans="5:7" x14ac:dyDescent="0.35">
      <c r="E705" s="315"/>
      <c r="F705" s="315"/>
      <c r="G705" s="315"/>
    </row>
    <row r="706" spans="5:7" x14ac:dyDescent="0.35">
      <c r="E706" s="315"/>
      <c r="F706" s="315"/>
      <c r="G706" s="315"/>
    </row>
    <row r="707" spans="5:7" x14ac:dyDescent="0.35">
      <c r="E707" s="315"/>
      <c r="F707" s="315"/>
      <c r="G707" s="315"/>
    </row>
    <row r="708" spans="5:7" x14ac:dyDescent="0.35">
      <c r="E708" s="315"/>
      <c r="F708" s="315"/>
      <c r="G708" s="315"/>
    </row>
    <row r="709" spans="5:7" x14ac:dyDescent="0.35">
      <c r="E709" s="315"/>
      <c r="F709" s="315"/>
      <c r="G709" s="315"/>
    </row>
    <row r="710" spans="5:7" x14ac:dyDescent="0.35">
      <c r="E710" s="315"/>
      <c r="F710" s="315"/>
      <c r="G710" s="315"/>
    </row>
    <row r="711" spans="5:7" x14ac:dyDescent="0.35">
      <c r="E711" s="315"/>
      <c r="F711" s="315"/>
      <c r="G711" s="315"/>
    </row>
    <row r="712" spans="5:7" x14ac:dyDescent="0.35">
      <c r="E712" s="315"/>
      <c r="F712" s="315"/>
      <c r="G712" s="315"/>
    </row>
    <row r="713" spans="5:7" x14ac:dyDescent="0.35">
      <c r="E713" s="315"/>
      <c r="F713" s="315"/>
      <c r="G713" s="315"/>
    </row>
    <row r="714" spans="5:7" x14ac:dyDescent="0.35">
      <c r="E714" s="315"/>
      <c r="F714" s="315"/>
      <c r="G714" s="315"/>
    </row>
    <row r="715" spans="5:7" x14ac:dyDescent="0.35">
      <c r="E715" s="315"/>
      <c r="F715" s="315"/>
      <c r="G715" s="315"/>
    </row>
    <row r="716" spans="5:7" x14ac:dyDescent="0.35">
      <c r="E716" s="315"/>
      <c r="F716" s="315"/>
      <c r="G716" s="315"/>
    </row>
    <row r="717" spans="5:7" x14ac:dyDescent="0.35">
      <c r="E717" s="315"/>
      <c r="F717" s="315"/>
      <c r="G717" s="315"/>
    </row>
    <row r="718" spans="5:7" x14ac:dyDescent="0.35">
      <c r="E718" s="315"/>
      <c r="F718" s="315"/>
      <c r="G718" s="315"/>
    </row>
    <row r="719" spans="5:7" x14ac:dyDescent="0.35">
      <c r="E719" s="315"/>
      <c r="F719" s="315"/>
      <c r="G719" s="315"/>
    </row>
    <row r="720" spans="5:7" x14ac:dyDescent="0.35">
      <c r="E720" s="315"/>
      <c r="F720" s="315"/>
      <c r="G720" s="315"/>
    </row>
    <row r="721" spans="5:7" x14ac:dyDescent="0.35">
      <c r="E721" s="315"/>
      <c r="F721" s="315"/>
      <c r="G721" s="315"/>
    </row>
    <row r="722" spans="5:7" x14ac:dyDescent="0.35">
      <c r="E722" s="315"/>
      <c r="F722" s="315"/>
      <c r="G722" s="315"/>
    </row>
    <row r="723" spans="5:7" x14ac:dyDescent="0.35">
      <c r="E723" s="315"/>
      <c r="F723" s="315"/>
      <c r="G723" s="315"/>
    </row>
    <row r="724" spans="5:7" x14ac:dyDescent="0.35">
      <c r="E724" s="315"/>
      <c r="F724" s="315"/>
      <c r="G724" s="315"/>
    </row>
    <row r="725" spans="5:7" x14ac:dyDescent="0.35">
      <c r="E725" s="315"/>
      <c r="F725" s="315"/>
      <c r="G725" s="315"/>
    </row>
    <row r="726" spans="5:7" x14ac:dyDescent="0.35">
      <c r="E726" s="315"/>
      <c r="F726" s="315"/>
      <c r="G726" s="315"/>
    </row>
    <row r="727" spans="5:7" x14ac:dyDescent="0.35">
      <c r="E727" s="315"/>
      <c r="F727" s="315"/>
      <c r="G727" s="315"/>
    </row>
    <row r="728" spans="5:7" x14ac:dyDescent="0.35">
      <c r="E728" s="315"/>
      <c r="F728" s="315"/>
      <c r="G728" s="315"/>
    </row>
    <row r="729" spans="5:7" x14ac:dyDescent="0.35">
      <c r="E729" s="315"/>
      <c r="F729" s="315"/>
      <c r="G729" s="315"/>
    </row>
    <row r="730" spans="5:7" x14ac:dyDescent="0.35">
      <c r="E730" s="315"/>
      <c r="F730" s="315"/>
      <c r="G730" s="315"/>
    </row>
    <row r="731" spans="5:7" x14ac:dyDescent="0.35">
      <c r="E731" s="315"/>
      <c r="F731" s="315"/>
      <c r="G731" s="315"/>
    </row>
    <row r="732" spans="5:7" x14ac:dyDescent="0.35">
      <c r="E732" s="315"/>
      <c r="F732" s="315"/>
      <c r="G732" s="315"/>
    </row>
    <row r="733" spans="5:7" x14ac:dyDescent="0.35">
      <c r="E733" s="315"/>
      <c r="F733" s="315"/>
      <c r="G733" s="315"/>
    </row>
    <row r="734" spans="5:7" x14ac:dyDescent="0.35">
      <c r="E734" s="315"/>
      <c r="F734" s="315"/>
      <c r="G734" s="315"/>
    </row>
    <row r="735" spans="5:7" x14ac:dyDescent="0.35">
      <c r="E735" s="315"/>
      <c r="F735" s="315"/>
      <c r="G735" s="315"/>
    </row>
    <row r="736" spans="5:7" x14ac:dyDescent="0.35">
      <c r="E736" s="315"/>
      <c r="F736" s="315"/>
      <c r="G736" s="315"/>
    </row>
    <row r="737" spans="5:7" x14ac:dyDescent="0.35">
      <c r="E737" s="315"/>
      <c r="F737" s="315"/>
      <c r="G737" s="315"/>
    </row>
    <row r="738" spans="5:7" x14ac:dyDescent="0.35">
      <c r="E738" s="315"/>
      <c r="F738" s="315"/>
      <c r="G738" s="315"/>
    </row>
    <row r="739" spans="5:7" x14ac:dyDescent="0.35">
      <c r="E739" s="315"/>
      <c r="F739" s="315"/>
      <c r="G739" s="315"/>
    </row>
    <row r="740" spans="5:7" x14ac:dyDescent="0.35">
      <c r="E740" s="315"/>
      <c r="F740" s="315"/>
      <c r="G740" s="315"/>
    </row>
    <row r="741" spans="5:7" x14ac:dyDescent="0.35">
      <c r="E741" s="315"/>
      <c r="F741" s="315"/>
      <c r="G741" s="315"/>
    </row>
    <row r="742" spans="5:7" x14ac:dyDescent="0.35">
      <c r="E742" s="315"/>
      <c r="F742" s="315"/>
      <c r="G742" s="315"/>
    </row>
    <row r="743" spans="5:7" x14ac:dyDescent="0.35">
      <c r="E743" s="315"/>
      <c r="F743" s="315"/>
      <c r="G743" s="315"/>
    </row>
    <row r="744" spans="5:7" x14ac:dyDescent="0.35">
      <c r="E744" s="315"/>
      <c r="F744" s="315"/>
      <c r="G744" s="315"/>
    </row>
    <row r="745" spans="5:7" x14ac:dyDescent="0.35">
      <c r="E745" s="315"/>
      <c r="F745" s="315"/>
      <c r="G745" s="315"/>
    </row>
    <row r="746" spans="5:7" x14ac:dyDescent="0.35">
      <c r="E746" s="315"/>
      <c r="F746" s="315"/>
      <c r="G746" s="315"/>
    </row>
    <row r="747" spans="5:7" x14ac:dyDescent="0.35">
      <c r="E747" s="315"/>
      <c r="F747" s="315"/>
      <c r="G747" s="315"/>
    </row>
    <row r="748" spans="5:7" x14ac:dyDescent="0.35">
      <c r="E748" s="315"/>
      <c r="F748" s="315"/>
      <c r="G748" s="315"/>
    </row>
    <row r="749" spans="5:7" x14ac:dyDescent="0.35">
      <c r="E749" s="315"/>
      <c r="F749" s="315"/>
      <c r="G749" s="315"/>
    </row>
    <row r="750" spans="5:7" x14ac:dyDescent="0.35">
      <c r="E750" s="315"/>
      <c r="F750" s="315"/>
      <c r="G750" s="315"/>
    </row>
    <row r="751" spans="5:7" x14ac:dyDescent="0.35">
      <c r="E751" s="315"/>
      <c r="F751" s="315"/>
      <c r="G751" s="315"/>
    </row>
    <row r="752" spans="5:7" x14ac:dyDescent="0.35">
      <c r="E752" s="315"/>
      <c r="F752" s="315"/>
      <c r="G752" s="315"/>
    </row>
    <row r="753" spans="5:7" x14ac:dyDescent="0.35">
      <c r="E753" s="315"/>
      <c r="F753" s="315"/>
      <c r="G753" s="315"/>
    </row>
    <row r="754" spans="5:7" x14ac:dyDescent="0.35">
      <c r="E754" s="315"/>
      <c r="F754" s="315"/>
      <c r="G754" s="315"/>
    </row>
    <row r="755" spans="5:7" x14ac:dyDescent="0.35">
      <c r="E755" s="315"/>
      <c r="F755" s="315"/>
      <c r="G755" s="315"/>
    </row>
    <row r="756" spans="5:7" x14ac:dyDescent="0.35">
      <c r="E756" s="315"/>
      <c r="F756" s="315"/>
      <c r="G756" s="315"/>
    </row>
    <row r="757" spans="5:7" x14ac:dyDescent="0.35">
      <c r="E757" s="315"/>
      <c r="F757" s="315"/>
      <c r="G757" s="315"/>
    </row>
    <row r="758" spans="5:7" x14ac:dyDescent="0.35">
      <c r="E758" s="315"/>
      <c r="F758" s="315"/>
      <c r="G758" s="315"/>
    </row>
    <row r="759" spans="5:7" x14ac:dyDescent="0.35">
      <c r="E759" s="315"/>
      <c r="F759" s="315"/>
      <c r="G759" s="315"/>
    </row>
    <row r="760" spans="5:7" x14ac:dyDescent="0.35">
      <c r="E760" s="315"/>
      <c r="F760" s="315"/>
      <c r="G760" s="315"/>
    </row>
    <row r="761" spans="5:7" x14ac:dyDescent="0.35">
      <c r="E761" s="315"/>
      <c r="F761" s="315"/>
      <c r="G761" s="315"/>
    </row>
    <row r="762" spans="5:7" x14ac:dyDescent="0.35">
      <c r="E762" s="315"/>
      <c r="F762" s="315"/>
      <c r="G762" s="315"/>
    </row>
    <row r="763" spans="5:7" x14ac:dyDescent="0.35">
      <c r="E763" s="315"/>
      <c r="F763" s="315"/>
      <c r="G763" s="315"/>
    </row>
    <row r="764" spans="5:7" x14ac:dyDescent="0.35">
      <c r="E764" s="315"/>
      <c r="F764" s="315"/>
      <c r="G764" s="315"/>
    </row>
    <row r="765" spans="5:7" x14ac:dyDescent="0.35">
      <c r="E765" s="315"/>
      <c r="F765" s="315"/>
      <c r="G765" s="315"/>
    </row>
    <row r="766" spans="5:7" x14ac:dyDescent="0.35">
      <c r="E766" s="315"/>
      <c r="F766" s="315"/>
      <c r="G766" s="315"/>
    </row>
    <row r="767" spans="5:7" x14ac:dyDescent="0.35">
      <c r="E767" s="315"/>
      <c r="F767" s="315"/>
      <c r="G767" s="315"/>
    </row>
    <row r="768" spans="5:7" x14ac:dyDescent="0.35">
      <c r="E768" s="315"/>
      <c r="F768" s="315"/>
      <c r="G768" s="315"/>
    </row>
    <row r="769" spans="5:7" x14ac:dyDescent="0.35">
      <c r="E769" s="315"/>
      <c r="F769" s="315"/>
      <c r="G769" s="315"/>
    </row>
    <row r="770" spans="5:7" x14ac:dyDescent="0.35">
      <c r="E770" s="315"/>
      <c r="F770" s="315"/>
      <c r="G770" s="315"/>
    </row>
    <row r="771" spans="5:7" x14ac:dyDescent="0.35">
      <c r="E771" s="315"/>
      <c r="F771" s="315"/>
      <c r="G771" s="315"/>
    </row>
    <row r="772" spans="5:7" x14ac:dyDescent="0.35">
      <c r="E772" s="315"/>
      <c r="F772" s="315"/>
      <c r="G772" s="315"/>
    </row>
    <row r="773" spans="5:7" x14ac:dyDescent="0.35">
      <c r="E773" s="315"/>
      <c r="F773" s="315"/>
      <c r="G773" s="315"/>
    </row>
    <row r="774" spans="5:7" x14ac:dyDescent="0.35">
      <c r="E774" s="315"/>
      <c r="F774" s="315"/>
      <c r="G774" s="315"/>
    </row>
    <row r="775" spans="5:7" x14ac:dyDescent="0.35">
      <c r="E775" s="315"/>
      <c r="F775" s="315"/>
      <c r="G775" s="315"/>
    </row>
    <row r="776" spans="5:7" x14ac:dyDescent="0.35">
      <c r="E776" s="315"/>
      <c r="F776" s="315"/>
      <c r="G776" s="315"/>
    </row>
    <row r="777" spans="5:7" x14ac:dyDescent="0.35">
      <c r="E777" s="315"/>
      <c r="F777" s="315"/>
      <c r="G777" s="315"/>
    </row>
    <row r="778" spans="5:7" x14ac:dyDescent="0.35">
      <c r="E778" s="315"/>
      <c r="F778" s="315"/>
      <c r="G778" s="315"/>
    </row>
    <row r="779" spans="5:7" x14ac:dyDescent="0.35">
      <c r="E779" s="315"/>
      <c r="F779" s="315"/>
      <c r="G779" s="315"/>
    </row>
    <row r="780" spans="5:7" x14ac:dyDescent="0.35">
      <c r="E780" s="315"/>
      <c r="F780" s="315"/>
      <c r="G780" s="315"/>
    </row>
    <row r="781" spans="5:7" x14ac:dyDescent="0.35">
      <c r="E781" s="315"/>
      <c r="F781" s="315"/>
      <c r="G781" s="315"/>
    </row>
    <row r="782" spans="5:7" x14ac:dyDescent="0.35">
      <c r="E782" s="315"/>
      <c r="F782" s="315"/>
      <c r="G782" s="315"/>
    </row>
    <row r="783" spans="5:7" x14ac:dyDescent="0.35">
      <c r="E783" s="315"/>
      <c r="F783" s="315"/>
      <c r="G783" s="315"/>
    </row>
    <row r="784" spans="5:7" x14ac:dyDescent="0.35">
      <c r="E784" s="315"/>
      <c r="F784" s="315"/>
      <c r="G784" s="315"/>
    </row>
    <row r="785" spans="5:7" x14ac:dyDescent="0.35">
      <c r="E785" s="315"/>
      <c r="F785" s="315"/>
      <c r="G785" s="315"/>
    </row>
    <row r="786" spans="5:7" x14ac:dyDescent="0.35">
      <c r="E786" s="315"/>
      <c r="F786" s="315"/>
      <c r="G786" s="315"/>
    </row>
    <row r="787" spans="5:7" x14ac:dyDescent="0.35">
      <c r="E787" s="315"/>
      <c r="F787" s="315"/>
      <c r="G787" s="315"/>
    </row>
    <row r="788" spans="5:7" x14ac:dyDescent="0.35">
      <c r="E788" s="315"/>
      <c r="F788" s="315"/>
      <c r="G788" s="315"/>
    </row>
    <row r="789" spans="5:7" x14ac:dyDescent="0.35">
      <c r="E789" s="315"/>
      <c r="F789" s="315"/>
      <c r="G789" s="315"/>
    </row>
    <row r="790" spans="5:7" x14ac:dyDescent="0.35">
      <c r="E790" s="315"/>
      <c r="F790" s="315"/>
      <c r="G790" s="315"/>
    </row>
    <row r="791" spans="5:7" x14ac:dyDescent="0.35">
      <c r="E791" s="315"/>
      <c r="F791" s="315"/>
      <c r="G791" s="315"/>
    </row>
    <row r="792" spans="5:7" x14ac:dyDescent="0.35">
      <c r="E792" s="315"/>
      <c r="F792" s="315"/>
      <c r="G792" s="315"/>
    </row>
    <row r="793" spans="5:7" x14ac:dyDescent="0.35">
      <c r="E793" s="315"/>
      <c r="F793" s="315"/>
      <c r="G793" s="315"/>
    </row>
    <row r="794" spans="5:7" x14ac:dyDescent="0.35">
      <c r="E794" s="315"/>
      <c r="F794" s="315"/>
      <c r="G794" s="315"/>
    </row>
    <row r="795" spans="5:7" x14ac:dyDescent="0.35">
      <c r="E795" s="315"/>
      <c r="F795" s="315"/>
      <c r="G795" s="315"/>
    </row>
    <row r="796" spans="5:7" x14ac:dyDescent="0.35">
      <c r="E796" s="315"/>
      <c r="F796" s="315"/>
      <c r="G796" s="315"/>
    </row>
    <row r="797" spans="5:7" x14ac:dyDescent="0.35">
      <c r="E797" s="315"/>
      <c r="F797" s="315"/>
      <c r="G797" s="315"/>
    </row>
    <row r="798" spans="5:7" x14ac:dyDescent="0.35">
      <c r="E798" s="315"/>
      <c r="F798" s="315"/>
      <c r="G798" s="315"/>
    </row>
    <row r="799" spans="5:7" x14ac:dyDescent="0.35">
      <c r="E799" s="315"/>
      <c r="F799" s="315"/>
      <c r="G799" s="315"/>
    </row>
    <row r="800" spans="5:7" x14ac:dyDescent="0.35">
      <c r="E800" s="315"/>
      <c r="F800" s="315"/>
      <c r="G800" s="315"/>
    </row>
    <row r="801" spans="5:7" x14ac:dyDescent="0.35">
      <c r="E801" s="315"/>
      <c r="F801" s="315"/>
      <c r="G801" s="315"/>
    </row>
    <row r="802" spans="5:7" x14ac:dyDescent="0.35">
      <c r="E802" s="315"/>
      <c r="F802" s="315"/>
      <c r="G802" s="315"/>
    </row>
    <row r="803" spans="5:7" x14ac:dyDescent="0.35">
      <c r="E803" s="315"/>
      <c r="F803" s="315"/>
      <c r="G803" s="315"/>
    </row>
    <row r="804" spans="5:7" x14ac:dyDescent="0.35">
      <c r="E804" s="315"/>
      <c r="F804" s="315"/>
      <c r="G804" s="315"/>
    </row>
    <row r="805" spans="5:7" x14ac:dyDescent="0.35">
      <c r="E805" s="315"/>
      <c r="F805" s="315"/>
      <c r="G805" s="315"/>
    </row>
    <row r="806" spans="5:7" x14ac:dyDescent="0.35">
      <c r="E806" s="315"/>
      <c r="F806" s="315"/>
      <c r="G806" s="315"/>
    </row>
    <row r="807" spans="5:7" x14ac:dyDescent="0.35">
      <c r="E807" s="315"/>
      <c r="F807" s="315"/>
      <c r="G807" s="315"/>
    </row>
    <row r="808" spans="5:7" x14ac:dyDescent="0.35">
      <c r="E808" s="315"/>
      <c r="F808" s="315"/>
      <c r="G808" s="315"/>
    </row>
    <row r="809" spans="5:7" x14ac:dyDescent="0.35">
      <c r="E809" s="315"/>
      <c r="F809" s="315"/>
      <c r="G809" s="315"/>
    </row>
    <row r="810" spans="5:7" x14ac:dyDescent="0.35">
      <c r="E810" s="315"/>
      <c r="F810" s="315"/>
      <c r="G810" s="315"/>
    </row>
    <row r="811" spans="5:7" x14ac:dyDescent="0.35">
      <c r="E811" s="315"/>
      <c r="F811" s="315"/>
      <c r="G811" s="315"/>
    </row>
    <row r="812" spans="5:7" x14ac:dyDescent="0.35">
      <c r="E812" s="315"/>
      <c r="F812" s="315"/>
      <c r="G812" s="315"/>
    </row>
    <row r="813" spans="5:7" x14ac:dyDescent="0.35">
      <c r="E813" s="315"/>
      <c r="F813" s="315"/>
      <c r="G813" s="315"/>
    </row>
    <row r="814" spans="5:7" x14ac:dyDescent="0.35">
      <c r="E814" s="315"/>
      <c r="F814" s="315"/>
      <c r="G814" s="315"/>
    </row>
    <row r="815" spans="5:7" x14ac:dyDescent="0.35">
      <c r="E815" s="315"/>
      <c r="F815" s="315"/>
      <c r="G815" s="315"/>
    </row>
    <row r="816" spans="5:7" x14ac:dyDescent="0.35">
      <c r="E816" s="315"/>
      <c r="F816" s="315"/>
      <c r="G816" s="315"/>
    </row>
    <row r="817" spans="5:7" x14ac:dyDescent="0.35">
      <c r="E817" s="315"/>
      <c r="F817" s="315"/>
      <c r="G817" s="315"/>
    </row>
    <row r="818" spans="5:7" x14ac:dyDescent="0.35">
      <c r="E818" s="315"/>
      <c r="F818" s="315"/>
      <c r="G818" s="315"/>
    </row>
    <row r="819" spans="5:7" x14ac:dyDescent="0.35">
      <c r="E819" s="315"/>
      <c r="F819" s="315"/>
      <c r="G819" s="315"/>
    </row>
    <row r="820" spans="5:7" x14ac:dyDescent="0.35">
      <c r="E820" s="315"/>
      <c r="F820" s="315"/>
      <c r="G820" s="315"/>
    </row>
    <row r="821" spans="5:7" x14ac:dyDescent="0.35">
      <c r="E821" s="315"/>
      <c r="F821" s="315"/>
      <c r="G821" s="315"/>
    </row>
    <row r="822" spans="5:7" x14ac:dyDescent="0.35">
      <c r="E822" s="315"/>
      <c r="F822" s="315"/>
      <c r="G822" s="315"/>
    </row>
    <row r="823" spans="5:7" x14ac:dyDescent="0.35">
      <c r="E823" s="315"/>
      <c r="F823" s="315"/>
      <c r="G823" s="315"/>
    </row>
    <row r="824" spans="5:7" x14ac:dyDescent="0.35">
      <c r="E824" s="315"/>
      <c r="F824" s="315"/>
      <c r="G824" s="315"/>
    </row>
    <row r="825" spans="5:7" x14ac:dyDescent="0.35">
      <c r="E825" s="315"/>
      <c r="F825" s="315"/>
      <c r="G825" s="315"/>
    </row>
    <row r="826" spans="5:7" x14ac:dyDescent="0.35">
      <c r="E826" s="315"/>
      <c r="F826" s="315"/>
      <c r="G826" s="315"/>
    </row>
    <row r="827" spans="5:7" x14ac:dyDescent="0.35">
      <c r="E827" s="315"/>
      <c r="F827" s="315"/>
      <c r="G827" s="315"/>
    </row>
    <row r="828" spans="5:7" x14ac:dyDescent="0.35">
      <c r="E828" s="315"/>
      <c r="F828" s="315"/>
      <c r="G828" s="315"/>
    </row>
    <row r="829" spans="5:7" x14ac:dyDescent="0.35">
      <c r="E829" s="315"/>
      <c r="F829" s="315"/>
      <c r="G829" s="315"/>
    </row>
    <row r="830" spans="5:7" x14ac:dyDescent="0.35">
      <c r="E830" s="315"/>
      <c r="F830" s="315"/>
      <c r="G830" s="315"/>
    </row>
    <row r="831" spans="5:7" x14ac:dyDescent="0.35">
      <c r="E831" s="315"/>
      <c r="F831" s="315"/>
      <c r="G831" s="315"/>
    </row>
    <row r="832" spans="5:7" x14ac:dyDescent="0.35">
      <c r="E832" s="315"/>
      <c r="F832" s="315"/>
      <c r="G832" s="315"/>
    </row>
    <row r="833" spans="5:7" x14ac:dyDescent="0.35">
      <c r="E833" s="315"/>
      <c r="F833" s="315"/>
      <c r="G833" s="315"/>
    </row>
    <row r="834" spans="5:7" x14ac:dyDescent="0.35">
      <c r="E834" s="315"/>
      <c r="F834" s="315"/>
      <c r="G834" s="315"/>
    </row>
    <row r="835" spans="5:7" x14ac:dyDescent="0.35">
      <c r="E835" s="315"/>
      <c r="F835" s="315"/>
      <c r="G835" s="315"/>
    </row>
    <row r="836" spans="5:7" x14ac:dyDescent="0.35">
      <c r="E836" s="315"/>
      <c r="F836" s="315"/>
      <c r="G836" s="315"/>
    </row>
    <row r="837" spans="5:7" x14ac:dyDescent="0.35">
      <c r="E837" s="315"/>
      <c r="F837" s="315"/>
      <c r="G837" s="315"/>
    </row>
    <row r="838" spans="5:7" x14ac:dyDescent="0.35">
      <c r="E838" s="315"/>
      <c r="F838" s="315"/>
      <c r="G838" s="315"/>
    </row>
    <row r="839" spans="5:7" x14ac:dyDescent="0.35">
      <c r="E839" s="315"/>
      <c r="F839" s="315"/>
      <c r="G839" s="315"/>
    </row>
    <row r="840" spans="5:7" x14ac:dyDescent="0.35">
      <c r="E840" s="315"/>
      <c r="F840" s="315"/>
      <c r="G840" s="315"/>
    </row>
    <row r="841" spans="5:7" x14ac:dyDescent="0.35">
      <c r="E841" s="315"/>
      <c r="F841" s="315"/>
      <c r="G841" s="315"/>
    </row>
    <row r="842" spans="5:7" x14ac:dyDescent="0.35">
      <c r="E842" s="315"/>
      <c r="F842" s="315"/>
      <c r="G842" s="315"/>
    </row>
    <row r="843" spans="5:7" x14ac:dyDescent="0.35">
      <c r="E843" s="315"/>
      <c r="F843" s="315"/>
      <c r="G843" s="315"/>
    </row>
    <row r="844" spans="5:7" x14ac:dyDescent="0.35">
      <c r="E844" s="315"/>
      <c r="F844" s="315"/>
      <c r="G844" s="315"/>
    </row>
    <row r="845" spans="5:7" x14ac:dyDescent="0.35">
      <c r="E845" s="315"/>
      <c r="F845" s="315"/>
      <c r="G845" s="315"/>
    </row>
    <row r="846" spans="5:7" x14ac:dyDescent="0.35">
      <c r="E846" s="315"/>
      <c r="F846" s="315"/>
      <c r="G846" s="315"/>
    </row>
    <row r="847" spans="5:7" x14ac:dyDescent="0.35">
      <c r="E847" s="315"/>
      <c r="F847" s="315"/>
      <c r="G847" s="315"/>
    </row>
    <row r="848" spans="5:7" x14ac:dyDescent="0.35">
      <c r="E848" s="315"/>
      <c r="F848" s="315"/>
      <c r="G848" s="315"/>
    </row>
    <row r="849" spans="5:7" x14ac:dyDescent="0.35">
      <c r="E849" s="315"/>
      <c r="F849" s="315"/>
      <c r="G849" s="315"/>
    </row>
    <row r="850" spans="5:7" x14ac:dyDescent="0.35">
      <c r="E850" s="315"/>
      <c r="F850" s="315"/>
      <c r="G850" s="315"/>
    </row>
    <row r="851" spans="5:7" x14ac:dyDescent="0.35">
      <c r="E851" s="315"/>
      <c r="F851" s="315"/>
      <c r="G851" s="315"/>
    </row>
    <row r="852" spans="5:7" x14ac:dyDescent="0.35">
      <c r="E852" s="315"/>
      <c r="F852" s="315"/>
      <c r="G852" s="315"/>
    </row>
    <row r="853" spans="5:7" x14ac:dyDescent="0.35">
      <c r="E853" s="315"/>
      <c r="F853" s="315"/>
      <c r="G853" s="315"/>
    </row>
    <row r="854" spans="5:7" x14ac:dyDescent="0.35">
      <c r="E854" s="315"/>
      <c r="F854" s="315"/>
      <c r="G854" s="315"/>
    </row>
    <row r="855" spans="5:7" x14ac:dyDescent="0.35">
      <c r="E855" s="315"/>
      <c r="F855" s="315"/>
      <c r="G855" s="315"/>
    </row>
    <row r="856" spans="5:7" x14ac:dyDescent="0.35">
      <c r="E856" s="315"/>
      <c r="F856" s="315"/>
      <c r="G856" s="315"/>
    </row>
    <row r="857" spans="5:7" x14ac:dyDescent="0.35">
      <c r="E857" s="315"/>
      <c r="F857" s="315"/>
      <c r="G857" s="315"/>
    </row>
    <row r="858" spans="5:7" x14ac:dyDescent="0.35">
      <c r="E858" s="315"/>
      <c r="F858" s="315"/>
      <c r="G858" s="315"/>
    </row>
    <row r="859" spans="5:7" x14ac:dyDescent="0.35">
      <c r="E859" s="315"/>
      <c r="F859" s="315"/>
      <c r="G859" s="315"/>
    </row>
    <row r="860" spans="5:7" x14ac:dyDescent="0.35">
      <c r="E860" s="315"/>
      <c r="F860" s="315"/>
      <c r="G860" s="315"/>
    </row>
    <row r="861" spans="5:7" x14ac:dyDescent="0.35">
      <c r="E861" s="315"/>
      <c r="F861" s="315"/>
      <c r="G861" s="315"/>
    </row>
    <row r="862" spans="5:7" x14ac:dyDescent="0.35">
      <c r="E862" s="315"/>
      <c r="F862" s="315"/>
      <c r="G862" s="315"/>
    </row>
    <row r="863" spans="5:7" x14ac:dyDescent="0.35">
      <c r="E863" s="315"/>
      <c r="F863" s="315"/>
      <c r="G863" s="315"/>
    </row>
    <row r="864" spans="5:7" x14ac:dyDescent="0.35">
      <c r="E864" s="315"/>
      <c r="F864" s="315"/>
      <c r="G864" s="315"/>
    </row>
    <row r="865" spans="5:7" x14ac:dyDescent="0.35">
      <c r="E865" s="315"/>
      <c r="F865" s="315"/>
      <c r="G865" s="315"/>
    </row>
    <row r="866" spans="5:7" x14ac:dyDescent="0.35">
      <c r="E866" s="315"/>
      <c r="F866" s="315"/>
      <c r="G866" s="315"/>
    </row>
    <row r="867" spans="5:7" x14ac:dyDescent="0.35">
      <c r="E867" s="315"/>
      <c r="F867" s="315"/>
      <c r="G867" s="315"/>
    </row>
    <row r="868" spans="5:7" x14ac:dyDescent="0.35">
      <c r="E868" s="315"/>
      <c r="F868" s="315"/>
      <c r="G868" s="315"/>
    </row>
    <row r="869" spans="5:7" x14ac:dyDescent="0.35">
      <c r="E869" s="315"/>
      <c r="F869" s="315"/>
      <c r="G869" s="315"/>
    </row>
    <row r="870" spans="5:7" x14ac:dyDescent="0.35">
      <c r="E870" s="315"/>
      <c r="F870" s="315"/>
      <c r="G870" s="315"/>
    </row>
    <row r="871" spans="5:7" x14ac:dyDescent="0.35">
      <c r="E871" s="315"/>
      <c r="F871" s="315"/>
      <c r="G871" s="315"/>
    </row>
    <row r="872" spans="5:7" x14ac:dyDescent="0.35">
      <c r="E872" s="315"/>
      <c r="F872" s="315"/>
      <c r="G872" s="315"/>
    </row>
    <row r="873" spans="5:7" x14ac:dyDescent="0.35">
      <c r="E873" s="315"/>
      <c r="F873" s="315"/>
      <c r="G873" s="315"/>
    </row>
    <row r="874" spans="5:7" x14ac:dyDescent="0.35">
      <c r="E874" s="315"/>
      <c r="F874" s="315"/>
      <c r="G874" s="315"/>
    </row>
    <row r="875" spans="5:7" x14ac:dyDescent="0.35">
      <c r="E875" s="315"/>
      <c r="F875" s="315"/>
      <c r="G875" s="315"/>
    </row>
    <row r="876" spans="5:7" x14ac:dyDescent="0.35">
      <c r="E876" s="315"/>
      <c r="F876" s="315"/>
      <c r="G876" s="315"/>
    </row>
    <row r="877" spans="5:7" x14ac:dyDescent="0.35">
      <c r="E877" s="315"/>
      <c r="F877" s="315"/>
      <c r="G877" s="315"/>
    </row>
    <row r="878" spans="5:7" x14ac:dyDescent="0.35">
      <c r="E878" s="315"/>
      <c r="F878" s="315"/>
      <c r="G878" s="315"/>
    </row>
    <row r="879" spans="5:7" x14ac:dyDescent="0.35">
      <c r="E879" s="315"/>
      <c r="F879" s="315"/>
      <c r="G879" s="315"/>
    </row>
    <row r="880" spans="5:7" x14ac:dyDescent="0.35">
      <c r="E880" s="315"/>
      <c r="F880" s="315"/>
      <c r="G880" s="315"/>
    </row>
    <row r="881" spans="5:7" x14ac:dyDescent="0.35">
      <c r="E881" s="315"/>
      <c r="F881" s="315"/>
      <c r="G881" s="315"/>
    </row>
    <row r="882" spans="5:7" x14ac:dyDescent="0.35">
      <c r="E882" s="315"/>
      <c r="F882" s="315"/>
      <c r="G882" s="315"/>
    </row>
    <row r="883" spans="5:7" x14ac:dyDescent="0.35">
      <c r="E883" s="315"/>
      <c r="F883" s="315"/>
      <c r="G883" s="315"/>
    </row>
    <row r="884" spans="5:7" x14ac:dyDescent="0.35">
      <c r="E884" s="315"/>
      <c r="F884" s="315"/>
      <c r="G884" s="315"/>
    </row>
    <row r="885" spans="5:7" x14ac:dyDescent="0.35">
      <c r="E885" s="315"/>
      <c r="F885" s="315"/>
      <c r="G885" s="315"/>
    </row>
    <row r="886" spans="5:7" x14ac:dyDescent="0.35">
      <c r="E886" s="315"/>
      <c r="F886" s="315"/>
      <c r="G886" s="315"/>
    </row>
    <row r="887" spans="5:7" x14ac:dyDescent="0.35">
      <c r="E887" s="315"/>
      <c r="F887" s="315"/>
      <c r="G887" s="315"/>
    </row>
    <row r="888" spans="5:7" x14ac:dyDescent="0.35">
      <c r="E888" s="315"/>
      <c r="F888" s="315"/>
      <c r="G888" s="315"/>
    </row>
    <row r="889" spans="5:7" x14ac:dyDescent="0.35">
      <c r="E889" s="315"/>
      <c r="F889" s="315"/>
      <c r="G889" s="315"/>
    </row>
    <row r="890" spans="5:7" x14ac:dyDescent="0.35">
      <c r="E890" s="315"/>
      <c r="F890" s="315"/>
      <c r="G890" s="315"/>
    </row>
    <row r="891" spans="5:7" x14ac:dyDescent="0.35">
      <c r="E891" s="315"/>
      <c r="F891" s="315"/>
      <c r="G891" s="315"/>
    </row>
    <row r="892" spans="5:7" x14ac:dyDescent="0.35">
      <c r="E892" s="315"/>
      <c r="F892" s="315"/>
      <c r="G892" s="315"/>
    </row>
    <row r="893" spans="5:7" x14ac:dyDescent="0.35">
      <c r="E893" s="315"/>
      <c r="F893" s="315"/>
      <c r="G893" s="315"/>
    </row>
    <row r="894" spans="5:7" x14ac:dyDescent="0.35">
      <c r="E894" s="315"/>
      <c r="F894" s="315"/>
      <c r="G894" s="315"/>
    </row>
    <row r="895" spans="5:7" x14ac:dyDescent="0.35">
      <c r="E895" s="315"/>
      <c r="F895" s="315"/>
      <c r="G895" s="315"/>
    </row>
    <row r="896" spans="5:7" x14ac:dyDescent="0.35">
      <c r="E896" s="315"/>
      <c r="F896" s="315"/>
      <c r="G896" s="315"/>
    </row>
    <row r="897" spans="5:7" x14ac:dyDescent="0.35">
      <c r="E897" s="315"/>
      <c r="F897" s="315"/>
      <c r="G897" s="315"/>
    </row>
    <row r="898" spans="5:7" x14ac:dyDescent="0.35">
      <c r="E898" s="315"/>
      <c r="F898" s="315"/>
      <c r="G898" s="315"/>
    </row>
    <row r="899" spans="5:7" x14ac:dyDescent="0.35">
      <c r="E899" s="315"/>
      <c r="F899" s="315"/>
      <c r="G899" s="315"/>
    </row>
    <row r="900" spans="5:7" x14ac:dyDescent="0.35">
      <c r="E900" s="315"/>
      <c r="F900" s="315"/>
      <c r="G900" s="315"/>
    </row>
    <row r="901" spans="5:7" x14ac:dyDescent="0.35">
      <c r="E901" s="315"/>
      <c r="F901" s="315"/>
      <c r="G901" s="315"/>
    </row>
    <row r="902" spans="5:7" x14ac:dyDescent="0.35">
      <c r="E902" s="315"/>
      <c r="F902" s="315"/>
      <c r="G902" s="315"/>
    </row>
    <row r="903" spans="5:7" x14ac:dyDescent="0.35">
      <c r="E903" s="315"/>
      <c r="F903" s="315"/>
      <c r="G903" s="315"/>
    </row>
    <row r="904" spans="5:7" x14ac:dyDescent="0.35">
      <c r="E904" s="315"/>
      <c r="F904" s="315"/>
      <c r="G904" s="315"/>
    </row>
    <row r="905" spans="5:7" x14ac:dyDescent="0.35">
      <c r="E905" s="315"/>
      <c r="F905" s="315"/>
      <c r="G905" s="315"/>
    </row>
    <row r="906" spans="5:7" x14ac:dyDescent="0.35">
      <c r="E906" s="315"/>
      <c r="F906" s="315"/>
      <c r="G906" s="315"/>
    </row>
    <row r="907" spans="5:7" x14ac:dyDescent="0.35">
      <c r="E907" s="315"/>
      <c r="F907" s="315"/>
      <c r="G907" s="315"/>
    </row>
    <row r="908" spans="5:7" x14ac:dyDescent="0.35">
      <c r="E908" s="315"/>
      <c r="F908" s="315"/>
      <c r="G908" s="315"/>
    </row>
    <row r="909" spans="5:7" x14ac:dyDescent="0.35">
      <c r="E909" s="315"/>
      <c r="F909" s="315"/>
      <c r="G909" s="315"/>
    </row>
    <row r="910" spans="5:7" x14ac:dyDescent="0.35">
      <c r="E910" s="315"/>
      <c r="F910" s="315"/>
      <c r="G910" s="315"/>
    </row>
    <row r="911" spans="5:7" x14ac:dyDescent="0.35">
      <c r="E911" s="315"/>
      <c r="F911" s="315"/>
      <c r="G911" s="315"/>
    </row>
    <row r="912" spans="5:7" x14ac:dyDescent="0.35">
      <c r="E912" s="315"/>
      <c r="F912" s="315"/>
      <c r="G912" s="315"/>
    </row>
    <row r="913" spans="5:7" x14ac:dyDescent="0.35">
      <c r="E913" s="315"/>
      <c r="F913" s="315"/>
      <c r="G913" s="315"/>
    </row>
    <row r="914" spans="5:7" x14ac:dyDescent="0.35">
      <c r="E914" s="315"/>
      <c r="F914" s="315"/>
      <c r="G914" s="315"/>
    </row>
    <row r="915" spans="5:7" x14ac:dyDescent="0.35">
      <c r="E915" s="315"/>
      <c r="F915" s="315"/>
      <c r="G915" s="315"/>
    </row>
    <row r="916" spans="5:7" x14ac:dyDescent="0.35">
      <c r="E916" s="315"/>
      <c r="F916" s="315"/>
      <c r="G916" s="315"/>
    </row>
    <row r="917" spans="5:7" x14ac:dyDescent="0.35">
      <c r="E917" s="315"/>
      <c r="F917" s="315"/>
      <c r="G917" s="315"/>
    </row>
    <row r="918" spans="5:7" x14ac:dyDescent="0.35">
      <c r="E918" s="315"/>
      <c r="F918" s="315"/>
      <c r="G918" s="315"/>
    </row>
    <row r="919" spans="5:7" x14ac:dyDescent="0.35">
      <c r="E919" s="315"/>
      <c r="F919" s="315"/>
      <c r="G919" s="315"/>
    </row>
    <row r="920" spans="5:7" x14ac:dyDescent="0.35">
      <c r="E920" s="315"/>
      <c r="F920" s="315"/>
      <c r="G920" s="315"/>
    </row>
    <row r="921" spans="5:7" x14ac:dyDescent="0.35">
      <c r="E921" s="315"/>
      <c r="F921" s="315"/>
      <c r="G921" s="315"/>
    </row>
    <row r="922" spans="5:7" x14ac:dyDescent="0.35">
      <c r="E922" s="315"/>
      <c r="F922" s="315"/>
      <c r="G922" s="315"/>
    </row>
    <row r="923" spans="5:7" x14ac:dyDescent="0.35">
      <c r="E923" s="315"/>
      <c r="F923" s="315"/>
      <c r="G923" s="315"/>
    </row>
    <row r="924" spans="5:7" x14ac:dyDescent="0.35">
      <c r="E924" s="315"/>
      <c r="F924" s="315"/>
      <c r="G924" s="315"/>
    </row>
    <row r="925" spans="5:7" x14ac:dyDescent="0.35">
      <c r="E925" s="315"/>
      <c r="F925" s="315"/>
      <c r="G925" s="315"/>
    </row>
    <row r="926" spans="5:7" x14ac:dyDescent="0.35">
      <c r="E926" s="315"/>
      <c r="F926" s="315"/>
      <c r="G926" s="315"/>
    </row>
    <row r="927" spans="5:7" x14ac:dyDescent="0.35">
      <c r="E927" s="315"/>
      <c r="F927" s="315"/>
      <c r="G927" s="315"/>
    </row>
    <row r="928" spans="5:7" x14ac:dyDescent="0.35">
      <c r="E928" s="315"/>
      <c r="F928" s="315"/>
      <c r="G928" s="315"/>
    </row>
    <row r="929" spans="5:7" x14ac:dyDescent="0.35">
      <c r="E929" s="315"/>
      <c r="F929" s="315"/>
      <c r="G929" s="315"/>
    </row>
    <row r="930" spans="5:7" x14ac:dyDescent="0.35">
      <c r="E930" s="315"/>
      <c r="F930" s="315"/>
      <c r="G930" s="315"/>
    </row>
    <row r="931" spans="5:7" x14ac:dyDescent="0.35">
      <c r="E931" s="315"/>
      <c r="F931" s="315"/>
      <c r="G931" s="315"/>
    </row>
    <row r="932" spans="5:7" x14ac:dyDescent="0.35">
      <c r="E932" s="315"/>
      <c r="F932" s="315"/>
      <c r="G932" s="315"/>
    </row>
    <row r="933" spans="5:7" x14ac:dyDescent="0.35">
      <c r="E933" s="315"/>
      <c r="F933" s="315"/>
      <c r="G933" s="315"/>
    </row>
    <row r="934" spans="5:7" x14ac:dyDescent="0.35">
      <c r="E934" s="315"/>
      <c r="F934" s="315"/>
      <c r="G934" s="315"/>
    </row>
    <row r="935" spans="5:7" x14ac:dyDescent="0.35">
      <c r="E935" s="315"/>
      <c r="F935" s="315"/>
      <c r="G935" s="315"/>
    </row>
    <row r="936" spans="5:7" x14ac:dyDescent="0.35">
      <c r="E936" s="315"/>
      <c r="F936" s="315"/>
      <c r="G936" s="315"/>
    </row>
    <row r="937" spans="5:7" x14ac:dyDescent="0.35">
      <c r="E937" s="315"/>
      <c r="F937" s="315"/>
      <c r="G937" s="315"/>
    </row>
    <row r="938" spans="5:7" x14ac:dyDescent="0.35">
      <c r="E938" s="315"/>
      <c r="F938" s="315"/>
      <c r="G938" s="315"/>
    </row>
    <row r="939" spans="5:7" x14ac:dyDescent="0.35">
      <c r="E939" s="315"/>
      <c r="F939" s="315"/>
      <c r="G939" s="315"/>
    </row>
    <row r="940" spans="5:7" x14ac:dyDescent="0.35">
      <c r="E940" s="315"/>
      <c r="F940" s="315"/>
      <c r="G940" s="315"/>
    </row>
    <row r="941" spans="5:7" x14ac:dyDescent="0.35">
      <c r="E941" s="315"/>
      <c r="F941" s="315"/>
      <c r="G941" s="315"/>
    </row>
    <row r="942" spans="5:7" x14ac:dyDescent="0.35">
      <c r="E942" s="315"/>
      <c r="F942" s="315"/>
      <c r="G942" s="315"/>
    </row>
    <row r="943" spans="5:7" x14ac:dyDescent="0.35">
      <c r="E943" s="315"/>
      <c r="F943" s="315"/>
      <c r="G943" s="315"/>
    </row>
    <row r="944" spans="5:7" x14ac:dyDescent="0.35">
      <c r="E944" s="315"/>
      <c r="F944" s="315"/>
      <c r="G944" s="315"/>
    </row>
    <row r="945" spans="5:7" x14ac:dyDescent="0.35">
      <c r="E945" s="315"/>
      <c r="F945" s="315"/>
      <c r="G945" s="315"/>
    </row>
    <row r="946" spans="5:7" x14ac:dyDescent="0.35">
      <c r="E946" s="315"/>
      <c r="F946" s="315"/>
      <c r="G946" s="315"/>
    </row>
    <row r="947" spans="5:7" x14ac:dyDescent="0.35">
      <c r="E947" s="315"/>
      <c r="F947" s="315"/>
      <c r="G947" s="315"/>
    </row>
    <row r="948" spans="5:7" x14ac:dyDescent="0.35">
      <c r="E948" s="315"/>
      <c r="F948" s="315"/>
      <c r="G948" s="315"/>
    </row>
    <row r="949" spans="5:7" x14ac:dyDescent="0.35">
      <c r="E949" s="315"/>
      <c r="F949" s="315"/>
      <c r="G949" s="315"/>
    </row>
    <row r="950" spans="5:7" x14ac:dyDescent="0.35">
      <c r="E950" s="315"/>
      <c r="F950" s="315"/>
      <c r="G950" s="315"/>
    </row>
    <row r="951" spans="5:7" x14ac:dyDescent="0.35">
      <c r="E951" s="315"/>
      <c r="F951" s="315"/>
      <c r="G951" s="315"/>
    </row>
    <row r="952" spans="5:7" x14ac:dyDescent="0.35">
      <c r="E952" s="315"/>
      <c r="F952" s="315"/>
      <c r="G952" s="315"/>
    </row>
    <row r="953" spans="5:7" x14ac:dyDescent="0.35">
      <c r="E953" s="315"/>
      <c r="F953" s="315"/>
      <c r="G953" s="315"/>
    </row>
    <row r="954" spans="5:7" x14ac:dyDescent="0.35">
      <c r="E954" s="315"/>
      <c r="F954" s="315"/>
      <c r="G954" s="315"/>
    </row>
    <row r="955" spans="5:7" x14ac:dyDescent="0.35">
      <c r="E955" s="315"/>
      <c r="F955" s="315"/>
      <c r="G955" s="315"/>
    </row>
    <row r="956" spans="5:7" x14ac:dyDescent="0.35">
      <c r="E956" s="315"/>
      <c r="F956" s="315"/>
      <c r="G956" s="315"/>
    </row>
    <row r="957" spans="5:7" x14ac:dyDescent="0.35">
      <c r="E957" s="315"/>
      <c r="F957" s="315"/>
      <c r="G957" s="315"/>
    </row>
    <row r="958" spans="5:7" x14ac:dyDescent="0.35">
      <c r="E958" s="315"/>
      <c r="F958" s="315"/>
      <c r="G958" s="315"/>
    </row>
    <row r="959" spans="5:7" x14ac:dyDescent="0.35">
      <c r="E959" s="315"/>
      <c r="F959" s="315"/>
      <c r="G959" s="315"/>
    </row>
    <row r="960" spans="5:7" x14ac:dyDescent="0.35">
      <c r="E960" s="315"/>
      <c r="F960" s="315"/>
      <c r="G960" s="315"/>
    </row>
    <row r="961" spans="5:7" x14ac:dyDescent="0.35">
      <c r="E961" s="315"/>
      <c r="F961" s="315"/>
      <c r="G961" s="315"/>
    </row>
    <row r="962" spans="5:7" x14ac:dyDescent="0.35">
      <c r="E962" s="315"/>
      <c r="F962" s="315"/>
      <c r="G962" s="315"/>
    </row>
    <row r="963" spans="5:7" x14ac:dyDescent="0.35">
      <c r="E963" s="315"/>
      <c r="F963" s="315"/>
      <c r="G963" s="315"/>
    </row>
    <row r="964" spans="5:7" x14ac:dyDescent="0.35">
      <c r="E964" s="315"/>
      <c r="F964" s="315"/>
      <c r="G964" s="315"/>
    </row>
    <row r="965" spans="5:7" x14ac:dyDescent="0.35">
      <c r="E965" s="315"/>
      <c r="F965" s="315"/>
      <c r="G965" s="315"/>
    </row>
    <row r="966" spans="5:7" x14ac:dyDescent="0.35">
      <c r="E966" s="315"/>
      <c r="F966" s="315"/>
      <c r="G966" s="315"/>
    </row>
    <row r="967" spans="5:7" x14ac:dyDescent="0.35">
      <c r="E967" s="315"/>
      <c r="F967" s="315"/>
      <c r="G967" s="315"/>
    </row>
    <row r="968" spans="5:7" x14ac:dyDescent="0.35">
      <c r="E968" s="315"/>
      <c r="F968" s="315"/>
      <c r="G968" s="315"/>
    </row>
    <row r="969" spans="5:7" x14ac:dyDescent="0.35">
      <c r="E969" s="315"/>
      <c r="F969" s="315"/>
      <c r="G969" s="315"/>
    </row>
    <row r="970" spans="5:7" x14ac:dyDescent="0.35">
      <c r="E970" s="315"/>
      <c r="F970" s="315"/>
      <c r="G970" s="315"/>
    </row>
    <row r="971" spans="5:7" x14ac:dyDescent="0.35">
      <c r="E971" s="315"/>
      <c r="F971" s="315"/>
      <c r="G971" s="315"/>
    </row>
    <row r="972" spans="5:7" x14ac:dyDescent="0.35">
      <c r="E972" s="315"/>
      <c r="F972" s="315"/>
      <c r="G972" s="315"/>
    </row>
    <row r="973" spans="5:7" x14ac:dyDescent="0.35">
      <c r="E973" s="315"/>
      <c r="F973" s="315"/>
      <c r="G973" s="315"/>
    </row>
    <row r="974" spans="5:7" x14ac:dyDescent="0.35">
      <c r="E974" s="315"/>
      <c r="F974" s="315"/>
      <c r="G974" s="315"/>
    </row>
    <row r="975" spans="5:7" x14ac:dyDescent="0.35">
      <c r="E975" s="315"/>
      <c r="F975" s="315"/>
      <c r="G975" s="315"/>
    </row>
    <row r="976" spans="5:7" x14ac:dyDescent="0.35">
      <c r="E976" s="315"/>
      <c r="F976" s="315"/>
      <c r="G976" s="315"/>
    </row>
    <row r="977" spans="5:7" x14ac:dyDescent="0.35">
      <c r="E977" s="315"/>
      <c r="F977" s="315"/>
      <c r="G977" s="315"/>
    </row>
    <row r="978" spans="5:7" x14ac:dyDescent="0.35">
      <c r="E978" s="315"/>
      <c r="F978" s="315"/>
      <c r="G978" s="315"/>
    </row>
    <row r="979" spans="5:7" x14ac:dyDescent="0.35">
      <c r="E979" s="315"/>
      <c r="F979" s="315"/>
      <c r="G979" s="315"/>
    </row>
    <row r="980" spans="5:7" x14ac:dyDescent="0.35">
      <c r="E980" s="315"/>
      <c r="F980" s="315"/>
      <c r="G980" s="315"/>
    </row>
    <row r="981" spans="5:7" x14ac:dyDescent="0.35">
      <c r="E981" s="315"/>
      <c r="F981" s="315"/>
      <c r="G981" s="315"/>
    </row>
    <row r="982" spans="5:7" x14ac:dyDescent="0.35">
      <c r="E982" s="315"/>
      <c r="F982" s="315"/>
      <c r="G982" s="315"/>
    </row>
    <row r="983" spans="5:7" x14ac:dyDescent="0.35">
      <c r="E983" s="315"/>
      <c r="F983" s="315"/>
      <c r="G983" s="315"/>
    </row>
    <row r="984" spans="5:7" x14ac:dyDescent="0.35">
      <c r="E984" s="315"/>
      <c r="F984" s="315"/>
      <c r="G984" s="315"/>
    </row>
    <row r="985" spans="5:7" x14ac:dyDescent="0.35">
      <c r="E985" s="315"/>
      <c r="F985" s="315"/>
      <c r="G985" s="315"/>
    </row>
    <row r="986" spans="5:7" x14ac:dyDescent="0.35">
      <c r="E986" s="315"/>
      <c r="F986" s="315"/>
      <c r="G986" s="315"/>
    </row>
    <row r="987" spans="5:7" x14ac:dyDescent="0.35">
      <c r="E987" s="315"/>
      <c r="F987" s="315"/>
      <c r="G987" s="315"/>
    </row>
    <row r="988" spans="5:7" x14ac:dyDescent="0.35">
      <c r="E988" s="315"/>
      <c r="F988" s="315"/>
      <c r="G988" s="315"/>
    </row>
    <row r="989" spans="5:7" x14ac:dyDescent="0.35">
      <c r="E989" s="315"/>
      <c r="F989" s="315"/>
      <c r="G989" s="315"/>
    </row>
    <row r="990" spans="5:7" x14ac:dyDescent="0.35">
      <c r="E990" s="315"/>
      <c r="F990" s="315"/>
      <c r="G990" s="315"/>
    </row>
    <row r="991" spans="5:7" x14ac:dyDescent="0.35">
      <c r="E991" s="315"/>
      <c r="F991" s="315"/>
      <c r="G991" s="315"/>
    </row>
    <row r="992" spans="5:7" x14ac:dyDescent="0.35">
      <c r="E992" s="315"/>
      <c r="F992" s="315"/>
      <c r="G992" s="315"/>
    </row>
    <row r="993" spans="5:7" x14ac:dyDescent="0.35">
      <c r="E993" s="315"/>
      <c r="F993" s="315"/>
      <c r="G993" s="315"/>
    </row>
    <row r="994" spans="5:7" x14ac:dyDescent="0.35">
      <c r="E994" s="315"/>
      <c r="F994" s="315"/>
      <c r="G994" s="315"/>
    </row>
    <row r="995" spans="5:7" x14ac:dyDescent="0.35">
      <c r="E995" s="315"/>
      <c r="F995" s="315"/>
      <c r="G995" s="315"/>
    </row>
    <row r="996" spans="5:7" x14ac:dyDescent="0.35">
      <c r="E996" s="315"/>
      <c r="F996" s="315"/>
      <c r="G996" s="315"/>
    </row>
    <row r="997" spans="5:7" x14ac:dyDescent="0.35">
      <c r="E997" s="315"/>
      <c r="F997" s="315"/>
      <c r="G997" s="315"/>
    </row>
    <row r="998" spans="5:7" x14ac:dyDescent="0.35">
      <c r="E998" s="315"/>
      <c r="F998" s="315"/>
      <c r="G998" s="315"/>
    </row>
    <row r="999" spans="5:7" x14ac:dyDescent="0.35">
      <c r="E999" s="315"/>
      <c r="F999" s="315"/>
      <c r="G999" s="315"/>
    </row>
    <row r="1000" spans="5:7" x14ac:dyDescent="0.35">
      <c r="E1000" s="315"/>
      <c r="F1000" s="315"/>
      <c r="G1000" s="315"/>
    </row>
    <row r="1001" spans="5:7" x14ac:dyDescent="0.35">
      <c r="E1001" s="315"/>
      <c r="F1001" s="315"/>
      <c r="G1001" s="315"/>
    </row>
    <row r="1002" spans="5:7" x14ac:dyDescent="0.35">
      <c r="E1002" s="315"/>
      <c r="F1002" s="315"/>
      <c r="G1002" s="315"/>
    </row>
    <row r="1003" spans="5:7" x14ac:dyDescent="0.35">
      <c r="E1003" s="315"/>
      <c r="F1003" s="315"/>
      <c r="G1003" s="315"/>
    </row>
    <row r="1004" spans="5:7" x14ac:dyDescent="0.35">
      <c r="E1004" s="315"/>
      <c r="F1004" s="315"/>
      <c r="G1004" s="315"/>
    </row>
    <row r="1005" spans="5:7" x14ac:dyDescent="0.35">
      <c r="E1005" s="315"/>
      <c r="F1005" s="315"/>
      <c r="G1005" s="315"/>
    </row>
    <row r="1006" spans="5:7" x14ac:dyDescent="0.35">
      <c r="E1006" s="315"/>
      <c r="F1006" s="315"/>
      <c r="G1006" s="315"/>
    </row>
    <row r="1007" spans="5:7" x14ac:dyDescent="0.35">
      <c r="E1007" s="315"/>
      <c r="F1007" s="315"/>
      <c r="G1007" s="315"/>
    </row>
    <row r="1008" spans="5:7" x14ac:dyDescent="0.35">
      <c r="E1008" s="315"/>
      <c r="F1008" s="315"/>
      <c r="G1008" s="315"/>
    </row>
    <row r="1009" spans="5:7" x14ac:dyDescent="0.35">
      <c r="E1009" s="315"/>
      <c r="F1009" s="315"/>
      <c r="G1009" s="315"/>
    </row>
    <row r="1010" spans="5:7" x14ac:dyDescent="0.35">
      <c r="E1010" s="315"/>
      <c r="F1010" s="315"/>
      <c r="G1010" s="315"/>
    </row>
    <row r="1011" spans="5:7" x14ac:dyDescent="0.35">
      <c r="E1011" s="315"/>
      <c r="F1011" s="315"/>
      <c r="G1011" s="315"/>
    </row>
    <row r="1012" spans="5:7" x14ac:dyDescent="0.35">
      <c r="E1012" s="315"/>
      <c r="F1012" s="315"/>
      <c r="G1012" s="315"/>
    </row>
    <row r="1013" spans="5:7" x14ac:dyDescent="0.35">
      <c r="E1013" s="315"/>
      <c r="F1013" s="315"/>
      <c r="G1013" s="315"/>
    </row>
    <row r="1014" spans="5:7" x14ac:dyDescent="0.35">
      <c r="E1014" s="315"/>
      <c r="F1014" s="315"/>
      <c r="G1014" s="315"/>
    </row>
    <row r="1015" spans="5:7" x14ac:dyDescent="0.35">
      <c r="E1015" s="315"/>
      <c r="F1015" s="315"/>
      <c r="G1015" s="315"/>
    </row>
    <row r="1016" spans="5:7" x14ac:dyDescent="0.35">
      <c r="E1016" s="315"/>
      <c r="F1016" s="315"/>
      <c r="G1016" s="315"/>
    </row>
    <row r="1017" spans="5:7" x14ac:dyDescent="0.35">
      <c r="E1017" s="315"/>
      <c r="F1017" s="315"/>
      <c r="G1017" s="315"/>
    </row>
    <row r="1018" spans="5:7" x14ac:dyDescent="0.35">
      <c r="E1018" s="315"/>
      <c r="F1018" s="315"/>
      <c r="G1018" s="315"/>
    </row>
    <row r="1019" spans="5:7" x14ac:dyDescent="0.35">
      <c r="E1019" s="315"/>
      <c r="F1019" s="315"/>
      <c r="G1019" s="315"/>
    </row>
    <row r="1020" spans="5:7" x14ac:dyDescent="0.35">
      <c r="E1020" s="315"/>
      <c r="F1020" s="315"/>
      <c r="G1020" s="315"/>
    </row>
    <row r="1021" spans="5:7" x14ac:dyDescent="0.35">
      <c r="E1021" s="315"/>
      <c r="F1021" s="315"/>
      <c r="G1021" s="315"/>
    </row>
    <row r="1022" spans="5:7" x14ac:dyDescent="0.35">
      <c r="E1022" s="315"/>
      <c r="F1022" s="315"/>
      <c r="G1022" s="315"/>
    </row>
    <row r="1023" spans="5:7" x14ac:dyDescent="0.35">
      <c r="E1023" s="315"/>
      <c r="F1023" s="315"/>
      <c r="G1023" s="315"/>
    </row>
    <row r="1024" spans="5:7" x14ac:dyDescent="0.35">
      <c r="E1024" s="315"/>
      <c r="F1024" s="315"/>
      <c r="G1024" s="315"/>
    </row>
    <row r="1025" spans="5:7" x14ac:dyDescent="0.35">
      <c r="E1025" s="315"/>
      <c r="F1025" s="315"/>
      <c r="G1025" s="315"/>
    </row>
    <row r="1026" spans="5:7" x14ac:dyDescent="0.35">
      <c r="E1026" s="315"/>
      <c r="F1026" s="315"/>
      <c r="G1026" s="315"/>
    </row>
    <row r="1027" spans="5:7" x14ac:dyDescent="0.35">
      <c r="E1027" s="315"/>
      <c r="F1027" s="315"/>
      <c r="G1027" s="315"/>
    </row>
    <row r="1028" spans="5:7" x14ac:dyDescent="0.35">
      <c r="E1028" s="315"/>
      <c r="F1028" s="315"/>
      <c r="G1028" s="315"/>
    </row>
    <row r="1029" spans="5:7" x14ac:dyDescent="0.35">
      <c r="E1029" s="315"/>
      <c r="F1029" s="315"/>
      <c r="G1029" s="315"/>
    </row>
    <row r="1030" spans="5:7" x14ac:dyDescent="0.35">
      <c r="E1030" s="315"/>
      <c r="F1030" s="315"/>
      <c r="G1030" s="315"/>
    </row>
    <row r="1031" spans="5:7" x14ac:dyDescent="0.35">
      <c r="E1031" s="315"/>
      <c r="F1031" s="315"/>
      <c r="G1031" s="315"/>
    </row>
    <row r="1032" spans="5:7" x14ac:dyDescent="0.35">
      <c r="E1032" s="315"/>
      <c r="F1032" s="315"/>
      <c r="G1032" s="315"/>
    </row>
    <row r="1033" spans="5:7" x14ac:dyDescent="0.35">
      <c r="E1033" s="315"/>
      <c r="F1033" s="315"/>
      <c r="G1033" s="315"/>
    </row>
    <row r="1034" spans="5:7" x14ac:dyDescent="0.35">
      <c r="E1034" s="315"/>
      <c r="F1034" s="315"/>
      <c r="G1034" s="315"/>
    </row>
    <row r="1035" spans="5:7" x14ac:dyDescent="0.35">
      <c r="E1035" s="315"/>
      <c r="F1035" s="315"/>
      <c r="G1035" s="315"/>
    </row>
    <row r="1036" spans="5:7" x14ac:dyDescent="0.35">
      <c r="E1036" s="315"/>
      <c r="F1036" s="315"/>
      <c r="G1036" s="315"/>
    </row>
    <row r="1037" spans="5:7" x14ac:dyDescent="0.35">
      <c r="E1037" s="315"/>
      <c r="F1037" s="315"/>
      <c r="G1037" s="315"/>
    </row>
    <row r="1038" spans="5:7" x14ac:dyDescent="0.35">
      <c r="E1038" s="315"/>
      <c r="F1038" s="315"/>
      <c r="G1038" s="315"/>
    </row>
    <row r="1039" spans="5:7" x14ac:dyDescent="0.35">
      <c r="E1039" s="315"/>
      <c r="F1039" s="315"/>
      <c r="G1039" s="315"/>
    </row>
    <row r="1040" spans="5:7" x14ac:dyDescent="0.35">
      <c r="E1040" s="315"/>
      <c r="F1040" s="315"/>
      <c r="G1040" s="315"/>
    </row>
    <row r="1041" spans="5:7" x14ac:dyDescent="0.35">
      <c r="E1041" s="315"/>
      <c r="F1041" s="315"/>
      <c r="G1041" s="315"/>
    </row>
    <row r="1042" spans="5:7" x14ac:dyDescent="0.35">
      <c r="E1042" s="315"/>
      <c r="F1042" s="315"/>
      <c r="G1042" s="315"/>
    </row>
    <row r="1043" spans="5:7" x14ac:dyDescent="0.35">
      <c r="E1043" s="315"/>
      <c r="F1043" s="315"/>
      <c r="G1043" s="315"/>
    </row>
    <row r="1044" spans="5:7" x14ac:dyDescent="0.35">
      <c r="E1044" s="315"/>
      <c r="F1044" s="315"/>
      <c r="G1044" s="315"/>
    </row>
    <row r="1045" spans="5:7" x14ac:dyDescent="0.35">
      <c r="E1045" s="315"/>
      <c r="F1045" s="315"/>
      <c r="G1045" s="315"/>
    </row>
    <row r="1046" spans="5:7" x14ac:dyDescent="0.35">
      <c r="E1046" s="315"/>
      <c r="F1046" s="315"/>
      <c r="G1046" s="315"/>
    </row>
    <row r="1047" spans="5:7" x14ac:dyDescent="0.35">
      <c r="E1047" s="315"/>
      <c r="F1047" s="315"/>
      <c r="G1047" s="315"/>
    </row>
    <row r="1048" spans="5:7" x14ac:dyDescent="0.35">
      <c r="E1048" s="315"/>
      <c r="F1048" s="315"/>
      <c r="G1048" s="315"/>
    </row>
    <row r="1049" spans="5:7" x14ac:dyDescent="0.35">
      <c r="E1049" s="315"/>
      <c r="F1049" s="315"/>
      <c r="G1049" s="315"/>
    </row>
    <row r="1050" spans="5:7" x14ac:dyDescent="0.35">
      <c r="E1050" s="315"/>
      <c r="F1050" s="315"/>
      <c r="G1050" s="315"/>
    </row>
    <row r="1051" spans="5:7" x14ac:dyDescent="0.35">
      <c r="E1051" s="315"/>
      <c r="F1051" s="315"/>
      <c r="G1051" s="315"/>
    </row>
    <row r="1052" spans="5:7" x14ac:dyDescent="0.35">
      <c r="E1052" s="315"/>
      <c r="F1052" s="315"/>
      <c r="G1052" s="315"/>
    </row>
    <row r="1053" spans="5:7" x14ac:dyDescent="0.35">
      <c r="E1053" s="315"/>
      <c r="F1053" s="315"/>
      <c r="G1053" s="315"/>
    </row>
    <row r="1054" spans="5:7" x14ac:dyDescent="0.35">
      <c r="E1054" s="315"/>
      <c r="F1054" s="315"/>
      <c r="G1054" s="315"/>
    </row>
    <row r="1055" spans="5:7" x14ac:dyDescent="0.35">
      <c r="E1055" s="315"/>
      <c r="F1055" s="315"/>
      <c r="G1055" s="315"/>
    </row>
    <row r="1056" spans="5:7" x14ac:dyDescent="0.35">
      <c r="E1056" s="315"/>
      <c r="F1056" s="315"/>
      <c r="G1056" s="315"/>
    </row>
    <row r="1057" spans="5:7" x14ac:dyDescent="0.35">
      <c r="E1057" s="315"/>
      <c r="F1057" s="315"/>
      <c r="G1057" s="315"/>
    </row>
    <row r="1058" spans="5:7" x14ac:dyDescent="0.35">
      <c r="E1058" s="315"/>
      <c r="F1058" s="315"/>
      <c r="G1058" s="315"/>
    </row>
    <row r="1059" spans="5:7" x14ac:dyDescent="0.35">
      <c r="E1059" s="315"/>
      <c r="F1059" s="315"/>
      <c r="G1059" s="315"/>
    </row>
    <row r="1060" spans="5:7" x14ac:dyDescent="0.35">
      <c r="E1060" s="315"/>
      <c r="F1060" s="315"/>
      <c r="G1060" s="315"/>
    </row>
    <row r="1061" spans="5:7" x14ac:dyDescent="0.35">
      <c r="E1061" s="315"/>
      <c r="F1061" s="315"/>
      <c r="G1061" s="315"/>
    </row>
    <row r="1062" spans="5:7" x14ac:dyDescent="0.35">
      <c r="E1062" s="315"/>
      <c r="F1062" s="315"/>
      <c r="G1062" s="315"/>
    </row>
    <row r="1063" spans="5:7" x14ac:dyDescent="0.35">
      <c r="E1063" s="315"/>
      <c r="F1063" s="315"/>
      <c r="G1063" s="315"/>
    </row>
    <row r="1064" spans="5:7" x14ac:dyDescent="0.35">
      <c r="E1064" s="315"/>
      <c r="F1064" s="315"/>
      <c r="G1064" s="315"/>
    </row>
    <row r="1065" spans="5:7" x14ac:dyDescent="0.35">
      <c r="E1065" s="315"/>
      <c r="F1065" s="315"/>
      <c r="G1065" s="315"/>
    </row>
    <row r="1066" spans="5:7" x14ac:dyDescent="0.35">
      <c r="E1066" s="315"/>
      <c r="F1066" s="315"/>
      <c r="G1066" s="315"/>
    </row>
    <row r="1067" spans="5:7" x14ac:dyDescent="0.35">
      <c r="E1067" s="315"/>
      <c r="F1067" s="315"/>
      <c r="G1067" s="315"/>
    </row>
    <row r="1068" spans="5:7" x14ac:dyDescent="0.35">
      <c r="E1068" s="315"/>
      <c r="F1068" s="315"/>
      <c r="G1068" s="315"/>
    </row>
    <row r="1069" spans="5:7" x14ac:dyDescent="0.35">
      <c r="E1069" s="315"/>
      <c r="F1069" s="315"/>
      <c r="G1069" s="315"/>
    </row>
    <row r="1070" spans="5:7" x14ac:dyDescent="0.35">
      <c r="E1070" s="315"/>
      <c r="F1070" s="315"/>
      <c r="G1070" s="315"/>
    </row>
    <row r="1071" spans="5:7" x14ac:dyDescent="0.35">
      <c r="E1071" s="315"/>
      <c r="F1071" s="315"/>
      <c r="G1071" s="315"/>
    </row>
    <row r="1072" spans="5:7" x14ac:dyDescent="0.35">
      <c r="E1072" s="315"/>
      <c r="F1072" s="315"/>
      <c r="G1072" s="315"/>
    </row>
    <row r="1073" spans="5:7" x14ac:dyDescent="0.35">
      <c r="E1073" s="315"/>
      <c r="F1073" s="315"/>
      <c r="G1073" s="315"/>
    </row>
    <row r="1074" spans="5:7" x14ac:dyDescent="0.35">
      <c r="E1074" s="315"/>
      <c r="F1074" s="315"/>
      <c r="G1074" s="315"/>
    </row>
    <row r="1075" spans="5:7" x14ac:dyDescent="0.35">
      <c r="E1075" s="315"/>
      <c r="F1075" s="315"/>
      <c r="G1075" s="315"/>
    </row>
    <row r="1076" spans="5:7" x14ac:dyDescent="0.35">
      <c r="E1076" s="315"/>
      <c r="F1076" s="315"/>
      <c r="G1076" s="315"/>
    </row>
    <row r="1077" spans="5:7" x14ac:dyDescent="0.35">
      <c r="E1077" s="315"/>
      <c r="F1077" s="315"/>
      <c r="G1077" s="315"/>
    </row>
    <row r="1078" spans="5:7" x14ac:dyDescent="0.35">
      <c r="E1078" s="315"/>
      <c r="F1078" s="315"/>
      <c r="G1078" s="315"/>
    </row>
    <row r="1079" spans="5:7" x14ac:dyDescent="0.35">
      <c r="E1079" s="315"/>
      <c r="F1079" s="315"/>
      <c r="G1079" s="315"/>
    </row>
    <row r="1080" spans="5:7" x14ac:dyDescent="0.35">
      <c r="E1080" s="315"/>
      <c r="F1080" s="315"/>
      <c r="G1080" s="315"/>
    </row>
    <row r="1081" spans="5:7" x14ac:dyDescent="0.35">
      <c r="E1081" s="315"/>
      <c r="F1081" s="315"/>
      <c r="G1081" s="315"/>
    </row>
    <row r="1082" spans="5:7" x14ac:dyDescent="0.35">
      <c r="E1082" s="315"/>
      <c r="F1082" s="315"/>
      <c r="G1082" s="315"/>
    </row>
    <row r="1083" spans="5:7" x14ac:dyDescent="0.35">
      <c r="E1083" s="315"/>
      <c r="F1083" s="315"/>
      <c r="G1083" s="315"/>
    </row>
    <row r="1084" spans="5:7" x14ac:dyDescent="0.35">
      <c r="E1084" s="315"/>
      <c r="F1084" s="315"/>
      <c r="G1084" s="315"/>
    </row>
    <row r="1085" spans="5:7" x14ac:dyDescent="0.35">
      <c r="E1085" s="315"/>
      <c r="F1085" s="315"/>
      <c r="G1085" s="315"/>
    </row>
    <row r="1086" spans="5:7" x14ac:dyDescent="0.35">
      <c r="E1086" s="315"/>
      <c r="F1086" s="315"/>
      <c r="G1086" s="315"/>
    </row>
    <row r="1087" spans="5:7" x14ac:dyDescent="0.35">
      <c r="E1087" s="315"/>
      <c r="F1087" s="315"/>
      <c r="G1087" s="315"/>
    </row>
    <row r="1088" spans="5:7" x14ac:dyDescent="0.35">
      <c r="E1088" s="315"/>
      <c r="F1088" s="315"/>
      <c r="G1088" s="315"/>
    </row>
    <row r="1089" spans="5:7" x14ac:dyDescent="0.35">
      <c r="E1089" s="315"/>
      <c r="F1089" s="315"/>
      <c r="G1089" s="315"/>
    </row>
    <row r="1090" spans="5:7" x14ac:dyDescent="0.35">
      <c r="E1090" s="315"/>
      <c r="F1090" s="315"/>
      <c r="G1090" s="315"/>
    </row>
    <row r="1091" spans="5:7" x14ac:dyDescent="0.35">
      <c r="E1091" s="315"/>
      <c r="F1091" s="315"/>
      <c r="G1091" s="315"/>
    </row>
    <row r="1092" spans="5:7" x14ac:dyDescent="0.35">
      <c r="E1092" s="315"/>
      <c r="F1092" s="315"/>
      <c r="G1092" s="315"/>
    </row>
    <row r="1093" spans="5:7" x14ac:dyDescent="0.35">
      <c r="E1093" s="315"/>
      <c r="F1093" s="315"/>
      <c r="G1093" s="315"/>
    </row>
    <row r="1094" spans="5:7" x14ac:dyDescent="0.35">
      <c r="E1094" s="315"/>
      <c r="F1094" s="315"/>
      <c r="G1094" s="315"/>
    </row>
    <row r="1095" spans="5:7" x14ac:dyDescent="0.35">
      <c r="E1095" s="315"/>
      <c r="F1095" s="315"/>
      <c r="G1095" s="315"/>
    </row>
    <row r="1096" spans="5:7" x14ac:dyDescent="0.35">
      <c r="E1096" s="315"/>
      <c r="F1096" s="315"/>
      <c r="G1096" s="315"/>
    </row>
    <row r="1097" spans="5:7" x14ac:dyDescent="0.35">
      <c r="E1097" s="315"/>
      <c r="F1097" s="315"/>
      <c r="G1097" s="315"/>
    </row>
    <row r="1098" spans="5:7" x14ac:dyDescent="0.35">
      <c r="E1098" s="315"/>
      <c r="F1098" s="315"/>
      <c r="G1098" s="315"/>
    </row>
    <row r="1099" spans="5:7" x14ac:dyDescent="0.35">
      <c r="E1099" s="315"/>
      <c r="F1099" s="315"/>
      <c r="G1099" s="315"/>
    </row>
    <row r="1100" spans="5:7" x14ac:dyDescent="0.35">
      <c r="E1100" s="315"/>
      <c r="F1100" s="315"/>
      <c r="G1100" s="315"/>
    </row>
    <row r="1101" spans="5:7" x14ac:dyDescent="0.35">
      <c r="E1101" s="315"/>
      <c r="F1101" s="315"/>
      <c r="G1101" s="315"/>
    </row>
    <row r="1102" spans="5:7" x14ac:dyDescent="0.35">
      <c r="E1102" s="315"/>
      <c r="F1102" s="315"/>
      <c r="G1102" s="315"/>
    </row>
    <row r="1103" spans="5:7" x14ac:dyDescent="0.35">
      <c r="E1103" s="315"/>
      <c r="F1103" s="315"/>
      <c r="G1103" s="315"/>
    </row>
    <row r="1104" spans="5:7" x14ac:dyDescent="0.35">
      <c r="E1104" s="315"/>
      <c r="F1104" s="315"/>
      <c r="G1104" s="315"/>
    </row>
    <row r="1105" spans="5:7" x14ac:dyDescent="0.35">
      <c r="E1105" s="315"/>
      <c r="F1105" s="315"/>
      <c r="G1105" s="315"/>
    </row>
    <row r="1106" spans="5:7" x14ac:dyDescent="0.35">
      <c r="E1106" s="315"/>
      <c r="F1106" s="315"/>
      <c r="G1106" s="315"/>
    </row>
    <row r="1107" spans="5:7" x14ac:dyDescent="0.35">
      <c r="E1107" s="315"/>
      <c r="F1107" s="315"/>
      <c r="G1107" s="315"/>
    </row>
    <row r="1108" spans="5:7" x14ac:dyDescent="0.35">
      <c r="E1108" s="315"/>
      <c r="F1108" s="315"/>
      <c r="G1108" s="315"/>
    </row>
    <row r="1109" spans="5:7" x14ac:dyDescent="0.35">
      <c r="E1109" s="315"/>
      <c r="F1109" s="315"/>
      <c r="G1109" s="315"/>
    </row>
    <row r="1110" spans="5:7" x14ac:dyDescent="0.35">
      <c r="E1110" s="315"/>
      <c r="F1110" s="315"/>
      <c r="G1110" s="315"/>
    </row>
    <row r="1111" spans="5:7" x14ac:dyDescent="0.35">
      <c r="E1111" s="315"/>
      <c r="F1111" s="315"/>
      <c r="G1111" s="315"/>
    </row>
    <row r="1112" spans="5:7" x14ac:dyDescent="0.35">
      <c r="E1112" s="315"/>
      <c r="F1112" s="315"/>
      <c r="G1112" s="315"/>
    </row>
    <row r="1113" spans="5:7" x14ac:dyDescent="0.35">
      <c r="E1113" s="315"/>
      <c r="F1113" s="315"/>
      <c r="G1113" s="315"/>
    </row>
    <row r="1114" spans="5:7" x14ac:dyDescent="0.35">
      <c r="E1114" s="315"/>
      <c r="F1114" s="315"/>
      <c r="G1114" s="315"/>
    </row>
    <row r="1115" spans="5:7" x14ac:dyDescent="0.35">
      <c r="E1115" s="315"/>
      <c r="F1115" s="315"/>
      <c r="G1115" s="315"/>
    </row>
    <row r="1116" spans="5:7" x14ac:dyDescent="0.35">
      <c r="E1116" s="315"/>
      <c r="F1116" s="315"/>
      <c r="G1116" s="315"/>
    </row>
    <row r="1117" spans="5:7" x14ac:dyDescent="0.35">
      <c r="E1117" s="315"/>
      <c r="F1117" s="315"/>
      <c r="G1117" s="315"/>
    </row>
    <row r="1118" spans="5:7" x14ac:dyDescent="0.35">
      <c r="E1118" s="315"/>
      <c r="F1118" s="315"/>
      <c r="G1118" s="315"/>
    </row>
    <row r="1119" spans="5:7" x14ac:dyDescent="0.35">
      <c r="E1119" s="315"/>
      <c r="F1119" s="315"/>
      <c r="G1119" s="315"/>
    </row>
    <row r="1120" spans="5:7" x14ac:dyDescent="0.35">
      <c r="E1120" s="315"/>
      <c r="F1120" s="315"/>
      <c r="G1120" s="315"/>
    </row>
    <row r="1121" spans="5:7" x14ac:dyDescent="0.35">
      <c r="E1121" s="315"/>
      <c r="F1121" s="315"/>
      <c r="G1121" s="315"/>
    </row>
    <row r="1122" spans="5:7" x14ac:dyDescent="0.35">
      <c r="E1122" s="315"/>
      <c r="F1122" s="315"/>
      <c r="G1122" s="315"/>
    </row>
    <row r="1123" spans="5:7" x14ac:dyDescent="0.35">
      <c r="E1123" s="315"/>
      <c r="F1123" s="315"/>
      <c r="G1123" s="315"/>
    </row>
    <row r="1124" spans="5:7" x14ac:dyDescent="0.35">
      <c r="E1124" s="315"/>
      <c r="F1124" s="315"/>
      <c r="G1124" s="315"/>
    </row>
    <row r="1125" spans="5:7" x14ac:dyDescent="0.35">
      <c r="E1125" s="315"/>
      <c r="F1125" s="315"/>
      <c r="G1125" s="315"/>
    </row>
    <row r="1126" spans="5:7" x14ac:dyDescent="0.35">
      <c r="E1126" s="315"/>
      <c r="F1126" s="315"/>
      <c r="G1126" s="315"/>
    </row>
    <row r="1127" spans="5:7" x14ac:dyDescent="0.35">
      <c r="E1127" s="315"/>
      <c r="F1127" s="315"/>
      <c r="G1127" s="315"/>
    </row>
    <row r="1128" spans="5:7" x14ac:dyDescent="0.35">
      <c r="E1128" s="315"/>
      <c r="F1128" s="315"/>
      <c r="G1128" s="315"/>
    </row>
    <row r="1129" spans="5:7" x14ac:dyDescent="0.35">
      <c r="E1129" s="315"/>
      <c r="F1129" s="315"/>
      <c r="G1129" s="315"/>
    </row>
    <row r="1130" spans="5:7" x14ac:dyDescent="0.35">
      <c r="E1130" s="315"/>
      <c r="F1130" s="315"/>
      <c r="G1130" s="315"/>
    </row>
    <row r="1131" spans="5:7" x14ac:dyDescent="0.35">
      <c r="E1131" s="315"/>
      <c r="F1131" s="315"/>
      <c r="G1131" s="315"/>
    </row>
    <row r="1132" spans="5:7" x14ac:dyDescent="0.35">
      <c r="E1132" s="315"/>
      <c r="F1132" s="315"/>
      <c r="G1132" s="315"/>
    </row>
    <row r="1133" spans="5:7" x14ac:dyDescent="0.35">
      <c r="E1133" s="315"/>
      <c r="F1133" s="315"/>
      <c r="G1133" s="315"/>
    </row>
    <row r="1134" spans="5:7" x14ac:dyDescent="0.35">
      <c r="E1134" s="315"/>
      <c r="F1134" s="315"/>
      <c r="G1134" s="315"/>
    </row>
    <row r="1135" spans="5:7" x14ac:dyDescent="0.35">
      <c r="E1135" s="315"/>
      <c r="F1135" s="315"/>
      <c r="G1135" s="315"/>
    </row>
    <row r="1136" spans="5:7" x14ac:dyDescent="0.35">
      <c r="E1136" s="315"/>
      <c r="F1136" s="315"/>
      <c r="G1136" s="315"/>
    </row>
    <row r="1137" spans="5:7" x14ac:dyDescent="0.35">
      <c r="E1137" s="315"/>
      <c r="F1137" s="315"/>
      <c r="G1137" s="315"/>
    </row>
    <row r="1138" spans="5:7" x14ac:dyDescent="0.35">
      <c r="E1138" s="315"/>
      <c r="F1138" s="315"/>
      <c r="G1138" s="315"/>
    </row>
    <row r="1139" spans="5:7" x14ac:dyDescent="0.35">
      <c r="E1139" s="315"/>
      <c r="F1139" s="315"/>
      <c r="G1139" s="315"/>
    </row>
    <row r="1140" spans="5:7" x14ac:dyDescent="0.35">
      <c r="E1140" s="315"/>
      <c r="F1140" s="315"/>
      <c r="G1140" s="315"/>
    </row>
    <row r="1141" spans="5:7" x14ac:dyDescent="0.35">
      <c r="E1141" s="315"/>
      <c r="F1141" s="315"/>
      <c r="G1141" s="315"/>
    </row>
    <row r="1142" spans="5:7" x14ac:dyDescent="0.35">
      <c r="E1142" s="315"/>
      <c r="F1142" s="315"/>
      <c r="G1142" s="315"/>
    </row>
    <row r="1143" spans="5:7" x14ac:dyDescent="0.35">
      <c r="E1143" s="315"/>
      <c r="F1143" s="315"/>
      <c r="G1143" s="315"/>
    </row>
    <row r="1144" spans="5:7" x14ac:dyDescent="0.35">
      <c r="E1144" s="315"/>
      <c r="F1144" s="315"/>
      <c r="G1144" s="315"/>
    </row>
    <row r="1145" spans="5:7" x14ac:dyDescent="0.35">
      <c r="E1145" s="315"/>
      <c r="F1145" s="315"/>
      <c r="G1145" s="315"/>
    </row>
    <row r="1146" spans="5:7" x14ac:dyDescent="0.35">
      <c r="E1146" s="315"/>
      <c r="F1146" s="315"/>
      <c r="G1146" s="315"/>
    </row>
    <row r="1147" spans="5:7" x14ac:dyDescent="0.35">
      <c r="E1147" s="315"/>
      <c r="F1147" s="315"/>
      <c r="G1147" s="315"/>
    </row>
    <row r="1148" spans="5:7" x14ac:dyDescent="0.35">
      <c r="E1148" s="315"/>
      <c r="F1148" s="315"/>
      <c r="G1148" s="315"/>
    </row>
    <row r="1149" spans="5:7" x14ac:dyDescent="0.35">
      <c r="E1149" s="315"/>
      <c r="F1149" s="315"/>
      <c r="G1149" s="315"/>
    </row>
    <row r="1150" spans="5:7" x14ac:dyDescent="0.35">
      <c r="E1150" s="315"/>
      <c r="F1150" s="315"/>
      <c r="G1150" s="315"/>
    </row>
    <row r="1151" spans="5:7" x14ac:dyDescent="0.35">
      <c r="E1151" s="315"/>
      <c r="F1151" s="315"/>
      <c r="G1151" s="315"/>
    </row>
    <row r="1152" spans="5:7" x14ac:dyDescent="0.35">
      <c r="E1152" s="315"/>
      <c r="F1152" s="315"/>
      <c r="G1152" s="315"/>
    </row>
    <row r="1153" spans="5:7" x14ac:dyDescent="0.35">
      <c r="E1153" s="315"/>
      <c r="F1153" s="315"/>
      <c r="G1153" s="315"/>
    </row>
    <row r="1154" spans="5:7" x14ac:dyDescent="0.35">
      <c r="E1154" s="315"/>
      <c r="F1154" s="315"/>
      <c r="G1154" s="315"/>
    </row>
    <row r="1155" spans="5:7" x14ac:dyDescent="0.35">
      <c r="E1155" s="315"/>
      <c r="F1155" s="315"/>
      <c r="G1155" s="315"/>
    </row>
    <row r="1156" spans="5:7" x14ac:dyDescent="0.35">
      <c r="E1156" s="315"/>
      <c r="F1156" s="315"/>
      <c r="G1156" s="315"/>
    </row>
    <row r="1157" spans="5:7" x14ac:dyDescent="0.35">
      <c r="E1157" s="315"/>
      <c r="F1157" s="315"/>
      <c r="G1157" s="315"/>
    </row>
    <row r="1158" spans="5:7" x14ac:dyDescent="0.35">
      <c r="E1158" s="315"/>
      <c r="F1158" s="315"/>
      <c r="G1158" s="315"/>
    </row>
    <row r="1159" spans="5:7" x14ac:dyDescent="0.35">
      <c r="E1159" s="315"/>
      <c r="F1159" s="315"/>
      <c r="G1159" s="315"/>
    </row>
    <row r="1160" spans="5:7" x14ac:dyDescent="0.35">
      <c r="E1160" s="315"/>
      <c r="F1160" s="315"/>
      <c r="G1160" s="315"/>
    </row>
    <row r="1161" spans="5:7" x14ac:dyDescent="0.35">
      <c r="E1161" s="315"/>
      <c r="F1161" s="315"/>
      <c r="G1161" s="315"/>
    </row>
    <row r="1162" spans="5:7" x14ac:dyDescent="0.35">
      <c r="E1162" s="315"/>
      <c r="F1162" s="315"/>
      <c r="G1162" s="315"/>
    </row>
    <row r="1163" spans="5:7" x14ac:dyDescent="0.35">
      <c r="E1163" s="315"/>
      <c r="F1163" s="315"/>
      <c r="G1163" s="315"/>
    </row>
    <row r="1164" spans="5:7" x14ac:dyDescent="0.35">
      <c r="E1164" s="315"/>
      <c r="F1164" s="315"/>
      <c r="G1164" s="315"/>
    </row>
    <row r="1165" spans="5:7" x14ac:dyDescent="0.35">
      <c r="E1165" s="315"/>
      <c r="F1165" s="315"/>
      <c r="G1165" s="315"/>
    </row>
    <row r="1166" spans="5:7" x14ac:dyDescent="0.35">
      <c r="E1166" s="315"/>
      <c r="F1166" s="315"/>
      <c r="G1166" s="315"/>
    </row>
    <row r="1167" spans="5:7" x14ac:dyDescent="0.35">
      <c r="E1167" s="315"/>
      <c r="F1167" s="315"/>
      <c r="G1167" s="315"/>
    </row>
    <row r="1168" spans="5:7" x14ac:dyDescent="0.35">
      <c r="E1168" s="315"/>
      <c r="F1168" s="315"/>
      <c r="G1168" s="315"/>
    </row>
    <row r="1169" spans="5:7" x14ac:dyDescent="0.35">
      <c r="E1169" s="315"/>
      <c r="F1169" s="315"/>
      <c r="G1169" s="315"/>
    </row>
    <row r="1170" spans="5:7" x14ac:dyDescent="0.35">
      <c r="E1170" s="315"/>
      <c r="F1170" s="315"/>
      <c r="G1170" s="315"/>
    </row>
    <row r="1171" spans="5:7" x14ac:dyDescent="0.35">
      <c r="E1171" s="315"/>
      <c r="F1171" s="315"/>
      <c r="G1171" s="315"/>
    </row>
    <row r="1172" spans="5:7" x14ac:dyDescent="0.35">
      <c r="E1172" s="315"/>
      <c r="F1172" s="315"/>
      <c r="G1172" s="315"/>
    </row>
    <row r="1173" spans="5:7" x14ac:dyDescent="0.35">
      <c r="E1173" s="315"/>
      <c r="F1173" s="315"/>
      <c r="G1173" s="315"/>
    </row>
    <row r="1174" spans="5:7" x14ac:dyDescent="0.35">
      <c r="E1174" s="315"/>
      <c r="F1174" s="315"/>
      <c r="G1174" s="315"/>
    </row>
    <row r="1175" spans="5:7" x14ac:dyDescent="0.35">
      <c r="E1175" s="315"/>
      <c r="F1175" s="315"/>
      <c r="G1175" s="315"/>
    </row>
    <row r="1176" spans="5:7" x14ac:dyDescent="0.35">
      <c r="E1176" s="315"/>
      <c r="F1176" s="315"/>
      <c r="G1176" s="315"/>
    </row>
    <row r="1177" spans="5:7" x14ac:dyDescent="0.35">
      <c r="E1177" s="315"/>
      <c r="F1177" s="315"/>
      <c r="G1177" s="315"/>
    </row>
    <row r="1178" spans="5:7" x14ac:dyDescent="0.35">
      <c r="E1178" s="315"/>
      <c r="F1178" s="315"/>
      <c r="G1178" s="315"/>
    </row>
    <row r="1179" spans="5:7" x14ac:dyDescent="0.35">
      <c r="E1179" s="315"/>
      <c r="F1179" s="315"/>
      <c r="G1179" s="315"/>
    </row>
    <row r="1180" spans="5:7" x14ac:dyDescent="0.35">
      <c r="E1180" s="315"/>
      <c r="F1180" s="315"/>
      <c r="G1180" s="315"/>
    </row>
    <row r="1181" spans="5:7" x14ac:dyDescent="0.35">
      <c r="E1181" s="315"/>
      <c r="F1181" s="315"/>
      <c r="G1181" s="315"/>
    </row>
    <row r="1182" spans="5:7" x14ac:dyDescent="0.35">
      <c r="E1182" s="315"/>
      <c r="F1182" s="315"/>
      <c r="G1182" s="315"/>
    </row>
    <row r="1183" spans="5:7" x14ac:dyDescent="0.35">
      <c r="E1183" s="315"/>
      <c r="F1183" s="315"/>
      <c r="G1183" s="315"/>
    </row>
    <row r="1184" spans="5:7" x14ac:dyDescent="0.35">
      <c r="E1184" s="315"/>
      <c r="F1184" s="315"/>
      <c r="G1184" s="315"/>
    </row>
    <row r="1185" spans="5:7" x14ac:dyDescent="0.35">
      <c r="E1185" s="315"/>
      <c r="F1185" s="315"/>
      <c r="G1185" s="315"/>
    </row>
    <row r="1186" spans="5:7" x14ac:dyDescent="0.35">
      <c r="E1186" s="315"/>
      <c r="F1186" s="315"/>
      <c r="G1186" s="315"/>
    </row>
    <row r="1187" spans="5:7" x14ac:dyDescent="0.35">
      <c r="E1187" s="315"/>
      <c r="F1187" s="315"/>
      <c r="G1187" s="315"/>
    </row>
    <row r="1188" spans="5:7" x14ac:dyDescent="0.35">
      <c r="E1188" s="315"/>
      <c r="F1188" s="315"/>
      <c r="G1188" s="315"/>
    </row>
    <row r="1189" spans="5:7" x14ac:dyDescent="0.35">
      <c r="E1189" s="315"/>
      <c r="F1189" s="315"/>
      <c r="G1189" s="315"/>
    </row>
    <row r="1190" spans="5:7" x14ac:dyDescent="0.35">
      <c r="E1190" s="315"/>
      <c r="F1190" s="315"/>
      <c r="G1190" s="315"/>
    </row>
    <row r="1191" spans="5:7" x14ac:dyDescent="0.35">
      <c r="E1191" s="315"/>
      <c r="F1191" s="315"/>
      <c r="G1191" s="315"/>
    </row>
    <row r="1192" spans="5:7" x14ac:dyDescent="0.35">
      <c r="E1192" s="315"/>
      <c r="F1192" s="315"/>
      <c r="G1192" s="315"/>
    </row>
    <row r="1193" spans="5:7" x14ac:dyDescent="0.35">
      <c r="E1193" s="315"/>
      <c r="F1193" s="315"/>
      <c r="G1193" s="315"/>
    </row>
    <row r="1194" spans="5:7" x14ac:dyDescent="0.35">
      <c r="E1194" s="315"/>
      <c r="F1194" s="315"/>
      <c r="G1194" s="315"/>
    </row>
    <row r="1195" spans="5:7" x14ac:dyDescent="0.35">
      <c r="E1195" s="315"/>
      <c r="F1195" s="315"/>
      <c r="G1195" s="315"/>
    </row>
    <row r="1196" spans="5:7" x14ac:dyDescent="0.35">
      <c r="E1196" s="315"/>
      <c r="F1196" s="315"/>
      <c r="G1196" s="315"/>
    </row>
    <row r="1197" spans="5:7" x14ac:dyDescent="0.35">
      <c r="E1197" s="315"/>
      <c r="F1197" s="315"/>
      <c r="G1197" s="315"/>
    </row>
    <row r="1198" spans="5:7" x14ac:dyDescent="0.35">
      <c r="E1198" s="315"/>
      <c r="F1198" s="315"/>
      <c r="G1198" s="315"/>
    </row>
    <row r="1199" spans="5:7" x14ac:dyDescent="0.35">
      <c r="E1199" s="315"/>
      <c r="F1199" s="315"/>
      <c r="G1199" s="315"/>
    </row>
    <row r="1200" spans="5:7" x14ac:dyDescent="0.35">
      <c r="E1200" s="315"/>
      <c r="F1200" s="315"/>
      <c r="G1200" s="315"/>
    </row>
    <row r="1201" spans="5:7" x14ac:dyDescent="0.35">
      <c r="E1201" s="315"/>
      <c r="F1201" s="315"/>
      <c r="G1201" s="315"/>
    </row>
    <row r="1202" spans="5:7" x14ac:dyDescent="0.35">
      <c r="E1202" s="315"/>
      <c r="F1202" s="315"/>
      <c r="G1202" s="315"/>
    </row>
    <row r="1203" spans="5:7" x14ac:dyDescent="0.35">
      <c r="E1203" s="315"/>
      <c r="F1203" s="315"/>
      <c r="G1203" s="315"/>
    </row>
    <row r="1204" spans="5:7" x14ac:dyDescent="0.35">
      <c r="E1204" s="315"/>
      <c r="F1204" s="315"/>
      <c r="G1204" s="315"/>
    </row>
    <row r="1205" spans="5:7" x14ac:dyDescent="0.35">
      <c r="E1205" s="315"/>
      <c r="F1205" s="315"/>
      <c r="G1205" s="315"/>
    </row>
    <row r="1206" spans="5:7" x14ac:dyDescent="0.35">
      <c r="E1206" s="315"/>
      <c r="F1206" s="315"/>
      <c r="G1206" s="315"/>
    </row>
    <row r="1207" spans="5:7" x14ac:dyDescent="0.35">
      <c r="E1207" s="315"/>
      <c r="F1207" s="315"/>
      <c r="G1207" s="315"/>
    </row>
    <row r="1208" spans="5:7" x14ac:dyDescent="0.35">
      <c r="E1208" s="315"/>
      <c r="F1208" s="315"/>
      <c r="G1208" s="315"/>
    </row>
    <row r="1209" spans="5:7" x14ac:dyDescent="0.35">
      <c r="E1209" s="315"/>
      <c r="F1209" s="315"/>
      <c r="G1209" s="315"/>
    </row>
    <row r="1210" spans="5:7" x14ac:dyDescent="0.35">
      <c r="E1210" s="315"/>
      <c r="F1210" s="315"/>
      <c r="G1210" s="315"/>
    </row>
    <row r="1211" spans="5:7" x14ac:dyDescent="0.35">
      <c r="E1211" s="315"/>
      <c r="F1211" s="315"/>
      <c r="G1211" s="315"/>
    </row>
    <row r="1212" spans="5:7" x14ac:dyDescent="0.35">
      <c r="E1212" s="315"/>
      <c r="F1212" s="315"/>
      <c r="G1212" s="315"/>
    </row>
    <row r="1213" spans="5:7" x14ac:dyDescent="0.35">
      <c r="E1213" s="315"/>
      <c r="F1213" s="315"/>
      <c r="G1213" s="315"/>
    </row>
    <row r="1214" spans="5:7" x14ac:dyDescent="0.35">
      <c r="E1214" s="315"/>
      <c r="F1214" s="315"/>
      <c r="G1214" s="315"/>
    </row>
    <row r="1215" spans="5:7" x14ac:dyDescent="0.35">
      <c r="E1215" s="315"/>
      <c r="F1215" s="315"/>
      <c r="G1215" s="315"/>
    </row>
    <row r="1216" spans="5:7" x14ac:dyDescent="0.35">
      <c r="E1216" s="315"/>
      <c r="F1216" s="315"/>
      <c r="G1216" s="315"/>
    </row>
    <row r="1217" spans="5:7" x14ac:dyDescent="0.35">
      <c r="E1217" s="315"/>
      <c r="F1217" s="315"/>
      <c r="G1217" s="315"/>
    </row>
    <row r="1218" spans="5:7" x14ac:dyDescent="0.35">
      <c r="E1218" s="315"/>
      <c r="F1218" s="315"/>
      <c r="G1218" s="315"/>
    </row>
    <row r="1219" spans="5:7" x14ac:dyDescent="0.35">
      <c r="E1219" s="315"/>
      <c r="F1219" s="315"/>
      <c r="G1219" s="315"/>
    </row>
    <row r="1220" spans="5:7" x14ac:dyDescent="0.35">
      <c r="E1220" s="315"/>
      <c r="F1220" s="315"/>
      <c r="G1220" s="315"/>
    </row>
    <row r="1221" spans="5:7" x14ac:dyDescent="0.35">
      <c r="E1221" s="315"/>
      <c r="F1221" s="315"/>
      <c r="G1221" s="315"/>
    </row>
    <row r="1222" spans="5:7" x14ac:dyDescent="0.35">
      <c r="E1222" s="315"/>
      <c r="F1222" s="315"/>
      <c r="G1222" s="315"/>
    </row>
    <row r="1223" spans="5:7" x14ac:dyDescent="0.35">
      <c r="E1223" s="315"/>
      <c r="F1223" s="315"/>
      <c r="G1223" s="315"/>
    </row>
    <row r="1224" spans="5:7" x14ac:dyDescent="0.35">
      <c r="E1224" s="315"/>
      <c r="F1224" s="315"/>
      <c r="G1224" s="315"/>
    </row>
    <row r="1225" spans="5:7" x14ac:dyDescent="0.35">
      <c r="E1225" s="315"/>
      <c r="F1225" s="315"/>
      <c r="G1225" s="315"/>
    </row>
    <row r="1226" spans="5:7" x14ac:dyDescent="0.35">
      <c r="E1226" s="315"/>
      <c r="F1226" s="315"/>
      <c r="G1226" s="315"/>
    </row>
    <row r="1227" spans="5:7" x14ac:dyDescent="0.35">
      <c r="E1227" s="315"/>
      <c r="F1227" s="315"/>
      <c r="G1227" s="315"/>
    </row>
    <row r="1228" spans="5:7" x14ac:dyDescent="0.35">
      <c r="E1228" s="315"/>
      <c r="F1228" s="315"/>
      <c r="G1228" s="315"/>
    </row>
    <row r="1229" spans="5:7" x14ac:dyDescent="0.35">
      <c r="E1229" s="315"/>
      <c r="F1229" s="315"/>
      <c r="G1229" s="315"/>
    </row>
    <row r="1230" spans="5:7" x14ac:dyDescent="0.35">
      <c r="E1230" s="315"/>
      <c r="F1230" s="315"/>
      <c r="G1230" s="315"/>
    </row>
    <row r="1231" spans="5:7" x14ac:dyDescent="0.35">
      <c r="E1231" s="315"/>
      <c r="F1231" s="315"/>
      <c r="G1231" s="315"/>
    </row>
    <row r="1232" spans="5:7" x14ac:dyDescent="0.35">
      <c r="E1232" s="315"/>
      <c r="F1232" s="315"/>
      <c r="G1232" s="315"/>
    </row>
    <row r="1233" spans="5:7" x14ac:dyDescent="0.35">
      <c r="E1233" s="315"/>
      <c r="F1233" s="315"/>
      <c r="G1233" s="315"/>
    </row>
    <row r="1234" spans="5:7" x14ac:dyDescent="0.35">
      <c r="E1234" s="315"/>
      <c r="F1234" s="315"/>
      <c r="G1234" s="315"/>
    </row>
    <row r="1235" spans="5:7" x14ac:dyDescent="0.35">
      <c r="E1235" s="315"/>
      <c r="F1235" s="315"/>
      <c r="G1235" s="315"/>
    </row>
    <row r="1236" spans="5:7" x14ac:dyDescent="0.35">
      <c r="E1236" s="315"/>
      <c r="F1236" s="315"/>
      <c r="G1236" s="315"/>
    </row>
    <row r="1237" spans="5:7" x14ac:dyDescent="0.35">
      <c r="E1237" s="315"/>
      <c r="F1237" s="315"/>
      <c r="G1237" s="315"/>
    </row>
    <row r="1238" spans="5:7" x14ac:dyDescent="0.35">
      <c r="E1238" s="315"/>
      <c r="F1238" s="315"/>
      <c r="G1238" s="315"/>
    </row>
    <row r="1239" spans="5:7" x14ac:dyDescent="0.35">
      <c r="E1239" s="315"/>
      <c r="F1239" s="315"/>
      <c r="G1239" s="315"/>
    </row>
    <row r="1240" spans="5:7" x14ac:dyDescent="0.35">
      <c r="E1240" s="315"/>
      <c r="F1240" s="315"/>
      <c r="G1240" s="315"/>
    </row>
    <row r="1241" spans="5:7" x14ac:dyDescent="0.35">
      <c r="E1241" s="315"/>
      <c r="F1241" s="315"/>
      <c r="G1241" s="315"/>
    </row>
    <row r="1242" spans="5:7" x14ac:dyDescent="0.35">
      <c r="E1242" s="315"/>
      <c r="F1242" s="315"/>
      <c r="G1242" s="315"/>
    </row>
    <row r="1243" spans="5:7" x14ac:dyDescent="0.35">
      <c r="E1243" s="315"/>
      <c r="F1243" s="315"/>
      <c r="G1243" s="315"/>
    </row>
    <row r="1244" spans="5:7" x14ac:dyDescent="0.35">
      <c r="E1244" s="315"/>
      <c r="F1244" s="315"/>
      <c r="G1244" s="315"/>
    </row>
    <row r="1245" spans="5:7" x14ac:dyDescent="0.35">
      <c r="E1245" s="315"/>
      <c r="F1245" s="315"/>
      <c r="G1245" s="315"/>
    </row>
    <row r="1246" spans="5:7" x14ac:dyDescent="0.35">
      <c r="E1246" s="315"/>
      <c r="F1246" s="315"/>
      <c r="G1246" s="315"/>
    </row>
    <row r="1247" spans="5:7" x14ac:dyDescent="0.35">
      <c r="E1247" s="315"/>
      <c r="F1247" s="315"/>
      <c r="G1247" s="315"/>
    </row>
    <row r="1248" spans="5:7" x14ac:dyDescent="0.35">
      <c r="E1248" s="315"/>
      <c r="F1248" s="315"/>
      <c r="G1248" s="315"/>
    </row>
    <row r="1249" spans="5:7" x14ac:dyDescent="0.35">
      <c r="E1249" s="315"/>
      <c r="F1249" s="315"/>
      <c r="G1249" s="315"/>
    </row>
    <row r="1250" spans="5:7" x14ac:dyDescent="0.35">
      <c r="E1250" s="315"/>
      <c r="F1250" s="315"/>
      <c r="G1250" s="315"/>
    </row>
    <row r="1251" spans="5:7" x14ac:dyDescent="0.35">
      <c r="E1251" s="315"/>
      <c r="F1251" s="315"/>
      <c r="G1251" s="315"/>
    </row>
    <row r="1252" spans="5:7" x14ac:dyDescent="0.35">
      <c r="E1252" s="315"/>
      <c r="F1252" s="315"/>
      <c r="G1252" s="315"/>
    </row>
    <row r="1253" spans="5:7" x14ac:dyDescent="0.35">
      <c r="E1253" s="315"/>
      <c r="F1253" s="315"/>
      <c r="G1253" s="315"/>
    </row>
    <row r="1254" spans="5:7" x14ac:dyDescent="0.35">
      <c r="E1254" s="315"/>
      <c r="F1254" s="315"/>
      <c r="G1254" s="315"/>
    </row>
    <row r="1255" spans="5:7" x14ac:dyDescent="0.35">
      <c r="E1255" s="315"/>
      <c r="F1255" s="315"/>
      <c r="G1255" s="315"/>
    </row>
    <row r="1256" spans="5:7" x14ac:dyDescent="0.35">
      <c r="E1256" s="315"/>
      <c r="F1256" s="315"/>
      <c r="G1256" s="315"/>
    </row>
    <row r="1257" spans="5:7" x14ac:dyDescent="0.35">
      <c r="E1257" s="315"/>
      <c r="F1257" s="315"/>
      <c r="G1257" s="315"/>
    </row>
    <row r="1258" spans="5:7" x14ac:dyDescent="0.35">
      <c r="E1258" s="315"/>
      <c r="F1258" s="315"/>
      <c r="G1258" s="315"/>
    </row>
    <row r="1259" spans="5:7" x14ac:dyDescent="0.35">
      <c r="E1259" s="315"/>
      <c r="F1259" s="315"/>
      <c r="G1259" s="315"/>
    </row>
    <row r="1260" spans="5:7" x14ac:dyDescent="0.35">
      <c r="E1260" s="315"/>
      <c r="F1260" s="315"/>
      <c r="G1260" s="315"/>
    </row>
    <row r="1261" spans="5:7" x14ac:dyDescent="0.35">
      <c r="E1261" s="315"/>
      <c r="F1261" s="315"/>
      <c r="G1261" s="315"/>
    </row>
    <row r="1262" spans="5:7" x14ac:dyDescent="0.35">
      <c r="E1262" s="315"/>
      <c r="F1262" s="315"/>
      <c r="G1262" s="315"/>
    </row>
    <row r="1263" spans="5:7" x14ac:dyDescent="0.35">
      <c r="E1263" s="315"/>
      <c r="F1263" s="315"/>
      <c r="G1263" s="315"/>
    </row>
    <row r="1264" spans="5:7" x14ac:dyDescent="0.35">
      <c r="E1264" s="315"/>
      <c r="F1264" s="315"/>
      <c r="G1264" s="315"/>
    </row>
    <row r="1265" spans="5:7" x14ac:dyDescent="0.35">
      <c r="E1265" s="315"/>
      <c r="F1265" s="315"/>
      <c r="G1265" s="315"/>
    </row>
    <row r="1266" spans="5:7" x14ac:dyDescent="0.35">
      <c r="E1266" s="315"/>
      <c r="F1266" s="315"/>
      <c r="G1266" s="315"/>
    </row>
    <row r="1267" spans="5:7" x14ac:dyDescent="0.35">
      <c r="E1267" s="315"/>
      <c r="F1267" s="315"/>
      <c r="G1267" s="315"/>
    </row>
    <row r="1268" spans="5:7" x14ac:dyDescent="0.35">
      <c r="E1268" s="315"/>
      <c r="F1268" s="315"/>
      <c r="G1268" s="315"/>
    </row>
    <row r="1269" spans="5:7" x14ac:dyDescent="0.35">
      <c r="E1269" s="315"/>
      <c r="F1269" s="315"/>
      <c r="G1269" s="315"/>
    </row>
    <row r="1270" spans="5:7" x14ac:dyDescent="0.35">
      <c r="E1270" s="315"/>
      <c r="F1270" s="315"/>
      <c r="G1270" s="315"/>
    </row>
    <row r="1271" spans="5:7" x14ac:dyDescent="0.35">
      <c r="E1271" s="315"/>
      <c r="F1271" s="315"/>
      <c r="G1271" s="315"/>
    </row>
    <row r="1272" spans="5:7" x14ac:dyDescent="0.35">
      <c r="E1272" s="315"/>
      <c r="F1272" s="315"/>
      <c r="G1272" s="315"/>
    </row>
    <row r="1273" spans="5:7" x14ac:dyDescent="0.35">
      <c r="E1273" s="315"/>
      <c r="F1273" s="315"/>
      <c r="G1273" s="315"/>
    </row>
    <row r="1274" spans="5:7" x14ac:dyDescent="0.35">
      <c r="E1274" s="315"/>
      <c r="F1274" s="315"/>
      <c r="G1274" s="315"/>
    </row>
    <row r="1275" spans="5:7" x14ac:dyDescent="0.35">
      <c r="E1275" s="315"/>
      <c r="F1275" s="315"/>
      <c r="G1275" s="315"/>
    </row>
    <row r="1276" spans="5:7" x14ac:dyDescent="0.35">
      <c r="E1276" s="315"/>
      <c r="F1276" s="315"/>
      <c r="G1276" s="315"/>
    </row>
    <row r="1277" spans="5:7" x14ac:dyDescent="0.35">
      <c r="E1277" s="315"/>
      <c r="F1277" s="315"/>
      <c r="G1277" s="315"/>
    </row>
    <row r="1278" spans="5:7" x14ac:dyDescent="0.35">
      <c r="E1278" s="315"/>
      <c r="F1278" s="315"/>
      <c r="G1278" s="315"/>
    </row>
    <row r="1279" spans="5:7" x14ac:dyDescent="0.35">
      <c r="E1279" s="315"/>
      <c r="F1279" s="315"/>
      <c r="G1279" s="315"/>
    </row>
    <row r="1280" spans="5:7" x14ac:dyDescent="0.35">
      <c r="E1280" s="315"/>
      <c r="F1280" s="315"/>
      <c r="G1280" s="315"/>
    </row>
    <row r="1281" spans="5:7" x14ac:dyDescent="0.35">
      <c r="E1281" s="315"/>
      <c r="F1281" s="315"/>
      <c r="G1281" s="315"/>
    </row>
    <row r="1282" spans="5:7" x14ac:dyDescent="0.35">
      <c r="E1282" s="315"/>
      <c r="F1282" s="315"/>
      <c r="G1282" s="315"/>
    </row>
    <row r="1283" spans="5:7" x14ac:dyDescent="0.35">
      <c r="E1283" s="315"/>
      <c r="F1283" s="315"/>
      <c r="G1283" s="315"/>
    </row>
    <row r="1284" spans="5:7" x14ac:dyDescent="0.35">
      <c r="E1284" s="315"/>
      <c r="F1284" s="315"/>
      <c r="G1284" s="315"/>
    </row>
    <row r="1285" spans="5:7" x14ac:dyDescent="0.35">
      <c r="E1285" s="315"/>
      <c r="F1285" s="315"/>
      <c r="G1285" s="315"/>
    </row>
    <row r="1286" spans="5:7" x14ac:dyDescent="0.35">
      <c r="E1286" s="315"/>
      <c r="F1286" s="315"/>
      <c r="G1286" s="315"/>
    </row>
    <row r="1287" spans="5:7" x14ac:dyDescent="0.35">
      <c r="E1287" s="315"/>
      <c r="F1287" s="315"/>
      <c r="G1287" s="315"/>
    </row>
    <row r="1288" spans="5:7" x14ac:dyDescent="0.35">
      <c r="E1288" s="315"/>
      <c r="F1288" s="315"/>
      <c r="G1288" s="315"/>
    </row>
    <row r="1289" spans="5:7" x14ac:dyDescent="0.35">
      <c r="E1289" s="315"/>
      <c r="F1289" s="315"/>
      <c r="G1289" s="315"/>
    </row>
    <row r="1290" spans="5:7" x14ac:dyDescent="0.35">
      <c r="E1290" s="315"/>
      <c r="F1290" s="315"/>
      <c r="G1290" s="315"/>
    </row>
    <row r="1291" spans="5:7" x14ac:dyDescent="0.35">
      <c r="E1291" s="315"/>
      <c r="F1291" s="315"/>
      <c r="G1291" s="315"/>
    </row>
    <row r="1292" spans="5:7" x14ac:dyDescent="0.35">
      <c r="E1292" s="315"/>
      <c r="F1292" s="315"/>
      <c r="G1292" s="315"/>
    </row>
    <row r="1293" spans="5:7" x14ac:dyDescent="0.35">
      <c r="E1293" s="315"/>
      <c r="F1293" s="315"/>
      <c r="G1293" s="315"/>
    </row>
    <row r="1294" spans="5:7" x14ac:dyDescent="0.35">
      <c r="E1294" s="315"/>
      <c r="F1294" s="315"/>
      <c r="G1294" s="315"/>
    </row>
    <row r="1295" spans="5:7" x14ac:dyDescent="0.35">
      <c r="E1295" s="315"/>
      <c r="F1295" s="315"/>
      <c r="G1295" s="315"/>
    </row>
    <row r="1296" spans="5:7" x14ac:dyDescent="0.35">
      <c r="E1296" s="315"/>
      <c r="F1296" s="315"/>
      <c r="G1296" s="315"/>
    </row>
    <row r="1297" spans="5:7" x14ac:dyDescent="0.35">
      <c r="E1297" s="315"/>
      <c r="F1297" s="315"/>
      <c r="G1297" s="315"/>
    </row>
    <row r="1298" spans="5:7" x14ac:dyDescent="0.35">
      <c r="E1298" s="315"/>
      <c r="F1298" s="315"/>
      <c r="G1298" s="315"/>
    </row>
    <row r="1299" spans="5:7" x14ac:dyDescent="0.35">
      <c r="E1299" s="315"/>
      <c r="F1299" s="315"/>
      <c r="G1299" s="315"/>
    </row>
    <row r="1300" spans="5:7" x14ac:dyDescent="0.35">
      <c r="E1300" s="315"/>
      <c r="F1300" s="315"/>
      <c r="G1300" s="315"/>
    </row>
    <row r="1301" spans="5:7" x14ac:dyDescent="0.35">
      <c r="E1301" s="315"/>
      <c r="F1301" s="315"/>
      <c r="G1301" s="315"/>
    </row>
    <row r="1302" spans="5:7" x14ac:dyDescent="0.35">
      <c r="E1302" s="315"/>
      <c r="F1302" s="315"/>
      <c r="G1302" s="315"/>
    </row>
    <row r="1303" spans="5:7" x14ac:dyDescent="0.35">
      <c r="E1303" s="315"/>
      <c r="F1303" s="315"/>
      <c r="G1303" s="315"/>
    </row>
    <row r="1304" spans="5:7" x14ac:dyDescent="0.35">
      <c r="E1304" s="315"/>
      <c r="F1304" s="315"/>
      <c r="G1304" s="315"/>
    </row>
    <row r="1305" spans="5:7" x14ac:dyDescent="0.35">
      <c r="E1305" s="315"/>
      <c r="F1305" s="315"/>
      <c r="G1305" s="315"/>
    </row>
    <row r="1306" spans="5:7" x14ac:dyDescent="0.35">
      <c r="E1306" s="315"/>
      <c r="F1306" s="315"/>
      <c r="G1306" s="315"/>
    </row>
    <row r="1307" spans="5:7" x14ac:dyDescent="0.35">
      <c r="E1307" s="315"/>
      <c r="F1307" s="315"/>
      <c r="G1307" s="315"/>
    </row>
    <row r="1308" spans="5:7" x14ac:dyDescent="0.35">
      <c r="E1308" s="315"/>
      <c r="F1308" s="315"/>
      <c r="G1308" s="315"/>
    </row>
    <row r="1309" spans="5:7" x14ac:dyDescent="0.35">
      <c r="E1309" s="315"/>
      <c r="F1309" s="315"/>
      <c r="G1309" s="315"/>
    </row>
    <row r="1310" spans="5:7" x14ac:dyDescent="0.35">
      <c r="E1310" s="315"/>
      <c r="F1310" s="315"/>
      <c r="G1310" s="315"/>
    </row>
    <row r="1311" spans="5:7" x14ac:dyDescent="0.35">
      <c r="E1311" s="315"/>
      <c r="F1311" s="315"/>
      <c r="G1311" s="315"/>
    </row>
    <row r="1312" spans="5:7" x14ac:dyDescent="0.35">
      <c r="E1312" s="315"/>
      <c r="F1312" s="315"/>
      <c r="G1312" s="315"/>
    </row>
    <row r="1313" spans="5:7" x14ac:dyDescent="0.35">
      <c r="E1313" s="315"/>
      <c r="F1313" s="315"/>
      <c r="G1313" s="315"/>
    </row>
    <row r="1314" spans="5:7" x14ac:dyDescent="0.35">
      <c r="E1314" s="315"/>
      <c r="F1314" s="315"/>
      <c r="G1314" s="315"/>
    </row>
    <row r="1315" spans="5:7" x14ac:dyDescent="0.35">
      <c r="E1315" s="315"/>
      <c r="F1315" s="315"/>
      <c r="G1315" s="315"/>
    </row>
    <row r="1316" spans="5:7" x14ac:dyDescent="0.35">
      <c r="E1316" s="315"/>
      <c r="F1316" s="315"/>
      <c r="G1316" s="315"/>
    </row>
    <row r="1317" spans="5:7" x14ac:dyDescent="0.35">
      <c r="E1317" s="315"/>
      <c r="F1317" s="315"/>
      <c r="G1317" s="315"/>
    </row>
    <row r="1318" spans="5:7" x14ac:dyDescent="0.35">
      <c r="E1318" s="315"/>
      <c r="F1318" s="315"/>
      <c r="G1318" s="315"/>
    </row>
    <row r="1319" spans="5:7" x14ac:dyDescent="0.35">
      <c r="E1319" s="315"/>
      <c r="F1319" s="315"/>
      <c r="G1319" s="315"/>
    </row>
    <row r="1320" spans="5:7" x14ac:dyDescent="0.35">
      <c r="E1320" s="315"/>
      <c r="F1320" s="315"/>
      <c r="G1320" s="315"/>
    </row>
    <row r="1321" spans="5:7" x14ac:dyDescent="0.35">
      <c r="E1321" s="315"/>
      <c r="F1321" s="315"/>
      <c r="G1321" s="315"/>
    </row>
    <row r="1322" spans="5:7" x14ac:dyDescent="0.35">
      <c r="E1322" s="315"/>
      <c r="F1322" s="315"/>
      <c r="G1322" s="315"/>
    </row>
    <row r="1323" spans="5:7" x14ac:dyDescent="0.35">
      <c r="E1323" s="315"/>
      <c r="F1323" s="315"/>
      <c r="G1323" s="315"/>
    </row>
    <row r="1324" spans="5:7" x14ac:dyDescent="0.35">
      <c r="E1324" s="315"/>
      <c r="F1324" s="315"/>
      <c r="G1324" s="315"/>
    </row>
    <row r="1325" spans="5:7" x14ac:dyDescent="0.35">
      <c r="E1325" s="315"/>
      <c r="F1325" s="315"/>
      <c r="G1325" s="315"/>
    </row>
    <row r="1326" spans="5:7" x14ac:dyDescent="0.35">
      <c r="E1326" s="315"/>
      <c r="F1326" s="315"/>
      <c r="G1326" s="315"/>
    </row>
    <row r="1327" spans="5:7" x14ac:dyDescent="0.35">
      <c r="E1327" s="315"/>
      <c r="F1327" s="315"/>
      <c r="G1327" s="315"/>
    </row>
    <row r="1328" spans="5:7" x14ac:dyDescent="0.35">
      <c r="E1328" s="315"/>
      <c r="F1328" s="315"/>
      <c r="G1328" s="315"/>
    </row>
    <row r="1329" spans="5:7" x14ac:dyDescent="0.35">
      <c r="E1329" s="315"/>
      <c r="F1329" s="315"/>
      <c r="G1329" s="315"/>
    </row>
    <row r="1330" spans="5:7" x14ac:dyDescent="0.35">
      <c r="E1330" s="315"/>
      <c r="F1330" s="315"/>
      <c r="G1330" s="315"/>
    </row>
    <row r="1331" spans="5:7" x14ac:dyDescent="0.35">
      <c r="E1331" s="315"/>
      <c r="F1331" s="315"/>
      <c r="G1331" s="315"/>
    </row>
    <row r="1332" spans="5:7" x14ac:dyDescent="0.35">
      <c r="E1332" s="315"/>
      <c r="F1332" s="315"/>
      <c r="G1332" s="315"/>
    </row>
    <row r="1333" spans="5:7" x14ac:dyDescent="0.35">
      <c r="E1333" s="315"/>
      <c r="F1333" s="315"/>
      <c r="G1333" s="315"/>
    </row>
    <row r="1334" spans="5:7" x14ac:dyDescent="0.35">
      <c r="E1334" s="315"/>
      <c r="F1334" s="315"/>
      <c r="G1334" s="315"/>
    </row>
    <row r="1335" spans="5:7" x14ac:dyDescent="0.35">
      <c r="E1335" s="315"/>
      <c r="F1335" s="315"/>
      <c r="G1335" s="315"/>
    </row>
    <row r="1336" spans="5:7" x14ac:dyDescent="0.35">
      <c r="E1336" s="315"/>
      <c r="F1336" s="315"/>
      <c r="G1336" s="315"/>
    </row>
    <row r="1337" spans="5:7" x14ac:dyDescent="0.35">
      <c r="E1337" s="315"/>
      <c r="F1337" s="315"/>
      <c r="G1337" s="315"/>
    </row>
    <row r="1338" spans="5:7" x14ac:dyDescent="0.35">
      <c r="E1338" s="315"/>
      <c r="F1338" s="315"/>
      <c r="G1338" s="315"/>
    </row>
    <row r="1339" spans="5:7" x14ac:dyDescent="0.35">
      <c r="E1339" s="315"/>
      <c r="F1339" s="315"/>
      <c r="G1339" s="315"/>
    </row>
    <row r="1340" spans="5:7" x14ac:dyDescent="0.35">
      <c r="E1340" s="315"/>
      <c r="F1340" s="315"/>
      <c r="G1340" s="315"/>
    </row>
    <row r="1341" spans="5:7" x14ac:dyDescent="0.35">
      <c r="E1341" s="315"/>
      <c r="F1341" s="315"/>
      <c r="G1341" s="315"/>
    </row>
    <row r="1342" spans="5:7" x14ac:dyDescent="0.35">
      <c r="E1342" s="315"/>
      <c r="F1342" s="315"/>
      <c r="G1342" s="315"/>
    </row>
    <row r="1343" spans="5:7" x14ac:dyDescent="0.35">
      <c r="E1343" s="315"/>
      <c r="F1343" s="315"/>
      <c r="G1343" s="315"/>
    </row>
    <row r="1344" spans="5:7" x14ac:dyDescent="0.35">
      <c r="E1344" s="315"/>
      <c r="F1344" s="315"/>
      <c r="G1344" s="315"/>
    </row>
    <row r="1345" spans="5:7" x14ac:dyDescent="0.35">
      <c r="E1345" s="315"/>
      <c r="F1345" s="315"/>
      <c r="G1345" s="315"/>
    </row>
    <row r="1346" spans="5:7" x14ac:dyDescent="0.35">
      <c r="E1346" s="315"/>
      <c r="F1346" s="315"/>
      <c r="G1346" s="315"/>
    </row>
    <row r="1347" spans="5:7" x14ac:dyDescent="0.35">
      <c r="E1347" s="315"/>
      <c r="F1347" s="315"/>
      <c r="G1347" s="315"/>
    </row>
    <row r="1348" spans="5:7" x14ac:dyDescent="0.35">
      <c r="E1348" s="315"/>
      <c r="F1348" s="315"/>
      <c r="G1348" s="315"/>
    </row>
    <row r="1349" spans="5:7" x14ac:dyDescent="0.35">
      <c r="E1349" s="315"/>
      <c r="F1349" s="315"/>
      <c r="G1349" s="315"/>
    </row>
    <row r="1350" spans="5:7" x14ac:dyDescent="0.35">
      <c r="E1350" s="315"/>
      <c r="F1350" s="315"/>
      <c r="G1350" s="315"/>
    </row>
    <row r="1351" spans="5:7" x14ac:dyDescent="0.35">
      <c r="E1351" s="315"/>
      <c r="F1351" s="315"/>
      <c r="G1351" s="315"/>
    </row>
    <row r="1352" spans="5:7" x14ac:dyDescent="0.35">
      <c r="E1352" s="315"/>
      <c r="F1352" s="315"/>
      <c r="G1352" s="315"/>
    </row>
    <row r="1353" spans="5:7" x14ac:dyDescent="0.35">
      <c r="E1353" s="315"/>
      <c r="F1353" s="315"/>
      <c r="G1353" s="315"/>
    </row>
    <row r="1354" spans="5:7" x14ac:dyDescent="0.35">
      <c r="E1354" s="315"/>
      <c r="F1354" s="315"/>
      <c r="G1354" s="315"/>
    </row>
    <row r="1355" spans="5:7" x14ac:dyDescent="0.35">
      <c r="E1355" s="315"/>
      <c r="F1355" s="315"/>
      <c r="G1355" s="315"/>
    </row>
    <row r="1356" spans="5:7" x14ac:dyDescent="0.35">
      <c r="E1356" s="315"/>
      <c r="F1356" s="315"/>
      <c r="G1356" s="315"/>
    </row>
    <row r="1357" spans="5:7" x14ac:dyDescent="0.35">
      <c r="E1357" s="315"/>
      <c r="F1357" s="315"/>
      <c r="G1357" s="315"/>
    </row>
    <row r="1358" spans="5:7" x14ac:dyDescent="0.35">
      <c r="E1358" s="315"/>
      <c r="F1358" s="315"/>
      <c r="G1358" s="315"/>
    </row>
    <row r="1359" spans="5:7" x14ac:dyDescent="0.35">
      <c r="E1359" s="315"/>
      <c r="F1359" s="315"/>
      <c r="G1359" s="315"/>
    </row>
    <row r="1360" spans="5:7" x14ac:dyDescent="0.35">
      <c r="E1360" s="315"/>
      <c r="F1360" s="315"/>
      <c r="G1360" s="315"/>
    </row>
    <row r="1361" spans="5:7" x14ac:dyDescent="0.35">
      <c r="E1361" s="315"/>
      <c r="F1361" s="315"/>
      <c r="G1361" s="315"/>
    </row>
    <row r="1362" spans="5:7" x14ac:dyDescent="0.35">
      <c r="E1362" s="315"/>
      <c r="F1362" s="315"/>
      <c r="G1362" s="315"/>
    </row>
    <row r="1363" spans="5:7" x14ac:dyDescent="0.35">
      <c r="E1363" s="315"/>
      <c r="F1363" s="315"/>
      <c r="G1363" s="315"/>
    </row>
    <row r="1364" spans="5:7" x14ac:dyDescent="0.35">
      <c r="E1364" s="315"/>
      <c r="F1364" s="315"/>
      <c r="G1364" s="315"/>
    </row>
    <row r="1365" spans="5:7" x14ac:dyDescent="0.35">
      <c r="E1365" s="315"/>
      <c r="F1365" s="315"/>
      <c r="G1365" s="315"/>
    </row>
    <row r="1366" spans="5:7" x14ac:dyDescent="0.35">
      <c r="E1366" s="315"/>
      <c r="F1366" s="315"/>
      <c r="G1366" s="315"/>
    </row>
    <row r="1367" spans="5:7" x14ac:dyDescent="0.35">
      <c r="E1367" s="315"/>
      <c r="F1367" s="315"/>
      <c r="G1367" s="315"/>
    </row>
    <row r="1368" spans="5:7" x14ac:dyDescent="0.35">
      <c r="E1368" s="315"/>
      <c r="F1368" s="315"/>
      <c r="G1368" s="315"/>
    </row>
    <row r="1369" spans="5:7" x14ac:dyDescent="0.35">
      <c r="E1369" s="315"/>
      <c r="F1369" s="315"/>
      <c r="G1369" s="315"/>
    </row>
    <row r="1370" spans="5:7" x14ac:dyDescent="0.35">
      <c r="E1370" s="315"/>
      <c r="F1370" s="315"/>
      <c r="G1370" s="315"/>
    </row>
    <row r="1371" spans="5:7" x14ac:dyDescent="0.35">
      <c r="E1371" s="315"/>
      <c r="F1371" s="315"/>
      <c r="G1371" s="315"/>
    </row>
    <row r="1372" spans="5:7" x14ac:dyDescent="0.35">
      <c r="E1372" s="315"/>
      <c r="F1372" s="315"/>
      <c r="G1372" s="315"/>
    </row>
    <row r="1373" spans="5:7" x14ac:dyDescent="0.35">
      <c r="E1373" s="315"/>
      <c r="F1373" s="315"/>
      <c r="G1373" s="315"/>
    </row>
    <row r="1374" spans="5:7" x14ac:dyDescent="0.35">
      <c r="E1374" s="315"/>
      <c r="F1374" s="315"/>
      <c r="G1374" s="315"/>
    </row>
    <row r="1375" spans="5:7" x14ac:dyDescent="0.35">
      <c r="E1375" s="315"/>
      <c r="F1375" s="315"/>
      <c r="G1375" s="315"/>
    </row>
    <row r="1376" spans="5:7" x14ac:dyDescent="0.35">
      <c r="E1376" s="315"/>
      <c r="F1376" s="315"/>
      <c r="G1376" s="315"/>
    </row>
    <row r="1377" spans="5:7" x14ac:dyDescent="0.35">
      <c r="E1377" s="315"/>
      <c r="F1377" s="315"/>
      <c r="G1377" s="315"/>
    </row>
    <row r="1378" spans="5:7" x14ac:dyDescent="0.35">
      <c r="E1378" s="315"/>
      <c r="F1378" s="315"/>
      <c r="G1378" s="315"/>
    </row>
    <row r="1379" spans="5:7" x14ac:dyDescent="0.35">
      <c r="E1379" s="315"/>
      <c r="F1379" s="315"/>
      <c r="G1379" s="315"/>
    </row>
    <row r="1380" spans="5:7" x14ac:dyDescent="0.35">
      <c r="E1380" s="315"/>
      <c r="F1380" s="315"/>
      <c r="G1380" s="315"/>
    </row>
    <row r="1381" spans="5:7" x14ac:dyDescent="0.35">
      <c r="E1381" s="315"/>
      <c r="F1381" s="315"/>
      <c r="G1381" s="315"/>
    </row>
    <row r="1382" spans="5:7" x14ac:dyDescent="0.35">
      <c r="E1382" s="315"/>
      <c r="F1382" s="315"/>
      <c r="G1382" s="315"/>
    </row>
    <row r="1383" spans="5:7" x14ac:dyDescent="0.35">
      <c r="E1383" s="315"/>
      <c r="F1383" s="315"/>
      <c r="G1383" s="315"/>
    </row>
    <row r="1384" spans="5:7" x14ac:dyDescent="0.35">
      <c r="E1384" s="315"/>
      <c r="F1384" s="315"/>
      <c r="G1384" s="315"/>
    </row>
    <row r="1385" spans="5:7" x14ac:dyDescent="0.35">
      <c r="E1385" s="315"/>
      <c r="F1385" s="315"/>
      <c r="G1385" s="315"/>
    </row>
    <row r="1386" spans="5:7" x14ac:dyDescent="0.35">
      <c r="E1386" s="315"/>
      <c r="F1386" s="315"/>
      <c r="G1386" s="315"/>
    </row>
    <row r="1387" spans="5:7" x14ac:dyDescent="0.35">
      <c r="E1387" s="315"/>
      <c r="F1387" s="315"/>
      <c r="G1387" s="315"/>
    </row>
    <row r="1388" spans="5:7" x14ac:dyDescent="0.35">
      <c r="E1388" s="315"/>
      <c r="F1388" s="315"/>
      <c r="G1388" s="315"/>
    </row>
    <row r="1389" spans="5:7" x14ac:dyDescent="0.35">
      <c r="E1389" s="315"/>
      <c r="F1389" s="315"/>
      <c r="G1389" s="315"/>
    </row>
    <row r="1390" spans="5:7" x14ac:dyDescent="0.35">
      <c r="E1390" s="315"/>
      <c r="F1390" s="315"/>
      <c r="G1390" s="315"/>
    </row>
    <row r="1391" spans="5:7" x14ac:dyDescent="0.35">
      <c r="E1391" s="315"/>
      <c r="F1391" s="315"/>
      <c r="G1391" s="315"/>
    </row>
    <row r="1392" spans="5:7" x14ac:dyDescent="0.35">
      <c r="E1392" s="315"/>
      <c r="F1392" s="315"/>
      <c r="G1392" s="315"/>
    </row>
    <row r="1393" spans="5:7" x14ac:dyDescent="0.35">
      <c r="E1393" s="315"/>
      <c r="F1393" s="315"/>
      <c r="G1393" s="315"/>
    </row>
    <row r="1394" spans="5:7" x14ac:dyDescent="0.35">
      <c r="E1394" s="315"/>
      <c r="F1394" s="315"/>
      <c r="G1394" s="315"/>
    </row>
    <row r="1395" spans="5:7" x14ac:dyDescent="0.35">
      <c r="E1395" s="315"/>
      <c r="F1395" s="315"/>
      <c r="G1395" s="315"/>
    </row>
    <row r="1396" spans="5:7" x14ac:dyDescent="0.35">
      <c r="E1396" s="315"/>
      <c r="F1396" s="315"/>
      <c r="G1396" s="315"/>
    </row>
    <row r="1397" spans="5:7" x14ac:dyDescent="0.35">
      <c r="E1397" s="315"/>
      <c r="F1397" s="315"/>
      <c r="G1397" s="315"/>
    </row>
    <row r="1398" spans="5:7" x14ac:dyDescent="0.35">
      <c r="E1398" s="315"/>
      <c r="F1398" s="315"/>
      <c r="G1398" s="315"/>
    </row>
    <row r="1399" spans="5:7" x14ac:dyDescent="0.35">
      <c r="E1399" s="315"/>
      <c r="F1399" s="315"/>
      <c r="G1399" s="315"/>
    </row>
    <row r="1400" spans="5:7" x14ac:dyDescent="0.35">
      <c r="E1400" s="315"/>
      <c r="F1400" s="315"/>
      <c r="G1400" s="315"/>
    </row>
    <row r="1401" spans="5:7" x14ac:dyDescent="0.35">
      <c r="E1401" s="315"/>
      <c r="F1401" s="315"/>
      <c r="G1401" s="315"/>
    </row>
    <row r="1402" spans="5:7" x14ac:dyDescent="0.35">
      <c r="E1402" s="315"/>
      <c r="F1402" s="315"/>
      <c r="G1402" s="315"/>
    </row>
    <row r="1403" spans="5:7" x14ac:dyDescent="0.35">
      <c r="E1403" s="315"/>
      <c r="F1403" s="315"/>
      <c r="G1403" s="315"/>
    </row>
    <row r="1404" spans="5:7" x14ac:dyDescent="0.35">
      <c r="E1404" s="315"/>
      <c r="F1404" s="315"/>
      <c r="G1404" s="315"/>
    </row>
    <row r="1405" spans="5:7" x14ac:dyDescent="0.35">
      <c r="E1405" s="315"/>
      <c r="F1405" s="315"/>
      <c r="G1405" s="315"/>
    </row>
    <row r="1406" spans="5:7" x14ac:dyDescent="0.35">
      <c r="E1406" s="315"/>
      <c r="F1406" s="315"/>
      <c r="G1406" s="315"/>
    </row>
    <row r="1407" spans="5:7" x14ac:dyDescent="0.35">
      <c r="E1407" s="315"/>
      <c r="F1407" s="315"/>
      <c r="G1407" s="315"/>
    </row>
    <row r="1408" spans="5:7" x14ac:dyDescent="0.35">
      <c r="E1408" s="315"/>
      <c r="F1408" s="315"/>
      <c r="G1408" s="315"/>
    </row>
    <row r="1409" spans="5:7" x14ac:dyDescent="0.35">
      <c r="E1409" s="315"/>
      <c r="F1409" s="315"/>
      <c r="G1409" s="315"/>
    </row>
    <row r="1410" spans="5:7" x14ac:dyDescent="0.35">
      <c r="E1410" s="315"/>
      <c r="F1410" s="315"/>
      <c r="G1410" s="315"/>
    </row>
    <row r="1411" spans="5:7" x14ac:dyDescent="0.35">
      <c r="E1411" s="315"/>
      <c r="F1411" s="315"/>
      <c r="G1411" s="315"/>
    </row>
    <row r="1412" spans="5:7" x14ac:dyDescent="0.35">
      <c r="E1412" s="315"/>
      <c r="F1412" s="315"/>
      <c r="G1412" s="315"/>
    </row>
    <row r="1413" spans="5:7" x14ac:dyDescent="0.35">
      <c r="E1413" s="315"/>
      <c r="F1413" s="315"/>
      <c r="G1413" s="315"/>
    </row>
    <row r="1414" spans="5:7" x14ac:dyDescent="0.35">
      <c r="E1414" s="315"/>
      <c r="F1414" s="315"/>
      <c r="G1414" s="315"/>
    </row>
    <row r="1415" spans="5:7" x14ac:dyDescent="0.35">
      <c r="E1415" s="315"/>
      <c r="F1415" s="315"/>
      <c r="G1415" s="315"/>
    </row>
    <row r="1416" spans="5:7" x14ac:dyDescent="0.35">
      <c r="E1416" s="315"/>
      <c r="F1416" s="315"/>
      <c r="G1416" s="315"/>
    </row>
    <row r="1417" spans="5:7" x14ac:dyDescent="0.35">
      <c r="E1417" s="315"/>
      <c r="F1417" s="315"/>
      <c r="G1417" s="315"/>
    </row>
    <row r="1418" spans="5:7" x14ac:dyDescent="0.35">
      <c r="E1418" s="315"/>
      <c r="F1418" s="315"/>
      <c r="G1418" s="315"/>
    </row>
    <row r="1419" spans="5:7" x14ac:dyDescent="0.35">
      <c r="E1419" s="315"/>
      <c r="F1419" s="315"/>
      <c r="G1419" s="315"/>
    </row>
    <row r="1420" spans="5:7" x14ac:dyDescent="0.35">
      <c r="E1420" s="315"/>
      <c r="F1420" s="315"/>
      <c r="G1420" s="315"/>
    </row>
    <row r="1421" spans="5:7" x14ac:dyDescent="0.35">
      <c r="E1421" s="315"/>
      <c r="F1421" s="315"/>
      <c r="G1421" s="315"/>
    </row>
    <row r="1422" spans="5:7" x14ac:dyDescent="0.35">
      <c r="E1422" s="315"/>
      <c r="F1422" s="315"/>
      <c r="G1422" s="315"/>
    </row>
    <row r="1423" spans="5:7" x14ac:dyDescent="0.35">
      <c r="E1423" s="315"/>
      <c r="F1423" s="315"/>
      <c r="G1423" s="315"/>
    </row>
    <row r="1424" spans="5:7" x14ac:dyDescent="0.35">
      <c r="E1424" s="315"/>
      <c r="F1424" s="315"/>
      <c r="G1424" s="315"/>
    </row>
    <row r="1425" spans="5:7" x14ac:dyDescent="0.35">
      <c r="E1425" s="315"/>
      <c r="F1425" s="315"/>
      <c r="G1425" s="315"/>
    </row>
    <row r="1426" spans="5:7" x14ac:dyDescent="0.35">
      <c r="E1426" s="315"/>
      <c r="F1426" s="315"/>
      <c r="G1426" s="315"/>
    </row>
    <row r="1427" spans="5:7" x14ac:dyDescent="0.35">
      <c r="E1427" s="315"/>
      <c r="F1427" s="315"/>
      <c r="G1427" s="315"/>
    </row>
    <row r="1428" spans="5:7" x14ac:dyDescent="0.35">
      <c r="E1428" s="315"/>
      <c r="F1428" s="315"/>
      <c r="G1428" s="315"/>
    </row>
    <row r="1429" spans="5:7" x14ac:dyDescent="0.35">
      <c r="E1429" s="315"/>
      <c r="F1429" s="315"/>
      <c r="G1429" s="315"/>
    </row>
    <row r="1430" spans="5:7" x14ac:dyDescent="0.35">
      <c r="E1430" s="315"/>
      <c r="F1430" s="315"/>
      <c r="G1430" s="315"/>
    </row>
    <row r="1431" spans="5:7" x14ac:dyDescent="0.35">
      <c r="E1431" s="315"/>
      <c r="F1431" s="315"/>
      <c r="G1431" s="315"/>
    </row>
    <row r="1432" spans="5:7" x14ac:dyDescent="0.35">
      <c r="E1432" s="315"/>
      <c r="F1432" s="315"/>
      <c r="G1432" s="315"/>
    </row>
    <row r="1433" spans="5:7" x14ac:dyDescent="0.35">
      <c r="E1433" s="315"/>
      <c r="F1433" s="315"/>
      <c r="G1433" s="315"/>
    </row>
    <row r="1434" spans="5:7" x14ac:dyDescent="0.35">
      <c r="E1434" s="315"/>
      <c r="F1434" s="315"/>
      <c r="G1434" s="315"/>
    </row>
    <row r="1435" spans="5:7" x14ac:dyDescent="0.35">
      <c r="E1435" s="315"/>
      <c r="F1435" s="315"/>
      <c r="G1435" s="315"/>
    </row>
    <row r="1436" spans="5:7" x14ac:dyDescent="0.35">
      <c r="E1436" s="315"/>
      <c r="F1436" s="315"/>
      <c r="G1436" s="315"/>
    </row>
    <row r="1437" spans="5:7" x14ac:dyDescent="0.35">
      <c r="E1437" s="315"/>
      <c r="F1437" s="315"/>
      <c r="G1437" s="315"/>
    </row>
    <row r="1438" spans="5:7" x14ac:dyDescent="0.35">
      <c r="E1438" s="315"/>
      <c r="F1438" s="315"/>
      <c r="G1438" s="315"/>
    </row>
    <row r="1439" spans="5:7" x14ac:dyDescent="0.35">
      <c r="E1439" s="315"/>
      <c r="F1439" s="315"/>
      <c r="G1439" s="315"/>
    </row>
    <row r="1440" spans="5:7" x14ac:dyDescent="0.35">
      <c r="E1440" s="315"/>
      <c r="F1440" s="315"/>
      <c r="G1440" s="315"/>
    </row>
    <row r="1441" spans="5:7" x14ac:dyDescent="0.35">
      <c r="E1441" s="315"/>
      <c r="F1441" s="315"/>
      <c r="G1441" s="315"/>
    </row>
    <row r="1442" spans="5:7" x14ac:dyDescent="0.35">
      <c r="E1442" s="315"/>
      <c r="F1442" s="315"/>
      <c r="G1442" s="315"/>
    </row>
    <row r="1443" spans="5:7" x14ac:dyDescent="0.35">
      <c r="E1443" s="315"/>
      <c r="F1443" s="315"/>
      <c r="G1443" s="315"/>
    </row>
    <row r="1444" spans="5:7" x14ac:dyDescent="0.35">
      <c r="E1444" s="315"/>
      <c r="F1444" s="315"/>
      <c r="G1444" s="315"/>
    </row>
    <row r="1445" spans="5:7" x14ac:dyDescent="0.35">
      <c r="E1445" s="315"/>
      <c r="F1445" s="315"/>
      <c r="G1445" s="315"/>
    </row>
    <row r="1446" spans="5:7" x14ac:dyDescent="0.35">
      <c r="E1446" s="315"/>
      <c r="F1446" s="315"/>
      <c r="G1446" s="315"/>
    </row>
    <row r="1447" spans="5:7" x14ac:dyDescent="0.35">
      <c r="E1447" s="315"/>
      <c r="F1447" s="315"/>
      <c r="G1447" s="315"/>
    </row>
    <row r="1448" spans="5:7" x14ac:dyDescent="0.35">
      <c r="E1448" s="315"/>
      <c r="F1448" s="315"/>
      <c r="G1448" s="315"/>
    </row>
    <row r="1449" spans="5:7" x14ac:dyDescent="0.35">
      <c r="E1449" s="315"/>
      <c r="F1449" s="315"/>
      <c r="G1449" s="315"/>
    </row>
    <row r="1450" spans="5:7" x14ac:dyDescent="0.35">
      <c r="E1450" s="315"/>
      <c r="F1450" s="315"/>
      <c r="G1450" s="315"/>
    </row>
    <row r="1451" spans="5:7" x14ac:dyDescent="0.35">
      <c r="E1451" s="315"/>
      <c r="F1451" s="315"/>
      <c r="G1451" s="315"/>
    </row>
    <row r="1452" spans="5:7" x14ac:dyDescent="0.35">
      <c r="E1452" s="315"/>
      <c r="F1452" s="315"/>
      <c r="G1452" s="315"/>
    </row>
    <row r="1453" spans="5:7" x14ac:dyDescent="0.35">
      <c r="E1453" s="315"/>
      <c r="F1453" s="315"/>
      <c r="G1453" s="315"/>
    </row>
    <row r="1454" spans="5:7" x14ac:dyDescent="0.35">
      <c r="E1454" s="315"/>
      <c r="F1454" s="315"/>
      <c r="G1454" s="315"/>
    </row>
    <row r="1455" spans="5:7" x14ac:dyDescent="0.35">
      <c r="E1455" s="315"/>
      <c r="F1455" s="315"/>
      <c r="G1455" s="315"/>
    </row>
    <row r="1456" spans="5:7" x14ac:dyDescent="0.35">
      <c r="E1456" s="315"/>
      <c r="F1456" s="315"/>
      <c r="G1456" s="315"/>
    </row>
    <row r="1457" spans="5:7" x14ac:dyDescent="0.35">
      <c r="E1457" s="315"/>
      <c r="F1457" s="315"/>
      <c r="G1457" s="315"/>
    </row>
    <row r="1458" spans="5:7" x14ac:dyDescent="0.35">
      <c r="E1458" s="315"/>
      <c r="F1458" s="315"/>
      <c r="G1458" s="315"/>
    </row>
    <row r="1459" spans="5:7" x14ac:dyDescent="0.35">
      <c r="E1459" s="315"/>
      <c r="F1459" s="315"/>
      <c r="G1459" s="315"/>
    </row>
    <row r="1460" spans="5:7" x14ac:dyDescent="0.35">
      <c r="E1460" s="315"/>
      <c r="F1460" s="315"/>
      <c r="G1460" s="315"/>
    </row>
    <row r="1461" spans="5:7" x14ac:dyDescent="0.35">
      <c r="E1461" s="315"/>
      <c r="F1461" s="315"/>
      <c r="G1461" s="315"/>
    </row>
    <row r="1462" spans="5:7" x14ac:dyDescent="0.35">
      <c r="E1462" s="315"/>
      <c r="F1462" s="315"/>
      <c r="G1462" s="315"/>
    </row>
    <row r="1463" spans="5:7" x14ac:dyDescent="0.35">
      <c r="E1463" s="315"/>
      <c r="F1463" s="315"/>
      <c r="G1463" s="315"/>
    </row>
    <row r="1464" spans="5:7" x14ac:dyDescent="0.35">
      <c r="E1464" s="315"/>
      <c r="F1464" s="315"/>
      <c r="G1464" s="315"/>
    </row>
    <row r="1465" spans="5:7" x14ac:dyDescent="0.35">
      <c r="E1465" s="315"/>
      <c r="F1465" s="315"/>
      <c r="G1465" s="315"/>
    </row>
    <row r="1466" spans="5:7" x14ac:dyDescent="0.35">
      <c r="E1466" s="315"/>
      <c r="F1466" s="315"/>
      <c r="G1466" s="315"/>
    </row>
    <row r="1467" spans="5:7" x14ac:dyDescent="0.35">
      <c r="E1467" s="315"/>
      <c r="F1467" s="315"/>
      <c r="G1467" s="315"/>
    </row>
    <row r="1468" spans="5:7" x14ac:dyDescent="0.35">
      <c r="E1468" s="315"/>
      <c r="F1468" s="315"/>
      <c r="G1468" s="315"/>
    </row>
    <row r="1469" spans="5:7" x14ac:dyDescent="0.35">
      <c r="E1469" s="315"/>
      <c r="F1469" s="315"/>
      <c r="G1469" s="315"/>
    </row>
    <row r="1470" spans="5:7" x14ac:dyDescent="0.35">
      <c r="E1470" s="315"/>
      <c r="F1470" s="315"/>
      <c r="G1470" s="315"/>
    </row>
    <row r="1471" spans="5:7" x14ac:dyDescent="0.35">
      <c r="E1471" s="315"/>
      <c r="F1471" s="315"/>
      <c r="G1471" s="315"/>
    </row>
    <row r="1472" spans="5:7" x14ac:dyDescent="0.35">
      <c r="E1472" s="315"/>
      <c r="F1472" s="315"/>
      <c r="G1472" s="315"/>
    </row>
    <row r="1473" spans="5:7" x14ac:dyDescent="0.35">
      <c r="E1473" s="315"/>
      <c r="F1473" s="315"/>
      <c r="G1473" s="315"/>
    </row>
    <row r="1474" spans="5:7" x14ac:dyDescent="0.35">
      <c r="E1474" s="315"/>
      <c r="F1474" s="315"/>
      <c r="G1474" s="315"/>
    </row>
    <row r="1475" spans="5:7" x14ac:dyDescent="0.35">
      <c r="E1475" s="315"/>
      <c r="F1475" s="315"/>
      <c r="G1475" s="315"/>
    </row>
    <row r="1476" spans="5:7" x14ac:dyDescent="0.35">
      <c r="E1476" s="315"/>
      <c r="F1476" s="315"/>
      <c r="G1476" s="315"/>
    </row>
    <row r="1477" spans="5:7" x14ac:dyDescent="0.35">
      <c r="E1477" s="315"/>
      <c r="F1477" s="315"/>
      <c r="G1477" s="315"/>
    </row>
    <row r="1478" spans="5:7" x14ac:dyDescent="0.35">
      <c r="E1478" s="315"/>
      <c r="F1478" s="315"/>
      <c r="G1478" s="315"/>
    </row>
    <row r="1479" spans="5:7" x14ac:dyDescent="0.35">
      <c r="E1479" s="315"/>
      <c r="F1479" s="315"/>
      <c r="G1479" s="315"/>
    </row>
    <row r="1480" spans="5:7" x14ac:dyDescent="0.35">
      <c r="E1480" s="315"/>
      <c r="F1480" s="315"/>
      <c r="G1480" s="315"/>
    </row>
    <row r="1481" spans="5:7" x14ac:dyDescent="0.35">
      <c r="E1481" s="315"/>
      <c r="F1481" s="315"/>
      <c r="G1481" s="315"/>
    </row>
    <row r="1482" spans="5:7" x14ac:dyDescent="0.35">
      <c r="E1482" s="315"/>
      <c r="F1482" s="315"/>
      <c r="G1482" s="315"/>
    </row>
    <row r="1483" spans="5:7" x14ac:dyDescent="0.35">
      <c r="E1483" s="315"/>
      <c r="F1483" s="315"/>
      <c r="G1483" s="315"/>
    </row>
    <row r="1484" spans="5:7" x14ac:dyDescent="0.35">
      <c r="E1484" s="315"/>
      <c r="F1484" s="315"/>
      <c r="G1484" s="315"/>
    </row>
    <row r="1485" spans="5:7" x14ac:dyDescent="0.35">
      <c r="E1485" s="315"/>
      <c r="F1485" s="315"/>
      <c r="G1485" s="315"/>
    </row>
    <row r="1486" spans="5:7" x14ac:dyDescent="0.35">
      <c r="E1486" s="315"/>
      <c r="F1486" s="315"/>
      <c r="G1486" s="315"/>
    </row>
    <row r="1487" spans="5:7" x14ac:dyDescent="0.35">
      <c r="E1487" s="315"/>
      <c r="F1487" s="315"/>
      <c r="G1487" s="315"/>
    </row>
    <row r="1488" spans="5:7" x14ac:dyDescent="0.35">
      <c r="E1488" s="315"/>
      <c r="F1488" s="315"/>
      <c r="G1488" s="315"/>
    </row>
    <row r="1489" spans="5:7" x14ac:dyDescent="0.35">
      <c r="E1489" s="315"/>
      <c r="F1489" s="315"/>
      <c r="G1489" s="315"/>
    </row>
    <row r="1490" spans="5:7" x14ac:dyDescent="0.35">
      <c r="E1490" s="315"/>
      <c r="F1490" s="315"/>
      <c r="G1490" s="315"/>
    </row>
    <row r="1491" spans="5:7" x14ac:dyDescent="0.35">
      <c r="E1491" s="315"/>
      <c r="F1491" s="315"/>
      <c r="G1491" s="315"/>
    </row>
    <row r="1492" spans="5:7" x14ac:dyDescent="0.35">
      <c r="E1492" s="315"/>
      <c r="F1492" s="315"/>
      <c r="G1492" s="315"/>
    </row>
    <row r="1493" spans="5:7" x14ac:dyDescent="0.35">
      <c r="E1493" s="315"/>
      <c r="F1493" s="315"/>
      <c r="G1493" s="315"/>
    </row>
    <row r="1494" spans="5:7" x14ac:dyDescent="0.35">
      <c r="E1494" s="315"/>
      <c r="F1494" s="315"/>
      <c r="G1494" s="315"/>
    </row>
    <row r="1495" spans="5:7" x14ac:dyDescent="0.35">
      <c r="E1495" s="315"/>
      <c r="F1495" s="315"/>
      <c r="G1495" s="315"/>
    </row>
    <row r="1496" spans="5:7" x14ac:dyDescent="0.35">
      <c r="E1496" s="315"/>
      <c r="F1496" s="315"/>
      <c r="G1496" s="315"/>
    </row>
    <row r="1497" spans="5:7" x14ac:dyDescent="0.35">
      <c r="E1497" s="315"/>
      <c r="F1497" s="315"/>
      <c r="G1497" s="315"/>
    </row>
    <row r="1498" spans="5:7" x14ac:dyDescent="0.35">
      <c r="E1498" s="315"/>
      <c r="F1498" s="315"/>
      <c r="G1498" s="315"/>
    </row>
    <row r="1499" spans="5:7" x14ac:dyDescent="0.35">
      <c r="E1499" s="315"/>
      <c r="F1499" s="315"/>
      <c r="G1499" s="315"/>
    </row>
    <row r="1500" spans="5:7" x14ac:dyDescent="0.35">
      <c r="E1500" s="315"/>
      <c r="F1500" s="315"/>
      <c r="G1500" s="315"/>
    </row>
    <row r="1501" spans="5:7" x14ac:dyDescent="0.35">
      <c r="E1501" s="315"/>
      <c r="F1501" s="315"/>
      <c r="G1501" s="315"/>
    </row>
    <row r="1502" spans="5:7" x14ac:dyDescent="0.35">
      <c r="E1502" s="315"/>
      <c r="F1502" s="315"/>
      <c r="G1502" s="315"/>
    </row>
    <row r="1503" spans="5:7" x14ac:dyDescent="0.35">
      <c r="E1503" s="315"/>
      <c r="F1503" s="315"/>
      <c r="G1503" s="315"/>
    </row>
    <row r="1504" spans="5:7" x14ac:dyDescent="0.35">
      <c r="E1504" s="315"/>
      <c r="F1504" s="315"/>
      <c r="G1504" s="315"/>
    </row>
    <row r="1505" spans="5:7" x14ac:dyDescent="0.35">
      <c r="E1505" s="315"/>
      <c r="F1505" s="315"/>
      <c r="G1505" s="315"/>
    </row>
    <row r="1506" spans="5:7" x14ac:dyDescent="0.35">
      <c r="E1506" s="315"/>
      <c r="F1506" s="315"/>
      <c r="G1506" s="315"/>
    </row>
    <row r="1507" spans="5:7" x14ac:dyDescent="0.35">
      <c r="E1507" s="315"/>
      <c r="F1507" s="315"/>
      <c r="G1507" s="315"/>
    </row>
    <row r="1508" spans="5:7" x14ac:dyDescent="0.35">
      <c r="E1508" s="315"/>
      <c r="F1508" s="315"/>
      <c r="G1508" s="315"/>
    </row>
    <row r="1509" spans="5:7" x14ac:dyDescent="0.35">
      <c r="E1509" s="315"/>
      <c r="F1509" s="315"/>
      <c r="G1509" s="315"/>
    </row>
    <row r="1510" spans="5:7" x14ac:dyDescent="0.35">
      <c r="E1510" s="315"/>
      <c r="F1510" s="315"/>
      <c r="G1510" s="315"/>
    </row>
    <row r="1511" spans="5:7" x14ac:dyDescent="0.35">
      <c r="E1511" s="315"/>
      <c r="F1511" s="315"/>
      <c r="G1511" s="315"/>
    </row>
    <row r="1512" spans="5:7" x14ac:dyDescent="0.35">
      <c r="E1512" s="315"/>
      <c r="F1512" s="315"/>
      <c r="G1512" s="315"/>
    </row>
    <row r="1513" spans="5:7" x14ac:dyDescent="0.35">
      <c r="E1513" s="315"/>
      <c r="F1513" s="315"/>
      <c r="G1513" s="315"/>
    </row>
    <row r="1514" spans="5:7" x14ac:dyDescent="0.35">
      <c r="E1514" s="315"/>
      <c r="F1514" s="315"/>
      <c r="G1514" s="315"/>
    </row>
    <row r="1515" spans="5:7" x14ac:dyDescent="0.35">
      <c r="E1515" s="315"/>
      <c r="F1515" s="315"/>
      <c r="G1515" s="315"/>
    </row>
    <row r="1516" spans="5:7" x14ac:dyDescent="0.35">
      <c r="E1516" s="315"/>
      <c r="F1516" s="315"/>
      <c r="G1516" s="315"/>
    </row>
    <row r="1517" spans="5:7" x14ac:dyDescent="0.35">
      <c r="E1517" s="315"/>
      <c r="F1517" s="315"/>
      <c r="G1517" s="315"/>
    </row>
    <row r="1518" spans="5:7" x14ac:dyDescent="0.35">
      <c r="E1518" s="315"/>
      <c r="F1518" s="315"/>
      <c r="G1518" s="315"/>
    </row>
    <row r="1519" spans="5:7" x14ac:dyDescent="0.35">
      <c r="E1519" s="315"/>
      <c r="F1519" s="315"/>
      <c r="G1519" s="315"/>
    </row>
    <row r="1520" spans="5:7" x14ac:dyDescent="0.35">
      <c r="E1520" s="315"/>
      <c r="F1520" s="315"/>
      <c r="G1520" s="315"/>
    </row>
    <row r="1521" spans="5:7" x14ac:dyDescent="0.35">
      <c r="E1521" s="315"/>
      <c r="F1521" s="315"/>
      <c r="G1521" s="315"/>
    </row>
    <row r="1522" spans="5:7" x14ac:dyDescent="0.35">
      <c r="E1522" s="315"/>
      <c r="F1522" s="315"/>
      <c r="G1522" s="315"/>
    </row>
    <row r="1523" spans="5:7" x14ac:dyDescent="0.35">
      <c r="E1523" s="315"/>
      <c r="F1523" s="315"/>
      <c r="G1523" s="315"/>
    </row>
    <row r="1524" spans="5:7" x14ac:dyDescent="0.35">
      <c r="E1524" s="315"/>
      <c r="F1524" s="315"/>
      <c r="G1524" s="315"/>
    </row>
    <row r="1525" spans="5:7" x14ac:dyDescent="0.35">
      <c r="E1525" s="315"/>
      <c r="F1525" s="315"/>
      <c r="G1525" s="315"/>
    </row>
    <row r="1526" spans="5:7" x14ac:dyDescent="0.35">
      <c r="E1526" s="315"/>
      <c r="F1526" s="315"/>
      <c r="G1526" s="315"/>
    </row>
    <row r="1527" spans="5:7" x14ac:dyDescent="0.35">
      <c r="E1527" s="315"/>
      <c r="F1527" s="315"/>
      <c r="G1527" s="315"/>
    </row>
    <row r="1528" spans="5:7" x14ac:dyDescent="0.35">
      <c r="E1528" s="315"/>
      <c r="F1528" s="315"/>
      <c r="G1528" s="315"/>
    </row>
    <row r="1529" spans="5:7" x14ac:dyDescent="0.35">
      <c r="E1529" s="315"/>
      <c r="F1529" s="315"/>
      <c r="G1529" s="315"/>
    </row>
    <row r="1530" spans="5:7" x14ac:dyDescent="0.35">
      <c r="E1530" s="315"/>
      <c r="F1530" s="315"/>
      <c r="G1530" s="315"/>
    </row>
    <row r="1531" spans="5:7" x14ac:dyDescent="0.35">
      <c r="E1531" s="315"/>
      <c r="F1531" s="315"/>
      <c r="G1531" s="315"/>
    </row>
    <row r="1532" spans="5:7" x14ac:dyDescent="0.35">
      <c r="E1532" s="315"/>
      <c r="F1532" s="315"/>
      <c r="G1532" s="315"/>
    </row>
    <row r="1533" spans="5:7" x14ac:dyDescent="0.35">
      <c r="E1533" s="315"/>
      <c r="F1533" s="315"/>
      <c r="G1533" s="315"/>
    </row>
    <row r="1534" spans="5:7" x14ac:dyDescent="0.35">
      <c r="E1534" s="315"/>
      <c r="F1534" s="315"/>
      <c r="G1534" s="315"/>
    </row>
    <row r="1535" spans="5:7" x14ac:dyDescent="0.35">
      <c r="E1535" s="315"/>
      <c r="F1535" s="315"/>
      <c r="G1535" s="315"/>
    </row>
    <row r="1536" spans="5:7" x14ac:dyDescent="0.35">
      <c r="E1536" s="315"/>
      <c r="F1536" s="315"/>
      <c r="G1536" s="315"/>
    </row>
    <row r="1537" spans="5:7" x14ac:dyDescent="0.35">
      <c r="E1537" s="315"/>
      <c r="F1537" s="315"/>
      <c r="G1537" s="315"/>
    </row>
    <row r="1538" spans="5:7" x14ac:dyDescent="0.35">
      <c r="E1538" s="315"/>
      <c r="F1538" s="315"/>
      <c r="G1538" s="315"/>
    </row>
    <row r="1539" spans="5:7" x14ac:dyDescent="0.35">
      <c r="E1539" s="315"/>
      <c r="F1539" s="315"/>
      <c r="G1539" s="315"/>
    </row>
    <row r="1540" spans="5:7" x14ac:dyDescent="0.35">
      <c r="E1540" s="315"/>
      <c r="F1540" s="315"/>
      <c r="G1540" s="315"/>
    </row>
    <row r="1541" spans="5:7" x14ac:dyDescent="0.35">
      <c r="E1541" s="315"/>
      <c r="F1541" s="315"/>
      <c r="G1541" s="315"/>
    </row>
    <row r="1542" spans="5:7" x14ac:dyDescent="0.35">
      <c r="E1542" s="315"/>
      <c r="F1542" s="315"/>
      <c r="G1542" s="315"/>
    </row>
    <row r="1543" spans="5:7" x14ac:dyDescent="0.35">
      <c r="E1543" s="315"/>
      <c r="F1543" s="315"/>
      <c r="G1543" s="315"/>
    </row>
    <row r="1544" spans="5:7" x14ac:dyDescent="0.35">
      <c r="E1544" s="315"/>
      <c r="F1544" s="315"/>
      <c r="G1544" s="315"/>
    </row>
    <row r="1545" spans="5:7" x14ac:dyDescent="0.35">
      <c r="E1545" s="315"/>
      <c r="F1545" s="315"/>
      <c r="G1545" s="315"/>
    </row>
    <row r="1546" spans="5:7" x14ac:dyDescent="0.35">
      <c r="E1546" s="315"/>
      <c r="F1546" s="315"/>
      <c r="G1546" s="315"/>
    </row>
    <row r="1547" spans="5:7" x14ac:dyDescent="0.35">
      <c r="E1547" s="315"/>
      <c r="F1547" s="315"/>
      <c r="G1547" s="315"/>
    </row>
    <row r="1548" spans="5:7" x14ac:dyDescent="0.35">
      <c r="E1548" s="315"/>
      <c r="F1548" s="315"/>
      <c r="G1548" s="315"/>
    </row>
    <row r="1549" spans="5:7" x14ac:dyDescent="0.35">
      <c r="E1549" s="315"/>
      <c r="F1549" s="315"/>
      <c r="G1549" s="315"/>
    </row>
    <row r="1550" spans="5:7" x14ac:dyDescent="0.35">
      <c r="E1550" s="315"/>
      <c r="F1550" s="315"/>
      <c r="G1550" s="315"/>
    </row>
    <row r="1551" spans="5:7" x14ac:dyDescent="0.35">
      <c r="E1551" s="315"/>
      <c r="F1551" s="315"/>
      <c r="G1551" s="315"/>
    </row>
    <row r="1552" spans="5:7" x14ac:dyDescent="0.35">
      <c r="E1552" s="315"/>
      <c r="F1552" s="315"/>
      <c r="G1552" s="315"/>
    </row>
    <row r="1553" spans="5:7" x14ac:dyDescent="0.35">
      <c r="E1553" s="315"/>
      <c r="F1553" s="315"/>
      <c r="G1553" s="315"/>
    </row>
    <row r="1554" spans="5:7" x14ac:dyDescent="0.35">
      <c r="E1554" s="315"/>
      <c r="F1554" s="315"/>
      <c r="G1554" s="315"/>
    </row>
    <row r="1555" spans="5:7" x14ac:dyDescent="0.35">
      <c r="E1555" s="315"/>
      <c r="F1555" s="315"/>
      <c r="G1555" s="315"/>
    </row>
    <row r="1556" spans="5:7" x14ac:dyDescent="0.35">
      <c r="E1556" s="315"/>
      <c r="F1556" s="315"/>
      <c r="G1556" s="315"/>
    </row>
    <row r="1557" spans="5:7" x14ac:dyDescent="0.35">
      <c r="E1557" s="315"/>
      <c r="F1557" s="315"/>
      <c r="G1557" s="315"/>
    </row>
    <row r="1558" spans="5:7" x14ac:dyDescent="0.35">
      <c r="E1558" s="315"/>
      <c r="F1558" s="315"/>
      <c r="G1558" s="315"/>
    </row>
    <row r="1559" spans="5:7" x14ac:dyDescent="0.35">
      <c r="E1559" s="315"/>
      <c r="F1559" s="315"/>
      <c r="G1559" s="315"/>
    </row>
    <row r="1560" spans="5:7" x14ac:dyDescent="0.35">
      <c r="E1560" s="315"/>
      <c r="F1560" s="315"/>
      <c r="G1560" s="315"/>
    </row>
    <row r="1561" spans="5:7" x14ac:dyDescent="0.35">
      <c r="E1561" s="315"/>
      <c r="F1561" s="315"/>
      <c r="G1561" s="315"/>
    </row>
    <row r="1562" spans="5:7" x14ac:dyDescent="0.35">
      <c r="E1562" s="315"/>
      <c r="F1562" s="315"/>
      <c r="G1562" s="315"/>
    </row>
    <row r="1563" spans="5:7" x14ac:dyDescent="0.35">
      <c r="E1563" s="315"/>
      <c r="F1563" s="315"/>
      <c r="G1563" s="315"/>
    </row>
    <row r="1564" spans="5:7" x14ac:dyDescent="0.35">
      <c r="E1564" s="315"/>
      <c r="F1564" s="315"/>
      <c r="G1564" s="315"/>
    </row>
    <row r="1565" spans="5:7" x14ac:dyDescent="0.35">
      <c r="E1565" s="315"/>
      <c r="F1565" s="315"/>
      <c r="G1565" s="315"/>
    </row>
    <row r="1566" spans="5:7" x14ac:dyDescent="0.35">
      <c r="E1566" s="315"/>
      <c r="F1566" s="315"/>
      <c r="G1566" s="315"/>
    </row>
    <row r="1567" spans="5:7" x14ac:dyDescent="0.35">
      <c r="E1567" s="315"/>
      <c r="F1567" s="315"/>
      <c r="G1567" s="315"/>
    </row>
    <row r="1568" spans="5:7" x14ac:dyDescent="0.35">
      <c r="E1568" s="315"/>
      <c r="F1568" s="315"/>
      <c r="G1568" s="315"/>
    </row>
    <row r="1569" spans="5:7" x14ac:dyDescent="0.35">
      <c r="E1569" s="315"/>
      <c r="F1569" s="315"/>
      <c r="G1569" s="315"/>
    </row>
    <row r="1570" spans="5:7" x14ac:dyDescent="0.35">
      <c r="E1570" s="315"/>
      <c r="F1570" s="315"/>
      <c r="G1570" s="315"/>
    </row>
    <row r="1571" spans="5:7" x14ac:dyDescent="0.35">
      <c r="E1571" s="315"/>
      <c r="F1571" s="315"/>
      <c r="G1571" s="315"/>
    </row>
    <row r="1572" spans="5:7" x14ac:dyDescent="0.35">
      <c r="E1572" s="315"/>
      <c r="F1572" s="315"/>
      <c r="G1572" s="315"/>
    </row>
    <row r="1573" spans="5:7" x14ac:dyDescent="0.35">
      <c r="E1573" s="315"/>
      <c r="F1573" s="315"/>
      <c r="G1573" s="315"/>
    </row>
    <row r="1574" spans="5:7" x14ac:dyDescent="0.35">
      <c r="E1574" s="315"/>
      <c r="F1574" s="315"/>
      <c r="G1574" s="315"/>
    </row>
    <row r="1575" spans="5:7" x14ac:dyDescent="0.35">
      <c r="E1575" s="315"/>
      <c r="F1575" s="315"/>
      <c r="G1575" s="315"/>
    </row>
    <row r="1576" spans="5:7" x14ac:dyDescent="0.35">
      <c r="E1576" s="315"/>
      <c r="F1576" s="315"/>
      <c r="G1576" s="315"/>
    </row>
    <row r="1577" spans="5:7" x14ac:dyDescent="0.35">
      <c r="E1577" s="315"/>
      <c r="F1577" s="315"/>
      <c r="G1577" s="315"/>
    </row>
    <row r="1578" spans="5:7" x14ac:dyDescent="0.35">
      <c r="E1578" s="315"/>
      <c r="F1578" s="315"/>
      <c r="G1578" s="315"/>
    </row>
    <row r="1579" spans="5:7" x14ac:dyDescent="0.35">
      <c r="E1579" s="315"/>
      <c r="F1579" s="315"/>
      <c r="G1579" s="315"/>
    </row>
    <row r="1580" spans="5:7" x14ac:dyDescent="0.35">
      <c r="E1580" s="315"/>
      <c r="F1580" s="315"/>
      <c r="G1580" s="315"/>
    </row>
    <row r="1581" spans="5:7" x14ac:dyDescent="0.35">
      <c r="E1581" s="315"/>
      <c r="F1581" s="315"/>
      <c r="G1581" s="315"/>
    </row>
    <row r="1582" spans="5:7" x14ac:dyDescent="0.35">
      <c r="E1582" s="315"/>
      <c r="F1582" s="315"/>
      <c r="G1582" s="315"/>
    </row>
    <row r="1583" spans="5:7" x14ac:dyDescent="0.35">
      <c r="E1583" s="315"/>
      <c r="F1583" s="315"/>
      <c r="G1583" s="315"/>
    </row>
    <row r="1584" spans="5:7" x14ac:dyDescent="0.35">
      <c r="E1584" s="315"/>
      <c r="F1584" s="315"/>
      <c r="G1584" s="315"/>
    </row>
    <row r="1585" spans="5:7" x14ac:dyDescent="0.35">
      <c r="E1585" s="315"/>
      <c r="F1585" s="315"/>
      <c r="G1585" s="315"/>
    </row>
    <row r="1586" spans="5:7" x14ac:dyDescent="0.35">
      <c r="E1586" s="315"/>
      <c r="F1586" s="315"/>
      <c r="G1586" s="315"/>
    </row>
    <row r="1587" spans="5:7" x14ac:dyDescent="0.35">
      <c r="E1587" s="315"/>
      <c r="F1587" s="315"/>
      <c r="G1587" s="315"/>
    </row>
    <row r="1588" spans="5:7" x14ac:dyDescent="0.35">
      <c r="E1588" s="315"/>
      <c r="F1588" s="315"/>
      <c r="G1588" s="315"/>
    </row>
    <row r="1589" spans="5:7" x14ac:dyDescent="0.35">
      <c r="E1589" s="315"/>
      <c r="F1589" s="315"/>
      <c r="G1589" s="315"/>
    </row>
    <row r="1590" spans="5:7" x14ac:dyDescent="0.35">
      <c r="E1590" s="315"/>
      <c r="F1590" s="315"/>
      <c r="G1590" s="315"/>
    </row>
    <row r="1591" spans="5:7" x14ac:dyDescent="0.35">
      <c r="E1591" s="315"/>
      <c r="F1591" s="315"/>
      <c r="G1591" s="315"/>
    </row>
    <row r="1592" spans="5:7" x14ac:dyDescent="0.35">
      <c r="E1592" s="315"/>
      <c r="F1592" s="315"/>
      <c r="G1592" s="315"/>
    </row>
    <row r="1593" spans="5:7" x14ac:dyDescent="0.35">
      <c r="E1593" s="315"/>
      <c r="F1593" s="315"/>
      <c r="G1593" s="315"/>
    </row>
    <row r="1594" spans="5:7" x14ac:dyDescent="0.35">
      <c r="E1594" s="315"/>
      <c r="F1594" s="315"/>
      <c r="G1594" s="315"/>
    </row>
    <row r="1595" spans="5:7" x14ac:dyDescent="0.35">
      <c r="E1595" s="315"/>
      <c r="F1595" s="315"/>
      <c r="G1595" s="315"/>
    </row>
    <row r="1596" spans="5:7" x14ac:dyDescent="0.35">
      <c r="E1596" s="315"/>
      <c r="F1596" s="315"/>
      <c r="G1596" s="315"/>
    </row>
    <row r="1597" spans="5:7" x14ac:dyDescent="0.35">
      <c r="E1597" s="315"/>
      <c r="F1597" s="315"/>
      <c r="G1597" s="315"/>
    </row>
    <row r="1598" spans="5:7" x14ac:dyDescent="0.35">
      <c r="E1598" s="315"/>
      <c r="F1598" s="315"/>
      <c r="G1598" s="315"/>
    </row>
    <row r="1599" spans="5:7" x14ac:dyDescent="0.35">
      <c r="E1599" s="315"/>
      <c r="F1599" s="315"/>
      <c r="G1599" s="315"/>
    </row>
    <row r="1600" spans="5:7" x14ac:dyDescent="0.35">
      <c r="E1600" s="315"/>
      <c r="F1600" s="315"/>
      <c r="G1600" s="315"/>
    </row>
    <row r="1601" spans="5:7" x14ac:dyDescent="0.35">
      <c r="E1601" s="315"/>
      <c r="F1601" s="315"/>
      <c r="G1601" s="315"/>
    </row>
    <row r="1602" spans="5:7" x14ac:dyDescent="0.35">
      <c r="E1602" s="315"/>
      <c r="F1602" s="315"/>
      <c r="G1602" s="315"/>
    </row>
    <row r="1603" spans="5:7" x14ac:dyDescent="0.35">
      <c r="E1603" s="315"/>
      <c r="F1603" s="315"/>
      <c r="G1603" s="315"/>
    </row>
    <row r="1604" spans="5:7" x14ac:dyDescent="0.35">
      <c r="E1604" s="315"/>
      <c r="F1604" s="315"/>
      <c r="G1604" s="315"/>
    </row>
    <row r="1605" spans="5:7" x14ac:dyDescent="0.35">
      <c r="E1605" s="315"/>
      <c r="F1605" s="315"/>
      <c r="G1605" s="315"/>
    </row>
    <row r="1606" spans="5:7" x14ac:dyDescent="0.35">
      <c r="E1606" s="315"/>
      <c r="F1606" s="315"/>
      <c r="G1606" s="315"/>
    </row>
    <row r="1607" spans="5:7" x14ac:dyDescent="0.35">
      <c r="E1607" s="315"/>
      <c r="F1607" s="315"/>
      <c r="G1607" s="315"/>
    </row>
    <row r="1608" spans="5:7" x14ac:dyDescent="0.35">
      <c r="E1608" s="315"/>
      <c r="F1608" s="315"/>
      <c r="G1608" s="315"/>
    </row>
    <row r="1609" spans="5:7" x14ac:dyDescent="0.35">
      <c r="E1609" s="315"/>
      <c r="F1609" s="315"/>
      <c r="G1609" s="315"/>
    </row>
    <row r="1610" spans="5:7" x14ac:dyDescent="0.35">
      <c r="E1610" s="315"/>
      <c r="F1610" s="315"/>
      <c r="G1610" s="315"/>
    </row>
    <row r="1611" spans="5:7" x14ac:dyDescent="0.35">
      <c r="E1611" s="315"/>
      <c r="F1611" s="315"/>
      <c r="G1611" s="315"/>
    </row>
    <row r="1612" spans="5:7" x14ac:dyDescent="0.35">
      <c r="E1612" s="315"/>
      <c r="F1612" s="315"/>
      <c r="G1612" s="315"/>
    </row>
    <row r="1613" spans="5:7" x14ac:dyDescent="0.35">
      <c r="E1613" s="315"/>
      <c r="F1613" s="315"/>
      <c r="G1613" s="315"/>
    </row>
    <row r="1614" spans="5:7" x14ac:dyDescent="0.35">
      <c r="E1614" s="315"/>
      <c r="F1614" s="315"/>
      <c r="G1614" s="315"/>
    </row>
    <row r="1615" spans="5:7" x14ac:dyDescent="0.35">
      <c r="E1615" s="315"/>
      <c r="F1615" s="315"/>
      <c r="G1615" s="315"/>
    </row>
    <row r="1616" spans="5:7" x14ac:dyDescent="0.35">
      <c r="E1616" s="315"/>
      <c r="F1616" s="315"/>
      <c r="G1616" s="315"/>
    </row>
    <row r="1617" spans="5:7" x14ac:dyDescent="0.35">
      <c r="E1617" s="315"/>
      <c r="F1617" s="315"/>
      <c r="G1617" s="315"/>
    </row>
    <row r="1618" spans="5:7" x14ac:dyDescent="0.35">
      <c r="E1618" s="315"/>
      <c r="F1618" s="315"/>
      <c r="G1618" s="315"/>
    </row>
    <row r="1619" spans="5:7" x14ac:dyDescent="0.35">
      <c r="E1619" s="315"/>
      <c r="F1619" s="315"/>
      <c r="G1619" s="315"/>
    </row>
    <row r="1620" spans="5:7" x14ac:dyDescent="0.35">
      <c r="E1620" s="315"/>
      <c r="F1620" s="315"/>
      <c r="G1620" s="315"/>
    </row>
    <row r="1621" spans="5:7" x14ac:dyDescent="0.35">
      <c r="E1621" s="315"/>
      <c r="F1621" s="315"/>
      <c r="G1621" s="315"/>
    </row>
    <row r="1622" spans="5:7" x14ac:dyDescent="0.35">
      <c r="E1622" s="315"/>
      <c r="F1622" s="315"/>
      <c r="G1622" s="315"/>
    </row>
    <row r="1623" spans="5:7" x14ac:dyDescent="0.35">
      <c r="E1623" s="315"/>
      <c r="F1623" s="315"/>
      <c r="G1623" s="315"/>
    </row>
    <row r="1624" spans="5:7" x14ac:dyDescent="0.35">
      <c r="E1624" s="315"/>
      <c r="F1624" s="315"/>
      <c r="G1624" s="315"/>
    </row>
    <row r="1625" spans="5:7" x14ac:dyDescent="0.35">
      <c r="E1625" s="315"/>
      <c r="F1625" s="315"/>
      <c r="G1625" s="315"/>
    </row>
    <row r="1626" spans="5:7" x14ac:dyDescent="0.35">
      <c r="E1626" s="315"/>
      <c r="F1626" s="315"/>
      <c r="G1626" s="315"/>
    </row>
    <row r="1627" spans="5:7" x14ac:dyDescent="0.35">
      <c r="E1627" s="315"/>
      <c r="F1627" s="315"/>
      <c r="G1627" s="315"/>
    </row>
    <row r="1628" spans="5:7" x14ac:dyDescent="0.35">
      <c r="E1628" s="315"/>
      <c r="F1628" s="315"/>
      <c r="G1628" s="315"/>
    </row>
    <row r="1629" spans="5:7" x14ac:dyDescent="0.35">
      <c r="E1629" s="315"/>
      <c r="F1629" s="315"/>
      <c r="G1629" s="315"/>
    </row>
    <row r="1630" spans="5:7" x14ac:dyDescent="0.35">
      <c r="E1630" s="315"/>
      <c r="F1630" s="315"/>
      <c r="G1630" s="315"/>
    </row>
    <row r="1631" spans="5:7" x14ac:dyDescent="0.35">
      <c r="E1631" s="315"/>
      <c r="F1631" s="315"/>
      <c r="G1631" s="315"/>
    </row>
    <row r="1632" spans="5:7" x14ac:dyDescent="0.35">
      <c r="E1632" s="315"/>
      <c r="F1632" s="315"/>
      <c r="G1632" s="315"/>
    </row>
    <row r="1633" spans="5:7" x14ac:dyDescent="0.35">
      <c r="E1633" s="315"/>
      <c r="F1633" s="315"/>
      <c r="G1633" s="315"/>
    </row>
    <row r="1634" spans="5:7" x14ac:dyDescent="0.35">
      <c r="E1634" s="315"/>
      <c r="F1634" s="315"/>
      <c r="G1634" s="315"/>
    </row>
    <row r="1635" spans="5:7" x14ac:dyDescent="0.35">
      <c r="E1635" s="315"/>
      <c r="F1635" s="315"/>
      <c r="G1635" s="315"/>
    </row>
    <row r="1636" spans="5:7" x14ac:dyDescent="0.35">
      <c r="E1636" s="315"/>
      <c r="F1636" s="315"/>
      <c r="G1636" s="315"/>
    </row>
    <row r="1637" spans="5:7" x14ac:dyDescent="0.35">
      <c r="E1637" s="315"/>
      <c r="F1637" s="315"/>
      <c r="G1637" s="315"/>
    </row>
    <row r="1638" spans="5:7" x14ac:dyDescent="0.35">
      <c r="E1638" s="315"/>
      <c r="F1638" s="315"/>
      <c r="G1638" s="315"/>
    </row>
    <row r="1639" spans="5:7" x14ac:dyDescent="0.35">
      <c r="E1639" s="315"/>
      <c r="F1639" s="315"/>
      <c r="G1639" s="315"/>
    </row>
    <row r="1640" spans="5:7" x14ac:dyDescent="0.35">
      <c r="E1640" s="315"/>
      <c r="F1640" s="315"/>
      <c r="G1640" s="315"/>
    </row>
    <row r="1641" spans="5:7" x14ac:dyDescent="0.35">
      <c r="E1641" s="315"/>
      <c r="F1641" s="315"/>
      <c r="G1641" s="315"/>
    </row>
    <row r="1642" spans="5:7" x14ac:dyDescent="0.35">
      <c r="E1642" s="315"/>
      <c r="F1642" s="315"/>
      <c r="G1642" s="315"/>
    </row>
    <row r="1643" spans="5:7" x14ac:dyDescent="0.35">
      <c r="E1643" s="315"/>
      <c r="F1643" s="315"/>
      <c r="G1643" s="315"/>
    </row>
    <row r="1644" spans="5:7" x14ac:dyDescent="0.35">
      <c r="E1644" s="315"/>
      <c r="F1644" s="315"/>
      <c r="G1644" s="315"/>
    </row>
    <row r="1645" spans="5:7" x14ac:dyDescent="0.35">
      <c r="E1645" s="315"/>
      <c r="F1645" s="315"/>
      <c r="G1645" s="315"/>
    </row>
    <row r="1646" spans="5:7" x14ac:dyDescent="0.35">
      <c r="E1646" s="315"/>
      <c r="F1646" s="315"/>
      <c r="G1646" s="315"/>
    </row>
    <row r="1647" spans="5:7" x14ac:dyDescent="0.35">
      <c r="E1647" s="315"/>
      <c r="F1647" s="315"/>
      <c r="G1647" s="315"/>
    </row>
    <row r="1648" spans="5:7" x14ac:dyDescent="0.35">
      <c r="E1648" s="315"/>
      <c r="F1648" s="315"/>
      <c r="G1648" s="315"/>
    </row>
    <row r="1649" spans="5:7" x14ac:dyDescent="0.35">
      <c r="E1649" s="315"/>
      <c r="F1649" s="315"/>
      <c r="G1649" s="315"/>
    </row>
    <row r="1650" spans="5:7" x14ac:dyDescent="0.35">
      <c r="E1650" s="315"/>
      <c r="F1650" s="315"/>
      <c r="G1650" s="315"/>
    </row>
    <row r="1651" spans="5:7" x14ac:dyDescent="0.35">
      <c r="E1651" s="315"/>
      <c r="F1651" s="315"/>
      <c r="G1651" s="315"/>
    </row>
    <row r="1652" spans="5:7" x14ac:dyDescent="0.35">
      <c r="E1652" s="315"/>
      <c r="F1652" s="315"/>
      <c r="G1652" s="315"/>
    </row>
    <row r="1653" spans="5:7" x14ac:dyDescent="0.35">
      <c r="E1653" s="315"/>
      <c r="F1653" s="315"/>
      <c r="G1653" s="315"/>
    </row>
    <row r="1654" spans="5:7" x14ac:dyDescent="0.35">
      <c r="E1654" s="315"/>
      <c r="F1654" s="315"/>
      <c r="G1654" s="315"/>
    </row>
    <row r="1655" spans="5:7" x14ac:dyDescent="0.35">
      <c r="E1655" s="315"/>
      <c r="F1655" s="315"/>
      <c r="G1655" s="315"/>
    </row>
    <row r="1656" spans="5:7" x14ac:dyDescent="0.35">
      <c r="E1656" s="315"/>
      <c r="F1656" s="315"/>
      <c r="G1656" s="315"/>
    </row>
    <row r="1657" spans="5:7" x14ac:dyDescent="0.35">
      <c r="E1657" s="315"/>
      <c r="F1657" s="315"/>
      <c r="G1657" s="315"/>
    </row>
    <row r="1658" spans="5:7" x14ac:dyDescent="0.35">
      <c r="E1658" s="315"/>
      <c r="F1658" s="315"/>
      <c r="G1658" s="315"/>
    </row>
    <row r="1659" spans="5:7" x14ac:dyDescent="0.35">
      <c r="E1659" s="315"/>
      <c r="F1659" s="315"/>
      <c r="G1659" s="315"/>
    </row>
    <row r="1660" spans="5:7" x14ac:dyDescent="0.35">
      <c r="E1660" s="315"/>
      <c r="F1660" s="315"/>
      <c r="G1660" s="315"/>
    </row>
    <row r="1661" spans="5:7" x14ac:dyDescent="0.35">
      <c r="E1661" s="315"/>
      <c r="F1661" s="315"/>
      <c r="G1661" s="315"/>
    </row>
    <row r="1662" spans="5:7" x14ac:dyDescent="0.35">
      <c r="E1662" s="315"/>
      <c r="F1662" s="315"/>
      <c r="G1662" s="315"/>
    </row>
    <row r="1663" spans="5:7" x14ac:dyDescent="0.35">
      <c r="E1663" s="315"/>
      <c r="F1663" s="315"/>
      <c r="G1663" s="315"/>
    </row>
    <row r="1664" spans="5:7" x14ac:dyDescent="0.35">
      <c r="E1664" s="315"/>
      <c r="F1664" s="315"/>
      <c r="G1664" s="315"/>
    </row>
    <row r="1665" spans="5:7" x14ac:dyDescent="0.35">
      <c r="E1665" s="315"/>
      <c r="F1665" s="315"/>
      <c r="G1665" s="315"/>
    </row>
    <row r="1666" spans="5:7" x14ac:dyDescent="0.35">
      <c r="E1666" s="315"/>
      <c r="F1666" s="315"/>
      <c r="G1666" s="315"/>
    </row>
    <row r="1667" spans="5:7" x14ac:dyDescent="0.35">
      <c r="E1667" s="315"/>
      <c r="F1667" s="315"/>
      <c r="G1667" s="315"/>
    </row>
    <row r="1668" spans="5:7" x14ac:dyDescent="0.35">
      <c r="E1668" s="315"/>
      <c r="F1668" s="315"/>
      <c r="G1668" s="315"/>
    </row>
    <row r="1669" spans="5:7" x14ac:dyDescent="0.35">
      <c r="E1669" s="315"/>
      <c r="F1669" s="315"/>
      <c r="G1669" s="315"/>
    </row>
    <row r="1670" spans="5:7" x14ac:dyDescent="0.35">
      <c r="E1670" s="315"/>
      <c r="F1670" s="315"/>
      <c r="G1670" s="315"/>
    </row>
    <row r="1671" spans="5:7" x14ac:dyDescent="0.35">
      <c r="E1671" s="315"/>
      <c r="F1671" s="315"/>
      <c r="G1671" s="315"/>
    </row>
    <row r="1672" spans="5:7" x14ac:dyDescent="0.35">
      <c r="E1672" s="315"/>
      <c r="F1672" s="315"/>
      <c r="G1672" s="315"/>
    </row>
    <row r="1673" spans="5:7" x14ac:dyDescent="0.35">
      <c r="E1673" s="315"/>
      <c r="F1673" s="315"/>
      <c r="G1673" s="315"/>
    </row>
    <row r="1674" spans="5:7" x14ac:dyDescent="0.35">
      <c r="E1674" s="315"/>
      <c r="F1674" s="315"/>
      <c r="G1674" s="315"/>
    </row>
    <row r="1675" spans="5:7" x14ac:dyDescent="0.35">
      <c r="E1675" s="315"/>
      <c r="F1675" s="315"/>
      <c r="G1675" s="315"/>
    </row>
    <row r="1676" spans="5:7" x14ac:dyDescent="0.35">
      <c r="E1676" s="315"/>
      <c r="F1676" s="315"/>
      <c r="G1676" s="315"/>
    </row>
    <row r="1677" spans="5:7" x14ac:dyDescent="0.35">
      <c r="E1677" s="315"/>
      <c r="F1677" s="315"/>
      <c r="G1677" s="315"/>
    </row>
    <row r="1678" spans="5:7" x14ac:dyDescent="0.35">
      <c r="E1678" s="315"/>
      <c r="F1678" s="315"/>
      <c r="G1678" s="315"/>
    </row>
    <row r="1679" spans="5:7" x14ac:dyDescent="0.35">
      <c r="E1679" s="315"/>
      <c r="F1679" s="315"/>
      <c r="G1679" s="315"/>
    </row>
    <row r="1680" spans="5:7" x14ac:dyDescent="0.35">
      <c r="E1680" s="315"/>
      <c r="F1680" s="315"/>
      <c r="G1680" s="315"/>
    </row>
    <row r="1681" spans="5:7" x14ac:dyDescent="0.35">
      <c r="E1681" s="315"/>
      <c r="F1681" s="315"/>
      <c r="G1681" s="315"/>
    </row>
    <row r="1682" spans="5:7" x14ac:dyDescent="0.35">
      <c r="E1682" s="315"/>
      <c r="F1682" s="315"/>
      <c r="G1682" s="315"/>
    </row>
    <row r="1683" spans="5:7" x14ac:dyDescent="0.35">
      <c r="E1683" s="315"/>
      <c r="F1683" s="315"/>
      <c r="G1683" s="315"/>
    </row>
    <row r="1684" spans="5:7" x14ac:dyDescent="0.35">
      <c r="E1684" s="315"/>
      <c r="F1684" s="315"/>
      <c r="G1684" s="315"/>
    </row>
    <row r="1685" spans="5:7" x14ac:dyDescent="0.35">
      <c r="E1685" s="315"/>
      <c r="F1685" s="315"/>
      <c r="G1685" s="315"/>
    </row>
    <row r="1686" spans="5:7" x14ac:dyDescent="0.35">
      <c r="E1686" s="315"/>
      <c r="F1686" s="315"/>
      <c r="G1686" s="315"/>
    </row>
    <row r="1687" spans="5:7" x14ac:dyDescent="0.35">
      <c r="E1687" s="315"/>
      <c r="F1687" s="315"/>
      <c r="G1687" s="315"/>
    </row>
    <row r="1688" spans="5:7" x14ac:dyDescent="0.35">
      <c r="E1688" s="315"/>
      <c r="F1688" s="315"/>
      <c r="G1688" s="315"/>
    </row>
    <row r="1689" spans="5:7" x14ac:dyDescent="0.35">
      <c r="E1689" s="315"/>
      <c r="F1689" s="315"/>
      <c r="G1689" s="315"/>
    </row>
    <row r="1690" spans="5:7" x14ac:dyDescent="0.35">
      <c r="E1690" s="315"/>
      <c r="F1690" s="315"/>
      <c r="G1690" s="315"/>
    </row>
    <row r="1691" spans="5:7" x14ac:dyDescent="0.35">
      <c r="E1691" s="315"/>
      <c r="F1691" s="315"/>
      <c r="G1691" s="315"/>
    </row>
    <row r="1692" spans="5:7" x14ac:dyDescent="0.35">
      <c r="E1692" s="315"/>
      <c r="F1692" s="315"/>
      <c r="G1692" s="315"/>
    </row>
    <row r="1693" spans="5:7" x14ac:dyDescent="0.35">
      <c r="E1693" s="315"/>
      <c r="F1693" s="315"/>
      <c r="G1693" s="315"/>
    </row>
    <row r="1694" spans="5:7" x14ac:dyDescent="0.35">
      <c r="E1694" s="315"/>
      <c r="F1694" s="315"/>
      <c r="G1694" s="315"/>
    </row>
    <row r="1695" spans="5:7" x14ac:dyDescent="0.35">
      <c r="E1695" s="315"/>
      <c r="F1695" s="315"/>
      <c r="G1695" s="315"/>
    </row>
    <row r="1696" spans="5:7" x14ac:dyDescent="0.35">
      <c r="E1696" s="315"/>
      <c r="F1696" s="315"/>
      <c r="G1696" s="315"/>
    </row>
    <row r="1697" spans="5:7" x14ac:dyDescent="0.35">
      <c r="E1697" s="315"/>
      <c r="F1697" s="315"/>
      <c r="G1697" s="315"/>
    </row>
    <row r="1698" spans="5:7" x14ac:dyDescent="0.35">
      <c r="E1698" s="315"/>
      <c r="F1698" s="315"/>
      <c r="G1698" s="315"/>
    </row>
    <row r="1699" spans="5:7" x14ac:dyDescent="0.35">
      <c r="E1699" s="315"/>
      <c r="F1699" s="315"/>
      <c r="G1699" s="315"/>
    </row>
    <row r="1700" spans="5:7" x14ac:dyDescent="0.35">
      <c r="E1700" s="315"/>
      <c r="F1700" s="315"/>
      <c r="G1700" s="315"/>
    </row>
    <row r="1701" spans="5:7" x14ac:dyDescent="0.35">
      <c r="E1701" s="315"/>
      <c r="F1701" s="315"/>
      <c r="G1701" s="315"/>
    </row>
    <row r="1702" spans="5:7" x14ac:dyDescent="0.35">
      <c r="E1702" s="315"/>
      <c r="F1702" s="315"/>
      <c r="G1702" s="315"/>
    </row>
    <row r="1703" spans="5:7" x14ac:dyDescent="0.35">
      <c r="E1703" s="315"/>
      <c r="F1703" s="315"/>
      <c r="G1703" s="315"/>
    </row>
    <row r="1704" spans="5:7" x14ac:dyDescent="0.35">
      <c r="E1704" s="315"/>
      <c r="F1704" s="315"/>
      <c r="G1704" s="315"/>
    </row>
    <row r="1705" spans="5:7" x14ac:dyDescent="0.35">
      <c r="E1705" s="315"/>
      <c r="F1705" s="315"/>
      <c r="G1705" s="315"/>
    </row>
    <row r="1706" spans="5:7" x14ac:dyDescent="0.35">
      <c r="E1706" s="315"/>
      <c r="F1706" s="315"/>
      <c r="G1706" s="315"/>
    </row>
    <row r="1707" spans="5:7" x14ac:dyDescent="0.35">
      <c r="E1707" s="315"/>
      <c r="F1707" s="315"/>
      <c r="G1707" s="315"/>
    </row>
    <row r="1708" spans="5:7" x14ac:dyDescent="0.35">
      <c r="E1708" s="315"/>
      <c r="F1708" s="315"/>
      <c r="G1708" s="315"/>
    </row>
    <row r="1709" spans="5:7" x14ac:dyDescent="0.35">
      <c r="E1709" s="315"/>
      <c r="F1709" s="315"/>
      <c r="G1709" s="315"/>
    </row>
    <row r="1710" spans="5:7" x14ac:dyDescent="0.35">
      <c r="E1710" s="315"/>
      <c r="F1710" s="315"/>
      <c r="G1710" s="315"/>
    </row>
    <row r="1711" spans="5:7" x14ac:dyDescent="0.35">
      <c r="E1711" s="315"/>
      <c r="F1711" s="315"/>
      <c r="G1711" s="315"/>
    </row>
    <row r="1712" spans="5:7" x14ac:dyDescent="0.35">
      <c r="E1712" s="315"/>
      <c r="F1712" s="315"/>
      <c r="G1712" s="315"/>
    </row>
    <row r="1713" spans="5:7" x14ac:dyDescent="0.35">
      <c r="E1713" s="315"/>
      <c r="F1713" s="315"/>
      <c r="G1713" s="315"/>
    </row>
    <row r="1714" spans="5:7" x14ac:dyDescent="0.35">
      <c r="E1714" s="315"/>
      <c r="F1714" s="315"/>
      <c r="G1714" s="315"/>
    </row>
    <row r="1715" spans="5:7" x14ac:dyDescent="0.35">
      <c r="E1715" s="315"/>
      <c r="F1715" s="315"/>
      <c r="G1715" s="315"/>
    </row>
    <row r="1716" spans="5:7" x14ac:dyDescent="0.35">
      <c r="E1716" s="315"/>
      <c r="F1716" s="315"/>
      <c r="G1716" s="315"/>
    </row>
    <row r="1717" spans="5:7" x14ac:dyDescent="0.35">
      <c r="E1717" s="315"/>
      <c r="F1717" s="315"/>
      <c r="G1717" s="315"/>
    </row>
    <row r="1718" spans="5:7" x14ac:dyDescent="0.35">
      <c r="E1718" s="315"/>
      <c r="F1718" s="315"/>
      <c r="G1718" s="315"/>
    </row>
    <row r="1719" spans="5:7" x14ac:dyDescent="0.35">
      <c r="E1719" s="315"/>
      <c r="F1719" s="315"/>
      <c r="G1719" s="315"/>
    </row>
    <row r="1720" spans="5:7" x14ac:dyDescent="0.35">
      <c r="E1720" s="315"/>
      <c r="F1720" s="315"/>
      <c r="G1720" s="315"/>
    </row>
    <row r="1721" spans="5:7" x14ac:dyDescent="0.35">
      <c r="E1721" s="315"/>
      <c r="F1721" s="315"/>
      <c r="G1721" s="315"/>
    </row>
    <row r="1722" spans="5:7" x14ac:dyDescent="0.35">
      <c r="E1722" s="315"/>
      <c r="F1722" s="315"/>
      <c r="G1722" s="315"/>
    </row>
    <row r="1723" spans="5:7" x14ac:dyDescent="0.35">
      <c r="E1723" s="315"/>
      <c r="F1723" s="315"/>
      <c r="G1723" s="315"/>
    </row>
    <row r="1724" spans="5:7" x14ac:dyDescent="0.35">
      <c r="E1724" s="315"/>
      <c r="F1724" s="315"/>
      <c r="G1724" s="315"/>
    </row>
    <row r="1725" spans="5:7" x14ac:dyDescent="0.35">
      <c r="E1725" s="315"/>
      <c r="F1725" s="315"/>
      <c r="G1725" s="315"/>
    </row>
    <row r="1726" spans="5:7" x14ac:dyDescent="0.35">
      <c r="E1726" s="315"/>
      <c r="F1726" s="315"/>
      <c r="G1726" s="315"/>
    </row>
    <row r="1727" spans="5:7" x14ac:dyDescent="0.35">
      <c r="E1727" s="315"/>
      <c r="F1727" s="315"/>
      <c r="G1727" s="315"/>
    </row>
    <row r="1728" spans="5:7" x14ac:dyDescent="0.35">
      <c r="E1728" s="315"/>
      <c r="F1728" s="315"/>
      <c r="G1728" s="315"/>
    </row>
    <row r="1729" spans="5:7" x14ac:dyDescent="0.35">
      <c r="E1729" s="315"/>
      <c r="F1729" s="315"/>
      <c r="G1729" s="315"/>
    </row>
    <row r="1730" spans="5:7" x14ac:dyDescent="0.35">
      <c r="E1730" s="315"/>
      <c r="F1730" s="315"/>
      <c r="G1730" s="315"/>
    </row>
    <row r="1731" spans="5:7" x14ac:dyDescent="0.35">
      <c r="E1731" s="315"/>
      <c r="F1731" s="315"/>
      <c r="G1731" s="315"/>
    </row>
    <row r="1732" spans="5:7" x14ac:dyDescent="0.35">
      <c r="E1732" s="315"/>
      <c r="F1732" s="315"/>
      <c r="G1732" s="315"/>
    </row>
    <row r="1733" spans="5:7" x14ac:dyDescent="0.35">
      <c r="E1733" s="315"/>
      <c r="F1733" s="315"/>
      <c r="G1733" s="315"/>
    </row>
    <row r="1734" spans="5:7" x14ac:dyDescent="0.35">
      <c r="E1734" s="315"/>
      <c r="F1734" s="315"/>
      <c r="G1734" s="315"/>
    </row>
    <row r="1735" spans="5:7" x14ac:dyDescent="0.35">
      <c r="E1735" s="315"/>
      <c r="F1735" s="315"/>
      <c r="G1735" s="315"/>
    </row>
    <row r="1736" spans="5:7" x14ac:dyDescent="0.35">
      <c r="E1736" s="315"/>
      <c r="F1736" s="315"/>
      <c r="G1736" s="315"/>
    </row>
    <row r="1737" spans="5:7" x14ac:dyDescent="0.35">
      <c r="E1737" s="315"/>
      <c r="F1737" s="315"/>
      <c r="G1737" s="315"/>
    </row>
    <row r="1738" spans="5:7" x14ac:dyDescent="0.35">
      <c r="E1738" s="315"/>
      <c r="F1738" s="315"/>
      <c r="G1738" s="315"/>
    </row>
    <row r="1739" spans="5:7" x14ac:dyDescent="0.35">
      <c r="E1739" s="315"/>
      <c r="F1739" s="315"/>
      <c r="G1739" s="315"/>
    </row>
    <row r="1740" spans="5:7" x14ac:dyDescent="0.35">
      <c r="E1740" s="315"/>
      <c r="F1740" s="315"/>
      <c r="G1740" s="315"/>
    </row>
    <row r="1741" spans="5:7" x14ac:dyDescent="0.35">
      <c r="E1741" s="315"/>
      <c r="F1741" s="315"/>
      <c r="G1741" s="315"/>
    </row>
    <row r="1742" spans="5:7" x14ac:dyDescent="0.35">
      <c r="E1742" s="315"/>
      <c r="F1742" s="315"/>
      <c r="G1742" s="315"/>
    </row>
    <row r="1743" spans="5:7" x14ac:dyDescent="0.35">
      <c r="E1743" s="315"/>
      <c r="F1743" s="315"/>
      <c r="G1743" s="315"/>
    </row>
    <row r="1744" spans="5:7" x14ac:dyDescent="0.35">
      <c r="E1744" s="315"/>
      <c r="F1744" s="315"/>
      <c r="G1744" s="315"/>
    </row>
    <row r="1745" spans="5:7" x14ac:dyDescent="0.35">
      <c r="E1745" s="315"/>
      <c r="F1745" s="315"/>
      <c r="G1745" s="315"/>
    </row>
    <row r="1746" spans="5:7" x14ac:dyDescent="0.35">
      <c r="E1746" s="315"/>
      <c r="F1746" s="315"/>
      <c r="G1746" s="315"/>
    </row>
    <row r="1747" spans="5:7" x14ac:dyDescent="0.35">
      <c r="E1747" s="315"/>
      <c r="F1747" s="315"/>
      <c r="G1747" s="315"/>
    </row>
    <row r="1748" spans="5:7" x14ac:dyDescent="0.35">
      <c r="E1748" s="315"/>
      <c r="F1748" s="315"/>
      <c r="G1748" s="315"/>
    </row>
    <row r="1749" spans="5:7" x14ac:dyDescent="0.35">
      <c r="E1749" s="315"/>
      <c r="F1749" s="315"/>
      <c r="G1749" s="315"/>
    </row>
    <row r="1750" spans="5:7" x14ac:dyDescent="0.35">
      <c r="E1750" s="315"/>
      <c r="F1750" s="315"/>
      <c r="G1750" s="315"/>
    </row>
    <row r="1751" spans="5:7" x14ac:dyDescent="0.35">
      <c r="E1751" s="315"/>
      <c r="F1751" s="315"/>
      <c r="G1751" s="315"/>
    </row>
    <row r="1752" spans="5:7" x14ac:dyDescent="0.35">
      <c r="E1752" s="315"/>
      <c r="F1752" s="315"/>
      <c r="G1752" s="315"/>
    </row>
    <row r="1753" spans="5:7" x14ac:dyDescent="0.35">
      <c r="E1753" s="315"/>
      <c r="F1753" s="315"/>
      <c r="G1753" s="315"/>
    </row>
    <row r="1754" spans="5:7" x14ac:dyDescent="0.35">
      <c r="E1754" s="315"/>
      <c r="F1754" s="315"/>
      <c r="G1754" s="315"/>
    </row>
    <row r="1755" spans="5:7" x14ac:dyDescent="0.35">
      <c r="E1755" s="315"/>
      <c r="F1755" s="315"/>
      <c r="G1755" s="315"/>
    </row>
    <row r="1756" spans="5:7" x14ac:dyDescent="0.35">
      <c r="E1756" s="315"/>
      <c r="F1756" s="315"/>
      <c r="G1756" s="315"/>
    </row>
    <row r="1757" spans="5:7" x14ac:dyDescent="0.35">
      <c r="E1757" s="315"/>
      <c r="F1757" s="315"/>
      <c r="G1757" s="315"/>
    </row>
    <row r="1758" spans="5:7" x14ac:dyDescent="0.35">
      <c r="E1758" s="315"/>
      <c r="F1758" s="315"/>
      <c r="G1758" s="315"/>
    </row>
    <row r="1759" spans="5:7" x14ac:dyDescent="0.35">
      <c r="E1759" s="315"/>
      <c r="F1759" s="315"/>
      <c r="G1759" s="315"/>
    </row>
    <row r="1760" spans="5:7" x14ac:dyDescent="0.35">
      <c r="E1760" s="315"/>
      <c r="F1760" s="315"/>
      <c r="G1760" s="315"/>
    </row>
    <row r="1761" spans="5:7" x14ac:dyDescent="0.35">
      <c r="E1761" s="315"/>
      <c r="F1761" s="315"/>
      <c r="G1761" s="315"/>
    </row>
    <row r="1762" spans="5:7" x14ac:dyDescent="0.35">
      <c r="E1762" s="315"/>
      <c r="F1762" s="315"/>
      <c r="G1762" s="315"/>
    </row>
    <row r="1763" spans="5:7" x14ac:dyDescent="0.35">
      <c r="E1763" s="315"/>
      <c r="F1763" s="315"/>
      <c r="G1763" s="315"/>
    </row>
    <row r="1764" spans="5:7" x14ac:dyDescent="0.35">
      <c r="E1764" s="315"/>
      <c r="F1764" s="315"/>
      <c r="G1764" s="315"/>
    </row>
    <row r="1765" spans="5:7" x14ac:dyDescent="0.35">
      <c r="E1765" s="315"/>
      <c r="F1765" s="315"/>
      <c r="G1765" s="315"/>
    </row>
    <row r="1766" spans="5:7" x14ac:dyDescent="0.35">
      <c r="E1766" s="315"/>
      <c r="F1766" s="315"/>
      <c r="G1766" s="315"/>
    </row>
    <row r="1767" spans="5:7" x14ac:dyDescent="0.35">
      <c r="E1767" s="315"/>
      <c r="F1767" s="315"/>
      <c r="G1767" s="315"/>
    </row>
    <row r="1768" spans="5:7" x14ac:dyDescent="0.35">
      <c r="E1768" s="315"/>
      <c r="F1768" s="315"/>
      <c r="G1768" s="315"/>
    </row>
    <row r="1769" spans="5:7" x14ac:dyDescent="0.35">
      <c r="E1769" s="315"/>
      <c r="F1769" s="315"/>
      <c r="G1769" s="315"/>
    </row>
    <row r="1770" spans="5:7" x14ac:dyDescent="0.35">
      <c r="E1770" s="315"/>
      <c r="F1770" s="315"/>
      <c r="G1770" s="315"/>
    </row>
    <row r="1771" spans="5:7" x14ac:dyDescent="0.35">
      <c r="E1771" s="315"/>
      <c r="F1771" s="315"/>
      <c r="G1771" s="315"/>
    </row>
    <row r="1772" spans="5:7" x14ac:dyDescent="0.35">
      <c r="E1772" s="315"/>
      <c r="F1772" s="315"/>
      <c r="G1772" s="315"/>
    </row>
    <row r="1773" spans="5:7" x14ac:dyDescent="0.35">
      <c r="E1773" s="315"/>
      <c r="F1773" s="315"/>
      <c r="G1773" s="315"/>
    </row>
    <row r="1774" spans="5:7" x14ac:dyDescent="0.35">
      <c r="E1774" s="315"/>
      <c r="F1774" s="315"/>
      <c r="G1774" s="315"/>
    </row>
    <row r="1775" spans="5:7" x14ac:dyDescent="0.35">
      <c r="E1775" s="315"/>
      <c r="F1775" s="315"/>
      <c r="G1775" s="315"/>
    </row>
    <row r="1776" spans="5:7" x14ac:dyDescent="0.35">
      <c r="E1776" s="315"/>
      <c r="F1776" s="315"/>
      <c r="G1776" s="315"/>
    </row>
    <row r="1777" spans="5:7" x14ac:dyDescent="0.35">
      <c r="E1777" s="315"/>
      <c r="F1777" s="315"/>
      <c r="G1777" s="315"/>
    </row>
    <row r="1778" spans="5:7" x14ac:dyDescent="0.35">
      <c r="E1778" s="315"/>
      <c r="F1778" s="315"/>
      <c r="G1778" s="315"/>
    </row>
    <row r="1779" spans="5:7" x14ac:dyDescent="0.35">
      <c r="E1779" s="315"/>
      <c r="F1779" s="315"/>
      <c r="G1779" s="315"/>
    </row>
    <row r="1780" spans="5:7" x14ac:dyDescent="0.35">
      <c r="E1780" s="315"/>
      <c r="F1780" s="315"/>
      <c r="G1780" s="315"/>
    </row>
    <row r="1781" spans="5:7" x14ac:dyDescent="0.35">
      <c r="E1781" s="315"/>
      <c r="F1781" s="315"/>
      <c r="G1781" s="315"/>
    </row>
    <row r="1782" spans="5:7" x14ac:dyDescent="0.35">
      <c r="E1782" s="315"/>
      <c r="F1782" s="315"/>
      <c r="G1782" s="315"/>
    </row>
    <row r="1783" spans="5:7" x14ac:dyDescent="0.35">
      <c r="E1783" s="315"/>
      <c r="F1783" s="315"/>
      <c r="G1783" s="315"/>
    </row>
    <row r="1784" spans="5:7" x14ac:dyDescent="0.35">
      <c r="E1784" s="315"/>
      <c r="F1784" s="315"/>
      <c r="G1784" s="315"/>
    </row>
    <row r="1785" spans="5:7" x14ac:dyDescent="0.35">
      <c r="E1785" s="315"/>
      <c r="F1785" s="315"/>
      <c r="G1785" s="315"/>
    </row>
    <row r="1786" spans="5:7" x14ac:dyDescent="0.35">
      <c r="E1786" s="315"/>
      <c r="F1786" s="315"/>
      <c r="G1786" s="315"/>
    </row>
    <row r="1787" spans="5:7" x14ac:dyDescent="0.35">
      <c r="E1787" s="315"/>
      <c r="F1787" s="315"/>
      <c r="G1787" s="315"/>
    </row>
    <row r="1788" spans="5:7" x14ac:dyDescent="0.35">
      <c r="E1788" s="315"/>
      <c r="F1788" s="315"/>
      <c r="G1788" s="315"/>
    </row>
    <row r="1789" spans="5:7" x14ac:dyDescent="0.35">
      <c r="E1789" s="315"/>
      <c r="F1789" s="315"/>
      <c r="G1789" s="315"/>
    </row>
    <row r="1790" spans="5:7" x14ac:dyDescent="0.35">
      <c r="E1790" s="315"/>
      <c r="F1790" s="315"/>
      <c r="G1790" s="315"/>
    </row>
    <row r="1791" spans="5:7" x14ac:dyDescent="0.35">
      <c r="E1791" s="315"/>
      <c r="F1791" s="315"/>
      <c r="G1791" s="315"/>
    </row>
    <row r="1792" spans="5:7" x14ac:dyDescent="0.35">
      <c r="E1792" s="315"/>
      <c r="F1792" s="315"/>
      <c r="G1792" s="315"/>
    </row>
    <row r="1793" spans="5:7" x14ac:dyDescent="0.35">
      <c r="E1793" s="315"/>
      <c r="F1793" s="315"/>
      <c r="G1793" s="315"/>
    </row>
    <row r="1794" spans="5:7" x14ac:dyDescent="0.35">
      <c r="E1794" s="315"/>
      <c r="F1794" s="315"/>
      <c r="G1794" s="315"/>
    </row>
    <row r="1795" spans="5:7" x14ac:dyDescent="0.35">
      <c r="E1795" s="315"/>
      <c r="F1795" s="315"/>
      <c r="G1795" s="315"/>
    </row>
    <row r="1796" spans="5:7" x14ac:dyDescent="0.35">
      <c r="E1796" s="315"/>
      <c r="F1796" s="315"/>
      <c r="G1796" s="315"/>
    </row>
    <row r="1797" spans="5:7" x14ac:dyDescent="0.35">
      <c r="E1797" s="315"/>
      <c r="F1797" s="315"/>
      <c r="G1797" s="315"/>
    </row>
    <row r="1798" spans="5:7" x14ac:dyDescent="0.35">
      <c r="E1798" s="315"/>
      <c r="F1798" s="315"/>
      <c r="G1798" s="315"/>
    </row>
    <row r="1799" spans="5:7" x14ac:dyDescent="0.35">
      <c r="E1799" s="315"/>
      <c r="F1799" s="315"/>
      <c r="G1799" s="315"/>
    </row>
    <row r="1800" spans="5:7" x14ac:dyDescent="0.35">
      <c r="E1800" s="315"/>
      <c r="F1800" s="315"/>
      <c r="G1800" s="315"/>
    </row>
    <row r="1801" spans="5:7" x14ac:dyDescent="0.35">
      <c r="E1801" s="315"/>
      <c r="F1801" s="315"/>
      <c r="G1801" s="315"/>
    </row>
    <row r="1802" spans="5:7" x14ac:dyDescent="0.35">
      <c r="E1802" s="315"/>
      <c r="F1802" s="315"/>
      <c r="G1802" s="315"/>
    </row>
    <row r="1803" spans="5:7" x14ac:dyDescent="0.35">
      <c r="E1803" s="315"/>
      <c r="F1803" s="315"/>
      <c r="G1803" s="315"/>
    </row>
    <row r="1804" spans="5:7" x14ac:dyDescent="0.35">
      <c r="E1804" s="315"/>
      <c r="F1804" s="315"/>
      <c r="G1804" s="315"/>
    </row>
    <row r="1805" spans="5:7" x14ac:dyDescent="0.35">
      <c r="E1805" s="315"/>
      <c r="F1805" s="315"/>
      <c r="G1805" s="315"/>
    </row>
    <row r="1806" spans="5:7" x14ac:dyDescent="0.35">
      <c r="E1806" s="315"/>
      <c r="F1806" s="315"/>
      <c r="G1806" s="315"/>
    </row>
    <row r="1807" spans="5:7" x14ac:dyDescent="0.35">
      <c r="E1807" s="315"/>
      <c r="F1807" s="315"/>
      <c r="G1807" s="315"/>
    </row>
    <row r="1808" spans="5:7" x14ac:dyDescent="0.35">
      <c r="E1808" s="315"/>
      <c r="F1808" s="315"/>
      <c r="G1808" s="315"/>
    </row>
    <row r="1809" spans="5:7" x14ac:dyDescent="0.35">
      <c r="E1809" s="315"/>
      <c r="F1809" s="315"/>
      <c r="G1809" s="315"/>
    </row>
    <row r="1810" spans="5:7" x14ac:dyDescent="0.35">
      <c r="E1810" s="315"/>
      <c r="F1810" s="315"/>
      <c r="G1810" s="315"/>
    </row>
    <row r="1811" spans="5:7" x14ac:dyDescent="0.35">
      <c r="E1811" s="315"/>
      <c r="F1811" s="315"/>
      <c r="G1811" s="315"/>
    </row>
    <row r="1812" spans="5:7" x14ac:dyDescent="0.35">
      <c r="E1812" s="315"/>
      <c r="F1812" s="315"/>
      <c r="G1812" s="315"/>
    </row>
    <row r="1813" spans="5:7" x14ac:dyDescent="0.35">
      <c r="E1813" s="315"/>
      <c r="F1813" s="315"/>
      <c r="G1813" s="315"/>
    </row>
    <row r="1814" spans="5:7" x14ac:dyDescent="0.35">
      <c r="E1814" s="315"/>
      <c r="F1814" s="315"/>
      <c r="G1814" s="315"/>
    </row>
    <row r="1815" spans="5:7" x14ac:dyDescent="0.35">
      <c r="E1815" s="315"/>
      <c r="F1815" s="315"/>
      <c r="G1815" s="315"/>
    </row>
    <row r="1816" spans="5:7" x14ac:dyDescent="0.35">
      <c r="E1816" s="315"/>
      <c r="F1816" s="315"/>
      <c r="G1816" s="315"/>
    </row>
    <row r="1817" spans="5:7" x14ac:dyDescent="0.35">
      <c r="E1817" s="315"/>
      <c r="F1817" s="315"/>
      <c r="G1817" s="315"/>
    </row>
    <row r="1818" spans="5:7" x14ac:dyDescent="0.35">
      <c r="E1818" s="315"/>
      <c r="F1818" s="315"/>
      <c r="G1818" s="315"/>
    </row>
    <row r="1819" spans="5:7" x14ac:dyDescent="0.35">
      <c r="E1819" s="315"/>
      <c r="F1819" s="315"/>
      <c r="G1819" s="315"/>
    </row>
    <row r="1820" spans="5:7" x14ac:dyDescent="0.35">
      <c r="E1820" s="315"/>
      <c r="F1820" s="315"/>
      <c r="G1820" s="315"/>
    </row>
    <row r="1821" spans="5:7" x14ac:dyDescent="0.35">
      <c r="E1821" s="315"/>
      <c r="F1821" s="315"/>
      <c r="G1821" s="315"/>
    </row>
    <row r="1822" spans="5:7" x14ac:dyDescent="0.35">
      <c r="E1822" s="315"/>
      <c r="F1822" s="315"/>
      <c r="G1822" s="315"/>
    </row>
    <row r="1823" spans="5:7" x14ac:dyDescent="0.35">
      <c r="E1823" s="315"/>
      <c r="F1823" s="315"/>
      <c r="G1823" s="315"/>
    </row>
    <row r="1824" spans="5:7" x14ac:dyDescent="0.35">
      <c r="E1824" s="315"/>
      <c r="F1824" s="315"/>
      <c r="G1824" s="315"/>
    </row>
    <row r="1825" spans="5:7" x14ac:dyDescent="0.35">
      <c r="E1825" s="315"/>
      <c r="F1825" s="315"/>
      <c r="G1825" s="315"/>
    </row>
    <row r="1826" spans="5:7" x14ac:dyDescent="0.35">
      <c r="E1826" s="315"/>
      <c r="F1826" s="315"/>
      <c r="G1826" s="315"/>
    </row>
    <row r="1827" spans="5:7" x14ac:dyDescent="0.35">
      <c r="E1827" s="315"/>
      <c r="F1827" s="315"/>
      <c r="G1827" s="315"/>
    </row>
    <row r="1828" spans="5:7" x14ac:dyDescent="0.35">
      <c r="E1828" s="315"/>
      <c r="F1828" s="315"/>
      <c r="G1828" s="315"/>
    </row>
    <row r="1829" spans="5:7" x14ac:dyDescent="0.35">
      <c r="E1829" s="315"/>
      <c r="F1829" s="315"/>
      <c r="G1829" s="315"/>
    </row>
    <row r="1830" spans="5:7" x14ac:dyDescent="0.35">
      <c r="E1830" s="315"/>
      <c r="F1830" s="315"/>
      <c r="G1830" s="315"/>
    </row>
    <row r="1831" spans="5:7" x14ac:dyDescent="0.35">
      <c r="E1831" s="315"/>
      <c r="F1831" s="315"/>
      <c r="G1831" s="315"/>
    </row>
    <row r="1832" spans="5:7" x14ac:dyDescent="0.35">
      <c r="E1832" s="315"/>
      <c r="F1832" s="315"/>
      <c r="G1832" s="315"/>
    </row>
    <row r="1833" spans="5:7" x14ac:dyDescent="0.35">
      <c r="E1833" s="315"/>
      <c r="F1833" s="315"/>
      <c r="G1833" s="315"/>
    </row>
    <row r="1834" spans="5:7" x14ac:dyDescent="0.35">
      <c r="E1834" s="315"/>
      <c r="F1834" s="315"/>
      <c r="G1834" s="315"/>
    </row>
    <row r="1835" spans="5:7" x14ac:dyDescent="0.35">
      <c r="E1835" s="315"/>
      <c r="F1835" s="315"/>
      <c r="G1835" s="315"/>
    </row>
    <row r="1836" spans="5:7" x14ac:dyDescent="0.35">
      <c r="E1836" s="315"/>
      <c r="F1836" s="315"/>
      <c r="G1836" s="315"/>
    </row>
    <row r="1837" spans="5:7" x14ac:dyDescent="0.35">
      <c r="E1837" s="315"/>
      <c r="F1837" s="315"/>
      <c r="G1837" s="315"/>
    </row>
    <row r="1838" spans="5:7" x14ac:dyDescent="0.35">
      <c r="E1838" s="315"/>
      <c r="F1838" s="315"/>
      <c r="G1838" s="315"/>
    </row>
    <row r="1839" spans="5:7" x14ac:dyDescent="0.35">
      <c r="E1839" s="315"/>
      <c r="F1839" s="315"/>
      <c r="G1839" s="315"/>
    </row>
    <row r="1840" spans="5:7" x14ac:dyDescent="0.35">
      <c r="E1840" s="315"/>
      <c r="F1840" s="315"/>
      <c r="G1840" s="315"/>
    </row>
    <row r="1841" spans="5:7" x14ac:dyDescent="0.35">
      <c r="E1841" s="315"/>
      <c r="F1841" s="315"/>
      <c r="G1841" s="315"/>
    </row>
    <row r="1842" spans="5:7" x14ac:dyDescent="0.35">
      <c r="E1842" s="315"/>
      <c r="F1842" s="315"/>
      <c r="G1842" s="315"/>
    </row>
    <row r="1843" spans="5:7" x14ac:dyDescent="0.35">
      <c r="E1843" s="315"/>
      <c r="F1843" s="315"/>
      <c r="G1843" s="315"/>
    </row>
    <row r="1844" spans="5:7" x14ac:dyDescent="0.35">
      <c r="E1844" s="315"/>
      <c r="F1844" s="315"/>
      <c r="G1844" s="315"/>
    </row>
    <row r="1845" spans="5:7" x14ac:dyDescent="0.35">
      <c r="E1845" s="315"/>
      <c r="F1845" s="315"/>
      <c r="G1845" s="315"/>
    </row>
    <row r="1846" spans="5:7" x14ac:dyDescent="0.35">
      <c r="E1846" s="315"/>
      <c r="F1846" s="315"/>
      <c r="G1846" s="315"/>
    </row>
    <row r="1847" spans="5:7" x14ac:dyDescent="0.35">
      <c r="E1847" s="315"/>
      <c r="F1847" s="315"/>
      <c r="G1847" s="315"/>
    </row>
    <row r="1848" spans="5:7" x14ac:dyDescent="0.35">
      <c r="E1848" s="315"/>
      <c r="F1848" s="315"/>
      <c r="G1848" s="315"/>
    </row>
    <row r="1849" spans="5:7" x14ac:dyDescent="0.35">
      <c r="E1849" s="315"/>
      <c r="F1849" s="315"/>
      <c r="G1849" s="315"/>
    </row>
    <row r="1850" spans="5:7" x14ac:dyDescent="0.35">
      <c r="E1850" s="315"/>
      <c r="F1850" s="315"/>
      <c r="G1850" s="315"/>
    </row>
    <row r="1851" spans="5:7" x14ac:dyDescent="0.35">
      <c r="E1851" s="315"/>
      <c r="F1851" s="315"/>
      <c r="G1851" s="315"/>
    </row>
    <row r="1852" spans="5:7" x14ac:dyDescent="0.35">
      <c r="E1852" s="315"/>
      <c r="F1852" s="315"/>
      <c r="G1852" s="315"/>
    </row>
    <row r="1853" spans="5:7" x14ac:dyDescent="0.35">
      <c r="E1853" s="315"/>
      <c r="F1853" s="315"/>
      <c r="G1853" s="315"/>
    </row>
    <row r="1854" spans="5:7" x14ac:dyDescent="0.35">
      <c r="E1854" s="315"/>
      <c r="F1854" s="315"/>
      <c r="G1854" s="315"/>
    </row>
    <row r="1855" spans="5:7" x14ac:dyDescent="0.35">
      <c r="E1855" s="315"/>
      <c r="F1855" s="315"/>
      <c r="G1855" s="315"/>
    </row>
    <row r="1856" spans="5:7" x14ac:dyDescent="0.35">
      <c r="E1856" s="315"/>
      <c r="F1856" s="315"/>
      <c r="G1856" s="315"/>
    </row>
    <row r="1857" spans="5:7" x14ac:dyDescent="0.35">
      <c r="E1857" s="315"/>
      <c r="F1857" s="315"/>
      <c r="G1857" s="315"/>
    </row>
    <row r="1858" spans="5:7" x14ac:dyDescent="0.35">
      <c r="E1858" s="315"/>
      <c r="F1858" s="315"/>
      <c r="G1858" s="315"/>
    </row>
    <row r="1859" spans="5:7" x14ac:dyDescent="0.35">
      <c r="E1859" s="315"/>
      <c r="F1859" s="315"/>
      <c r="G1859" s="315"/>
    </row>
    <row r="1860" spans="5:7" x14ac:dyDescent="0.35">
      <c r="E1860" s="315"/>
      <c r="F1860" s="315"/>
      <c r="G1860" s="315"/>
    </row>
    <row r="1861" spans="5:7" x14ac:dyDescent="0.35">
      <c r="E1861" s="315"/>
      <c r="F1861" s="315"/>
      <c r="G1861" s="315"/>
    </row>
    <row r="1862" spans="5:7" x14ac:dyDescent="0.35">
      <c r="E1862" s="315"/>
      <c r="F1862" s="315"/>
      <c r="G1862" s="315"/>
    </row>
    <row r="1863" spans="5:7" x14ac:dyDescent="0.35">
      <c r="E1863" s="315"/>
      <c r="F1863" s="315"/>
      <c r="G1863" s="315"/>
    </row>
    <row r="1864" spans="5:7" x14ac:dyDescent="0.35">
      <c r="E1864" s="315"/>
      <c r="F1864" s="315"/>
      <c r="G1864" s="315"/>
    </row>
    <row r="1865" spans="5:7" x14ac:dyDescent="0.35">
      <c r="E1865" s="315"/>
      <c r="F1865" s="315"/>
      <c r="G1865" s="315"/>
    </row>
    <row r="1866" spans="5:7" x14ac:dyDescent="0.35">
      <c r="E1866" s="315"/>
      <c r="F1866" s="315"/>
      <c r="G1866" s="315"/>
    </row>
    <row r="1867" spans="5:7" x14ac:dyDescent="0.35">
      <c r="E1867" s="315"/>
      <c r="F1867" s="315"/>
      <c r="G1867" s="315"/>
    </row>
    <row r="1868" spans="5:7" x14ac:dyDescent="0.35">
      <c r="E1868" s="315"/>
      <c r="F1868" s="315"/>
      <c r="G1868" s="315"/>
    </row>
    <row r="1869" spans="5:7" x14ac:dyDescent="0.35">
      <c r="E1869" s="315"/>
      <c r="F1869" s="315"/>
      <c r="G1869" s="315"/>
    </row>
    <row r="1870" spans="5:7" x14ac:dyDescent="0.35">
      <c r="E1870" s="315"/>
      <c r="F1870" s="315"/>
      <c r="G1870" s="315"/>
    </row>
    <row r="1871" spans="5:7" x14ac:dyDescent="0.35">
      <c r="E1871" s="315"/>
      <c r="F1871" s="315"/>
      <c r="G1871" s="315"/>
    </row>
    <row r="1872" spans="5:7" x14ac:dyDescent="0.35">
      <c r="E1872" s="315"/>
      <c r="F1872" s="315"/>
      <c r="G1872" s="315"/>
    </row>
    <row r="1873" spans="5:7" x14ac:dyDescent="0.35">
      <c r="E1873" s="315"/>
      <c r="F1873" s="315"/>
      <c r="G1873" s="315"/>
    </row>
    <row r="1874" spans="5:7" x14ac:dyDescent="0.35">
      <c r="E1874" s="315"/>
      <c r="F1874" s="315"/>
      <c r="G1874" s="315"/>
    </row>
    <row r="1875" spans="5:7" x14ac:dyDescent="0.35">
      <c r="E1875" s="315"/>
      <c r="F1875" s="315"/>
      <c r="G1875" s="315"/>
    </row>
    <row r="1876" spans="5:7" x14ac:dyDescent="0.35">
      <c r="E1876" s="315"/>
      <c r="F1876" s="315"/>
      <c r="G1876" s="315"/>
    </row>
    <row r="1877" spans="5:7" x14ac:dyDescent="0.35">
      <c r="E1877" s="315"/>
      <c r="F1877" s="315"/>
      <c r="G1877" s="315"/>
    </row>
    <row r="1878" spans="5:7" x14ac:dyDescent="0.35">
      <c r="E1878" s="315"/>
      <c r="F1878" s="315"/>
      <c r="G1878" s="315"/>
    </row>
    <row r="1879" spans="5:7" x14ac:dyDescent="0.35">
      <c r="E1879" s="315"/>
      <c r="F1879" s="315"/>
      <c r="G1879" s="315"/>
    </row>
    <row r="1880" spans="5:7" x14ac:dyDescent="0.35">
      <c r="E1880" s="315"/>
      <c r="F1880" s="315"/>
      <c r="G1880" s="315"/>
    </row>
    <row r="1881" spans="5:7" x14ac:dyDescent="0.35">
      <c r="E1881" s="315"/>
      <c r="F1881" s="315"/>
      <c r="G1881" s="315"/>
    </row>
    <row r="1882" spans="5:7" x14ac:dyDescent="0.35">
      <c r="E1882" s="315"/>
      <c r="F1882" s="315"/>
      <c r="G1882" s="315"/>
    </row>
    <row r="1883" spans="5:7" x14ac:dyDescent="0.35">
      <c r="E1883" s="315"/>
      <c r="F1883" s="315"/>
      <c r="G1883" s="315"/>
    </row>
    <row r="1884" spans="5:7" x14ac:dyDescent="0.35">
      <c r="E1884" s="315"/>
      <c r="F1884" s="315"/>
      <c r="G1884" s="315"/>
    </row>
    <row r="1885" spans="5:7" x14ac:dyDescent="0.35">
      <c r="E1885" s="315"/>
      <c r="F1885" s="315"/>
      <c r="G1885" s="315"/>
    </row>
    <row r="1886" spans="5:7" x14ac:dyDescent="0.35">
      <c r="E1886" s="315"/>
      <c r="F1886" s="315"/>
      <c r="G1886" s="315"/>
    </row>
    <row r="1887" spans="5:7" x14ac:dyDescent="0.35">
      <c r="E1887" s="315"/>
      <c r="F1887" s="315"/>
      <c r="G1887" s="315"/>
    </row>
    <row r="1888" spans="5:7" x14ac:dyDescent="0.35">
      <c r="E1888" s="315"/>
      <c r="F1888" s="315"/>
      <c r="G1888" s="315"/>
    </row>
    <row r="1889" spans="5:7" x14ac:dyDescent="0.35">
      <c r="E1889" s="315"/>
      <c r="F1889" s="315"/>
      <c r="G1889" s="315"/>
    </row>
    <row r="1890" spans="5:7" x14ac:dyDescent="0.35">
      <c r="E1890" s="315"/>
      <c r="F1890" s="315"/>
      <c r="G1890" s="315"/>
    </row>
    <row r="1891" spans="5:7" x14ac:dyDescent="0.35">
      <c r="E1891" s="315"/>
      <c r="F1891" s="315"/>
      <c r="G1891" s="315"/>
    </row>
    <row r="1892" spans="5:7" x14ac:dyDescent="0.35">
      <c r="E1892" s="315"/>
      <c r="F1892" s="315"/>
      <c r="G1892" s="315"/>
    </row>
    <row r="1893" spans="5:7" x14ac:dyDescent="0.35">
      <c r="E1893" s="315"/>
      <c r="F1893" s="315"/>
      <c r="G1893" s="315"/>
    </row>
    <row r="1894" spans="5:7" x14ac:dyDescent="0.35">
      <c r="E1894" s="315"/>
      <c r="F1894" s="315"/>
      <c r="G1894" s="315"/>
    </row>
    <row r="1895" spans="5:7" x14ac:dyDescent="0.35">
      <c r="E1895" s="315"/>
      <c r="F1895" s="315"/>
      <c r="G1895" s="315"/>
    </row>
    <row r="1896" spans="5:7" x14ac:dyDescent="0.35">
      <c r="E1896" s="315"/>
      <c r="F1896" s="315"/>
      <c r="G1896" s="315"/>
    </row>
    <row r="1897" spans="5:7" x14ac:dyDescent="0.35">
      <c r="E1897" s="315"/>
      <c r="F1897" s="315"/>
      <c r="G1897" s="315"/>
    </row>
    <row r="1898" spans="5:7" x14ac:dyDescent="0.35">
      <c r="E1898" s="315"/>
      <c r="F1898" s="315"/>
      <c r="G1898" s="315"/>
    </row>
    <row r="1899" spans="5:7" x14ac:dyDescent="0.35">
      <c r="E1899" s="315"/>
      <c r="F1899" s="315"/>
      <c r="G1899" s="315"/>
    </row>
    <row r="1900" spans="5:7" x14ac:dyDescent="0.35">
      <c r="E1900" s="315"/>
      <c r="F1900" s="315"/>
      <c r="G1900" s="315"/>
    </row>
    <row r="1901" spans="5:7" x14ac:dyDescent="0.35">
      <c r="E1901" s="315"/>
      <c r="F1901" s="315"/>
      <c r="G1901" s="315"/>
    </row>
    <row r="1902" spans="5:7" x14ac:dyDescent="0.35">
      <c r="E1902" s="315"/>
      <c r="F1902" s="315"/>
      <c r="G1902" s="315"/>
    </row>
    <row r="1903" spans="5:7" x14ac:dyDescent="0.35">
      <c r="E1903" s="315"/>
      <c r="F1903" s="315"/>
      <c r="G1903" s="315"/>
    </row>
    <row r="1904" spans="5:7" x14ac:dyDescent="0.35">
      <c r="E1904" s="315"/>
      <c r="F1904" s="315"/>
      <c r="G1904" s="315"/>
    </row>
    <row r="1905" spans="5:7" x14ac:dyDescent="0.35">
      <c r="E1905" s="315"/>
      <c r="F1905" s="315"/>
      <c r="G1905" s="315"/>
    </row>
    <row r="1906" spans="5:7" x14ac:dyDescent="0.35">
      <c r="E1906" s="315"/>
      <c r="F1906" s="315"/>
      <c r="G1906" s="315"/>
    </row>
    <row r="1907" spans="5:7" x14ac:dyDescent="0.35">
      <c r="E1907" s="315"/>
      <c r="F1907" s="315"/>
      <c r="G1907" s="315"/>
    </row>
    <row r="1908" spans="5:7" x14ac:dyDescent="0.35">
      <c r="E1908" s="315"/>
      <c r="F1908" s="315"/>
      <c r="G1908" s="315"/>
    </row>
    <row r="1909" spans="5:7" x14ac:dyDescent="0.35">
      <c r="E1909" s="315"/>
      <c r="F1909" s="315"/>
      <c r="G1909" s="315"/>
    </row>
    <row r="1910" spans="5:7" x14ac:dyDescent="0.35">
      <c r="E1910" s="315"/>
      <c r="F1910" s="315"/>
      <c r="G1910" s="315"/>
    </row>
    <row r="1911" spans="5:7" x14ac:dyDescent="0.35">
      <c r="E1911" s="315"/>
      <c r="F1911" s="315"/>
      <c r="G1911" s="315"/>
    </row>
    <row r="1912" spans="5:7" x14ac:dyDescent="0.35">
      <c r="E1912" s="315"/>
      <c r="F1912" s="315"/>
      <c r="G1912" s="315"/>
    </row>
    <row r="1913" spans="5:7" x14ac:dyDescent="0.35">
      <c r="E1913" s="315"/>
      <c r="F1913" s="315"/>
      <c r="G1913" s="315"/>
    </row>
    <row r="1914" spans="5:7" x14ac:dyDescent="0.35">
      <c r="E1914" s="315"/>
      <c r="F1914" s="315"/>
      <c r="G1914" s="315"/>
    </row>
    <row r="1915" spans="5:7" x14ac:dyDescent="0.35">
      <c r="E1915" s="315"/>
      <c r="F1915" s="315"/>
      <c r="G1915" s="315"/>
    </row>
    <row r="1916" spans="5:7" x14ac:dyDescent="0.35">
      <c r="E1916" s="315"/>
      <c r="F1916" s="315"/>
      <c r="G1916" s="315"/>
    </row>
    <row r="1917" spans="5:7" x14ac:dyDescent="0.35">
      <c r="E1917" s="315"/>
      <c r="F1917" s="315"/>
      <c r="G1917" s="315"/>
    </row>
    <row r="1918" spans="5:7" x14ac:dyDescent="0.35">
      <c r="E1918" s="315"/>
      <c r="F1918" s="315"/>
      <c r="G1918" s="315"/>
    </row>
    <row r="1919" spans="5:7" x14ac:dyDescent="0.35">
      <c r="E1919" s="315"/>
      <c r="F1919" s="315"/>
      <c r="G1919" s="315"/>
    </row>
    <row r="1920" spans="5:7" x14ac:dyDescent="0.35">
      <c r="E1920" s="315"/>
      <c r="F1920" s="315"/>
      <c r="G1920" s="315"/>
    </row>
    <row r="1921" spans="5:7" x14ac:dyDescent="0.35">
      <c r="E1921" s="315"/>
      <c r="F1921" s="315"/>
      <c r="G1921" s="315"/>
    </row>
    <row r="1922" spans="5:7" x14ac:dyDescent="0.35">
      <c r="E1922" s="315"/>
      <c r="F1922" s="315"/>
      <c r="G1922" s="315"/>
    </row>
    <row r="1923" spans="5:7" x14ac:dyDescent="0.35">
      <c r="E1923" s="315"/>
      <c r="F1923" s="315"/>
      <c r="G1923" s="315"/>
    </row>
    <row r="1924" spans="5:7" x14ac:dyDescent="0.35">
      <c r="E1924" s="315"/>
      <c r="F1924" s="315"/>
      <c r="G1924" s="315"/>
    </row>
    <row r="1925" spans="5:7" x14ac:dyDescent="0.35">
      <c r="E1925" s="315"/>
      <c r="F1925" s="315"/>
      <c r="G1925" s="315"/>
    </row>
    <row r="1926" spans="5:7" x14ac:dyDescent="0.35">
      <c r="E1926" s="315"/>
      <c r="F1926" s="315"/>
      <c r="G1926" s="315"/>
    </row>
    <row r="1927" spans="5:7" x14ac:dyDescent="0.35">
      <c r="E1927" s="315"/>
      <c r="F1927" s="315"/>
      <c r="G1927" s="315"/>
    </row>
    <row r="1928" spans="5:7" x14ac:dyDescent="0.35">
      <c r="E1928" s="315"/>
      <c r="F1928" s="315"/>
      <c r="G1928" s="315"/>
    </row>
    <row r="1929" spans="5:7" x14ac:dyDescent="0.35">
      <c r="E1929" s="315"/>
      <c r="F1929" s="315"/>
      <c r="G1929" s="315"/>
    </row>
    <row r="1930" spans="5:7" x14ac:dyDescent="0.35">
      <c r="E1930" s="315"/>
      <c r="F1930" s="315"/>
      <c r="G1930" s="315"/>
    </row>
    <row r="1931" spans="5:7" x14ac:dyDescent="0.35">
      <c r="E1931" s="315"/>
      <c r="F1931" s="315"/>
      <c r="G1931" s="315"/>
    </row>
    <row r="1932" spans="5:7" x14ac:dyDescent="0.35">
      <c r="E1932" s="315"/>
      <c r="F1932" s="315"/>
      <c r="G1932" s="315"/>
    </row>
    <row r="1933" spans="5:7" x14ac:dyDescent="0.35">
      <c r="E1933" s="315"/>
      <c r="F1933" s="315"/>
      <c r="G1933" s="315"/>
    </row>
    <row r="1934" spans="5:7" x14ac:dyDescent="0.35">
      <c r="E1934" s="315"/>
      <c r="F1934" s="315"/>
      <c r="G1934" s="315"/>
    </row>
    <row r="1935" spans="5:7" x14ac:dyDescent="0.35">
      <c r="E1935" s="315"/>
      <c r="F1935" s="315"/>
      <c r="G1935" s="315"/>
    </row>
    <row r="1936" spans="5:7" x14ac:dyDescent="0.35">
      <c r="E1936" s="315"/>
      <c r="F1936" s="315"/>
      <c r="G1936" s="315"/>
    </row>
    <row r="1937" spans="5:7" x14ac:dyDescent="0.35">
      <c r="E1937" s="315"/>
      <c r="F1937" s="315"/>
      <c r="G1937" s="315"/>
    </row>
    <row r="1938" spans="5:7" x14ac:dyDescent="0.35">
      <c r="E1938" s="315"/>
      <c r="F1938" s="315"/>
      <c r="G1938" s="315"/>
    </row>
    <row r="1939" spans="5:7" x14ac:dyDescent="0.35">
      <c r="E1939" s="315"/>
      <c r="F1939" s="315"/>
      <c r="G1939" s="315"/>
    </row>
    <row r="1940" spans="5:7" x14ac:dyDescent="0.35">
      <c r="E1940" s="315"/>
      <c r="F1940" s="315"/>
      <c r="G1940" s="315"/>
    </row>
    <row r="1941" spans="5:7" x14ac:dyDescent="0.35">
      <c r="E1941" s="315"/>
      <c r="F1941" s="315"/>
      <c r="G1941" s="315"/>
    </row>
    <row r="1942" spans="5:7" x14ac:dyDescent="0.35">
      <c r="E1942" s="315"/>
      <c r="F1942" s="315"/>
      <c r="G1942" s="315"/>
    </row>
    <row r="1943" spans="5:7" x14ac:dyDescent="0.35">
      <c r="E1943" s="315"/>
      <c r="F1943" s="315"/>
      <c r="G1943" s="315"/>
    </row>
    <row r="1944" spans="5:7" x14ac:dyDescent="0.35">
      <c r="E1944" s="315"/>
      <c r="F1944" s="315"/>
      <c r="G1944" s="315"/>
    </row>
    <row r="1945" spans="5:7" x14ac:dyDescent="0.35">
      <c r="E1945" s="315"/>
      <c r="F1945" s="315"/>
      <c r="G1945" s="315"/>
    </row>
    <row r="1946" spans="5:7" x14ac:dyDescent="0.35">
      <c r="E1946" s="315"/>
      <c r="F1946" s="315"/>
      <c r="G1946" s="315"/>
    </row>
    <row r="1947" spans="5:7" x14ac:dyDescent="0.35">
      <c r="E1947" s="315"/>
      <c r="F1947" s="315"/>
      <c r="G1947" s="315"/>
    </row>
    <row r="1948" spans="5:7" x14ac:dyDescent="0.35">
      <c r="E1948" s="315"/>
      <c r="F1948" s="315"/>
      <c r="G1948" s="315"/>
    </row>
    <row r="1949" spans="5:7" x14ac:dyDescent="0.35">
      <c r="E1949" s="315"/>
      <c r="F1949" s="315"/>
      <c r="G1949" s="315"/>
    </row>
    <row r="1950" spans="5:7" x14ac:dyDescent="0.35">
      <c r="E1950" s="315"/>
      <c r="F1950" s="315"/>
      <c r="G1950" s="315"/>
    </row>
    <row r="1951" spans="5:7" x14ac:dyDescent="0.35">
      <c r="E1951" s="315"/>
      <c r="F1951" s="315"/>
      <c r="G1951" s="315"/>
    </row>
    <row r="1952" spans="5:7" x14ac:dyDescent="0.35">
      <c r="E1952" s="315"/>
      <c r="F1952" s="315"/>
      <c r="G1952" s="315"/>
    </row>
    <row r="1953" spans="5:7" x14ac:dyDescent="0.35">
      <c r="E1953" s="315"/>
      <c r="F1953" s="315"/>
      <c r="G1953" s="315"/>
    </row>
    <row r="1954" spans="5:7" x14ac:dyDescent="0.35">
      <c r="E1954" s="315"/>
      <c r="F1954" s="315"/>
      <c r="G1954" s="315"/>
    </row>
    <row r="1955" spans="5:7" x14ac:dyDescent="0.35">
      <c r="E1955" s="315"/>
      <c r="F1955" s="315"/>
      <c r="G1955" s="315"/>
    </row>
    <row r="1956" spans="5:7" x14ac:dyDescent="0.35">
      <c r="E1956" s="315"/>
      <c r="F1956" s="315"/>
      <c r="G1956" s="315"/>
    </row>
    <row r="1957" spans="5:7" x14ac:dyDescent="0.35">
      <c r="E1957" s="315"/>
      <c r="F1957" s="315"/>
      <c r="G1957" s="315"/>
    </row>
    <row r="1958" spans="5:7" x14ac:dyDescent="0.35">
      <c r="E1958" s="315"/>
      <c r="F1958" s="315"/>
      <c r="G1958" s="315"/>
    </row>
    <row r="1959" spans="5:7" x14ac:dyDescent="0.35">
      <c r="E1959" s="315"/>
      <c r="F1959" s="315"/>
      <c r="G1959" s="315"/>
    </row>
    <row r="1960" spans="5:7" x14ac:dyDescent="0.35">
      <c r="E1960" s="315"/>
      <c r="F1960" s="315"/>
      <c r="G1960" s="315"/>
    </row>
    <row r="1961" spans="5:7" x14ac:dyDescent="0.35">
      <c r="E1961" s="315"/>
      <c r="F1961" s="315"/>
      <c r="G1961" s="315"/>
    </row>
    <row r="1962" spans="5:7" x14ac:dyDescent="0.35">
      <c r="E1962" s="315"/>
      <c r="F1962" s="315"/>
      <c r="G1962" s="315"/>
    </row>
    <row r="1963" spans="5:7" x14ac:dyDescent="0.35">
      <c r="E1963" s="315"/>
      <c r="F1963" s="315"/>
      <c r="G1963" s="315"/>
    </row>
    <row r="1964" spans="5:7" x14ac:dyDescent="0.35">
      <c r="E1964" s="315"/>
      <c r="F1964" s="315"/>
      <c r="G1964" s="315"/>
    </row>
    <row r="1965" spans="5:7" x14ac:dyDescent="0.35">
      <c r="E1965" s="315"/>
      <c r="F1965" s="315"/>
      <c r="G1965" s="315"/>
    </row>
    <row r="1966" spans="5:7" x14ac:dyDescent="0.35">
      <c r="E1966" s="315"/>
      <c r="F1966" s="315"/>
      <c r="G1966" s="315"/>
    </row>
    <row r="1967" spans="5:7" x14ac:dyDescent="0.35">
      <c r="E1967" s="315"/>
      <c r="F1967" s="315"/>
      <c r="G1967" s="315"/>
    </row>
    <row r="1968" spans="5:7" x14ac:dyDescent="0.35">
      <c r="E1968" s="315"/>
      <c r="F1968" s="315"/>
      <c r="G1968" s="315"/>
    </row>
    <row r="1969" spans="5:7" x14ac:dyDescent="0.35">
      <c r="E1969" s="315"/>
      <c r="F1969" s="315"/>
      <c r="G1969" s="315"/>
    </row>
    <row r="1970" spans="5:7" x14ac:dyDescent="0.35">
      <c r="E1970" s="315"/>
      <c r="F1970" s="315"/>
      <c r="G1970" s="315"/>
    </row>
    <row r="1971" spans="5:7" x14ac:dyDescent="0.35">
      <c r="E1971" s="315"/>
      <c r="F1971" s="315"/>
      <c r="G1971" s="315"/>
    </row>
    <row r="1972" spans="5:7" x14ac:dyDescent="0.35">
      <c r="E1972" s="315"/>
      <c r="F1972" s="315"/>
      <c r="G1972" s="315"/>
    </row>
    <row r="1973" spans="5:7" x14ac:dyDescent="0.35">
      <c r="E1973" s="315"/>
      <c r="F1973" s="315"/>
      <c r="G1973" s="315"/>
    </row>
    <row r="1974" spans="5:7" x14ac:dyDescent="0.35">
      <c r="E1974" s="315"/>
      <c r="F1974" s="315"/>
      <c r="G1974" s="315"/>
    </row>
    <row r="1975" spans="5:7" x14ac:dyDescent="0.35">
      <c r="E1975" s="315"/>
      <c r="F1975" s="315"/>
      <c r="G1975" s="315"/>
    </row>
    <row r="1976" spans="5:7" x14ac:dyDescent="0.35">
      <c r="E1976" s="315"/>
      <c r="F1976" s="315"/>
      <c r="G1976" s="315"/>
    </row>
    <row r="1977" spans="5:7" x14ac:dyDescent="0.35">
      <c r="E1977" s="315"/>
      <c r="F1977" s="315"/>
      <c r="G1977" s="315"/>
    </row>
    <row r="1978" spans="5:7" x14ac:dyDescent="0.35">
      <c r="E1978" s="315"/>
      <c r="F1978" s="315"/>
      <c r="G1978" s="315"/>
    </row>
    <row r="1979" spans="5:7" x14ac:dyDescent="0.35">
      <c r="E1979" s="315"/>
      <c r="F1979" s="315"/>
      <c r="G1979" s="315"/>
    </row>
    <row r="1980" spans="5:7" x14ac:dyDescent="0.35">
      <c r="E1980" s="315"/>
      <c r="F1980" s="315"/>
      <c r="G1980" s="315"/>
    </row>
    <row r="1981" spans="5:7" x14ac:dyDescent="0.35">
      <c r="E1981" s="315"/>
      <c r="F1981" s="315"/>
      <c r="G1981" s="315"/>
    </row>
    <row r="1982" spans="5:7" x14ac:dyDescent="0.35">
      <c r="E1982" s="315"/>
      <c r="F1982" s="315"/>
      <c r="G1982" s="315"/>
    </row>
    <row r="1983" spans="5:7" x14ac:dyDescent="0.35">
      <c r="E1983" s="315"/>
      <c r="F1983" s="315"/>
      <c r="G1983" s="315"/>
    </row>
    <row r="1984" spans="5:7" x14ac:dyDescent="0.35">
      <c r="E1984" s="315"/>
      <c r="F1984" s="315"/>
      <c r="G1984" s="315"/>
    </row>
    <row r="1985" spans="5:7" x14ac:dyDescent="0.35">
      <c r="E1985" s="315"/>
      <c r="F1985" s="315"/>
      <c r="G1985" s="315"/>
    </row>
    <row r="1986" spans="5:7" x14ac:dyDescent="0.35">
      <c r="E1986" s="315"/>
      <c r="F1986" s="315"/>
      <c r="G1986" s="315"/>
    </row>
    <row r="1987" spans="5:7" x14ac:dyDescent="0.35">
      <c r="E1987" s="315"/>
      <c r="F1987" s="315"/>
      <c r="G1987" s="315"/>
    </row>
    <row r="1988" spans="5:7" x14ac:dyDescent="0.35">
      <c r="E1988" s="315"/>
      <c r="F1988" s="315"/>
      <c r="G1988" s="315"/>
    </row>
    <row r="1989" spans="5:7" x14ac:dyDescent="0.35">
      <c r="E1989" s="315"/>
      <c r="F1989" s="315"/>
      <c r="G1989" s="315"/>
    </row>
    <row r="1990" spans="5:7" x14ac:dyDescent="0.35">
      <c r="E1990" s="315"/>
      <c r="F1990" s="315"/>
      <c r="G1990" s="315"/>
    </row>
    <row r="1991" spans="5:7" x14ac:dyDescent="0.35">
      <c r="E1991" s="315"/>
      <c r="F1991" s="315"/>
      <c r="G1991" s="315"/>
    </row>
    <row r="1992" spans="5:7" x14ac:dyDescent="0.35">
      <c r="E1992" s="315"/>
      <c r="F1992" s="315"/>
      <c r="G1992" s="315"/>
    </row>
    <row r="1993" spans="5:7" x14ac:dyDescent="0.35">
      <c r="E1993" s="315"/>
      <c r="F1993" s="315"/>
      <c r="G1993" s="315"/>
    </row>
    <row r="1994" spans="5:7" x14ac:dyDescent="0.35">
      <c r="E1994" s="315"/>
      <c r="F1994" s="315"/>
      <c r="G1994" s="315"/>
    </row>
    <row r="1995" spans="5:7" x14ac:dyDescent="0.35">
      <c r="E1995" s="315"/>
      <c r="F1995" s="315"/>
      <c r="G1995" s="315"/>
    </row>
    <row r="1996" spans="5:7" x14ac:dyDescent="0.35">
      <c r="E1996" s="315"/>
      <c r="F1996" s="315"/>
      <c r="G1996" s="315"/>
    </row>
    <row r="1997" spans="5:7" x14ac:dyDescent="0.35">
      <c r="E1997" s="315"/>
      <c r="F1997" s="315"/>
      <c r="G1997" s="315"/>
    </row>
    <row r="1998" spans="5:7" x14ac:dyDescent="0.35">
      <c r="E1998" s="315"/>
      <c r="F1998" s="315"/>
      <c r="G1998" s="315"/>
    </row>
    <row r="1999" spans="5:7" x14ac:dyDescent="0.35">
      <c r="E1999" s="315"/>
      <c r="F1999" s="315"/>
      <c r="G1999" s="315"/>
    </row>
    <row r="2000" spans="5:7" x14ac:dyDescent="0.35">
      <c r="E2000" s="315"/>
      <c r="F2000" s="315"/>
      <c r="G2000" s="315"/>
    </row>
    <row r="2001" spans="5:7" x14ac:dyDescent="0.35">
      <c r="E2001" s="315"/>
      <c r="F2001" s="315"/>
      <c r="G2001" s="315"/>
    </row>
    <row r="2002" spans="5:7" x14ac:dyDescent="0.35">
      <c r="E2002" s="315"/>
      <c r="F2002" s="315"/>
      <c r="G2002" s="315"/>
    </row>
    <row r="2003" spans="5:7" x14ac:dyDescent="0.35">
      <c r="E2003" s="315"/>
      <c r="F2003" s="315"/>
      <c r="G2003" s="315"/>
    </row>
    <row r="2004" spans="5:7" x14ac:dyDescent="0.35">
      <c r="E2004" s="315"/>
      <c r="F2004" s="315"/>
      <c r="G2004" s="315"/>
    </row>
    <row r="2005" spans="5:7" x14ac:dyDescent="0.35">
      <c r="E2005" s="315"/>
      <c r="F2005" s="315"/>
      <c r="G2005" s="315"/>
    </row>
    <row r="2006" spans="5:7" x14ac:dyDescent="0.35">
      <c r="E2006" s="315"/>
      <c r="F2006" s="315"/>
      <c r="G2006" s="315"/>
    </row>
    <row r="2007" spans="5:7" x14ac:dyDescent="0.35">
      <c r="E2007" s="315"/>
      <c r="F2007" s="315"/>
      <c r="G2007" s="315"/>
    </row>
    <row r="2008" spans="5:7" x14ac:dyDescent="0.35">
      <c r="E2008" s="315"/>
      <c r="F2008" s="315"/>
      <c r="G2008" s="315"/>
    </row>
    <row r="2009" spans="5:7" x14ac:dyDescent="0.35">
      <c r="E2009" s="315"/>
      <c r="F2009" s="315"/>
      <c r="G2009" s="315"/>
    </row>
    <row r="2010" spans="5:7" x14ac:dyDescent="0.35">
      <c r="E2010" s="315"/>
      <c r="F2010" s="315"/>
      <c r="G2010" s="315"/>
    </row>
    <row r="2011" spans="5:7" x14ac:dyDescent="0.35">
      <c r="E2011" s="315"/>
      <c r="F2011" s="315"/>
      <c r="G2011" s="315"/>
    </row>
    <row r="2012" spans="5:7" x14ac:dyDescent="0.35">
      <c r="E2012" s="315"/>
      <c r="F2012" s="315"/>
      <c r="G2012" s="315"/>
    </row>
    <row r="2013" spans="5:7" x14ac:dyDescent="0.35">
      <c r="E2013" s="315"/>
      <c r="F2013" s="315"/>
      <c r="G2013" s="315"/>
    </row>
    <row r="2014" spans="5:7" x14ac:dyDescent="0.35">
      <c r="E2014" s="315"/>
      <c r="F2014" s="315"/>
      <c r="G2014" s="315"/>
    </row>
    <row r="2015" spans="5:7" x14ac:dyDescent="0.35">
      <c r="E2015" s="315"/>
      <c r="F2015" s="315"/>
      <c r="G2015" s="315"/>
    </row>
    <row r="2016" spans="5:7" x14ac:dyDescent="0.35">
      <c r="E2016" s="315"/>
      <c r="F2016" s="315"/>
      <c r="G2016" s="315"/>
    </row>
    <row r="2017" spans="5:7" x14ac:dyDescent="0.35">
      <c r="E2017" s="315"/>
      <c r="F2017" s="315"/>
      <c r="G2017" s="315"/>
    </row>
    <row r="2018" spans="5:7" x14ac:dyDescent="0.35">
      <c r="E2018" s="315"/>
      <c r="F2018" s="315"/>
      <c r="G2018" s="315"/>
    </row>
    <row r="2019" spans="5:7" x14ac:dyDescent="0.35">
      <c r="E2019" s="315"/>
      <c r="F2019" s="315"/>
      <c r="G2019" s="315"/>
    </row>
    <row r="2020" spans="5:7" x14ac:dyDescent="0.35">
      <c r="E2020" s="315"/>
      <c r="F2020" s="315"/>
      <c r="G2020" s="315"/>
    </row>
    <row r="2021" spans="5:7" x14ac:dyDescent="0.35">
      <c r="E2021" s="315"/>
      <c r="F2021" s="315"/>
      <c r="G2021" s="315"/>
    </row>
    <row r="2022" spans="5:7" x14ac:dyDescent="0.35">
      <c r="E2022" s="315"/>
      <c r="F2022" s="315"/>
      <c r="G2022" s="315"/>
    </row>
    <row r="2023" spans="5:7" x14ac:dyDescent="0.35">
      <c r="E2023" s="315"/>
      <c r="F2023" s="315"/>
      <c r="G2023" s="315"/>
    </row>
    <row r="2024" spans="5:7" x14ac:dyDescent="0.35">
      <c r="E2024" s="315"/>
      <c r="F2024" s="315"/>
      <c r="G2024" s="315"/>
    </row>
    <row r="2025" spans="5:7" x14ac:dyDescent="0.35">
      <c r="E2025" s="315"/>
      <c r="F2025" s="315"/>
      <c r="G2025" s="315"/>
    </row>
    <row r="2026" spans="5:7" x14ac:dyDescent="0.35">
      <c r="E2026" s="315"/>
      <c r="F2026" s="315"/>
      <c r="G2026" s="315"/>
    </row>
    <row r="2027" spans="5:7" x14ac:dyDescent="0.35">
      <c r="E2027" s="315"/>
      <c r="F2027" s="315"/>
      <c r="G2027" s="315"/>
    </row>
    <row r="2028" spans="5:7" x14ac:dyDescent="0.35">
      <c r="E2028" s="315"/>
      <c r="F2028" s="315"/>
      <c r="G2028" s="315"/>
    </row>
    <row r="2029" spans="5:7" x14ac:dyDescent="0.35">
      <c r="E2029" s="315"/>
      <c r="F2029" s="315"/>
      <c r="G2029" s="315"/>
    </row>
    <row r="2030" spans="5:7" x14ac:dyDescent="0.35">
      <c r="E2030" s="315"/>
      <c r="F2030" s="315"/>
      <c r="G2030" s="315"/>
    </row>
    <row r="2031" spans="5:7" x14ac:dyDescent="0.35">
      <c r="E2031" s="315"/>
      <c r="F2031" s="315"/>
      <c r="G2031" s="315"/>
    </row>
    <row r="2032" spans="5:7" x14ac:dyDescent="0.35">
      <c r="E2032" s="315"/>
      <c r="F2032" s="315"/>
      <c r="G2032" s="315"/>
    </row>
    <row r="2033" spans="5:7" x14ac:dyDescent="0.35">
      <c r="E2033" s="315"/>
      <c r="F2033" s="315"/>
      <c r="G2033" s="315"/>
    </row>
    <row r="2034" spans="5:7" x14ac:dyDescent="0.35">
      <c r="E2034" s="315"/>
      <c r="F2034" s="315"/>
      <c r="G2034" s="315"/>
    </row>
    <row r="2035" spans="5:7" x14ac:dyDescent="0.35">
      <c r="E2035" s="315"/>
      <c r="F2035" s="315"/>
      <c r="G2035" s="315"/>
    </row>
    <row r="2036" spans="5:7" x14ac:dyDescent="0.35">
      <c r="E2036" s="315"/>
      <c r="F2036" s="315"/>
      <c r="G2036" s="315"/>
    </row>
    <row r="2037" spans="5:7" x14ac:dyDescent="0.35">
      <c r="E2037" s="315"/>
      <c r="F2037" s="315"/>
      <c r="G2037" s="315"/>
    </row>
    <row r="2038" spans="5:7" x14ac:dyDescent="0.35">
      <c r="E2038" s="315"/>
      <c r="F2038" s="315"/>
      <c r="G2038" s="315"/>
    </row>
    <row r="2039" spans="5:7" x14ac:dyDescent="0.35">
      <c r="E2039" s="315"/>
      <c r="F2039" s="315"/>
      <c r="G2039" s="315"/>
    </row>
    <row r="2040" spans="5:7" x14ac:dyDescent="0.35">
      <c r="E2040" s="315"/>
      <c r="F2040" s="315"/>
      <c r="G2040" s="315"/>
    </row>
    <row r="2041" spans="5:7" x14ac:dyDescent="0.35">
      <c r="E2041" s="315"/>
      <c r="F2041" s="315"/>
      <c r="G2041" s="315"/>
    </row>
    <row r="2042" spans="5:7" x14ac:dyDescent="0.35">
      <c r="E2042" s="315"/>
      <c r="F2042" s="315"/>
      <c r="G2042" s="315"/>
    </row>
    <row r="2043" spans="5:7" x14ac:dyDescent="0.35">
      <c r="E2043" s="315"/>
      <c r="F2043" s="315"/>
      <c r="G2043" s="315"/>
    </row>
    <row r="2044" spans="5:7" x14ac:dyDescent="0.35">
      <c r="E2044" s="315"/>
      <c r="F2044" s="315"/>
      <c r="G2044" s="315"/>
    </row>
    <row r="2045" spans="5:7" x14ac:dyDescent="0.35">
      <c r="E2045" s="315"/>
      <c r="F2045" s="315"/>
      <c r="G2045" s="315"/>
    </row>
    <row r="2046" spans="5:7" x14ac:dyDescent="0.35">
      <c r="E2046" s="315"/>
      <c r="F2046" s="315"/>
      <c r="G2046" s="315"/>
    </row>
    <row r="2047" spans="5:7" x14ac:dyDescent="0.35">
      <c r="E2047" s="315"/>
      <c r="F2047" s="315"/>
      <c r="G2047" s="315"/>
    </row>
    <row r="2048" spans="5:7" x14ac:dyDescent="0.35">
      <c r="E2048" s="315"/>
      <c r="F2048" s="315"/>
      <c r="G2048" s="315"/>
    </row>
    <row r="2049" spans="5:7" x14ac:dyDescent="0.35">
      <c r="E2049" s="315"/>
      <c r="F2049" s="315"/>
      <c r="G2049" s="315"/>
    </row>
    <row r="2050" spans="5:7" x14ac:dyDescent="0.35">
      <c r="E2050" s="315"/>
      <c r="F2050" s="315"/>
      <c r="G2050" s="315"/>
    </row>
    <row r="2051" spans="5:7" x14ac:dyDescent="0.35">
      <c r="E2051" s="315"/>
      <c r="F2051" s="315"/>
      <c r="G2051" s="315"/>
    </row>
    <row r="2052" spans="5:7" x14ac:dyDescent="0.35">
      <c r="E2052" s="315"/>
      <c r="F2052" s="315"/>
      <c r="G2052" s="315"/>
    </row>
    <row r="2053" spans="5:7" x14ac:dyDescent="0.35">
      <c r="E2053" s="315"/>
      <c r="F2053" s="315"/>
      <c r="G2053" s="315"/>
    </row>
    <row r="2054" spans="5:7" x14ac:dyDescent="0.35">
      <c r="E2054" s="315"/>
      <c r="F2054" s="315"/>
      <c r="G2054" s="315"/>
    </row>
    <row r="2055" spans="5:7" x14ac:dyDescent="0.35">
      <c r="E2055" s="315"/>
      <c r="F2055" s="315"/>
      <c r="G2055" s="315"/>
    </row>
    <row r="2056" spans="5:7" x14ac:dyDescent="0.35">
      <c r="E2056" s="315"/>
      <c r="F2056" s="315"/>
      <c r="G2056" s="315"/>
    </row>
    <row r="2057" spans="5:7" x14ac:dyDescent="0.35">
      <c r="E2057" s="315"/>
      <c r="F2057" s="315"/>
      <c r="G2057" s="315"/>
    </row>
    <row r="2058" spans="5:7" x14ac:dyDescent="0.35">
      <c r="E2058" s="315"/>
      <c r="F2058" s="315"/>
      <c r="G2058" s="315"/>
    </row>
    <row r="2059" spans="5:7" x14ac:dyDescent="0.35">
      <c r="E2059" s="315"/>
      <c r="F2059" s="315"/>
      <c r="G2059" s="315"/>
    </row>
    <row r="2060" spans="5:7" x14ac:dyDescent="0.35">
      <c r="E2060" s="315"/>
      <c r="F2060" s="315"/>
      <c r="G2060" s="315"/>
    </row>
    <row r="2061" spans="5:7" x14ac:dyDescent="0.35">
      <c r="E2061" s="315"/>
      <c r="F2061" s="315"/>
      <c r="G2061" s="315"/>
    </row>
    <row r="2062" spans="5:7" x14ac:dyDescent="0.35">
      <c r="E2062" s="315"/>
      <c r="F2062" s="315"/>
      <c r="G2062" s="315"/>
    </row>
    <row r="2063" spans="5:7" x14ac:dyDescent="0.35">
      <c r="E2063" s="315"/>
      <c r="F2063" s="315"/>
      <c r="G2063" s="315"/>
    </row>
    <row r="2064" spans="5:7" x14ac:dyDescent="0.35">
      <c r="E2064" s="315"/>
      <c r="F2064" s="315"/>
      <c r="G2064" s="315"/>
    </row>
    <row r="2065" spans="5:7" x14ac:dyDescent="0.35">
      <c r="E2065" s="315"/>
      <c r="F2065" s="315"/>
      <c r="G2065" s="315"/>
    </row>
    <row r="2066" spans="5:7" x14ac:dyDescent="0.35">
      <c r="E2066" s="315"/>
      <c r="F2066" s="315"/>
      <c r="G2066" s="315"/>
    </row>
    <row r="2067" spans="5:7" x14ac:dyDescent="0.35">
      <c r="E2067" s="315"/>
      <c r="F2067" s="315"/>
      <c r="G2067" s="315"/>
    </row>
    <row r="2068" spans="5:7" x14ac:dyDescent="0.35">
      <c r="E2068" s="315"/>
      <c r="F2068" s="315"/>
      <c r="G2068" s="315"/>
    </row>
    <row r="2069" spans="5:7" x14ac:dyDescent="0.35">
      <c r="E2069" s="315"/>
      <c r="F2069" s="315"/>
      <c r="G2069" s="315"/>
    </row>
    <row r="2070" spans="5:7" x14ac:dyDescent="0.35">
      <c r="E2070" s="315"/>
      <c r="F2070" s="315"/>
      <c r="G2070" s="315"/>
    </row>
    <row r="2071" spans="5:7" x14ac:dyDescent="0.35">
      <c r="E2071" s="315"/>
      <c r="F2071" s="315"/>
      <c r="G2071" s="315"/>
    </row>
    <row r="2072" spans="5:7" x14ac:dyDescent="0.35">
      <c r="E2072" s="315"/>
      <c r="F2072" s="315"/>
      <c r="G2072" s="315"/>
    </row>
    <row r="2073" spans="5:7" x14ac:dyDescent="0.35">
      <c r="E2073" s="315"/>
      <c r="F2073" s="315"/>
      <c r="G2073" s="315"/>
    </row>
    <row r="2074" spans="5:7" x14ac:dyDescent="0.35">
      <c r="E2074" s="315"/>
      <c r="F2074" s="315"/>
      <c r="G2074" s="315"/>
    </row>
    <row r="2075" spans="5:7" x14ac:dyDescent="0.35">
      <c r="E2075" s="315"/>
      <c r="F2075" s="315"/>
      <c r="G2075" s="315"/>
    </row>
    <row r="2076" spans="5:7" x14ac:dyDescent="0.35">
      <c r="E2076" s="315"/>
      <c r="F2076" s="315"/>
      <c r="G2076" s="315"/>
    </row>
    <row r="2077" spans="5:7" x14ac:dyDescent="0.35">
      <c r="E2077" s="315"/>
      <c r="F2077" s="315"/>
      <c r="G2077" s="315"/>
    </row>
    <row r="2078" spans="5:7" x14ac:dyDescent="0.35">
      <c r="E2078" s="315"/>
      <c r="F2078" s="315"/>
      <c r="G2078" s="315"/>
    </row>
    <row r="2079" spans="5:7" x14ac:dyDescent="0.35">
      <c r="E2079" s="315"/>
      <c r="F2079" s="315"/>
      <c r="G2079" s="315"/>
    </row>
    <row r="2080" spans="5:7" x14ac:dyDescent="0.35">
      <c r="E2080" s="315"/>
      <c r="F2080" s="315"/>
      <c r="G2080" s="315"/>
    </row>
    <row r="2081" spans="5:7" x14ac:dyDescent="0.35">
      <c r="E2081" s="315"/>
      <c r="F2081" s="315"/>
      <c r="G2081" s="315"/>
    </row>
    <row r="2082" spans="5:7" x14ac:dyDescent="0.35">
      <c r="E2082" s="315"/>
      <c r="F2082" s="315"/>
      <c r="G2082" s="315"/>
    </row>
    <row r="2083" spans="5:7" x14ac:dyDescent="0.35">
      <c r="E2083" s="315"/>
      <c r="F2083" s="315"/>
      <c r="G2083" s="315"/>
    </row>
    <row r="2084" spans="5:7" x14ac:dyDescent="0.35">
      <c r="E2084" s="315"/>
      <c r="F2084" s="315"/>
      <c r="G2084" s="315"/>
    </row>
    <row r="2085" spans="5:7" x14ac:dyDescent="0.35">
      <c r="E2085" s="315"/>
      <c r="F2085" s="315"/>
      <c r="G2085" s="315"/>
    </row>
    <row r="2086" spans="5:7" x14ac:dyDescent="0.35">
      <c r="E2086" s="315"/>
      <c r="F2086" s="315"/>
      <c r="G2086" s="315"/>
    </row>
    <row r="2087" spans="5:7" x14ac:dyDescent="0.35">
      <c r="E2087" s="315"/>
      <c r="F2087" s="315"/>
      <c r="G2087" s="315"/>
    </row>
    <row r="2088" spans="5:7" x14ac:dyDescent="0.35">
      <c r="E2088" s="315"/>
      <c r="F2088" s="315"/>
      <c r="G2088" s="315"/>
    </row>
    <row r="2089" spans="5:7" x14ac:dyDescent="0.35">
      <c r="E2089" s="315"/>
      <c r="F2089" s="315"/>
      <c r="G2089" s="315"/>
    </row>
    <row r="2090" spans="5:7" x14ac:dyDescent="0.35">
      <c r="E2090" s="315"/>
      <c r="F2090" s="315"/>
      <c r="G2090" s="315"/>
    </row>
    <row r="2091" spans="5:7" x14ac:dyDescent="0.35">
      <c r="E2091" s="315"/>
      <c r="F2091" s="315"/>
      <c r="G2091" s="315"/>
    </row>
    <row r="2092" spans="5:7" x14ac:dyDescent="0.35">
      <c r="E2092" s="315"/>
      <c r="F2092" s="315"/>
      <c r="G2092" s="315"/>
    </row>
    <row r="2093" spans="5:7" x14ac:dyDescent="0.35">
      <c r="E2093" s="315"/>
      <c r="F2093" s="315"/>
      <c r="G2093" s="315"/>
    </row>
    <row r="2094" spans="5:7" x14ac:dyDescent="0.35">
      <c r="E2094" s="315"/>
      <c r="F2094" s="315"/>
      <c r="G2094" s="315"/>
    </row>
    <row r="2095" spans="5:7" x14ac:dyDescent="0.35">
      <c r="E2095" s="315"/>
      <c r="F2095" s="315"/>
      <c r="G2095" s="315"/>
    </row>
    <row r="2096" spans="5:7" x14ac:dyDescent="0.35">
      <c r="E2096" s="315"/>
      <c r="F2096" s="315"/>
      <c r="G2096" s="315"/>
    </row>
    <row r="2097" spans="5:7" x14ac:dyDescent="0.35">
      <c r="E2097" s="315"/>
      <c r="F2097" s="315"/>
      <c r="G2097" s="315"/>
    </row>
    <row r="2098" spans="5:7" x14ac:dyDescent="0.35">
      <c r="E2098" s="315"/>
      <c r="F2098" s="315"/>
      <c r="G2098" s="315"/>
    </row>
    <row r="2099" spans="5:7" x14ac:dyDescent="0.35">
      <c r="E2099" s="315"/>
      <c r="F2099" s="315"/>
      <c r="G2099" s="315"/>
    </row>
    <row r="2100" spans="5:7" x14ac:dyDescent="0.35">
      <c r="E2100" s="315"/>
      <c r="F2100" s="315"/>
      <c r="G2100" s="315"/>
    </row>
    <row r="2101" spans="5:7" x14ac:dyDescent="0.35">
      <c r="E2101" s="315"/>
      <c r="F2101" s="315"/>
      <c r="G2101" s="315"/>
    </row>
    <row r="2102" spans="5:7" x14ac:dyDescent="0.35">
      <c r="E2102" s="315"/>
      <c r="F2102" s="315"/>
      <c r="G2102" s="315"/>
    </row>
    <row r="2103" spans="5:7" x14ac:dyDescent="0.35">
      <c r="E2103" s="315"/>
      <c r="F2103" s="315"/>
      <c r="G2103" s="315"/>
    </row>
    <row r="2104" spans="5:7" x14ac:dyDescent="0.35">
      <c r="E2104" s="315"/>
      <c r="F2104" s="315"/>
      <c r="G2104" s="315"/>
    </row>
    <row r="2105" spans="5:7" x14ac:dyDescent="0.35">
      <c r="E2105" s="315"/>
      <c r="F2105" s="315"/>
      <c r="G2105" s="315"/>
    </row>
    <row r="2106" spans="5:7" x14ac:dyDescent="0.35">
      <c r="E2106" s="315"/>
      <c r="F2106" s="315"/>
      <c r="G2106" s="315"/>
    </row>
    <row r="2107" spans="5:7" x14ac:dyDescent="0.35">
      <c r="E2107" s="315"/>
      <c r="F2107" s="315"/>
      <c r="G2107" s="315"/>
    </row>
    <row r="2108" spans="5:7" x14ac:dyDescent="0.35">
      <c r="E2108" s="315"/>
      <c r="F2108" s="315"/>
      <c r="G2108" s="315"/>
    </row>
    <row r="2109" spans="5:7" x14ac:dyDescent="0.35">
      <c r="E2109" s="315"/>
      <c r="F2109" s="315"/>
      <c r="G2109" s="315"/>
    </row>
    <row r="2110" spans="5:7" x14ac:dyDescent="0.35">
      <c r="E2110" s="315"/>
      <c r="F2110" s="315"/>
      <c r="G2110" s="315"/>
    </row>
    <row r="2111" spans="5:7" x14ac:dyDescent="0.35">
      <c r="E2111" s="315"/>
      <c r="F2111" s="315"/>
      <c r="G2111" s="315"/>
    </row>
    <row r="2112" spans="5:7" x14ac:dyDescent="0.35">
      <c r="E2112" s="315"/>
      <c r="F2112" s="315"/>
      <c r="G2112" s="315"/>
    </row>
    <row r="2113" spans="5:7" x14ac:dyDescent="0.35">
      <c r="E2113" s="315"/>
      <c r="F2113" s="315"/>
      <c r="G2113" s="315"/>
    </row>
    <row r="2114" spans="5:7" x14ac:dyDescent="0.35">
      <c r="E2114" s="315"/>
      <c r="F2114" s="315"/>
      <c r="G2114" s="315"/>
    </row>
    <row r="2115" spans="5:7" x14ac:dyDescent="0.35">
      <c r="E2115" s="315"/>
      <c r="F2115" s="315"/>
      <c r="G2115" s="315"/>
    </row>
    <row r="2116" spans="5:7" x14ac:dyDescent="0.35">
      <c r="E2116" s="315"/>
      <c r="F2116" s="315"/>
      <c r="G2116" s="315"/>
    </row>
    <row r="2117" spans="5:7" x14ac:dyDescent="0.35">
      <c r="E2117" s="315"/>
      <c r="F2117" s="315"/>
      <c r="G2117" s="315"/>
    </row>
    <row r="2118" spans="5:7" x14ac:dyDescent="0.35">
      <c r="E2118" s="315"/>
      <c r="F2118" s="315"/>
      <c r="G2118" s="315"/>
    </row>
    <row r="2119" spans="5:7" x14ac:dyDescent="0.35">
      <c r="E2119" s="315"/>
      <c r="F2119" s="315"/>
      <c r="G2119" s="315"/>
    </row>
    <row r="2120" spans="5:7" x14ac:dyDescent="0.35">
      <c r="E2120" s="315"/>
      <c r="F2120" s="315"/>
      <c r="G2120" s="315"/>
    </row>
    <row r="2121" spans="5:7" x14ac:dyDescent="0.35">
      <c r="E2121" s="315"/>
      <c r="F2121" s="315"/>
      <c r="G2121" s="315"/>
    </row>
    <row r="2122" spans="5:7" x14ac:dyDescent="0.35">
      <c r="E2122" s="315"/>
      <c r="F2122" s="315"/>
      <c r="G2122" s="315"/>
    </row>
    <row r="2123" spans="5:7" x14ac:dyDescent="0.35">
      <c r="E2123" s="315"/>
      <c r="F2123" s="315"/>
      <c r="G2123" s="315"/>
    </row>
    <row r="2124" spans="5:7" x14ac:dyDescent="0.35">
      <c r="E2124" s="315"/>
      <c r="F2124" s="315"/>
      <c r="G2124" s="315"/>
    </row>
    <row r="2125" spans="5:7" x14ac:dyDescent="0.35">
      <c r="E2125" s="315"/>
      <c r="F2125" s="315"/>
      <c r="G2125" s="315"/>
    </row>
    <row r="2126" spans="5:7" x14ac:dyDescent="0.35">
      <c r="E2126" s="315"/>
      <c r="F2126" s="315"/>
      <c r="G2126" s="315"/>
    </row>
    <row r="2127" spans="5:7" x14ac:dyDescent="0.35">
      <c r="E2127" s="315"/>
      <c r="F2127" s="315"/>
      <c r="G2127" s="315"/>
    </row>
    <row r="2128" spans="5:7" x14ac:dyDescent="0.35">
      <c r="E2128" s="315"/>
      <c r="F2128" s="315"/>
      <c r="G2128" s="315"/>
    </row>
    <row r="2129" spans="5:7" x14ac:dyDescent="0.35">
      <c r="E2129" s="315"/>
      <c r="F2129" s="315"/>
      <c r="G2129" s="315"/>
    </row>
    <row r="2130" spans="5:7" x14ac:dyDescent="0.35">
      <c r="E2130" s="315"/>
      <c r="F2130" s="315"/>
      <c r="G2130" s="315"/>
    </row>
    <row r="2131" spans="5:7" x14ac:dyDescent="0.35">
      <c r="E2131" s="315"/>
      <c r="F2131" s="315"/>
      <c r="G2131" s="315"/>
    </row>
    <row r="2132" spans="5:7" x14ac:dyDescent="0.35">
      <c r="E2132" s="315"/>
      <c r="F2132" s="315"/>
      <c r="G2132" s="315"/>
    </row>
    <row r="2133" spans="5:7" x14ac:dyDescent="0.35">
      <c r="E2133" s="315"/>
      <c r="F2133" s="315"/>
      <c r="G2133" s="315"/>
    </row>
    <row r="2134" spans="5:7" x14ac:dyDescent="0.35">
      <c r="E2134" s="315"/>
      <c r="F2134" s="315"/>
      <c r="G2134" s="315"/>
    </row>
    <row r="2135" spans="5:7" x14ac:dyDescent="0.35">
      <c r="E2135" s="315"/>
      <c r="F2135" s="315"/>
      <c r="G2135" s="315"/>
    </row>
    <row r="2136" spans="5:7" x14ac:dyDescent="0.35">
      <c r="E2136" s="315"/>
      <c r="F2136" s="315"/>
      <c r="G2136" s="315"/>
    </row>
    <row r="2137" spans="5:7" x14ac:dyDescent="0.35">
      <c r="E2137" s="315"/>
      <c r="F2137" s="315"/>
      <c r="G2137" s="315"/>
    </row>
    <row r="2138" spans="5:7" x14ac:dyDescent="0.35">
      <c r="E2138" s="315"/>
      <c r="F2138" s="315"/>
      <c r="G2138" s="315"/>
    </row>
    <row r="2139" spans="5:7" x14ac:dyDescent="0.35">
      <c r="E2139" s="315"/>
      <c r="F2139" s="315"/>
      <c r="G2139" s="315"/>
    </row>
    <row r="2140" spans="5:7" x14ac:dyDescent="0.35">
      <c r="E2140" s="315"/>
      <c r="F2140" s="315"/>
      <c r="G2140" s="315"/>
    </row>
    <row r="2141" spans="5:7" x14ac:dyDescent="0.35">
      <c r="E2141" s="315"/>
      <c r="F2141" s="315"/>
      <c r="G2141" s="315"/>
    </row>
    <row r="2142" spans="5:7" x14ac:dyDescent="0.35">
      <c r="E2142" s="315"/>
      <c r="F2142" s="315"/>
      <c r="G2142" s="315"/>
    </row>
    <row r="2143" spans="5:7" x14ac:dyDescent="0.35">
      <c r="E2143" s="315"/>
      <c r="F2143" s="315"/>
      <c r="G2143" s="315"/>
    </row>
    <row r="2144" spans="5:7" x14ac:dyDescent="0.35">
      <c r="E2144" s="315"/>
      <c r="F2144" s="315"/>
      <c r="G2144" s="315"/>
    </row>
    <row r="2145" spans="5:7" x14ac:dyDescent="0.35">
      <c r="E2145" s="315"/>
      <c r="F2145" s="315"/>
      <c r="G2145" s="315"/>
    </row>
    <row r="2146" spans="5:7" x14ac:dyDescent="0.35">
      <c r="E2146" s="315"/>
      <c r="F2146" s="315"/>
      <c r="G2146" s="315"/>
    </row>
    <row r="2147" spans="5:7" x14ac:dyDescent="0.35">
      <c r="E2147" s="315"/>
      <c r="F2147" s="315"/>
      <c r="G2147" s="315"/>
    </row>
    <row r="2148" spans="5:7" x14ac:dyDescent="0.35">
      <c r="E2148" s="315"/>
      <c r="F2148" s="315"/>
      <c r="G2148" s="315"/>
    </row>
    <row r="2149" spans="5:7" x14ac:dyDescent="0.35">
      <c r="E2149" s="315"/>
      <c r="F2149" s="315"/>
      <c r="G2149" s="315"/>
    </row>
    <row r="2150" spans="5:7" x14ac:dyDescent="0.35">
      <c r="E2150" s="315"/>
      <c r="F2150" s="315"/>
      <c r="G2150" s="315"/>
    </row>
    <row r="2151" spans="5:7" x14ac:dyDescent="0.35">
      <c r="E2151" s="315"/>
      <c r="F2151" s="315"/>
      <c r="G2151" s="315"/>
    </row>
    <row r="2152" spans="5:7" x14ac:dyDescent="0.35">
      <c r="E2152" s="315"/>
      <c r="F2152" s="315"/>
      <c r="G2152" s="315"/>
    </row>
    <row r="2153" spans="5:7" x14ac:dyDescent="0.35">
      <c r="E2153" s="315"/>
      <c r="F2153" s="315"/>
      <c r="G2153" s="315"/>
    </row>
    <row r="2154" spans="5:7" x14ac:dyDescent="0.35">
      <c r="E2154" s="315"/>
      <c r="F2154" s="315"/>
      <c r="G2154" s="315"/>
    </row>
    <row r="2155" spans="5:7" x14ac:dyDescent="0.35">
      <c r="E2155" s="315"/>
      <c r="F2155" s="315"/>
      <c r="G2155" s="315"/>
    </row>
    <row r="2156" spans="5:7" x14ac:dyDescent="0.35">
      <c r="E2156" s="315"/>
      <c r="F2156" s="315"/>
      <c r="G2156" s="315"/>
    </row>
    <row r="2157" spans="5:7" x14ac:dyDescent="0.35">
      <c r="E2157" s="315"/>
      <c r="F2157" s="315"/>
      <c r="G2157" s="315"/>
    </row>
    <row r="2158" spans="5:7" x14ac:dyDescent="0.35">
      <c r="E2158" s="315"/>
      <c r="F2158" s="315"/>
      <c r="G2158" s="315"/>
    </row>
    <row r="2159" spans="5:7" x14ac:dyDescent="0.35">
      <c r="E2159" s="315"/>
      <c r="F2159" s="315"/>
      <c r="G2159" s="315"/>
    </row>
    <row r="2160" spans="5:7" x14ac:dyDescent="0.35">
      <c r="E2160" s="315"/>
      <c r="F2160" s="315"/>
      <c r="G2160" s="315"/>
    </row>
    <row r="2161" spans="5:7" x14ac:dyDescent="0.35">
      <c r="E2161" s="315"/>
      <c r="F2161" s="315"/>
      <c r="G2161" s="315"/>
    </row>
    <row r="2162" spans="5:7" x14ac:dyDescent="0.35">
      <c r="E2162" s="315"/>
      <c r="F2162" s="315"/>
      <c r="G2162" s="315"/>
    </row>
    <row r="2163" spans="5:7" x14ac:dyDescent="0.35">
      <c r="E2163" s="315"/>
      <c r="F2163" s="315"/>
      <c r="G2163" s="315"/>
    </row>
    <row r="2164" spans="5:7" x14ac:dyDescent="0.35">
      <c r="E2164" s="315"/>
      <c r="F2164" s="315"/>
      <c r="G2164" s="315"/>
    </row>
    <row r="2165" spans="5:7" x14ac:dyDescent="0.35">
      <c r="E2165" s="315"/>
      <c r="F2165" s="315"/>
      <c r="G2165" s="315"/>
    </row>
    <row r="2166" spans="5:7" x14ac:dyDescent="0.35">
      <c r="E2166" s="315"/>
      <c r="F2166" s="315"/>
      <c r="G2166" s="315"/>
    </row>
    <row r="2167" spans="5:7" x14ac:dyDescent="0.35">
      <c r="E2167" s="315"/>
      <c r="F2167" s="315"/>
      <c r="G2167" s="315"/>
    </row>
    <row r="2168" spans="5:7" x14ac:dyDescent="0.35">
      <c r="E2168" s="315"/>
      <c r="F2168" s="315"/>
      <c r="G2168" s="315"/>
    </row>
    <row r="2169" spans="5:7" x14ac:dyDescent="0.35">
      <c r="E2169" s="315"/>
      <c r="F2169" s="315"/>
      <c r="G2169" s="315"/>
    </row>
    <row r="2170" spans="5:7" x14ac:dyDescent="0.35">
      <c r="E2170" s="315"/>
      <c r="F2170" s="315"/>
      <c r="G2170" s="315"/>
    </row>
    <row r="2171" spans="5:7" x14ac:dyDescent="0.35">
      <c r="E2171" s="315"/>
      <c r="F2171" s="315"/>
      <c r="G2171" s="315"/>
    </row>
    <row r="2172" spans="5:7" x14ac:dyDescent="0.35">
      <c r="E2172" s="315"/>
      <c r="F2172" s="315"/>
      <c r="G2172" s="315"/>
    </row>
    <row r="2173" spans="5:7" x14ac:dyDescent="0.35">
      <c r="E2173" s="315"/>
      <c r="F2173" s="315"/>
      <c r="G2173" s="315"/>
    </row>
    <row r="2174" spans="5:7" x14ac:dyDescent="0.35">
      <c r="E2174" s="315"/>
      <c r="F2174" s="315"/>
      <c r="G2174" s="315"/>
    </row>
    <row r="2175" spans="5:7" x14ac:dyDescent="0.35">
      <c r="E2175" s="315"/>
      <c r="F2175" s="315"/>
      <c r="G2175" s="315"/>
    </row>
    <row r="2176" spans="5:7" x14ac:dyDescent="0.35">
      <c r="E2176" s="315"/>
      <c r="F2176" s="315"/>
      <c r="G2176" s="315"/>
    </row>
    <row r="2177" spans="5:7" x14ac:dyDescent="0.35">
      <c r="E2177" s="315"/>
      <c r="F2177" s="315"/>
      <c r="G2177" s="315"/>
    </row>
    <row r="2178" spans="5:7" x14ac:dyDescent="0.35">
      <c r="E2178" s="315"/>
      <c r="F2178" s="315"/>
      <c r="G2178" s="315"/>
    </row>
    <row r="2179" spans="5:7" x14ac:dyDescent="0.35">
      <c r="E2179" s="315"/>
      <c r="F2179" s="315"/>
      <c r="G2179" s="315"/>
    </row>
    <row r="2180" spans="5:7" x14ac:dyDescent="0.35">
      <c r="E2180" s="315"/>
      <c r="F2180" s="315"/>
      <c r="G2180" s="315"/>
    </row>
    <row r="2181" spans="5:7" x14ac:dyDescent="0.35">
      <c r="E2181" s="315"/>
      <c r="F2181" s="315"/>
      <c r="G2181" s="315"/>
    </row>
    <row r="2182" spans="5:7" x14ac:dyDescent="0.35">
      <c r="E2182" s="315"/>
      <c r="F2182" s="315"/>
      <c r="G2182" s="315"/>
    </row>
    <row r="2183" spans="5:7" x14ac:dyDescent="0.35">
      <c r="E2183" s="315"/>
      <c r="F2183" s="315"/>
      <c r="G2183" s="315"/>
    </row>
    <row r="2184" spans="5:7" x14ac:dyDescent="0.35">
      <c r="E2184" s="315"/>
      <c r="F2184" s="315"/>
      <c r="G2184" s="315"/>
    </row>
    <row r="2185" spans="5:7" x14ac:dyDescent="0.35">
      <c r="E2185" s="315"/>
      <c r="F2185" s="315"/>
      <c r="G2185" s="315"/>
    </row>
    <row r="2186" spans="5:7" x14ac:dyDescent="0.35">
      <c r="E2186" s="315"/>
      <c r="F2186" s="315"/>
      <c r="G2186" s="315"/>
    </row>
    <row r="2187" spans="5:7" x14ac:dyDescent="0.35">
      <c r="E2187" s="315"/>
      <c r="F2187" s="315"/>
      <c r="G2187" s="315"/>
    </row>
    <row r="2188" spans="5:7" x14ac:dyDescent="0.35">
      <c r="E2188" s="315"/>
      <c r="F2188" s="315"/>
      <c r="G2188" s="315"/>
    </row>
    <row r="2189" spans="5:7" x14ac:dyDescent="0.35">
      <c r="E2189" s="315"/>
      <c r="F2189" s="315"/>
      <c r="G2189" s="315"/>
    </row>
    <row r="2190" spans="5:7" x14ac:dyDescent="0.35">
      <c r="E2190" s="315"/>
      <c r="F2190" s="315"/>
      <c r="G2190" s="315"/>
    </row>
    <row r="2191" spans="5:7" x14ac:dyDescent="0.35">
      <c r="E2191" s="315"/>
      <c r="F2191" s="315"/>
      <c r="G2191" s="315"/>
    </row>
    <row r="2192" spans="5:7" x14ac:dyDescent="0.35">
      <c r="E2192" s="315"/>
      <c r="F2192" s="315"/>
      <c r="G2192" s="315"/>
    </row>
    <row r="2193" spans="5:7" x14ac:dyDescent="0.35">
      <c r="E2193" s="315"/>
      <c r="F2193" s="315"/>
      <c r="G2193" s="315"/>
    </row>
    <row r="2194" spans="5:7" x14ac:dyDescent="0.35">
      <c r="E2194" s="315"/>
      <c r="F2194" s="315"/>
      <c r="G2194" s="315"/>
    </row>
    <row r="2195" spans="5:7" x14ac:dyDescent="0.35">
      <c r="E2195" s="315"/>
      <c r="F2195" s="315"/>
      <c r="G2195" s="315"/>
    </row>
    <row r="2196" spans="5:7" x14ac:dyDescent="0.35">
      <c r="E2196" s="315"/>
      <c r="F2196" s="315"/>
      <c r="G2196" s="315"/>
    </row>
    <row r="2197" spans="5:7" x14ac:dyDescent="0.35">
      <c r="E2197" s="315"/>
      <c r="F2197" s="315"/>
      <c r="G2197" s="315"/>
    </row>
    <row r="2198" spans="5:7" x14ac:dyDescent="0.35">
      <c r="E2198" s="315"/>
      <c r="F2198" s="315"/>
      <c r="G2198" s="315"/>
    </row>
    <row r="2199" spans="5:7" x14ac:dyDescent="0.35">
      <c r="E2199" s="315"/>
      <c r="F2199" s="315"/>
      <c r="G2199" s="315"/>
    </row>
    <row r="2200" spans="5:7" x14ac:dyDescent="0.35">
      <c r="E2200" s="315"/>
      <c r="F2200" s="315"/>
      <c r="G2200" s="315"/>
    </row>
    <row r="2201" spans="5:7" x14ac:dyDescent="0.35">
      <c r="E2201" s="315"/>
      <c r="F2201" s="315"/>
      <c r="G2201" s="315"/>
    </row>
    <row r="2202" spans="5:7" x14ac:dyDescent="0.35">
      <c r="E2202" s="315"/>
      <c r="F2202" s="315"/>
      <c r="G2202" s="315"/>
    </row>
    <row r="2203" spans="5:7" x14ac:dyDescent="0.35">
      <c r="E2203" s="315"/>
      <c r="F2203" s="315"/>
      <c r="G2203" s="315"/>
    </row>
    <row r="2204" spans="5:7" x14ac:dyDescent="0.35">
      <c r="E2204" s="315"/>
      <c r="F2204" s="315"/>
      <c r="G2204" s="315"/>
    </row>
    <row r="2205" spans="5:7" x14ac:dyDescent="0.35">
      <c r="E2205" s="315"/>
      <c r="F2205" s="315"/>
      <c r="G2205" s="315"/>
    </row>
    <row r="2206" spans="5:7" x14ac:dyDescent="0.35">
      <c r="E2206" s="315"/>
      <c r="F2206" s="315"/>
      <c r="G2206" s="315"/>
    </row>
    <row r="2207" spans="5:7" x14ac:dyDescent="0.35">
      <c r="E2207" s="315"/>
      <c r="F2207" s="315"/>
      <c r="G2207" s="315"/>
    </row>
    <row r="2208" spans="5:7" x14ac:dyDescent="0.35">
      <c r="E2208" s="315"/>
      <c r="F2208" s="315"/>
      <c r="G2208" s="315"/>
    </row>
    <row r="2209" spans="5:7" x14ac:dyDescent="0.35">
      <c r="E2209" s="315"/>
      <c r="F2209" s="315"/>
      <c r="G2209" s="315"/>
    </row>
    <row r="2210" spans="5:7" x14ac:dyDescent="0.35">
      <c r="E2210" s="315"/>
      <c r="F2210" s="315"/>
      <c r="G2210" s="315"/>
    </row>
    <row r="2211" spans="5:7" x14ac:dyDescent="0.35">
      <c r="E2211" s="315"/>
      <c r="F2211" s="315"/>
      <c r="G2211" s="315"/>
    </row>
    <row r="2212" spans="5:7" x14ac:dyDescent="0.35">
      <c r="E2212" s="315"/>
      <c r="F2212" s="315"/>
      <c r="G2212" s="315"/>
    </row>
    <row r="2213" spans="5:7" x14ac:dyDescent="0.35">
      <c r="E2213" s="315"/>
      <c r="F2213" s="315"/>
      <c r="G2213" s="315"/>
    </row>
    <row r="2214" spans="5:7" x14ac:dyDescent="0.35">
      <c r="E2214" s="315"/>
      <c r="F2214" s="315"/>
      <c r="G2214" s="315"/>
    </row>
    <row r="2215" spans="5:7" x14ac:dyDescent="0.35">
      <c r="E2215" s="315"/>
      <c r="F2215" s="315"/>
      <c r="G2215" s="315"/>
    </row>
    <row r="2216" spans="5:7" x14ac:dyDescent="0.35">
      <c r="E2216" s="315"/>
      <c r="F2216" s="315"/>
      <c r="G2216" s="315"/>
    </row>
    <row r="2217" spans="5:7" x14ac:dyDescent="0.35">
      <c r="E2217" s="315"/>
      <c r="F2217" s="315"/>
      <c r="G2217" s="315"/>
    </row>
    <row r="2218" spans="5:7" x14ac:dyDescent="0.35">
      <c r="E2218" s="315"/>
      <c r="F2218" s="315"/>
      <c r="G2218" s="315"/>
    </row>
    <row r="2219" spans="5:7" x14ac:dyDescent="0.35">
      <c r="E2219" s="315"/>
      <c r="F2219" s="315"/>
      <c r="G2219" s="315"/>
    </row>
    <row r="2220" spans="5:7" x14ac:dyDescent="0.35">
      <c r="E2220" s="315"/>
      <c r="F2220" s="315"/>
      <c r="G2220" s="315"/>
    </row>
    <row r="2221" spans="5:7" x14ac:dyDescent="0.35">
      <c r="E2221" s="315"/>
      <c r="F2221" s="315"/>
      <c r="G2221" s="315"/>
    </row>
    <row r="2222" spans="5:7" x14ac:dyDescent="0.35">
      <c r="E2222" s="315"/>
      <c r="F2222" s="315"/>
      <c r="G2222" s="315"/>
    </row>
    <row r="2223" spans="5:7" x14ac:dyDescent="0.35">
      <c r="E2223" s="315"/>
      <c r="F2223" s="315"/>
      <c r="G2223" s="315"/>
    </row>
    <row r="2224" spans="5:7" x14ac:dyDescent="0.35">
      <c r="E2224" s="315"/>
      <c r="F2224" s="315"/>
      <c r="G2224" s="315"/>
    </row>
    <row r="2225" spans="5:7" x14ac:dyDescent="0.35">
      <c r="E2225" s="315"/>
      <c r="F2225" s="315"/>
      <c r="G2225" s="315"/>
    </row>
    <row r="2226" spans="5:7" x14ac:dyDescent="0.35">
      <c r="E2226" s="315"/>
      <c r="F2226" s="315"/>
      <c r="G2226" s="315"/>
    </row>
    <row r="2227" spans="5:7" x14ac:dyDescent="0.35">
      <c r="E2227" s="315"/>
      <c r="F2227" s="315"/>
      <c r="G2227" s="315"/>
    </row>
    <row r="2228" spans="5:7" x14ac:dyDescent="0.35">
      <c r="E2228" s="315"/>
      <c r="F2228" s="315"/>
      <c r="G2228" s="315"/>
    </row>
    <row r="2229" spans="5:7" x14ac:dyDescent="0.35">
      <c r="E2229" s="315"/>
      <c r="F2229" s="315"/>
      <c r="G2229" s="315"/>
    </row>
    <row r="2230" spans="5:7" x14ac:dyDescent="0.35">
      <c r="E2230" s="315"/>
      <c r="F2230" s="315"/>
      <c r="G2230" s="315"/>
    </row>
    <row r="2231" spans="5:7" x14ac:dyDescent="0.35">
      <c r="E2231" s="315"/>
      <c r="F2231" s="315"/>
      <c r="G2231" s="315"/>
    </row>
    <row r="2232" spans="5:7" x14ac:dyDescent="0.35">
      <c r="E2232" s="315"/>
      <c r="F2232" s="315"/>
      <c r="G2232" s="315"/>
    </row>
    <row r="2233" spans="5:7" x14ac:dyDescent="0.35">
      <c r="E2233" s="315"/>
      <c r="F2233" s="315"/>
      <c r="G2233" s="315"/>
    </row>
    <row r="2234" spans="5:7" x14ac:dyDescent="0.35">
      <c r="E2234" s="315"/>
      <c r="F2234" s="315"/>
      <c r="G2234" s="315"/>
    </row>
    <row r="2235" spans="5:7" x14ac:dyDescent="0.35">
      <c r="E2235" s="315"/>
      <c r="F2235" s="315"/>
      <c r="G2235" s="315"/>
    </row>
    <row r="2236" spans="5:7" x14ac:dyDescent="0.35">
      <c r="E2236" s="315"/>
      <c r="F2236" s="315"/>
      <c r="G2236" s="315"/>
    </row>
    <row r="2237" spans="5:7" x14ac:dyDescent="0.35">
      <c r="E2237" s="315"/>
      <c r="F2237" s="315"/>
      <c r="G2237" s="315"/>
    </row>
    <row r="2238" spans="5:7" x14ac:dyDescent="0.35">
      <c r="E2238" s="315"/>
      <c r="F2238" s="315"/>
      <c r="G2238" s="315"/>
    </row>
    <row r="2239" spans="5:7" x14ac:dyDescent="0.35">
      <c r="E2239" s="315"/>
      <c r="F2239" s="315"/>
      <c r="G2239" s="315"/>
    </row>
    <row r="2240" spans="5:7" x14ac:dyDescent="0.35">
      <c r="E2240" s="315"/>
      <c r="F2240" s="315"/>
      <c r="G2240" s="315"/>
    </row>
    <row r="2241" spans="5:7" x14ac:dyDescent="0.35">
      <c r="E2241" s="315"/>
      <c r="F2241" s="315"/>
      <c r="G2241" s="315"/>
    </row>
    <row r="2242" spans="5:7" x14ac:dyDescent="0.35">
      <c r="E2242" s="315"/>
      <c r="F2242" s="315"/>
      <c r="G2242" s="315"/>
    </row>
    <row r="2243" spans="5:7" x14ac:dyDescent="0.35">
      <c r="E2243" s="315"/>
      <c r="F2243" s="315"/>
      <c r="G2243" s="315"/>
    </row>
    <row r="2244" spans="5:7" x14ac:dyDescent="0.35">
      <c r="E2244" s="315"/>
      <c r="F2244" s="315"/>
      <c r="G2244" s="315"/>
    </row>
    <row r="2245" spans="5:7" x14ac:dyDescent="0.35">
      <c r="E2245" s="315"/>
      <c r="F2245" s="315"/>
      <c r="G2245" s="315"/>
    </row>
    <row r="2246" spans="5:7" x14ac:dyDescent="0.35">
      <c r="E2246" s="315"/>
      <c r="F2246" s="315"/>
      <c r="G2246" s="315"/>
    </row>
    <row r="2247" spans="5:7" x14ac:dyDescent="0.35">
      <c r="E2247" s="315"/>
      <c r="F2247" s="315"/>
      <c r="G2247" s="315"/>
    </row>
    <row r="2248" spans="5:7" x14ac:dyDescent="0.35">
      <c r="E2248" s="315"/>
      <c r="F2248" s="315"/>
      <c r="G2248" s="315"/>
    </row>
    <row r="2249" spans="5:7" x14ac:dyDescent="0.35">
      <c r="E2249" s="315"/>
      <c r="F2249" s="315"/>
      <c r="G2249" s="315"/>
    </row>
    <row r="2250" spans="5:7" x14ac:dyDescent="0.35">
      <c r="E2250" s="315"/>
      <c r="F2250" s="315"/>
      <c r="G2250" s="315"/>
    </row>
    <row r="2251" spans="5:7" x14ac:dyDescent="0.35">
      <c r="E2251" s="315"/>
      <c r="F2251" s="315"/>
      <c r="G2251" s="315"/>
    </row>
    <row r="2252" spans="5:7" x14ac:dyDescent="0.35">
      <c r="E2252" s="315"/>
      <c r="F2252" s="315"/>
      <c r="G2252" s="315"/>
    </row>
    <row r="2253" spans="5:7" x14ac:dyDescent="0.35">
      <c r="E2253" s="315"/>
      <c r="F2253" s="315"/>
      <c r="G2253" s="315"/>
    </row>
    <row r="2254" spans="5:7" x14ac:dyDescent="0.35">
      <c r="E2254" s="315"/>
      <c r="F2254" s="315"/>
      <c r="G2254" s="315"/>
    </row>
    <row r="2255" spans="5:7" x14ac:dyDescent="0.35">
      <c r="E2255" s="315"/>
      <c r="F2255" s="315"/>
      <c r="G2255" s="315"/>
    </row>
    <row r="2256" spans="5:7" x14ac:dyDescent="0.35">
      <c r="E2256" s="315"/>
      <c r="F2256" s="315"/>
      <c r="G2256" s="315"/>
    </row>
    <row r="2257" spans="5:7" x14ac:dyDescent="0.35">
      <c r="E2257" s="315"/>
      <c r="F2257" s="315"/>
      <c r="G2257" s="315"/>
    </row>
    <row r="2258" spans="5:7" x14ac:dyDescent="0.35">
      <c r="E2258" s="315"/>
      <c r="F2258" s="315"/>
      <c r="G2258" s="315"/>
    </row>
    <row r="2259" spans="5:7" x14ac:dyDescent="0.35">
      <c r="E2259" s="315"/>
      <c r="F2259" s="315"/>
      <c r="G2259" s="315"/>
    </row>
    <row r="2260" spans="5:7" x14ac:dyDescent="0.35">
      <c r="E2260" s="315"/>
      <c r="F2260" s="315"/>
      <c r="G2260" s="315"/>
    </row>
    <row r="2261" spans="5:7" x14ac:dyDescent="0.35">
      <c r="E2261" s="315"/>
      <c r="F2261" s="315"/>
      <c r="G2261" s="315"/>
    </row>
    <row r="2262" spans="5:7" x14ac:dyDescent="0.35">
      <c r="E2262" s="315"/>
      <c r="F2262" s="315"/>
      <c r="G2262" s="315"/>
    </row>
    <row r="2263" spans="5:7" x14ac:dyDescent="0.35">
      <c r="E2263" s="315"/>
      <c r="F2263" s="315"/>
      <c r="G2263" s="315"/>
    </row>
    <row r="2264" spans="5:7" x14ac:dyDescent="0.35">
      <c r="E2264" s="315"/>
      <c r="F2264" s="315"/>
      <c r="G2264" s="315"/>
    </row>
    <row r="2265" spans="5:7" x14ac:dyDescent="0.35">
      <c r="E2265" s="315"/>
      <c r="F2265" s="315"/>
      <c r="G2265" s="315"/>
    </row>
    <row r="2266" spans="5:7" x14ac:dyDescent="0.35">
      <c r="E2266" s="315"/>
      <c r="F2266" s="315"/>
      <c r="G2266" s="315"/>
    </row>
    <row r="2267" spans="5:7" x14ac:dyDescent="0.35">
      <c r="E2267" s="315"/>
      <c r="F2267" s="315"/>
      <c r="G2267" s="315"/>
    </row>
    <row r="2268" spans="5:7" x14ac:dyDescent="0.35">
      <c r="E2268" s="315"/>
      <c r="F2268" s="315"/>
      <c r="G2268" s="315"/>
    </row>
    <row r="2269" spans="5:7" x14ac:dyDescent="0.35">
      <c r="E2269" s="315"/>
      <c r="F2269" s="315"/>
      <c r="G2269" s="315"/>
    </row>
    <row r="2270" spans="5:7" x14ac:dyDescent="0.35">
      <c r="E2270" s="315"/>
      <c r="F2270" s="315"/>
      <c r="G2270" s="315"/>
    </row>
    <row r="2271" spans="5:7" x14ac:dyDescent="0.35">
      <c r="E2271" s="315"/>
      <c r="F2271" s="315"/>
      <c r="G2271" s="315"/>
    </row>
    <row r="2272" spans="5:7" x14ac:dyDescent="0.35">
      <c r="E2272" s="315"/>
      <c r="F2272" s="315"/>
      <c r="G2272" s="315"/>
    </row>
    <row r="2273" spans="5:7" x14ac:dyDescent="0.35">
      <c r="E2273" s="315"/>
      <c r="F2273" s="315"/>
      <c r="G2273" s="315"/>
    </row>
    <row r="2274" spans="5:7" x14ac:dyDescent="0.35">
      <c r="E2274" s="315"/>
      <c r="F2274" s="315"/>
      <c r="G2274" s="315"/>
    </row>
    <row r="2275" spans="5:7" x14ac:dyDescent="0.35">
      <c r="E2275" s="315"/>
      <c r="F2275" s="315"/>
      <c r="G2275" s="315"/>
    </row>
    <row r="2276" spans="5:7" x14ac:dyDescent="0.35">
      <c r="E2276" s="315"/>
      <c r="F2276" s="315"/>
      <c r="G2276" s="315"/>
    </row>
    <row r="2277" spans="5:7" x14ac:dyDescent="0.35">
      <c r="E2277" s="315"/>
      <c r="F2277" s="315"/>
      <c r="G2277" s="315"/>
    </row>
    <row r="2278" spans="5:7" x14ac:dyDescent="0.35">
      <c r="E2278" s="315"/>
      <c r="F2278" s="315"/>
      <c r="G2278" s="315"/>
    </row>
    <row r="2279" spans="5:7" x14ac:dyDescent="0.35">
      <c r="E2279" s="315"/>
      <c r="F2279" s="315"/>
      <c r="G2279" s="315"/>
    </row>
    <row r="2280" spans="5:7" x14ac:dyDescent="0.35">
      <c r="E2280" s="315"/>
      <c r="F2280" s="315"/>
      <c r="G2280" s="315"/>
    </row>
    <row r="2281" spans="5:7" x14ac:dyDescent="0.35">
      <c r="E2281" s="315"/>
      <c r="F2281" s="315"/>
      <c r="G2281" s="315"/>
    </row>
    <row r="2282" spans="5:7" x14ac:dyDescent="0.35">
      <c r="E2282" s="315"/>
      <c r="F2282" s="315"/>
      <c r="G2282" s="315"/>
    </row>
    <row r="2283" spans="5:7" x14ac:dyDescent="0.35">
      <c r="E2283" s="315"/>
      <c r="F2283" s="315"/>
      <c r="G2283" s="315"/>
    </row>
    <row r="2284" spans="5:7" x14ac:dyDescent="0.35">
      <c r="E2284" s="315"/>
      <c r="F2284" s="315"/>
      <c r="G2284" s="315"/>
    </row>
    <row r="2285" spans="5:7" x14ac:dyDescent="0.35">
      <c r="E2285" s="315"/>
      <c r="F2285" s="315"/>
      <c r="G2285" s="315"/>
    </row>
    <row r="2286" spans="5:7" x14ac:dyDescent="0.35">
      <c r="E2286" s="315"/>
      <c r="F2286" s="315"/>
      <c r="G2286" s="315"/>
    </row>
    <row r="2287" spans="5:7" x14ac:dyDescent="0.35">
      <c r="E2287" s="315"/>
      <c r="F2287" s="315"/>
      <c r="G2287" s="315"/>
    </row>
    <row r="2288" spans="5:7" x14ac:dyDescent="0.35">
      <c r="E2288" s="315"/>
      <c r="F2288" s="315"/>
      <c r="G2288" s="315"/>
    </row>
    <row r="2289" spans="5:7" x14ac:dyDescent="0.35">
      <c r="E2289" s="315"/>
      <c r="F2289" s="315"/>
      <c r="G2289" s="315"/>
    </row>
    <row r="2290" spans="5:7" x14ac:dyDescent="0.35">
      <c r="E2290" s="315"/>
      <c r="F2290" s="315"/>
      <c r="G2290" s="315"/>
    </row>
    <row r="2291" spans="5:7" x14ac:dyDescent="0.35">
      <c r="E2291" s="315"/>
      <c r="F2291" s="315"/>
      <c r="G2291" s="315"/>
    </row>
    <row r="2292" spans="5:7" x14ac:dyDescent="0.35">
      <c r="E2292" s="315"/>
      <c r="F2292" s="315"/>
      <c r="G2292" s="315"/>
    </row>
    <row r="2293" spans="5:7" x14ac:dyDescent="0.35">
      <c r="E2293" s="315"/>
      <c r="F2293" s="315"/>
      <c r="G2293" s="315"/>
    </row>
    <row r="2294" spans="5:7" x14ac:dyDescent="0.35">
      <c r="E2294" s="315"/>
      <c r="F2294" s="315"/>
      <c r="G2294" s="315"/>
    </row>
    <row r="2295" spans="5:7" x14ac:dyDescent="0.35">
      <c r="E2295" s="315"/>
      <c r="F2295" s="315"/>
      <c r="G2295" s="315"/>
    </row>
    <row r="2296" spans="5:7" x14ac:dyDescent="0.35">
      <c r="E2296" s="315"/>
      <c r="F2296" s="315"/>
      <c r="G2296" s="315"/>
    </row>
    <row r="2297" spans="5:7" x14ac:dyDescent="0.35">
      <c r="E2297" s="315"/>
      <c r="F2297" s="315"/>
      <c r="G2297" s="315"/>
    </row>
  </sheetData>
  <mergeCells count="10">
    <mergeCell ref="B18:C18"/>
    <mergeCell ref="B22:C22"/>
    <mergeCell ref="B23:C23"/>
    <mergeCell ref="B24:C24"/>
    <mergeCell ref="B2:G2"/>
    <mergeCell ref="B3:G3"/>
    <mergeCell ref="B6:C6"/>
    <mergeCell ref="B10:C10"/>
    <mergeCell ref="B14:C14"/>
    <mergeCell ref="B17:C17"/>
  </mergeCell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48EAF-0B35-4E77-BDF3-3902CAABD47A}">
  <sheetPr>
    <tabColor rgb="FF00B050"/>
    <pageSetUpPr fitToPage="1"/>
  </sheetPr>
  <dimension ref="A2:K191"/>
  <sheetViews>
    <sheetView tabSelected="1" topLeftCell="A13" workbookViewId="0">
      <pane xSplit="3" ySplit="1" topLeftCell="D14" activePane="bottomRight" state="frozen"/>
      <selection activeCell="A13" sqref="A13"/>
      <selection pane="topRight" activeCell="D13" sqref="D13"/>
      <selection pane="bottomLeft" activeCell="A14" sqref="A14"/>
      <selection pane="bottomRight" activeCell="H21" sqref="H21"/>
    </sheetView>
  </sheetViews>
  <sheetFormatPr baseColWidth="10" defaultColWidth="9.1796875" defaultRowHeight="13" x14ac:dyDescent="0.3"/>
  <cols>
    <col min="1" max="1" width="2.6328125" style="87" customWidth="1"/>
    <col min="2" max="2" width="15.90625" style="87" customWidth="1"/>
    <col min="3" max="3" width="35" style="87" customWidth="1"/>
    <col min="4" max="4" width="18.90625" style="87" customWidth="1"/>
    <col min="5" max="5" width="19.1796875" style="87" customWidth="1"/>
    <col min="6" max="6" width="19.81640625" style="87" customWidth="1"/>
    <col min="7" max="7" width="16.81640625" style="87" customWidth="1"/>
    <col min="8" max="8" width="19" style="87" customWidth="1"/>
    <col min="9" max="9" width="8.36328125" style="87" customWidth="1"/>
    <col min="10" max="10" width="9.90625" style="87" bestFit="1" customWidth="1"/>
    <col min="11" max="11" width="17.81640625" style="87" customWidth="1"/>
    <col min="12" max="12" width="26.54296875" style="87" customWidth="1"/>
    <col min="13" max="13" width="22.54296875" style="87" customWidth="1"/>
    <col min="14" max="14" width="29.81640625" style="87" customWidth="1"/>
    <col min="15" max="15" width="23.453125" style="87" customWidth="1"/>
    <col min="16" max="16" width="18.54296875" style="87" customWidth="1"/>
    <col min="17" max="17" width="17.453125" style="87" customWidth="1"/>
    <col min="18" max="18" width="25.1796875" style="87" customWidth="1"/>
    <col min="19" max="16384" width="9.1796875" style="87"/>
  </cols>
  <sheetData>
    <row r="2" spans="2:11" ht="40" customHeight="1" x14ac:dyDescent="0.3">
      <c r="B2" s="420" t="s">
        <v>505</v>
      </c>
      <c r="C2" s="420"/>
      <c r="D2" s="420"/>
      <c r="E2" s="420"/>
      <c r="F2" s="420"/>
      <c r="G2" s="420"/>
    </row>
    <row r="3" spans="2:11" ht="24.5" x14ac:dyDescent="0.3">
      <c r="B3" s="419" t="s">
        <v>378</v>
      </c>
      <c r="C3" s="419"/>
      <c r="D3" s="419"/>
      <c r="E3" s="419"/>
    </row>
    <row r="4" spans="2:11" ht="13.5" thickBot="1" x14ac:dyDescent="0.35">
      <c r="B4" s="86"/>
    </row>
    <row r="5" spans="2:11" ht="36.75" customHeight="1" x14ac:dyDescent="0.3">
      <c r="B5" s="88" t="s">
        <v>0</v>
      </c>
      <c r="C5" s="89"/>
      <c r="D5" s="89"/>
      <c r="E5" s="89"/>
      <c r="F5" s="89"/>
      <c r="G5" s="89"/>
      <c r="H5" s="89"/>
      <c r="I5" s="89"/>
      <c r="J5" s="89"/>
      <c r="K5" s="90"/>
    </row>
    <row r="6" spans="2:11" ht="108" customHeight="1" thickBot="1" x14ac:dyDescent="0.35">
      <c r="B6" s="413" t="s">
        <v>475</v>
      </c>
      <c r="C6" s="414"/>
      <c r="D6" s="414"/>
      <c r="E6" s="414"/>
      <c r="F6" s="414"/>
      <c r="G6" s="414"/>
      <c r="H6" s="414"/>
      <c r="I6" s="414"/>
      <c r="J6" s="414"/>
      <c r="K6" s="415"/>
    </row>
    <row r="7" spans="2:11" x14ac:dyDescent="0.3">
      <c r="B7" s="86"/>
    </row>
    <row r="8" spans="2:11" ht="13.5" thickBot="1" x14ac:dyDescent="0.35"/>
    <row r="9" spans="2:11" ht="27" customHeight="1" thickBot="1" x14ac:dyDescent="0.35">
      <c r="B9" s="416" t="s">
        <v>345</v>
      </c>
      <c r="C9" s="417"/>
      <c r="D9" s="417"/>
      <c r="E9" s="417"/>
      <c r="F9" s="417"/>
      <c r="G9" s="418"/>
    </row>
    <row r="11" spans="2:11" ht="25.5" customHeight="1" x14ac:dyDescent="0.3">
      <c r="D11" s="91"/>
      <c r="E11" s="91"/>
      <c r="F11" s="91"/>
      <c r="G11" s="92"/>
      <c r="H11" s="93"/>
      <c r="I11" s="93"/>
    </row>
    <row r="12" spans="2:11" ht="127.5" customHeight="1" x14ac:dyDescent="0.3">
      <c r="B12" s="94" t="s">
        <v>346</v>
      </c>
      <c r="C12" s="94" t="s">
        <v>379</v>
      </c>
      <c r="D12" s="94" t="s">
        <v>473</v>
      </c>
      <c r="E12" s="94" t="s">
        <v>474</v>
      </c>
      <c r="F12" s="94" t="s">
        <v>2</v>
      </c>
      <c r="G12" s="94" t="s">
        <v>380</v>
      </c>
      <c r="H12" s="94" t="s">
        <v>381</v>
      </c>
      <c r="I12" s="95"/>
    </row>
    <row r="13" spans="2:11" ht="18.75" customHeight="1" thickBot="1" x14ac:dyDescent="0.35">
      <c r="B13" s="96"/>
      <c r="C13" s="96"/>
      <c r="D13" s="97" t="s">
        <v>430</v>
      </c>
      <c r="E13" s="97" t="s">
        <v>431</v>
      </c>
      <c r="F13" s="94" t="s">
        <v>2</v>
      </c>
      <c r="G13" s="96" t="s">
        <v>494</v>
      </c>
      <c r="H13" s="96" t="s">
        <v>493</v>
      </c>
    </row>
    <row r="14" spans="2:11" ht="19.5" customHeight="1" thickBot="1" x14ac:dyDescent="0.35">
      <c r="B14" s="98" t="s">
        <v>347</v>
      </c>
      <c r="C14" s="304" t="s">
        <v>472</v>
      </c>
      <c r="D14" s="302"/>
      <c r="E14" s="302"/>
      <c r="F14" s="302"/>
      <c r="G14" s="302"/>
      <c r="H14" s="303"/>
    </row>
    <row r="15" spans="2:11" ht="14.5" customHeight="1" thickBot="1" x14ac:dyDescent="0.35">
      <c r="B15" s="99" t="s">
        <v>348</v>
      </c>
      <c r="C15" s="410" t="s">
        <v>488</v>
      </c>
      <c r="D15" s="411"/>
      <c r="E15" s="411"/>
      <c r="F15" s="411"/>
      <c r="G15" s="411"/>
      <c r="H15" s="412"/>
    </row>
    <row r="16" spans="2:11" ht="24.5" thickBot="1" x14ac:dyDescent="0.35">
      <c r="B16" s="300" t="s">
        <v>349</v>
      </c>
      <c r="C16" s="301" t="s">
        <v>432</v>
      </c>
      <c r="D16" s="178"/>
      <c r="E16" s="181"/>
      <c r="F16" s="84">
        <f>SUM(D16:E16)</f>
        <v>0</v>
      </c>
      <c r="G16" s="106"/>
      <c r="H16" s="305" t="s">
        <v>492</v>
      </c>
      <c r="I16" s="243"/>
    </row>
    <row r="17" spans="1:10" ht="15.65" customHeight="1" x14ac:dyDescent="0.3">
      <c r="B17" s="423" t="s">
        <v>433</v>
      </c>
      <c r="C17" s="425" t="s">
        <v>503</v>
      </c>
      <c r="D17" s="166">
        <v>30000</v>
      </c>
      <c r="E17" s="169"/>
      <c r="F17" s="80">
        <f t="shared" ref="F17:F27" si="0">SUM(D17:E17)</f>
        <v>30000</v>
      </c>
      <c r="G17" s="101">
        <v>0.25</v>
      </c>
      <c r="H17" s="102"/>
      <c r="I17" s="67">
        <v>6</v>
      </c>
    </row>
    <row r="18" spans="1:10" x14ac:dyDescent="0.3">
      <c r="B18" s="424"/>
      <c r="C18" s="426"/>
      <c r="D18" s="179">
        <v>1000</v>
      </c>
      <c r="E18" s="160"/>
      <c r="F18" s="81">
        <f t="shared" si="0"/>
        <v>1000</v>
      </c>
      <c r="G18" s="103">
        <v>0.25</v>
      </c>
      <c r="H18" s="104"/>
      <c r="I18" s="68">
        <v>4</v>
      </c>
    </row>
    <row r="19" spans="1:10" x14ac:dyDescent="0.3">
      <c r="B19" s="424"/>
      <c r="C19" s="426"/>
      <c r="D19" s="179">
        <v>4000</v>
      </c>
      <c r="E19" s="160"/>
      <c r="F19" s="81">
        <f t="shared" si="0"/>
        <v>4000</v>
      </c>
      <c r="G19" s="103">
        <v>0.25</v>
      </c>
      <c r="H19" s="104"/>
      <c r="I19" s="68">
        <v>4</v>
      </c>
    </row>
    <row r="20" spans="1:10" ht="13.5" thickBot="1" x14ac:dyDescent="0.35">
      <c r="B20" s="424"/>
      <c r="C20" s="427"/>
      <c r="D20" s="180">
        <v>0</v>
      </c>
      <c r="E20" s="182"/>
      <c r="F20" s="82">
        <f t="shared" si="0"/>
        <v>0</v>
      </c>
      <c r="G20" s="100">
        <v>0.25</v>
      </c>
      <c r="H20" s="231"/>
      <c r="I20" s="171">
        <v>4</v>
      </c>
    </row>
    <row r="21" spans="1:10" ht="15.65" customHeight="1" x14ac:dyDescent="0.3">
      <c r="B21" s="428" t="s">
        <v>434</v>
      </c>
      <c r="C21" s="430" t="s">
        <v>436</v>
      </c>
      <c r="D21" s="179">
        <v>25000</v>
      </c>
      <c r="E21" s="169"/>
      <c r="F21" s="222">
        <f t="shared" si="0"/>
        <v>25000</v>
      </c>
      <c r="G21" s="228">
        <v>0.25</v>
      </c>
      <c r="H21" s="225"/>
      <c r="I21" s="168">
        <v>4</v>
      </c>
    </row>
    <row r="22" spans="1:10" x14ac:dyDescent="0.3">
      <c r="B22" s="429"/>
      <c r="C22" s="431"/>
      <c r="D22" s="179">
        <v>10000</v>
      </c>
      <c r="E22" s="160"/>
      <c r="F22" s="223">
        <f t="shared" si="0"/>
        <v>10000</v>
      </c>
      <c r="G22" s="229">
        <v>0.25</v>
      </c>
      <c r="H22" s="226"/>
      <c r="I22" s="68">
        <v>4</v>
      </c>
    </row>
    <row r="23" spans="1:10" x14ac:dyDescent="0.3">
      <c r="B23" s="429"/>
      <c r="C23" s="431"/>
      <c r="D23" s="179">
        <v>1800</v>
      </c>
      <c r="E23" s="160"/>
      <c r="F23" s="223">
        <f t="shared" si="0"/>
        <v>1800</v>
      </c>
      <c r="G23" s="229">
        <v>0.25</v>
      </c>
      <c r="H23" s="226"/>
      <c r="I23" s="68">
        <v>7</v>
      </c>
    </row>
    <row r="24" spans="1:10" x14ac:dyDescent="0.3">
      <c r="B24" s="429"/>
      <c r="C24" s="431"/>
      <c r="D24" s="179">
        <v>5000</v>
      </c>
      <c r="E24" s="160"/>
      <c r="F24" s="223">
        <f t="shared" si="0"/>
        <v>5000</v>
      </c>
      <c r="G24" s="229">
        <v>0.25</v>
      </c>
      <c r="H24" s="226"/>
      <c r="I24" s="68">
        <v>5</v>
      </c>
    </row>
    <row r="25" spans="1:10" ht="13.5" thickBot="1" x14ac:dyDescent="0.35">
      <c r="B25" s="429"/>
      <c r="C25" s="432"/>
      <c r="D25" s="179">
        <v>6000</v>
      </c>
      <c r="E25" s="182"/>
      <c r="F25" s="224">
        <f t="shared" si="0"/>
        <v>6000</v>
      </c>
      <c r="G25" s="230">
        <v>0.25</v>
      </c>
      <c r="H25" s="227"/>
      <c r="I25" s="69">
        <v>5</v>
      </c>
    </row>
    <row r="26" spans="1:10" ht="15.65" customHeight="1" x14ac:dyDescent="0.3">
      <c r="B26" s="433" t="s">
        <v>435</v>
      </c>
      <c r="C26" s="435" t="s">
        <v>437</v>
      </c>
      <c r="D26" s="166">
        <v>7000</v>
      </c>
      <c r="E26" s="169"/>
      <c r="F26" s="222">
        <f t="shared" si="0"/>
        <v>7000</v>
      </c>
      <c r="G26" s="228">
        <v>0.25</v>
      </c>
      <c r="H26" s="225"/>
      <c r="I26" s="70">
        <v>4</v>
      </c>
    </row>
    <row r="27" spans="1:10" ht="13.5" thickBot="1" x14ac:dyDescent="0.35">
      <c r="B27" s="434"/>
      <c r="C27" s="436"/>
      <c r="D27" s="180">
        <v>5000</v>
      </c>
      <c r="E27" s="182"/>
      <c r="F27" s="224">
        <f t="shared" si="0"/>
        <v>5000</v>
      </c>
      <c r="G27" s="230">
        <v>0.25</v>
      </c>
      <c r="H27" s="227"/>
      <c r="I27" s="66">
        <v>5</v>
      </c>
    </row>
    <row r="28" spans="1:10" x14ac:dyDescent="0.3">
      <c r="A28" s="93"/>
      <c r="C28" s="109" t="s">
        <v>382</v>
      </c>
      <c r="D28" s="110">
        <f>SUM(D16:D27)</f>
        <v>94800</v>
      </c>
      <c r="E28" s="110">
        <f>SUM(E16:E27)</f>
        <v>0</v>
      </c>
      <c r="F28" s="110">
        <f>SUM(F16:F27)</f>
        <v>94800</v>
      </c>
      <c r="G28" s="176">
        <f>(G16*F16)+(F17*G17)+(F18*G18)+(F19*G19)+(F20*G20)+(F21*G21)+(F22*G22)+(F23*G23)+(F24*G24)+(F25*G25)+(F26*G26)+(F27*G27)</f>
        <v>23700</v>
      </c>
      <c r="H28" s="108"/>
      <c r="I28" s="112"/>
      <c r="J28" s="311"/>
    </row>
    <row r="29" spans="1:10" ht="13.5" thickBot="1" x14ac:dyDescent="0.35">
      <c r="A29" s="93"/>
      <c r="B29" s="99" t="s">
        <v>350</v>
      </c>
      <c r="C29" s="421" t="s">
        <v>489</v>
      </c>
      <c r="D29" s="422"/>
      <c r="E29" s="422"/>
      <c r="F29" s="422"/>
      <c r="G29" s="422"/>
      <c r="H29" s="422"/>
      <c r="I29" s="113"/>
    </row>
    <row r="30" spans="1:10" ht="19.25" customHeight="1" x14ac:dyDescent="0.3">
      <c r="A30" s="93"/>
      <c r="B30" s="437" t="s">
        <v>351</v>
      </c>
      <c r="C30" s="440" t="s">
        <v>438</v>
      </c>
      <c r="D30" s="172"/>
      <c r="E30" s="361">
        <v>15000</v>
      </c>
      <c r="F30" s="207">
        <f t="shared" ref="F30:F37" si="1">SUM(D30:E30)</f>
        <v>15000</v>
      </c>
      <c r="G30" s="101">
        <v>0.25</v>
      </c>
      <c r="H30" s="187"/>
      <c r="I30" s="70">
        <v>4</v>
      </c>
    </row>
    <row r="31" spans="1:10" ht="18" customHeight="1" x14ac:dyDescent="0.3">
      <c r="A31" s="93"/>
      <c r="B31" s="438"/>
      <c r="C31" s="441"/>
      <c r="D31" s="165"/>
      <c r="E31" s="362">
        <v>7000</v>
      </c>
      <c r="F31" s="208">
        <f t="shared" si="1"/>
        <v>7000</v>
      </c>
      <c r="G31" s="103">
        <v>0.25</v>
      </c>
      <c r="H31" s="188"/>
      <c r="I31" s="71">
        <v>4</v>
      </c>
    </row>
    <row r="32" spans="1:10" ht="18" customHeight="1" thickBot="1" x14ac:dyDescent="0.35">
      <c r="A32" s="93"/>
      <c r="B32" s="439"/>
      <c r="C32" s="441"/>
      <c r="D32" s="173"/>
      <c r="E32" s="363">
        <v>1000</v>
      </c>
      <c r="F32" s="209">
        <f t="shared" si="1"/>
        <v>1000</v>
      </c>
      <c r="G32" s="105">
        <v>0.25</v>
      </c>
      <c r="H32" s="193"/>
      <c r="I32" s="177">
        <v>3</v>
      </c>
    </row>
    <row r="33" spans="1:9" x14ac:dyDescent="0.3">
      <c r="A33" s="93"/>
      <c r="B33" s="442" t="s">
        <v>352</v>
      </c>
      <c r="C33" s="440" t="s">
        <v>439</v>
      </c>
      <c r="D33" s="172"/>
      <c r="E33" s="361">
        <v>10000</v>
      </c>
      <c r="F33" s="207">
        <f t="shared" si="1"/>
        <v>10000</v>
      </c>
      <c r="G33" s="101">
        <v>0.25</v>
      </c>
      <c r="H33" s="187"/>
      <c r="I33" s="270">
        <v>4</v>
      </c>
    </row>
    <row r="34" spans="1:9" x14ac:dyDescent="0.3">
      <c r="A34" s="93"/>
      <c r="B34" s="443"/>
      <c r="C34" s="441"/>
      <c r="D34" s="165"/>
      <c r="E34" s="362">
        <v>2000</v>
      </c>
      <c r="F34" s="208">
        <f t="shared" si="1"/>
        <v>2000</v>
      </c>
      <c r="G34" s="103">
        <v>0.25</v>
      </c>
      <c r="H34" s="188"/>
      <c r="I34" s="271">
        <v>7</v>
      </c>
    </row>
    <row r="35" spans="1:9" x14ac:dyDescent="0.3">
      <c r="A35" s="93"/>
      <c r="B35" s="443"/>
      <c r="C35" s="441"/>
      <c r="D35" s="165"/>
      <c r="E35" s="362">
        <v>20000</v>
      </c>
      <c r="F35" s="208">
        <f t="shared" si="1"/>
        <v>20000</v>
      </c>
      <c r="G35" s="103">
        <v>0.25</v>
      </c>
      <c r="H35" s="188"/>
      <c r="I35" s="271">
        <v>4</v>
      </c>
    </row>
    <row r="36" spans="1:9" x14ac:dyDescent="0.3">
      <c r="A36" s="93"/>
      <c r="B36" s="443"/>
      <c r="C36" s="441"/>
      <c r="D36" s="165"/>
      <c r="E36" s="362">
        <v>10000</v>
      </c>
      <c r="F36" s="208">
        <f t="shared" si="1"/>
        <v>10000</v>
      </c>
      <c r="G36" s="103">
        <v>0.25</v>
      </c>
      <c r="H36" s="189"/>
      <c r="I36" s="274">
        <v>5</v>
      </c>
    </row>
    <row r="37" spans="1:9" ht="13.5" thickBot="1" x14ac:dyDescent="0.35">
      <c r="A37" s="93"/>
      <c r="B37" s="444"/>
      <c r="C37" s="445"/>
      <c r="D37" s="173"/>
      <c r="E37" s="363">
        <v>3000</v>
      </c>
      <c r="F37" s="209">
        <f t="shared" si="1"/>
        <v>3000</v>
      </c>
      <c r="G37" s="105">
        <v>0.25</v>
      </c>
      <c r="H37" s="191"/>
      <c r="I37" s="273">
        <v>7</v>
      </c>
    </row>
    <row r="38" spans="1:9" ht="13.5" thickBot="1" x14ac:dyDescent="0.35">
      <c r="A38" s="93"/>
      <c r="C38" s="122" t="s">
        <v>382</v>
      </c>
      <c r="D38" s="184">
        <f>SUM(D30:D37)</f>
        <v>0</v>
      </c>
      <c r="E38" s="184">
        <f>SUM(E30:E37)</f>
        <v>68000</v>
      </c>
      <c r="F38" s="215">
        <f>SUM(F30:F37)</f>
        <v>68000</v>
      </c>
      <c r="G38" s="276">
        <f>(G30*F30)+(G31*F31)+(G32*F32)+(G33*F33)+(G34*F34)+(G35*F35)+(G36*F36)+(G37*F37)</f>
        <v>17000</v>
      </c>
      <c r="H38" s="213"/>
      <c r="I38" s="112"/>
    </row>
    <row r="39" spans="1:9" ht="13.5" thickBot="1" x14ac:dyDescent="0.35">
      <c r="A39" s="93"/>
      <c r="B39" s="99" t="s">
        <v>353</v>
      </c>
      <c r="C39" s="446"/>
      <c r="D39" s="446"/>
      <c r="E39" s="446"/>
      <c r="F39" s="446"/>
      <c r="G39" s="447"/>
      <c r="H39" s="447"/>
      <c r="I39" s="113"/>
    </row>
    <row r="40" spans="1:9" ht="22.25" customHeight="1" x14ac:dyDescent="0.3">
      <c r="A40" s="93"/>
      <c r="B40" s="442" t="s">
        <v>354</v>
      </c>
      <c r="C40" s="440" t="s">
        <v>440</v>
      </c>
      <c r="D40" s="172"/>
      <c r="E40" s="361">
        <v>25000</v>
      </c>
      <c r="F40" s="83">
        <f t="shared" ref="F40:F46" si="2">SUM(D40:E40)</f>
        <v>25000</v>
      </c>
      <c r="G40" s="186">
        <v>0.5</v>
      </c>
      <c r="H40" s="187"/>
      <c r="I40" s="70">
        <v>4</v>
      </c>
    </row>
    <row r="41" spans="1:9" ht="18.649999999999999" customHeight="1" thickBot="1" x14ac:dyDescent="0.35">
      <c r="A41" s="93"/>
      <c r="B41" s="444"/>
      <c r="C41" s="445"/>
      <c r="D41" s="173"/>
      <c r="E41" s="363">
        <v>2000</v>
      </c>
      <c r="F41" s="79">
        <f t="shared" si="2"/>
        <v>2000</v>
      </c>
      <c r="G41" s="216">
        <v>0.5</v>
      </c>
      <c r="H41" s="214"/>
      <c r="I41" s="74">
        <v>7</v>
      </c>
    </row>
    <row r="42" spans="1:9" ht="13.75" customHeight="1" x14ac:dyDescent="0.3">
      <c r="A42" s="93"/>
      <c r="B42" s="442" t="s">
        <v>355</v>
      </c>
      <c r="C42" s="440" t="s">
        <v>441</v>
      </c>
      <c r="D42" s="172"/>
      <c r="E42" s="361">
        <v>2000</v>
      </c>
      <c r="F42" s="207">
        <f t="shared" si="2"/>
        <v>2000</v>
      </c>
      <c r="G42" s="186">
        <v>0.5</v>
      </c>
      <c r="H42" s="187"/>
      <c r="I42" s="70">
        <v>4</v>
      </c>
    </row>
    <row r="43" spans="1:9" x14ac:dyDescent="0.3">
      <c r="A43" s="93"/>
      <c r="B43" s="443"/>
      <c r="C43" s="441"/>
      <c r="D43" s="165"/>
      <c r="E43" s="362">
        <v>2800</v>
      </c>
      <c r="F43" s="208">
        <f t="shared" si="2"/>
        <v>2800</v>
      </c>
      <c r="G43" s="106">
        <v>0.5</v>
      </c>
      <c r="H43" s="188"/>
      <c r="I43" s="73">
        <v>5</v>
      </c>
    </row>
    <row r="44" spans="1:9" s="93" customFormat="1" x14ac:dyDescent="0.3">
      <c r="B44" s="443"/>
      <c r="C44" s="441"/>
      <c r="D44" s="165"/>
      <c r="E44" s="362">
        <v>2500</v>
      </c>
      <c r="F44" s="208">
        <f t="shared" si="2"/>
        <v>2500</v>
      </c>
      <c r="G44" s="106">
        <v>0.5</v>
      </c>
      <c r="H44" s="188"/>
      <c r="I44" s="73">
        <v>4</v>
      </c>
    </row>
    <row r="45" spans="1:9" s="93" customFormat="1" x14ac:dyDescent="0.3">
      <c r="B45" s="443"/>
      <c r="C45" s="441"/>
      <c r="D45" s="165"/>
      <c r="E45" s="362">
        <v>1500</v>
      </c>
      <c r="F45" s="208">
        <f t="shared" si="2"/>
        <v>1500</v>
      </c>
      <c r="G45" s="106">
        <v>0.5</v>
      </c>
      <c r="H45" s="188"/>
      <c r="I45" s="73">
        <v>4</v>
      </c>
    </row>
    <row r="46" spans="1:9" s="93" customFormat="1" x14ac:dyDescent="0.3">
      <c r="A46" s="87"/>
      <c r="B46" s="443"/>
      <c r="C46" s="441"/>
      <c r="D46" s="165"/>
      <c r="E46" s="362">
        <v>1400</v>
      </c>
      <c r="F46" s="208">
        <f t="shared" si="2"/>
        <v>1400</v>
      </c>
      <c r="G46" s="106">
        <v>0.5</v>
      </c>
      <c r="H46" s="189"/>
      <c r="I46" s="73">
        <v>7</v>
      </c>
    </row>
    <row r="47" spans="1:9" s="93" customFormat="1" ht="13.5" thickBot="1" x14ac:dyDescent="0.35">
      <c r="A47" s="87"/>
      <c r="B47" s="443"/>
      <c r="C47" s="445"/>
      <c r="D47" s="173"/>
      <c r="E47" s="363">
        <v>12000</v>
      </c>
      <c r="F47" s="209">
        <f t="shared" ref="F47:F55" si="3">SUM(D47:E47)</f>
        <v>12000</v>
      </c>
      <c r="G47" s="218">
        <v>0.5</v>
      </c>
      <c r="H47" s="191"/>
      <c r="I47" s="74">
        <v>4</v>
      </c>
    </row>
    <row r="48" spans="1:9" s="93" customFormat="1" ht="13.75" customHeight="1" x14ac:dyDescent="0.3">
      <c r="A48" s="87"/>
      <c r="B48" s="442" t="s">
        <v>356</v>
      </c>
      <c r="C48" s="430" t="s">
        <v>442</v>
      </c>
      <c r="D48" s="172"/>
      <c r="E48" s="364">
        <v>12000</v>
      </c>
      <c r="F48" s="207">
        <f t="shared" si="3"/>
        <v>12000</v>
      </c>
      <c r="G48" s="186">
        <v>0.5</v>
      </c>
      <c r="H48" s="196"/>
      <c r="I48" s="275">
        <v>4</v>
      </c>
    </row>
    <row r="49" spans="1:9" s="93" customFormat="1" x14ac:dyDescent="0.3">
      <c r="A49" s="87"/>
      <c r="B49" s="443"/>
      <c r="C49" s="431"/>
      <c r="D49" s="165"/>
      <c r="E49" s="362">
        <v>4500</v>
      </c>
      <c r="F49" s="208">
        <f t="shared" si="3"/>
        <v>4500</v>
      </c>
      <c r="G49" s="106">
        <v>0.5</v>
      </c>
      <c r="H49" s="189"/>
      <c r="I49" s="274">
        <v>4</v>
      </c>
    </row>
    <row r="50" spans="1:9" s="93" customFormat="1" x14ac:dyDescent="0.3">
      <c r="A50" s="87"/>
      <c r="B50" s="443"/>
      <c r="C50" s="431"/>
      <c r="D50" s="165"/>
      <c r="E50" s="362">
        <v>4104</v>
      </c>
      <c r="F50" s="208">
        <f t="shared" si="3"/>
        <v>4104</v>
      </c>
      <c r="G50" s="106">
        <v>0.5</v>
      </c>
      <c r="H50" s="189"/>
      <c r="I50" s="274">
        <v>4</v>
      </c>
    </row>
    <row r="51" spans="1:9" s="93" customFormat="1" x14ac:dyDescent="0.3">
      <c r="A51" s="87"/>
      <c r="B51" s="443"/>
      <c r="C51" s="431"/>
      <c r="D51" s="165"/>
      <c r="E51" s="362">
        <v>3763</v>
      </c>
      <c r="F51" s="208">
        <f t="shared" si="3"/>
        <v>3763</v>
      </c>
      <c r="G51" s="106">
        <v>0.5</v>
      </c>
      <c r="H51" s="189"/>
      <c r="I51" s="274">
        <v>4</v>
      </c>
    </row>
    <row r="52" spans="1:9" s="93" customFormat="1" x14ac:dyDescent="0.3">
      <c r="A52" s="87"/>
      <c r="B52" s="443"/>
      <c r="C52" s="431"/>
      <c r="D52" s="175"/>
      <c r="E52" s="362">
        <v>4230</v>
      </c>
      <c r="F52" s="208">
        <f t="shared" si="3"/>
        <v>4230</v>
      </c>
      <c r="G52" s="106">
        <v>0.5</v>
      </c>
      <c r="H52" s="299"/>
      <c r="I52" s="274">
        <v>4</v>
      </c>
    </row>
    <row r="53" spans="1:9" s="93" customFormat="1" x14ac:dyDescent="0.3">
      <c r="A53" s="87"/>
      <c r="B53" s="443"/>
      <c r="C53" s="431"/>
      <c r="D53" s="175"/>
      <c r="E53" s="362">
        <v>8000</v>
      </c>
      <c r="F53" s="208">
        <f t="shared" si="3"/>
        <v>8000</v>
      </c>
      <c r="G53" s="106">
        <v>0.5</v>
      </c>
      <c r="H53" s="299"/>
      <c r="I53" s="274">
        <v>4</v>
      </c>
    </row>
    <row r="54" spans="1:9" s="93" customFormat="1" x14ac:dyDescent="0.3">
      <c r="A54" s="87"/>
      <c r="B54" s="443"/>
      <c r="C54" s="431"/>
      <c r="D54" s="175"/>
      <c r="E54" s="362">
        <v>8000</v>
      </c>
      <c r="F54" s="208">
        <f t="shared" si="3"/>
        <v>8000</v>
      </c>
      <c r="G54" s="106">
        <v>0.5</v>
      </c>
      <c r="H54" s="299"/>
      <c r="I54" s="274">
        <v>4</v>
      </c>
    </row>
    <row r="55" spans="1:9" s="93" customFormat="1" ht="13.5" thickBot="1" x14ac:dyDescent="0.35">
      <c r="A55" s="87"/>
      <c r="B55" s="444"/>
      <c r="C55" s="432"/>
      <c r="D55" s="173"/>
      <c r="E55" s="362">
        <v>5000</v>
      </c>
      <c r="F55" s="208">
        <f t="shared" si="3"/>
        <v>5000</v>
      </c>
      <c r="G55" s="218">
        <v>0.5</v>
      </c>
      <c r="H55" s="191"/>
      <c r="I55" s="274">
        <v>4</v>
      </c>
    </row>
    <row r="56" spans="1:9" ht="13.5" thickBot="1" x14ac:dyDescent="0.35">
      <c r="C56" s="197" t="s">
        <v>382</v>
      </c>
      <c r="D56" s="198">
        <f>SUM(D40:D55)</f>
        <v>0</v>
      </c>
      <c r="E56" s="198">
        <f>SUM(E40:E55)</f>
        <v>98797</v>
      </c>
      <c r="F56" s="211">
        <f>SUM(F40:F55)</f>
        <v>98797</v>
      </c>
      <c r="G56" s="212">
        <f>(G40*F40)+(G41*F41)+(G42*F42)+(G43*F43)+(G44*F44)+(G45*F45)+(G46*F46)+(G47*F47)+(G48*F48)+(G49*F49)+(G50*F50)+(G51*F51)+(G55*F55)</f>
        <v>39283.5</v>
      </c>
      <c r="H56" s="213"/>
      <c r="I56" s="112"/>
    </row>
    <row r="57" spans="1:9" ht="13.5" thickBot="1" x14ac:dyDescent="0.35">
      <c r="B57" s="114"/>
      <c r="C57" s="115"/>
      <c r="D57" s="201"/>
      <c r="E57" s="201"/>
      <c r="F57" s="201"/>
      <c r="G57" s="201"/>
      <c r="H57" s="201"/>
      <c r="I57" s="116"/>
    </row>
    <row r="58" spans="1:9" ht="29" customHeight="1" thickBot="1" x14ac:dyDescent="0.35">
      <c r="B58" s="202" t="s">
        <v>357</v>
      </c>
      <c r="C58" s="407" t="s">
        <v>477</v>
      </c>
      <c r="D58" s="408"/>
      <c r="E58" s="408"/>
      <c r="F58" s="408"/>
      <c r="G58" s="408"/>
      <c r="H58" s="409"/>
      <c r="I58" s="116"/>
    </row>
    <row r="59" spans="1:9" ht="14.5" customHeight="1" thickBot="1" x14ac:dyDescent="0.35">
      <c r="B59" s="204" t="s">
        <v>358</v>
      </c>
      <c r="C59" s="448" t="s">
        <v>487</v>
      </c>
      <c r="D59" s="403"/>
      <c r="E59" s="403"/>
      <c r="F59" s="404"/>
      <c r="G59" s="404"/>
      <c r="H59" s="449"/>
      <c r="I59" s="113"/>
    </row>
    <row r="60" spans="1:9" ht="13.75" customHeight="1" x14ac:dyDescent="0.3">
      <c r="B60" s="442" t="s">
        <v>359</v>
      </c>
      <c r="C60" s="430" t="s">
        <v>443</v>
      </c>
      <c r="D60" s="172">
        <v>20000</v>
      </c>
      <c r="E60" s="161"/>
      <c r="F60" s="207">
        <f t="shared" ref="F60:F66" si="4">SUM(D60:E60)</f>
        <v>20000</v>
      </c>
      <c r="G60" s="309">
        <v>0.5</v>
      </c>
      <c r="H60" s="187"/>
      <c r="I60" s="70">
        <v>4</v>
      </c>
    </row>
    <row r="61" spans="1:9" x14ac:dyDescent="0.3">
      <c r="B61" s="443"/>
      <c r="C61" s="431"/>
      <c r="D61" s="165">
        <v>5000</v>
      </c>
      <c r="E61" s="163"/>
      <c r="F61" s="208">
        <f t="shared" si="4"/>
        <v>5000</v>
      </c>
      <c r="G61" s="310">
        <v>0.5</v>
      </c>
      <c r="H61" s="188"/>
      <c r="I61" s="73">
        <v>4</v>
      </c>
    </row>
    <row r="62" spans="1:9" ht="13.5" thickBot="1" x14ac:dyDescent="0.35">
      <c r="B62" s="443"/>
      <c r="C62" s="431"/>
      <c r="D62" s="173">
        <v>1000</v>
      </c>
      <c r="E62" s="170"/>
      <c r="F62" s="209">
        <f t="shared" si="4"/>
        <v>1000</v>
      </c>
      <c r="G62" s="310">
        <v>0.5</v>
      </c>
      <c r="H62" s="193"/>
      <c r="I62" s="74">
        <v>7</v>
      </c>
    </row>
    <row r="63" spans="1:9" ht="13.75" customHeight="1" thickBot="1" x14ac:dyDescent="0.35">
      <c r="B63" s="442" t="s">
        <v>360</v>
      </c>
      <c r="C63" s="430" t="s">
        <v>444</v>
      </c>
      <c r="D63" s="172">
        <f>5000*6</f>
        <v>30000</v>
      </c>
      <c r="E63" s="161"/>
      <c r="F63" s="207">
        <f t="shared" si="4"/>
        <v>30000</v>
      </c>
      <c r="G63" s="309">
        <v>0.25</v>
      </c>
      <c r="H63" s="187"/>
      <c r="I63" s="270">
        <v>6</v>
      </c>
    </row>
    <row r="64" spans="1:9" ht="13.5" thickBot="1" x14ac:dyDescent="0.35">
      <c r="B64" s="443"/>
      <c r="C64" s="431"/>
      <c r="D64" s="165">
        <v>5000</v>
      </c>
      <c r="E64" s="163"/>
      <c r="F64" s="208">
        <f t="shared" si="4"/>
        <v>5000</v>
      </c>
      <c r="G64" s="309">
        <v>0.25</v>
      </c>
      <c r="H64" s="188"/>
      <c r="I64" s="274">
        <v>5</v>
      </c>
    </row>
    <row r="65" spans="1:10" ht="13.5" thickBot="1" x14ac:dyDescent="0.35">
      <c r="B65" s="443"/>
      <c r="C65" s="431"/>
      <c r="D65" s="165">
        <v>3000</v>
      </c>
      <c r="E65" s="163"/>
      <c r="F65" s="208">
        <f t="shared" si="4"/>
        <v>3000</v>
      </c>
      <c r="G65" s="309">
        <v>0.25</v>
      </c>
      <c r="H65" s="188"/>
      <c r="I65" s="271">
        <v>4</v>
      </c>
    </row>
    <row r="66" spans="1:10" ht="13.5" thickBot="1" x14ac:dyDescent="0.35">
      <c r="A66" s="93"/>
      <c r="B66" s="444"/>
      <c r="C66" s="432"/>
      <c r="D66" s="173">
        <v>1000</v>
      </c>
      <c r="E66" s="170"/>
      <c r="F66" s="209">
        <f t="shared" si="4"/>
        <v>1000</v>
      </c>
      <c r="G66" s="309">
        <v>0.25</v>
      </c>
      <c r="H66" s="191"/>
      <c r="I66" s="272">
        <v>7</v>
      </c>
    </row>
    <row r="67" spans="1:10" s="93" customFormat="1" ht="13.5" thickBot="1" x14ac:dyDescent="0.35">
      <c r="A67" s="87"/>
      <c r="B67" s="87"/>
      <c r="C67" s="109" t="s">
        <v>382</v>
      </c>
      <c r="D67" s="110">
        <f>SUM(D60:D66)</f>
        <v>65000</v>
      </c>
      <c r="E67" s="110">
        <f>SUM(E60:E66)</f>
        <v>0</v>
      </c>
      <c r="F67" s="184">
        <f>SUM(F60:F66)</f>
        <v>65000</v>
      </c>
      <c r="G67" s="176">
        <f>(G60*F60)+(G61*F61)+(G62*F62)+(G63*F63)+(G64*F64)+(G65*F65)+(G66*F66)</f>
        <v>22750</v>
      </c>
      <c r="H67" s="185"/>
      <c r="I67" s="112"/>
    </row>
    <row r="68" spans="1:10" ht="14.5" customHeight="1" thickBot="1" x14ac:dyDescent="0.35">
      <c r="B68" s="203" t="s">
        <v>361</v>
      </c>
      <c r="C68" s="403" t="s">
        <v>486</v>
      </c>
      <c r="D68" s="403"/>
      <c r="E68" s="403"/>
      <c r="F68" s="404"/>
      <c r="G68" s="404"/>
      <c r="H68" s="405"/>
      <c r="I68" s="112"/>
      <c r="J68" s="93"/>
    </row>
    <row r="69" spans="1:10" ht="13.75" customHeight="1" x14ac:dyDescent="0.3">
      <c r="B69" s="442" t="s">
        <v>362</v>
      </c>
      <c r="C69" s="450" t="s">
        <v>445</v>
      </c>
      <c r="D69" s="172">
        <f>5000*6</f>
        <v>30000</v>
      </c>
      <c r="E69" s="219"/>
      <c r="F69" s="207">
        <f t="shared" ref="F69:F76" si="5">SUM(D69:E69)</f>
        <v>30000</v>
      </c>
      <c r="G69" s="186">
        <v>1</v>
      </c>
      <c r="H69" s="187"/>
      <c r="I69" s="70">
        <v>6</v>
      </c>
      <c r="J69" s="93"/>
    </row>
    <row r="70" spans="1:10" x14ac:dyDescent="0.3">
      <c r="B70" s="443"/>
      <c r="C70" s="451"/>
      <c r="D70" s="165">
        <v>5000</v>
      </c>
      <c r="E70" s="220"/>
      <c r="F70" s="208">
        <f t="shared" si="5"/>
        <v>5000</v>
      </c>
      <c r="G70" s="106">
        <v>1</v>
      </c>
      <c r="H70" s="188"/>
      <c r="I70" s="73">
        <v>4</v>
      </c>
      <c r="J70" s="93"/>
    </row>
    <row r="71" spans="1:10" ht="13.5" thickBot="1" x14ac:dyDescent="0.35">
      <c r="B71" s="444"/>
      <c r="C71" s="452"/>
      <c r="D71" s="173">
        <v>1000</v>
      </c>
      <c r="E71" s="221"/>
      <c r="F71" s="209">
        <f t="shared" si="5"/>
        <v>1000</v>
      </c>
      <c r="G71" s="192">
        <v>1</v>
      </c>
      <c r="H71" s="193"/>
      <c r="I71" s="69">
        <v>7</v>
      </c>
      <c r="J71" s="93"/>
    </row>
    <row r="72" spans="1:10" ht="16.25" customHeight="1" x14ac:dyDescent="0.3">
      <c r="B72" s="442" t="s">
        <v>446</v>
      </c>
      <c r="C72" s="440" t="s">
        <v>447</v>
      </c>
      <c r="D72" s="172">
        <v>20000</v>
      </c>
      <c r="E72" s="219"/>
      <c r="F72" s="207">
        <f t="shared" si="5"/>
        <v>20000</v>
      </c>
      <c r="G72" s="186">
        <v>1</v>
      </c>
      <c r="H72" s="187"/>
      <c r="I72" s="70">
        <v>4</v>
      </c>
    </row>
    <row r="73" spans="1:10" ht="16.25" customHeight="1" x14ac:dyDescent="0.3">
      <c r="B73" s="443"/>
      <c r="C73" s="441"/>
      <c r="D73" s="165">
        <v>2000</v>
      </c>
      <c r="E73" s="220"/>
      <c r="F73" s="208">
        <f t="shared" si="5"/>
        <v>2000</v>
      </c>
      <c r="G73" s="106">
        <v>1</v>
      </c>
      <c r="H73" s="188"/>
      <c r="I73" s="73">
        <v>4</v>
      </c>
    </row>
    <row r="74" spans="1:10" ht="16.25" customHeight="1" x14ac:dyDescent="0.3">
      <c r="B74" s="443"/>
      <c r="C74" s="441"/>
      <c r="D74" s="165">
        <v>1000</v>
      </c>
      <c r="E74" s="220"/>
      <c r="F74" s="208">
        <f t="shared" si="5"/>
        <v>1000</v>
      </c>
      <c r="G74" s="106">
        <v>1</v>
      </c>
      <c r="H74" s="188"/>
      <c r="I74" s="73">
        <v>7</v>
      </c>
    </row>
    <row r="75" spans="1:10" ht="16.25" customHeight="1" thickBot="1" x14ac:dyDescent="0.35">
      <c r="B75" s="444"/>
      <c r="C75" s="445"/>
      <c r="D75" s="173">
        <v>3000</v>
      </c>
      <c r="E75" s="221"/>
      <c r="F75" s="209">
        <f t="shared" si="5"/>
        <v>3000</v>
      </c>
      <c r="G75" s="192">
        <v>1</v>
      </c>
      <c r="H75" s="191"/>
      <c r="I75" s="74">
        <v>7</v>
      </c>
    </row>
    <row r="76" spans="1:10" ht="20.5" customHeight="1" x14ac:dyDescent="0.3">
      <c r="B76" s="453" t="s">
        <v>363</v>
      </c>
      <c r="C76" s="455" t="s">
        <v>448</v>
      </c>
      <c r="D76" s="167">
        <v>12000</v>
      </c>
      <c r="E76" s="268"/>
      <c r="F76" s="269">
        <f t="shared" si="5"/>
        <v>12000</v>
      </c>
      <c r="G76" s="194">
        <v>1</v>
      </c>
      <c r="H76" s="217"/>
      <c r="I76" s="71">
        <v>4</v>
      </c>
    </row>
    <row r="77" spans="1:10" ht="20.5" customHeight="1" thickBot="1" x14ac:dyDescent="0.35">
      <c r="B77" s="454"/>
      <c r="C77" s="456"/>
      <c r="D77" s="173">
        <v>2000</v>
      </c>
      <c r="E77" s="221"/>
      <c r="F77" s="209">
        <f>SUM(D77:E77)</f>
        <v>2000</v>
      </c>
      <c r="G77" s="192">
        <v>1</v>
      </c>
      <c r="H77" s="191"/>
      <c r="I77" s="74">
        <v>5</v>
      </c>
    </row>
    <row r="78" spans="1:10" ht="13.5" thickBot="1" x14ac:dyDescent="0.35">
      <c r="C78" s="197" t="s">
        <v>382</v>
      </c>
      <c r="D78" s="198">
        <f>SUM(D69:D77)</f>
        <v>76000</v>
      </c>
      <c r="E78" s="198">
        <f>SUM(E69:E77)</f>
        <v>0</v>
      </c>
      <c r="F78" s="211">
        <f>SUM(F69:F77)</f>
        <v>76000</v>
      </c>
      <c r="G78" s="212">
        <f>(G69*F69)+(G70*F70)+(G71*F71)+(G72*F72)+(G73*F73)+(G74*F74)+(G75*F75)+(G76*F76)+(G77*F77)</f>
        <v>76000</v>
      </c>
      <c r="H78" s="213"/>
      <c r="I78" s="112"/>
    </row>
    <row r="79" spans="1:10" ht="32.5" customHeight="1" thickBot="1" x14ac:dyDescent="0.35">
      <c r="B79" s="203" t="s">
        <v>364</v>
      </c>
      <c r="C79" s="403" t="s">
        <v>485</v>
      </c>
      <c r="D79" s="403"/>
      <c r="E79" s="403"/>
      <c r="F79" s="403"/>
      <c r="G79" s="403"/>
      <c r="H79" s="406"/>
      <c r="I79" s="113"/>
    </row>
    <row r="80" spans="1:10" ht="13.75" customHeight="1" x14ac:dyDescent="0.3">
      <c r="B80" s="457" t="s">
        <v>365</v>
      </c>
      <c r="C80" s="459" t="s">
        <v>449</v>
      </c>
      <c r="D80" s="172">
        <v>8000</v>
      </c>
      <c r="E80" s="161"/>
      <c r="F80" s="83">
        <f t="shared" ref="F80:F86" si="6">SUM(D80:E80)</f>
        <v>8000</v>
      </c>
      <c r="G80" s="186">
        <v>0.5</v>
      </c>
      <c r="H80" s="187"/>
      <c r="I80" s="70">
        <v>6</v>
      </c>
    </row>
    <row r="81" spans="1:9" ht="13.5" thickBot="1" x14ac:dyDescent="0.35">
      <c r="B81" s="458"/>
      <c r="C81" s="460"/>
      <c r="D81" s="173">
        <v>2000</v>
      </c>
      <c r="E81" s="170"/>
      <c r="F81" s="85">
        <f t="shared" si="6"/>
        <v>2000</v>
      </c>
      <c r="G81" s="192">
        <v>0.5</v>
      </c>
      <c r="H81" s="193"/>
      <c r="I81" s="73">
        <v>4</v>
      </c>
    </row>
    <row r="82" spans="1:9" ht="13.75" customHeight="1" x14ac:dyDescent="0.3">
      <c r="B82" s="457" t="s">
        <v>366</v>
      </c>
      <c r="C82" s="461" t="s">
        <v>450</v>
      </c>
      <c r="D82" s="172">
        <v>10000</v>
      </c>
      <c r="E82" s="161"/>
      <c r="F82" s="83">
        <f t="shared" si="6"/>
        <v>10000</v>
      </c>
      <c r="G82" s="186">
        <v>0.5</v>
      </c>
      <c r="H82" s="187"/>
      <c r="I82" s="70">
        <v>6</v>
      </c>
    </row>
    <row r="83" spans="1:9" ht="13.5" thickBot="1" x14ac:dyDescent="0.35">
      <c r="A83" s="93"/>
      <c r="B83" s="458"/>
      <c r="C83" s="462"/>
      <c r="D83" s="173">
        <v>5000</v>
      </c>
      <c r="E83" s="170"/>
      <c r="F83" s="85">
        <f t="shared" si="6"/>
        <v>5000</v>
      </c>
      <c r="G83" s="192">
        <v>0.5</v>
      </c>
      <c r="H83" s="193"/>
      <c r="I83" s="73">
        <v>5</v>
      </c>
    </row>
    <row r="84" spans="1:9" s="93" customFormat="1" ht="13.75" customHeight="1" x14ac:dyDescent="0.3">
      <c r="A84" s="87"/>
      <c r="B84" s="463" t="s">
        <v>367</v>
      </c>
      <c r="C84" s="466" t="s">
        <v>451</v>
      </c>
      <c r="D84" s="172">
        <v>10000</v>
      </c>
      <c r="E84" s="161"/>
      <c r="F84" s="83">
        <f t="shared" si="6"/>
        <v>10000</v>
      </c>
      <c r="G84" s="186">
        <v>0.5</v>
      </c>
      <c r="H84" s="187"/>
      <c r="I84" s="70">
        <v>4</v>
      </c>
    </row>
    <row r="85" spans="1:9" x14ac:dyDescent="0.3">
      <c r="B85" s="464"/>
      <c r="C85" s="467"/>
      <c r="D85" s="165">
        <v>5000</v>
      </c>
      <c r="E85" s="163"/>
      <c r="F85" s="84">
        <f t="shared" si="6"/>
        <v>5000</v>
      </c>
      <c r="G85" s="106">
        <v>0.5</v>
      </c>
      <c r="H85" s="188"/>
      <c r="I85" s="73">
        <v>4</v>
      </c>
    </row>
    <row r="86" spans="1:9" x14ac:dyDescent="0.3">
      <c r="B86" s="464"/>
      <c r="C86" s="467"/>
      <c r="D86" s="165">
        <v>10000</v>
      </c>
      <c r="E86" s="163"/>
      <c r="F86" s="84">
        <f t="shared" si="6"/>
        <v>10000</v>
      </c>
      <c r="G86" s="107">
        <v>0.5</v>
      </c>
      <c r="H86" s="189"/>
      <c r="I86" s="73">
        <v>4</v>
      </c>
    </row>
    <row r="87" spans="1:9" ht="13.5" thickBot="1" x14ac:dyDescent="0.35">
      <c r="B87" s="465"/>
      <c r="C87" s="468"/>
      <c r="D87" s="173">
        <v>1000</v>
      </c>
      <c r="E87" s="170"/>
      <c r="F87" s="85">
        <f t="shared" ref="F87:F91" si="7">SUM(D87:E87)</f>
        <v>1000</v>
      </c>
      <c r="G87" s="190">
        <v>0.5</v>
      </c>
      <c r="H87" s="191"/>
      <c r="I87" s="69">
        <v>7</v>
      </c>
    </row>
    <row r="88" spans="1:9" x14ac:dyDescent="0.3">
      <c r="B88" s="464" t="s">
        <v>368</v>
      </c>
      <c r="C88" s="467" t="s">
        <v>452</v>
      </c>
      <c r="D88" s="172">
        <v>50000</v>
      </c>
      <c r="E88" s="161"/>
      <c r="F88" s="83">
        <f t="shared" si="7"/>
        <v>50000</v>
      </c>
      <c r="G88" s="195">
        <v>0.5</v>
      </c>
      <c r="H88" s="196"/>
      <c r="I88" s="70">
        <v>4</v>
      </c>
    </row>
    <row r="89" spans="1:9" x14ac:dyDescent="0.3">
      <c r="B89" s="464"/>
      <c r="C89" s="467"/>
      <c r="D89" s="165">
        <v>200000</v>
      </c>
      <c r="E89" s="163"/>
      <c r="F89" s="84">
        <f t="shared" si="7"/>
        <v>200000</v>
      </c>
      <c r="G89" s="107">
        <v>0.5</v>
      </c>
      <c r="H89" s="189"/>
      <c r="I89" s="72">
        <v>6</v>
      </c>
    </row>
    <row r="90" spans="1:9" ht="13.5" thickBot="1" x14ac:dyDescent="0.35">
      <c r="B90" s="465"/>
      <c r="C90" s="468"/>
      <c r="D90" s="173">
        <v>300000</v>
      </c>
      <c r="E90" s="170"/>
      <c r="F90" s="85">
        <f t="shared" si="7"/>
        <v>300000</v>
      </c>
      <c r="G90" s="190">
        <v>0.5</v>
      </c>
      <c r="H90" s="191"/>
      <c r="I90" s="74">
        <v>4</v>
      </c>
    </row>
    <row r="91" spans="1:9" ht="23.5" thickBot="1" x14ac:dyDescent="0.35">
      <c r="B91" s="293" t="s">
        <v>369</v>
      </c>
      <c r="C91" s="76" t="s">
        <v>453</v>
      </c>
      <c r="D91" s="164">
        <v>30000</v>
      </c>
      <c r="E91" s="174"/>
      <c r="F91" s="205">
        <f t="shared" si="7"/>
        <v>30000</v>
      </c>
      <c r="G91" s="206">
        <v>0.5</v>
      </c>
      <c r="H91" s="200"/>
      <c r="I91" s="77">
        <v>4</v>
      </c>
    </row>
    <row r="92" spans="1:9" ht="13.5" thickBot="1" x14ac:dyDescent="0.35">
      <c r="C92" s="197" t="s">
        <v>382</v>
      </c>
      <c r="D92" s="198">
        <f>SUM(D80:D91)</f>
        <v>631000</v>
      </c>
      <c r="E92" s="198">
        <f>SUM(E80:E91)</f>
        <v>0</v>
      </c>
      <c r="F92" s="198">
        <f>SUM(F80:F91)</f>
        <v>631000</v>
      </c>
      <c r="G92" s="199">
        <f>(G80*F80)+(G81*F81)+(G82*F82)+(G83*F83)+(G84*F84)+(G85*F85)+(G86*F86)+(G87*F87)+(G88*F88)+(G89*F89)+(G90*F90)+(G91*F91)</f>
        <v>315500</v>
      </c>
      <c r="H92" s="200"/>
      <c r="I92" s="112"/>
    </row>
    <row r="93" spans="1:9" ht="15.75" customHeight="1" thickBot="1" x14ac:dyDescent="0.35">
      <c r="B93" s="118"/>
      <c r="C93" s="114"/>
      <c r="D93" s="119"/>
      <c r="E93" s="119"/>
      <c r="F93" s="119"/>
      <c r="G93" s="119"/>
      <c r="H93" s="114"/>
      <c r="I93" s="120"/>
    </row>
    <row r="94" spans="1:9" ht="29.5" customHeight="1" thickBot="1" x14ac:dyDescent="0.35">
      <c r="B94" s="202" t="s">
        <v>370</v>
      </c>
      <c r="C94" s="407" t="s">
        <v>478</v>
      </c>
      <c r="D94" s="408"/>
      <c r="E94" s="408"/>
      <c r="F94" s="408"/>
      <c r="G94" s="408"/>
      <c r="H94" s="409"/>
      <c r="I94" s="117"/>
    </row>
    <row r="95" spans="1:9" ht="13.75" customHeight="1" thickBot="1" x14ac:dyDescent="0.35">
      <c r="B95" s="203" t="s">
        <v>371</v>
      </c>
      <c r="C95" s="403" t="s">
        <v>483</v>
      </c>
      <c r="D95" s="403"/>
      <c r="E95" s="403"/>
      <c r="F95" s="403"/>
      <c r="G95" s="403"/>
      <c r="H95" s="406"/>
      <c r="I95" s="113"/>
    </row>
    <row r="96" spans="1:9" ht="13" customHeight="1" x14ac:dyDescent="0.3">
      <c r="B96" s="463" t="s">
        <v>454</v>
      </c>
      <c r="C96" s="474" t="s">
        <v>482</v>
      </c>
      <c r="D96" s="165">
        <v>10000</v>
      </c>
      <c r="E96" s="161"/>
      <c r="F96" s="207">
        <f>SUM(D96:E96)</f>
        <v>10000</v>
      </c>
      <c r="G96" s="186">
        <v>0</v>
      </c>
      <c r="H96" s="187"/>
      <c r="I96" s="270">
        <v>4</v>
      </c>
    </row>
    <row r="97" spans="2:9" ht="13" customHeight="1" x14ac:dyDescent="0.3">
      <c r="B97" s="464"/>
      <c r="C97" s="475"/>
      <c r="D97" s="165">
        <v>12000</v>
      </c>
      <c r="E97" s="162"/>
      <c r="F97" s="208">
        <f t="shared" ref="F97:F98" si="8">SUM(D97:E97)</f>
        <v>12000</v>
      </c>
      <c r="G97" s="106">
        <v>0</v>
      </c>
      <c r="H97" s="291"/>
      <c r="I97" s="271">
        <v>5</v>
      </c>
    </row>
    <row r="98" spans="2:9" ht="23.5" thickBot="1" x14ac:dyDescent="0.35">
      <c r="B98" s="478"/>
      <c r="C98" s="75" t="s">
        <v>455</v>
      </c>
      <c r="D98" s="165">
        <v>20000</v>
      </c>
      <c r="E98" s="163"/>
      <c r="F98" s="208">
        <f t="shared" si="8"/>
        <v>20000</v>
      </c>
      <c r="G98" s="106">
        <v>0</v>
      </c>
      <c r="H98" s="188"/>
      <c r="I98" s="274">
        <v>4</v>
      </c>
    </row>
    <row r="99" spans="2:9" ht="23" x14ac:dyDescent="0.3">
      <c r="B99" s="463" t="s">
        <v>484</v>
      </c>
      <c r="C99" s="75" t="s">
        <v>456</v>
      </c>
      <c r="D99" s="165">
        <v>20000</v>
      </c>
      <c r="E99" s="163"/>
      <c r="F99" s="208">
        <f>SUM(D99:E99)</f>
        <v>20000</v>
      </c>
      <c r="G99" s="106">
        <v>0.25</v>
      </c>
      <c r="H99" s="188"/>
      <c r="I99" s="274">
        <v>4</v>
      </c>
    </row>
    <row r="100" spans="2:9" x14ac:dyDescent="0.3">
      <c r="B100" s="464"/>
      <c r="C100" s="476" t="s">
        <v>457</v>
      </c>
      <c r="D100" s="292">
        <v>5000</v>
      </c>
      <c r="E100" s="163"/>
      <c r="F100" s="208">
        <f>SUM(D100:E100)</f>
        <v>5000</v>
      </c>
      <c r="G100" s="106">
        <v>0.25</v>
      </c>
      <c r="H100" s="188"/>
      <c r="I100" s="274">
        <v>4</v>
      </c>
    </row>
    <row r="101" spans="2:9" ht="13.5" thickBot="1" x14ac:dyDescent="0.35">
      <c r="B101" s="465"/>
      <c r="C101" s="477"/>
      <c r="D101" s="165">
        <v>5000</v>
      </c>
      <c r="E101" s="163"/>
      <c r="F101" s="208">
        <f>SUM(D101:E101)</f>
        <v>5000</v>
      </c>
      <c r="G101" s="106">
        <v>0.25</v>
      </c>
      <c r="H101" s="188"/>
      <c r="I101" s="274">
        <v>3</v>
      </c>
    </row>
    <row r="102" spans="2:9" ht="13.5" thickBot="1" x14ac:dyDescent="0.35">
      <c r="C102" s="197" t="s">
        <v>382</v>
      </c>
      <c r="D102" s="198">
        <f>SUM(D96:D101)</f>
        <v>72000</v>
      </c>
      <c r="E102" s="211">
        <f>SUM(E96:E101)</f>
        <v>0</v>
      </c>
      <c r="F102" s="211">
        <f>SUM(F96:F101)</f>
        <v>72000</v>
      </c>
      <c r="G102" s="212">
        <f>(G96*F96)+(G97*F97)+(G98*F98)+(G99*F99)+(G100*F100)+(G101*F101)</f>
        <v>7500</v>
      </c>
      <c r="H102" s="213"/>
      <c r="I102" s="112"/>
    </row>
    <row r="103" spans="2:9" ht="13.75" customHeight="1" thickBot="1" x14ac:dyDescent="0.35">
      <c r="B103" s="203" t="s">
        <v>372</v>
      </c>
      <c r="C103" s="403" t="s">
        <v>479</v>
      </c>
      <c r="D103" s="404"/>
      <c r="E103" s="404"/>
      <c r="F103" s="404"/>
      <c r="G103" s="404"/>
      <c r="H103" s="405"/>
      <c r="I103" s="113"/>
    </row>
    <row r="104" spans="2:9" ht="13.75" customHeight="1" x14ac:dyDescent="0.3">
      <c r="B104" s="457" t="s">
        <v>373</v>
      </c>
      <c r="C104" s="469" t="s">
        <v>458</v>
      </c>
      <c r="D104" s="172"/>
      <c r="E104" s="361">
        <v>5000</v>
      </c>
      <c r="F104" s="207">
        <f t="shared" ref="F104:F113" si="9">SUM(D104:E104)</f>
        <v>5000</v>
      </c>
      <c r="G104" s="186">
        <v>0.25</v>
      </c>
      <c r="H104" s="187"/>
      <c r="I104" s="270">
        <v>4</v>
      </c>
    </row>
    <row r="105" spans="2:9" ht="13.5" thickBot="1" x14ac:dyDescent="0.35">
      <c r="B105" s="473"/>
      <c r="C105" s="469"/>
      <c r="D105" s="173"/>
      <c r="E105" s="363">
        <v>15000</v>
      </c>
      <c r="F105" s="209">
        <f t="shared" si="9"/>
        <v>15000</v>
      </c>
      <c r="G105" s="192">
        <v>0.25</v>
      </c>
      <c r="H105" s="193"/>
      <c r="I105" s="273">
        <v>7</v>
      </c>
    </row>
    <row r="106" spans="2:9" x14ac:dyDescent="0.3">
      <c r="B106" s="457" t="s">
        <v>374</v>
      </c>
      <c r="C106" s="461" t="s">
        <v>459</v>
      </c>
      <c r="D106" s="172"/>
      <c r="E106" s="361">
        <v>10000</v>
      </c>
      <c r="F106" s="83">
        <f t="shared" si="9"/>
        <v>10000</v>
      </c>
      <c r="G106" s="186">
        <v>0.25</v>
      </c>
      <c r="H106" s="187"/>
      <c r="I106" s="71">
        <v>4</v>
      </c>
    </row>
    <row r="107" spans="2:9" x14ac:dyDescent="0.3">
      <c r="B107" s="458"/>
      <c r="C107" s="469"/>
      <c r="D107" s="165"/>
      <c r="E107" s="362">
        <v>6000</v>
      </c>
      <c r="F107" s="84">
        <f t="shared" si="9"/>
        <v>6000</v>
      </c>
      <c r="G107" s="106">
        <v>0.25</v>
      </c>
      <c r="H107" s="188"/>
      <c r="I107" s="73">
        <v>4</v>
      </c>
    </row>
    <row r="108" spans="2:9" ht="13.5" thickBot="1" x14ac:dyDescent="0.35">
      <c r="B108" s="458"/>
      <c r="C108" s="469"/>
      <c r="D108" s="175"/>
      <c r="E108" s="365">
        <v>7000</v>
      </c>
      <c r="F108" s="79">
        <f t="shared" si="9"/>
        <v>7000</v>
      </c>
      <c r="G108" s="183">
        <v>0.25</v>
      </c>
      <c r="H108" s="214"/>
      <c r="I108" s="69">
        <v>4</v>
      </c>
    </row>
    <row r="109" spans="2:9" ht="13.75" customHeight="1" x14ac:dyDescent="0.3">
      <c r="B109" s="470" t="s">
        <v>460</v>
      </c>
      <c r="C109" s="461" t="s">
        <v>461</v>
      </c>
      <c r="D109" s="172"/>
      <c r="E109" s="361">
        <v>5000</v>
      </c>
      <c r="F109" s="207">
        <f t="shared" si="9"/>
        <v>5000</v>
      </c>
      <c r="G109" s="186">
        <v>0.25</v>
      </c>
      <c r="H109" s="187"/>
      <c r="I109" s="70">
        <v>4</v>
      </c>
    </row>
    <row r="110" spans="2:9" ht="13.75" customHeight="1" x14ac:dyDescent="0.3">
      <c r="B110" s="471"/>
      <c r="C110" s="469"/>
      <c r="D110" s="167"/>
      <c r="E110" s="362">
        <f>1000*24*50%</f>
        <v>12000</v>
      </c>
      <c r="F110" s="208">
        <f t="shared" si="9"/>
        <v>12000</v>
      </c>
      <c r="G110" s="106">
        <v>0.25</v>
      </c>
      <c r="H110" s="188"/>
      <c r="I110" s="307">
        <v>1</v>
      </c>
    </row>
    <row r="111" spans="2:9" ht="13.75" customHeight="1" x14ac:dyDescent="0.3">
      <c r="B111" s="471"/>
      <c r="C111" s="469"/>
      <c r="D111" s="167"/>
      <c r="E111" s="364">
        <v>4700</v>
      </c>
      <c r="F111" s="208">
        <f t="shared" si="9"/>
        <v>4700</v>
      </c>
      <c r="G111" s="106">
        <v>0.25</v>
      </c>
      <c r="H111" s="188"/>
      <c r="I111" s="71">
        <v>1</v>
      </c>
    </row>
    <row r="112" spans="2:9" x14ac:dyDescent="0.3">
      <c r="B112" s="471"/>
      <c r="C112" s="469"/>
      <c r="D112" s="165"/>
      <c r="E112" s="362">
        <v>8000</v>
      </c>
      <c r="F112" s="208">
        <f t="shared" si="9"/>
        <v>8000</v>
      </c>
      <c r="G112" s="106">
        <v>0.25</v>
      </c>
      <c r="H112" s="189"/>
      <c r="I112" s="73">
        <v>4</v>
      </c>
    </row>
    <row r="113" spans="2:9" ht="13.5" thickBot="1" x14ac:dyDescent="0.35">
      <c r="B113" s="472"/>
      <c r="C113" s="462"/>
      <c r="D113" s="173"/>
      <c r="E113" s="363">
        <v>10000</v>
      </c>
      <c r="F113" s="306">
        <f t="shared" si="9"/>
        <v>10000</v>
      </c>
      <c r="G113" s="308">
        <v>0.25</v>
      </c>
      <c r="H113" s="213"/>
      <c r="I113" s="74">
        <v>7</v>
      </c>
    </row>
    <row r="114" spans="2:9" ht="13.5" thickBot="1" x14ac:dyDescent="0.35">
      <c r="C114" s="210" t="s">
        <v>382</v>
      </c>
      <c r="D114" s="211">
        <f>SUM(D104:D113)</f>
        <v>0</v>
      </c>
      <c r="E114" s="366">
        <f>SUM(E104:E113)</f>
        <v>82700</v>
      </c>
      <c r="F114" s="211">
        <f>SUM(F104:F113)</f>
        <v>82700</v>
      </c>
      <c r="G114" s="212">
        <f>(G104*F104)+(G105*F105)+(G106*F106)+(G107*F107)+(G108*F108)+(G109*F109)+(G112*F112)+(G113*F113)</f>
        <v>16500</v>
      </c>
      <c r="H114" s="213"/>
      <c r="I114" s="112"/>
    </row>
    <row r="115" spans="2:9" ht="15.75" customHeight="1" x14ac:dyDescent="0.3">
      <c r="B115" s="118"/>
      <c r="C115" s="114"/>
      <c r="D115" s="119"/>
      <c r="E115" s="119"/>
      <c r="F115" s="119"/>
      <c r="G115" s="119"/>
      <c r="H115" s="267"/>
      <c r="I115" s="120"/>
    </row>
    <row r="116" spans="2:9" ht="15.75" customHeight="1" thickBot="1" x14ac:dyDescent="0.35">
      <c r="B116" s="118"/>
      <c r="C116" s="114"/>
      <c r="D116" s="119"/>
      <c r="E116" s="119"/>
      <c r="F116" s="119"/>
      <c r="G116" s="119"/>
      <c r="H116" s="267"/>
      <c r="I116" s="120"/>
    </row>
    <row r="117" spans="2:9" ht="19.5" customHeight="1" x14ac:dyDescent="0.3">
      <c r="B117" s="378" t="s">
        <v>375</v>
      </c>
      <c r="C117" s="278" t="s">
        <v>543</v>
      </c>
      <c r="D117" s="166">
        <f>3200*24</f>
        <v>76800</v>
      </c>
      <c r="E117" s="169"/>
      <c r="F117" s="245">
        <f>SUM(D117:E117)</f>
        <v>76800</v>
      </c>
      <c r="G117" s="186">
        <v>0</v>
      </c>
      <c r="H117" s="246"/>
      <c r="I117" s="287">
        <v>4</v>
      </c>
    </row>
    <row r="118" spans="2:9" ht="30.9" customHeight="1" x14ac:dyDescent="0.3">
      <c r="B118" s="379"/>
      <c r="C118" s="279" t="s">
        <v>462</v>
      </c>
      <c r="D118" s="179"/>
      <c r="E118" s="160">
        <v>36000</v>
      </c>
      <c r="F118" s="121">
        <f t="shared" ref="F118:F137" si="10">SUM(D118:E118)</f>
        <v>36000</v>
      </c>
      <c r="G118" s="106">
        <v>0</v>
      </c>
      <c r="H118" s="247"/>
      <c r="I118" s="288">
        <v>4</v>
      </c>
    </row>
    <row r="119" spans="2:9" ht="19.5" customHeight="1" x14ac:dyDescent="0.3">
      <c r="B119" s="379"/>
      <c r="C119" s="279" t="s">
        <v>544</v>
      </c>
      <c r="D119" s="179">
        <f>2000*18</f>
        <v>36000</v>
      </c>
      <c r="E119" s="160"/>
      <c r="F119" s="121">
        <f t="shared" si="10"/>
        <v>36000</v>
      </c>
      <c r="G119" s="106">
        <v>0</v>
      </c>
      <c r="H119" s="247"/>
      <c r="I119" s="288">
        <v>4</v>
      </c>
    </row>
    <row r="120" spans="2:9" ht="21" customHeight="1" x14ac:dyDescent="0.3">
      <c r="B120" s="379"/>
      <c r="C120" s="279" t="s">
        <v>545</v>
      </c>
      <c r="D120" s="179">
        <f>1500*24</f>
        <v>36000</v>
      </c>
      <c r="E120" s="160">
        <v>7650</v>
      </c>
      <c r="F120" s="121">
        <f t="shared" si="10"/>
        <v>43650</v>
      </c>
      <c r="G120" s="106">
        <v>0</v>
      </c>
      <c r="H120" s="247"/>
      <c r="I120" s="288">
        <v>4</v>
      </c>
    </row>
    <row r="121" spans="2:9" ht="30.9" customHeight="1" x14ac:dyDescent="0.3">
      <c r="B121" s="379"/>
      <c r="C121" s="279" t="s">
        <v>546</v>
      </c>
      <c r="D121" s="179">
        <f>2000*12</f>
        <v>24000</v>
      </c>
      <c r="E121" s="160">
        <v>13000</v>
      </c>
      <c r="F121" s="121">
        <f t="shared" si="10"/>
        <v>37000</v>
      </c>
      <c r="G121" s="106">
        <v>0</v>
      </c>
      <c r="H121" s="247"/>
      <c r="I121" s="288">
        <v>4</v>
      </c>
    </row>
    <row r="122" spans="2:9" x14ac:dyDescent="0.3">
      <c r="B122" s="379"/>
      <c r="C122" s="294" t="s">
        <v>490</v>
      </c>
      <c r="D122" s="295">
        <f>500*24</f>
        <v>12000</v>
      </c>
      <c r="E122" s="296">
        <f>5760</f>
        <v>5760</v>
      </c>
      <c r="F122" s="121">
        <f t="shared" si="10"/>
        <v>17760</v>
      </c>
      <c r="G122" s="183">
        <v>0</v>
      </c>
      <c r="H122" s="297"/>
      <c r="I122" s="298">
        <v>4</v>
      </c>
    </row>
    <row r="123" spans="2:9" x14ac:dyDescent="0.3">
      <c r="B123" s="379"/>
      <c r="C123" s="294" t="s">
        <v>491</v>
      </c>
      <c r="D123" s="295">
        <v>10000</v>
      </c>
      <c r="E123" s="296">
        <v>0</v>
      </c>
      <c r="F123" s="121">
        <f t="shared" ref="F123" si="11">SUM(D123:E123)</f>
        <v>10000</v>
      </c>
      <c r="G123" s="183">
        <v>0</v>
      </c>
      <c r="H123" s="297"/>
      <c r="I123" s="298">
        <v>5</v>
      </c>
    </row>
    <row r="124" spans="2:9" ht="16" customHeight="1" x14ac:dyDescent="0.3">
      <c r="B124" s="379"/>
      <c r="C124" s="294" t="s">
        <v>495</v>
      </c>
      <c r="D124" s="295"/>
      <c r="E124" s="296">
        <v>5400</v>
      </c>
      <c r="F124" s="121">
        <f t="shared" ref="F124:F130" si="12">SUM(D124:E124)</f>
        <v>5400</v>
      </c>
      <c r="G124" s="183">
        <v>0</v>
      </c>
      <c r="H124" s="297"/>
      <c r="I124" s="298">
        <v>1</v>
      </c>
    </row>
    <row r="125" spans="2:9" ht="16" customHeight="1" x14ac:dyDescent="0.3">
      <c r="B125" s="379"/>
      <c r="C125" s="294" t="s">
        <v>547</v>
      </c>
      <c r="D125" s="295">
        <f>1000*24</f>
        <v>24000</v>
      </c>
      <c r="E125" s="296">
        <v>18000</v>
      </c>
      <c r="F125" s="121">
        <f t="shared" si="12"/>
        <v>42000</v>
      </c>
      <c r="G125" s="183">
        <v>0</v>
      </c>
      <c r="H125" s="297"/>
      <c r="I125" s="298">
        <v>1</v>
      </c>
    </row>
    <row r="126" spans="2:9" ht="16" customHeight="1" x14ac:dyDescent="0.3">
      <c r="B126" s="379"/>
      <c r="C126" s="294" t="s">
        <v>496</v>
      </c>
      <c r="D126" s="295"/>
      <c r="E126" s="296">
        <v>24000</v>
      </c>
      <c r="F126" s="121">
        <f t="shared" si="12"/>
        <v>24000</v>
      </c>
      <c r="G126" s="183">
        <v>0</v>
      </c>
      <c r="H126" s="297"/>
      <c r="I126" s="298">
        <v>1</v>
      </c>
    </row>
    <row r="127" spans="2:9" ht="16" customHeight="1" x14ac:dyDescent="0.3">
      <c r="B127" s="379"/>
      <c r="C127" s="294" t="s">
        <v>497</v>
      </c>
      <c r="D127" s="295"/>
      <c r="E127" s="296">
        <v>20160</v>
      </c>
      <c r="F127" s="121">
        <f t="shared" si="12"/>
        <v>20160</v>
      </c>
      <c r="G127" s="183">
        <v>0</v>
      </c>
      <c r="H127" s="297"/>
      <c r="I127" s="298">
        <v>1</v>
      </c>
    </row>
    <row r="128" spans="2:9" ht="16" customHeight="1" x14ac:dyDescent="0.3">
      <c r="B128" s="379"/>
      <c r="C128" s="294" t="s">
        <v>498</v>
      </c>
      <c r="D128" s="295"/>
      <c r="E128" s="296">
        <v>20222.72</v>
      </c>
      <c r="F128" s="121">
        <f t="shared" si="12"/>
        <v>20222.72</v>
      </c>
      <c r="G128" s="183">
        <v>0</v>
      </c>
      <c r="H128" s="297"/>
      <c r="I128" s="298">
        <v>1</v>
      </c>
    </row>
    <row r="129" spans="2:9" ht="16" customHeight="1" x14ac:dyDescent="0.3">
      <c r="B129" s="379"/>
      <c r="C129" s="294" t="s">
        <v>499</v>
      </c>
      <c r="D129" s="295"/>
      <c r="E129" s="296">
        <v>4700</v>
      </c>
      <c r="F129" s="121">
        <f t="shared" si="12"/>
        <v>4700</v>
      </c>
      <c r="G129" s="183">
        <v>0</v>
      </c>
      <c r="H129" s="297"/>
      <c r="I129" s="298">
        <v>1</v>
      </c>
    </row>
    <row r="130" spans="2:9" ht="16" customHeight="1" x14ac:dyDescent="0.3">
      <c r="B130" s="379"/>
      <c r="C130" s="294" t="s">
        <v>500</v>
      </c>
      <c r="D130" s="295"/>
      <c r="E130" s="296">
        <v>1200</v>
      </c>
      <c r="F130" s="121">
        <f t="shared" si="12"/>
        <v>1200</v>
      </c>
      <c r="G130" s="183">
        <v>0</v>
      </c>
      <c r="H130" s="297"/>
      <c r="I130" s="298">
        <v>1</v>
      </c>
    </row>
    <row r="131" spans="2:9" ht="22.5" customHeight="1" thickBot="1" x14ac:dyDescent="0.35">
      <c r="B131" s="380"/>
      <c r="C131" s="280" t="s">
        <v>538</v>
      </c>
      <c r="D131" s="180">
        <v>50000</v>
      </c>
      <c r="E131" s="182">
        <v>0</v>
      </c>
      <c r="F131" s="248">
        <f t="shared" si="10"/>
        <v>50000</v>
      </c>
      <c r="G131" s="192">
        <v>0</v>
      </c>
      <c r="H131" s="249"/>
      <c r="I131" s="289">
        <v>1</v>
      </c>
    </row>
    <row r="132" spans="2:9" ht="21" customHeight="1" thickBot="1" x14ac:dyDescent="0.35">
      <c r="B132" s="257"/>
      <c r="C132" s="262" t="s">
        <v>382</v>
      </c>
      <c r="D132" s="184">
        <f>SUM(D117:D131)</f>
        <v>268800</v>
      </c>
      <c r="E132" s="184">
        <f t="shared" ref="E132:F132" si="13">SUM(E117:E131)</f>
        <v>156092.72</v>
      </c>
      <c r="F132" s="184">
        <f t="shared" si="13"/>
        <v>424892.72</v>
      </c>
      <c r="G132" s="263">
        <f>(G117*F117)+(G118*F118)+(G119*F119)+(G120*F120)+(G121*F121)+(G131*F131)</f>
        <v>0</v>
      </c>
      <c r="H132" s="252"/>
      <c r="I132" s="112"/>
    </row>
    <row r="133" spans="2:9" ht="19.5" customHeight="1" x14ac:dyDescent="0.3">
      <c r="B133" s="378" t="s">
        <v>376</v>
      </c>
      <c r="C133" s="278" t="s">
        <v>501</v>
      </c>
      <c r="D133" s="166">
        <v>42000</v>
      </c>
      <c r="E133" s="169">
        <v>0</v>
      </c>
      <c r="F133" s="245">
        <f t="shared" si="10"/>
        <v>42000</v>
      </c>
      <c r="G133" s="186">
        <v>0</v>
      </c>
      <c r="H133" s="246"/>
      <c r="I133" s="284">
        <v>3</v>
      </c>
    </row>
    <row r="134" spans="2:9" ht="19.5" customHeight="1" x14ac:dyDescent="0.3">
      <c r="B134" s="379"/>
      <c r="C134" s="279" t="s">
        <v>463</v>
      </c>
      <c r="D134" s="179">
        <f>600*24</f>
        <v>14400</v>
      </c>
      <c r="E134" s="160">
        <v>9000</v>
      </c>
      <c r="F134" s="121">
        <f t="shared" si="10"/>
        <v>23400</v>
      </c>
      <c r="G134" s="106">
        <v>0</v>
      </c>
      <c r="H134" s="247"/>
      <c r="I134" s="285">
        <v>7</v>
      </c>
    </row>
    <row r="135" spans="2:9" ht="19.5" customHeight="1" x14ac:dyDescent="0.3">
      <c r="B135" s="379"/>
      <c r="C135" s="279" t="s">
        <v>464</v>
      </c>
      <c r="D135" s="179">
        <v>10000</v>
      </c>
      <c r="E135" s="160">
        <v>12000</v>
      </c>
      <c r="F135" s="121">
        <f t="shared" si="10"/>
        <v>22000</v>
      </c>
      <c r="G135" s="106">
        <v>0</v>
      </c>
      <c r="H135" s="247"/>
      <c r="I135" s="285">
        <v>4</v>
      </c>
    </row>
    <row r="136" spans="2:9" ht="19.5" customHeight="1" x14ac:dyDescent="0.3">
      <c r="B136" s="379"/>
      <c r="C136" s="279" t="s">
        <v>465</v>
      </c>
      <c r="D136" s="179">
        <v>10000</v>
      </c>
      <c r="E136" s="160">
        <v>7200</v>
      </c>
      <c r="F136" s="121">
        <f t="shared" si="10"/>
        <v>17200</v>
      </c>
      <c r="G136" s="106">
        <v>0</v>
      </c>
      <c r="H136" s="247"/>
      <c r="I136" s="285">
        <v>7</v>
      </c>
    </row>
    <row r="137" spans="2:9" ht="19.5" customHeight="1" x14ac:dyDescent="0.3">
      <c r="B137" s="379"/>
      <c r="C137" s="279" t="s">
        <v>466</v>
      </c>
      <c r="D137" s="179">
        <v>5000</v>
      </c>
      <c r="E137" s="160">
        <v>1200</v>
      </c>
      <c r="F137" s="121">
        <f t="shared" si="10"/>
        <v>6200</v>
      </c>
      <c r="G137" s="106">
        <v>0</v>
      </c>
      <c r="H137" s="247"/>
      <c r="I137" s="285">
        <v>2</v>
      </c>
    </row>
    <row r="138" spans="2:9" ht="15.75" customHeight="1" thickBot="1" x14ac:dyDescent="0.35">
      <c r="B138" s="380"/>
      <c r="C138" s="280" t="s">
        <v>467</v>
      </c>
      <c r="D138" s="180">
        <v>8000</v>
      </c>
      <c r="E138" s="182">
        <v>1900</v>
      </c>
      <c r="F138" s="248">
        <f>SUM(D138:E138)</f>
        <v>9900</v>
      </c>
      <c r="G138" s="192">
        <v>0</v>
      </c>
      <c r="H138" s="249"/>
      <c r="I138" s="286">
        <v>3</v>
      </c>
    </row>
    <row r="139" spans="2:9" ht="19.5" customHeight="1" thickBot="1" x14ac:dyDescent="0.35">
      <c r="B139" s="257"/>
      <c r="C139" s="262" t="s">
        <v>382</v>
      </c>
      <c r="D139" s="184">
        <f>SUM(D133:D138)</f>
        <v>89400</v>
      </c>
      <c r="E139" s="184">
        <f t="shared" ref="E139" si="14">SUM(E133:E138)</f>
        <v>31300</v>
      </c>
      <c r="F139" s="184">
        <f t="shared" ref="F139" si="15">SUM(F133:F138)</f>
        <v>120700</v>
      </c>
      <c r="G139" s="263">
        <f>(G133*F133)+(G134*F134)+(G135*F135)+(G136*F136)+(G137*F137)+(G138*F138)</f>
        <v>0</v>
      </c>
      <c r="H139" s="252"/>
      <c r="I139" s="112"/>
    </row>
    <row r="140" spans="2:9" ht="18.5" customHeight="1" x14ac:dyDescent="0.3">
      <c r="B140" s="381" t="s">
        <v>480</v>
      </c>
      <c r="C140" s="244" t="s">
        <v>468</v>
      </c>
      <c r="D140" s="172">
        <f>3000*4</f>
        <v>12000</v>
      </c>
      <c r="E140" s="161"/>
      <c r="F140" s="245">
        <f t="shared" ref="F140:F144" si="16">SUM(D140:E140)</f>
        <v>12000</v>
      </c>
      <c r="G140" s="186">
        <v>0</v>
      </c>
      <c r="H140" s="246"/>
      <c r="I140" s="277">
        <v>4</v>
      </c>
    </row>
    <row r="141" spans="2:9" ht="18.5" customHeight="1" x14ac:dyDescent="0.3">
      <c r="B141" s="382"/>
      <c r="C141" s="78" t="s">
        <v>469</v>
      </c>
      <c r="D141" s="165">
        <f>4*5000</f>
        <v>20000</v>
      </c>
      <c r="E141" s="163"/>
      <c r="F141" s="250">
        <f t="shared" si="16"/>
        <v>20000</v>
      </c>
      <c r="G141" s="194">
        <v>0</v>
      </c>
      <c r="H141" s="247"/>
      <c r="I141" s="274">
        <v>4</v>
      </c>
    </row>
    <row r="142" spans="2:9" ht="18.5" customHeight="1" x14ac:dyDescent="0.3">
      <c r="B142" s="382"/>
      <c r="C142" s="78" t="s">
        <v>470</v>
      </c>
      <c r="D142" s="165">
        <v>15000</v>
      </c>
      <c r="E142" s="163">
        <v>12000</v>
      </c>
      <c r="F142" s="250">
        <f t="shared" ref="F142:F143" si="17">SUM(D142:E142)</f>
        <v>27000</v>
      </c>
      <c r="G142" s="194">
        <v>0</v>
      </c>
      <c r="H142" s="247"/>
      <c r="I142" s="274">
        <v>5</v>
      </c>
    </row>
    <row r="143" spans="2:9" ht="18.5" customHeight="1" thickBot="1" x14ac:dyDescent="0.35">
      <c r="B143" s="382"/>
      <c r="C143" s="78" t="s">
        <v>471</v>
      </c>
      <c r="D143" s="165">
        <f>2000*24</f>
        <v>48000</v>
      </c>
      <c r="E143" s="170"/>
      <c r="F143" s="253">
        <f t="shared" si="17"/>
        <v>48000</v>
      </c>
      <c r="G143" s="218">
        <v>0</v>
      </c>
      <c r="H143" s="249"/>
      <c r="I143" s="273">
        <v>4</v>
      </c>
    </row>
    <row r="144" spans="2:9" ht="18.5" customHeight="1" thickBot="1" x14ac:dyDescent="0.35">
      <c r="B144" s="382"/>
      <c r="C144" s="78" t="s">
        <v>504</v>
      </c>
      <c r="D144" s="165">
        <v>0</v>
      </c>
      <c r="E144" s="170">
        <v>8400</v>
      </c>
      <c r="F144" s="253">
        <f t="shared" si="16"/>
        <v>8400</v>
      </c>
      <c r="G144" s="218">
        <v>0</v>
      </c>
      <c r="H144" s="249"/>
      <c r="I144" s="273">
        <v>4</v>
      </c>
    </row>
    <row r="145" spans="2:9" ht="21.75" customHeight="1" thickBot="1" x14ac:dyDescent="0.35">
      <c r="B145" s="258"/>
      <c r="C145" s="262" t="s">
        <v>382</v>
      </c>
      <c r="D145" s="184">
        <f>SUM(D140:D144)</f>
        <v>95000</v>
      </c>
      <c r="E145" s="184">
        <f>SUM(E140:E144)</f>
        <v>20400</v>
      </c>
      <c r="F145" s="184">
        <f>SUM(F140:F144)</f>
        <v>115400</v>
      </c>
      <c r="G145" s="263">
        <f>(G140*F140)+(G141*F141)+(G143*F143)+(G144*F144)</f>
        <v>0</v>
      </c>
      <c r="H145" s="252"/>
    </row>
    <row r="146" spans="2:9" ht="43.5" customHeight="1" thickBot="1" x14ac:dyDescent="0.35">
      <c r="B146" s="281" t="s">
        <v>377</v>
      </c>
      <c r="C146" s="282" t="s">
        <v>502</v>
      </c>
      <c r="D146" s="260">
        <v>35000</v>
      </c>
      <c r="E146" s="261">
        <v>10000</v>
      </c>
      <c r="F146" s="254">
        <f>SUM(D146:E146)</f>
        <v>45000</v>
      </c>
      <c r="G146" s="255">
        <v>0.25</v>
      </c>
      <c r="H146" s="256"/>
      <c r="I146" s="283">
        <v>4</v>
      </c>
    </row>
    <row r="147" spans="2:9" ht="20.75" customHeight="1" thickBot="1" x14ac:dyDescent="0.35">
      <c r="B147" s="259"/>
      <c r="C147" s="262" t="s">
        <v>382</v>
      </c>
      <c r="D147" s="184">
        <f>SUM(D146)</f>
        <v>35000</v>
      </c>
      <c r="E147" s="184">
        <f t="shared" ref="E147:F147" si="18">SUM(E146)</f>
        <v>10000</v>
      </c>
      <c r="F147" s="184">
        <f t="shared" si="18"/>
        <v>45000</v>
      </c>
      <c r="G147" s="263">
        <f>(G141*F141)+(G143*F143)+(G144*F144)+(G145*F145)+(G146*F146)</f>
        <v>11250</v>
      </c>
      <c r="H147" s="251"/>
      <c r="I147" s="112"/>
    </row>
    <row r="148" spans="2:9" ht="30" customHeight="1" thickBot="1" x14ac:dyDescent="0.35">
      <c r="B148" s="118"/>
      <c r="C148" s="264" t="s">
        <v>481</v>
      </c>
      <c r="D148" s="265">
        <f>D147+D145+D139+D132</f>
        <v>488200</v>
      </c>
      <c r="E148" s="265">
        <f>E147+E145+E139+E132</f>
        <v>217792.72</v>
      </c>
      <c r="F148" s="265">
        <f>F147+F145+F139+F132</f>
        <v>705992.72</v>
      </c>
      <c r="G148" s="265">
        <f>G147+G145+G139+G132</f>
        <v>11250</v>
      </c>
      <c r="H148" s="266"/>
      <c r="I148" s="123"/>
    </row>
    <row r="149" spans="2:9" ht="15.75" customHeight="1" x14ac:dyDescent="0.3">
      <c r="B149" s="118"/>
      <c r="C149" s="114"/>
      <c r="D149" s="119"/>
      <c r="E149" s="119"/>
      <c r="F149" s="119"/>
      <c r="G149" s="119"/>
      <c r="H149" s="114"/>
      <c r="I149" s="123"/>
    </row>
    <row r="150" spans="2:9" ht="15.75" customHeight="1" x14ac:dyDescent="0.3">
      <c r="B150" s="118"/>
      <c r="C150" s="114"/>
      <c r="D150" s="119"/>
      <c r="E150" s="119"/>
      <c r="F150" s="119"/>
      <c r="G150" s="119"/>
      <c r="H150" s="114"/>
      <c r="I150" s="123"/>
    </row>
    <row r="151" spans="2:9" ht="15.75" customHeight="1" x14ac:dyDescent="0.3">
      <c r="B151" s="118"/>
      <c r="C151" s="114"/>
      <c r="D151" s="119"/>
      <c r="E151" s="119"/>
      <c r="F151" s="119"/>
      <c r="G151" s="119"/>
      <c r="H151" s="114"/>
      <c r="I151" s="123"/>
    </row>
    <row r="152" spans="2:9" ht="15.75" customHeight="1" x14ac:dyDescent="0.3">
      <c r="B152" s="118"/>
      <c r="C152" s="114"/>
      <c r="D152" s="119"/>
      <c r="E152" s="119"/>
      <c r="F152" s="119"/>
      <c r="G152" s="119"/>
      <c r="H152" s="114"/>
      <c r="I152" s="123"/>
    </row>
    <row r="153" spans="2:9" ht="15.75" customHeight="1" x14ac:dyDescent="0.3">
      <c r="B153" s="118"/>
      <c r="C153" s="114"/>
      <c r="D153" s="119"/>
      <c r="E153" s="119"/>
      <c r="F153" s="119"/>
      <c r="G153" s="119"/>
      <c r="H153" s="114"/>
      <c r="I153" s="123"/>
    </row>
    <row r="154" spans="2:9" ht="15.75" customHeight="1" x14ac:dyDescent="0.3">
      <c r="B154" s="118"/>
      <c r="C154" s="114"/>
      <c r="D154" s="119"/>
      <c r="E154" s="119"/>
      <c r="F154" s="119"/>
      <c r="G154" s="119"/>
      <c r="H154" s="114"/>
      <c r="I154" s="123"/>
    </row>
    <row r="155" spans="2:9" ht="15.75" customHeight="1" thickBot="1" x14ac:dyDescent="0.35">
      <c r="B155" s="118"/>
      <c r="C155" s="114"/>
      <c r="D155" s="119"/>
      <c r="E155" s="119"/>
      <c r="F155" s="119"/>
      <c r="G155" s="119"/>
      <c r="H155" s="114"/>
      <c r="I155" s="123"/>
    </row>
    <row r="156" spans="2:9" x14ac:dyDescent="0.3">
      <c r="B156" s="118"/>
      <c r="C156" s="388" t="s">
        <v>395</v>
      </c>
      <c r="D156" s="389"/>
      <c r="E156" s="389"/>
      <c r="F156" s="390"/>
      <c r="G156" s="123"/>
      <c r="H156" s="123"/>
    </row>
    <row r="157" spans="2:9" ht="40.5" customHeight="1" x14ac:dyDescent="0.3">
      <c r="B157" s="118"/>
      <c r="C157" s="391"/>
      <c r="D157" s="111" t="s">
        <v>385</v>
      </c>
      <c r="E157" s="111" t="s">
        <v>386</v>
      </c>
      <c r="F157" s="393" t="s">
        <v>2</v>
      </c>
      <c r="G157" s="114"/>
      <c r="H157" s="123"/>
    </row>
    <row r="158" spans="2:9" x14ac:dyDescent="0.3">
      <c r="B158" s="118"/>
      <c r="C158" s="392"/>
      <c r="D158" s="124" t="str">
        <f>D13</f>
        <v>PNUD</v>
      </c>
      <c r="E158" s="124" t="str">
        <f>E13</f>
        <v>SEARCH</v>
      </c>
      <c r="F158" s="394"/>
      <c r="G158" s="114"/>
      <c r="H158" s="123"/>
    </row>
    <row r="159" spans="2:9" ht="18" customHeight="1" x14ac:dyDescent="0.3">
      <c r="B159" s="125"/>
      <c r="C159" s="126" t="s">
        <v>383</v>
      </c>
      <c r="D159" s="127">
        <f>SUM(D28,D38,D56,D67,D78,D92,D102,D114,D148)</f>
        <v>1427000</v>
      </c>
      <c r="E159" s="127">
        <f>SUM(E28,E38,E56,E67,E78,E92,E102,E114,E148)</f>
        <v>467289.72</v>
      </c>
      <c r="F159" s="128">
        <f>SUM(D159:E159)</f>
        <v>1894289.72</v>
      </c>
      <c r="G159" s="114"/>
      <c r="H159" s="129"/>
    </row>
    <row r="160" spans="2:9" ht="18" customHeight="1" x14ac:dyDescent="0.3">
      <c r="B160" s="130"/>
      <c r="C160" s="126" t="s">
        <v>384</v>
      </c>
      <c r="D160" s="127">
        <f>D159*0.07</f>
        <v>99890.000000000015</v>
      </c>
      <c r="E160" s="127">
        <f>E159*0.07</f>
        <v>32710.2804</v>
      </c>
      <c r="F160" s="128">
        <f>F159*0.07</f>
        <v>132600.28040000002</v>
      </c>
      <c r="G160" s="130"/>
      <c r="H160" s="131"/>
    </row>
    <row r="161" spans="2:9" ht="18" customHeight="1" thickBot="1" x14ac:dyDescent="0.35">
      <c r="B161" s="130"/>
      <c r="C161" s="132" t="s">
        <v>2</v>
      </c>
      <c r="D161" s="133">
        <f>SUM(D159:D160)</f>
        <v>1526890</v>
      </c>
      <c r="E161" s="133">
        <f>SUM(E159:E160)</f>
        <v>500000.00039999996</v>
      </c>
      <c r="F161" s="134">
        <f>SUM(F159:F160)</f>
        <v>2026890.0004</v>
      </c>
      <c r="G161" s="130"/>
      <c r="H161" s="131"/>
    </row>
    <row r="162" spans="2:9" ht="18.649999999999999" customHeight="1" x14ac:dyDescent="0.3">
      <c r="B162" s="130"/>
      <c r="H162" s="120"/>
      <c r="I162" s="131"/>
    </row>
    <row r="163" spans="2:9" s="93" customFormat="1" ht="6.65" customHeight="1" thickBot="1" x14ac:dyDescent="0.35">
      <c r="B163" s="114"/>
      <c r="C163" s="135"/>
      <c r="D163" s="136"/>
      <c r="E163" s="136"/>
      <c r="F163" s="136"/>
      <c r="G163" s="136"/>
      <c r="H163" s="123"/>
      <c r="I163" s="129"/>
    </row>
    <row r="164" spans="2:9" ht="23.25" customHeight="1" x14ac:dyDescent="0.3">
      <c r="B164" s="131"/>
      <c r="C164" s="395" t="s">
        <v>387</v>
      </c>
      <c r="D164" s="396"/>
      <c r="E164" s="397"/>
      <c r="F164" s="397"/>
      <c r="G164" s="398"/>
      <c r="H164" s="131"/>
      <c r="I164" s="92"/>
    </row>
    <row r="165" spans="2:9" ht="41.25" customHeight="1" x14ac:dyDescent="0.3">
      <c r="B165" s="131"/>
      <c r="C165" s="137"/>
      <c r="D165" s="111" t="s">
        <v>385</v>
      </c>
      <c r="E165" s="111" t="s">
        <v>386</v>
      </c>
      <c r="F165" s="399" t="s">
        <v>2</v>
      </c>
      <c r="G165" s="401" t="s">
        <v>1</v>
      </c>
      <c r="H165" s="131"/>
      <c r="I165" s="92"/>
    </row>
    <row r="166" spans="2:9" ht="18.5" customHeight="1" x14ac:dyDescent="0.3">
      <c r="B166" s="131"/>
      <c r="C166" s="137"/>
      <c r="D166" s="94" t="str">
        <f>D13</f>
        <v>PNUD</v>
      </c>
      <c r="E166" s="94" t="str">
        <f>E13</f>
        <v>SEARCH</v>
      </c>
      <c r="F166" s="400"/>
      <c r="G166" s="402"/>
      <c r="H166" s="131"/>
      <c r="I166" s="92"/>
    </row>
    <row r="167" spans="2:9" ht="18.5" customHeight="1" x14ac:dyDescent="0.3">
      <c r="B167" s="131"/>
      <c r="C167" s="138" t="s">
        <v>388</v>
      </c>
      <c r="D167" s="139">
        <f>SUM(D159:D160)*G167</f>
        <v>1068823</v>
      </c>
      <c r="E167" s="140">
        <f>SUM(E159:E160)*G167</f>
        <v>350000.00027999998</v>
      </c>
      <c r="F167" s="140">
        <f>SUM(D167:E167)</f>
        <v>1418823.00028</v>
      </c>
      <c r="G167" s="141">
        <v>0.7</v>
      </c>
      <c r="H167" s="131"/>
      <c r="I167" s="92"/>
    </row>
    <row r="168" spans="2:9" ht="18.5" customHeight="1" x14ac:dyDescent="0.3">
      <c r="B168" s="383"/>
      <c r="C168" s="142" t="s">
        <v>389</v>
      </c>
      <c r="D168" s="143">
        <f>SUM(D159:D160)*G168</f>
        <v>458067</v>
      </c>
      <c r="E168" s="144">
        <f>SUM(E159:E160)*G168</f>
        <v>150000.00011999998</v>
      </c>
      <c r="F168" s="144">
        <f>SUM(D168:E168)</f>
        <v>608067.00011999998</v>
      </c>
      <c r="G168" s="145">
        <v>0.3</v>
      </c>
      <c r="H168" s="92"/>
      <c r="I168" s="92"/>
    </row>
    <row r="169" spans="2:9" ht="18.5" customHeight="1" x14ac:dyDescent="0.3">
      <c r="B169" s="383"/>
      <c r="C169" s="142" t="s">
        <v>390</v>
      </c>
      <c r="D169" s="146">
        <f>D161*$G$169</f>
        <v>0</v>
      </c>
      <c r="E169" s="146">
        <f>E161*$G$169</f>
        <v>0</v>
      </c>
      <c r="F169" s="144">
        <f>SUM(D169:E169)</f>
        <v>0</v>
      </c>
      <c r="G169" s="147">
        <v>0</v>
      </c>
      <c r="H169" s="92"/>
      <c r="I169" s="92"/>
    </row>
    <row r="170" spans="2:9" ht="18.5" customHeight="1" thickBot="1" x14ac:dyDescent="0.35">
      <c r="B170" s="383"/>
      <c r="C170" s="132" t="s">
        <v>2</v>
      </c>
      <c r="D170" s="133">
        <f>SUM(D167:D169)</f>
        <v>1526890</v>
      </c>
      <c r="E170" s="133">
        <f>SUM(E167:E169)</f>
        <v>500000.00039999996</v>
      </c>
      <c r="F170" s="133">
        <f>SUM(F167:F169)</f>
        <v>2026890.0004</v>
      </c>
      <c r="G170" s="148">
        <f>SUM(G167:G169)</f>
        <v>1</v>
      </c>
      <c r="H170" s="92"/>
      <c r="I170" s="92"/>
    </row>
    <row r="171" spans="2:9" ht="21.75" customHeight="1" thickBot="1" x14ac:dyDescent="0.35">
      <c r="B171" s="383"/>
      <c r="C171" s="149"/>
      <c r="D171" s="150"/>
      <c r="E171" s="150"/>
      <c r="F171" s="150"/>
      <c r="G171" s="150"/>
      <c r="H171" s="92"/>
      <c r="I171" s="92"/>
    </row>
    <row r="172" spans="2:9" ht="18" customHeight="1" x14ac:dyDescent="0.3">
      <c r="B172" s="383"/>
      <c r="C172" s="151" t="s">
        <v>391</v>
      </c>
      <c r="D172" s="152">
        <f>SUM(G28,G38,G56,G67,G78,G92,G102,G114,G148)*1.07</f>
        <v>566547.34500000009</v>
      </c>
      <c r="E172" s="136"/>
      <c r="F172" s="136"/>
      <c r="G172" s="150"/>
      <c r="H172" s="92"/>
      <c r="I172" s="92"/>
    </row>
    <row r="173" spans="2:9" ht="18" customHeight="1" x14ac:dyDescent="0.3">
      <c r="B173" s="383"/>
      <c r="C173" s="153" t="s">
        <v>392</v>
      </c>
      <c r="D173" s="154">
        <f>D172/F161</f>
        <v>0.27951558539841526</v>
      </c>
      <c r="E173" s="155"/>
      <c r="F173" s="155"/>
      <c r="H173" s="92"/>
      <c r="I173" s="92"/>
    </row>
    <row r="174" spans="2:9" ht="18" customHeight="1" x14ac:dyDescent="0.3">
      <c r="B174" s="383"/>
      <c r="C174" s="384"/>
      <c r="D174" s="385"/>
      <c r="E174" s="156"/>
      <c r="F174" s="156"/>
      <c r="H174" s="92"/>
      <c r="I174" s="92"/>
    </row>
    <row r="175" spans="2:9" ht="18" customHeight="1" x14ac:dyDescent="0.3">
      <c r="B175" s="383"/>
      <c r="C175" s="153" t="s">
        <v>393</v>
      </c>
      <c r="D175" s="157">
        <f>SUM(D148:E148)</f>
        <v>705992.72</v>
      </c>
      <c r="E175" s="158"/>
      <c r="F175" s="158"/>
      <c r="H175" s="92"/>
      <c r="I175" s="92"/>
    </row>
    <row r="176" spans="2:9" ht="18" customHeight="1" x14ac:dyDescent="0.3">
      <c r="B176" s="383"/>
      <c r="C176" s="153" t="s">
        <v>394</v>
      </c>
      <c r="D176" s="154">
        <f>D175/F161</f>
        <v>0.34831328777618648</v>
      </c>
      <c r="E176" s="158"/>
      <c r="F176" s="158"/>
      <c r="H176" s="92"/>
      <c r="I176" s="92"/>
    </row>
    <row r="177" spans="1:9" ht="66.75" customHeight="1" thickBot="1" x14ac:dyDescent="0.35">
      <c r="B177" s="383"/>
      <c r="C177" s="386" t="s">
        <v>476</v>
      </c>
      <c r="D177" s="387"/>
      <c r="E177" s="159"/>
      <c r="F177" s="159"/>
      <c r="G177" s="92"/>
      <c r="H177" s="92"/>
      <c r="I177" s="92"/>
    </row>
    <row r="178" spans="1:9" ht="55.5" customHeight="1" x14ac:dyDescent="0.3">
      <c r="B178" s="383"/>
      <c r="I178" s="93"/>
    </row>
    <row r="179" spans="1:9" ht="42.75" customHeight="1" x14ac:dyDescent="0.3">
      <c r="B179" s="383"/>
      <c r="H179" s="92"/>
    </row>
    <row r="180" spans="1:9" ht="21.75" customHeight="1" x14ac:dyDescent="0.3">
      <c r="B180" s="383"/>
      <c r="H180" s="92"/>
    </row>
    <row r="181" spans="1:9" ht="21.75" customHeight="1" x14ac:dyDescent="0.3">
      <c r="A181" s="92"/>
      <c r="B181" s="383"/>
    </row>
    <row r="182" spans="1:9" s="92" customFormat="1" ht="23.25" customHeight="1" x14ac:dyDescent="0.3">
      <c r="A182" s="87"/>
      <c r="B182" s="383"/>
      <c r="C182" s="87"/>
      <c r="D182" s="87"/>
      <c r="E182" s="87"/>
      <c r="F182" s="87"/>
      <c r="G182" s="87"/>
      <c r="H182" s="87"/>
      <c r="I182" s="87"/>
    </row>
    <row r="183" spans="1:9" ht="23.25" customHeight="1" x14ac:dyDescent="0.3"/>
    <row r="184" spans="1:9" ht="21.75" customHeight="1" x14ac:dyDescent="0.3"/>
    <row r="185" spans="1:9" ht="16.5" customHeight="1" x14ac:dyDescent="0.3"/>
    <row r="186" spans="1:9" ht="29.25" customHeight="1" x14ac:dyDescent="0.3"/>
    <row r="187" spans="1:9" ht="24.75" customHeight="1" x14ac:dyDescent="0.3"/>
    <row r="188" spans="1:9" ht="33" customHeight="1" x14ac:dyDescent="0.3"/>
    <row r="190" spans="1:9" ht="15" customHeight="1" x14ac:dyDescent="0.3"/>
    <row r="191" spans="1:9" ht="25.5" customHeight="1" x14ac:dyDescent="0.3"/>
  </sheetData>
  <mergeCells count="70">
    <mergeCell ref="B106:B108"/>
    <mergeCell ref="C106:C108"/>
    <mergeCell ref="B109:B113"/>
    <mergeCell ref="C109:C113"/>
    <mergeCell ref="B88:B90"/>
    <mergeCell ref="C88:C90"/>
    <mergeCell ref="B104:B105"/>
    <mergeCell ref="C104:C105"/>
    <mergeCell ref="C96:C97"/>
    <mergeCell ref="C100:C101"/>
    <mergeCell ref="B96:B98"/>
    <mergeCell ref="B99:B101"/>
    <mergeCell ref="B80:B81"/>
    <mergeCell ref="C80:C81"/>
    <mergeCell ref="B82:B83"/>
    <mergeCell ref="C82:C83"/>
    <mergeCell ref="B84:B87"/>
    <mergeCell ref="C84:C87"/>
    <mergeCell ref="B69:B71"/>
    <mergeCell ref="C69:C71"/>
    <mergeCell ref="B72:B75"/>
    <mergeCell ref="C72:C75"/>
    <mergeCell ref="B76:B77"/>
    <mergeCell ref="C76:C77"/>
    <mergeCell ref="B60:B62"/>
    <mergeCell ref="C60:C62"/>
    <mergeCell ref="B63:B66"/>
    <mergeCell ref="C63:C66"/>
    <mergeCell ref="B42:B47"/>
    <mergeCell ref="C42:C47"/>
    <mergeCell ref="B48:B55"/>
    <mergeCell ref="C48:C55"/>
    <mergeCell ref="C58:H58"/>
    <mergeCell ref="C59:H59"/>
    <mergeCell ref="B30:B32"/>
    <mergeCell ref="C30:C32"/>
    <mergeCell ref="B33:B37"/>
    <mergeCell ref="C33:C37"/>
    <mergeCell ref="B40:B41"/>
    <mergeCell ref="C40:C41"/>
    <mergeCell ref="C39:H39"/>
    <mergeCell ref="C29:H29"/>
    <mergeCell ref="B17:B20"/>
    <mergeCell ref="C17:C20"/>
    <mergeCell ref="B21:B25"/>
    <mergeCell ref="C21:C25"/>
    <mergeCell ref="B26:B27"/>
    <mergeCell ref="C26:C27"/>
    <mergeCell ref="C15:H15"/>
    <mergeCell ref="B6:K6"/>
    <mergeCell ref="B9:G9"/>
    <mergeCell ref="B3:E3"/>
    <mergeCell ref="B2:G2"/>
    <mergeCell ref="C68:H68"/>
    <mergeCell ref="C79:H79"/>
    <mergeCell ref="C94:H94"/>
    <mergeCell ref="C95:H95"/>
    <mergeCell ref="C103:H103"/>
    <mergeCell ref="B117:B131"/>
    <mergeCell ref="B133:B138"/>
    <mergeCell ref="B140:B144"/>
    <mergeCell ref="B168:B182"/>
    <mergeCell ref="C174:D174"/>
    <mergeCell ref="C177:D177"/>
    <mergeCell ref="C156:F156"/>
    <mergeCell ref="C157:C158"/>
    <mergeCell ref="F157:F158"/>
    <mergeCell ref="C164:G164"/>
    <mergeCell ref="F165:F166"/>
    <mergeCell ref="G165:G166"/>
  </mergeCells>
  <conditionalFormatting sqref="D173">
    <cfRule type="cellIs" dxfId="12" priority="3" operator="lessThan">
      <formula>0.15</formula>
    </cfRule>
  </conditionalFormatting>
  <conditionalFormatting sqref="D176">
    <cfRule type="cellIs" dxfId="11" priority="2" operator="lessThan">
      <formula>0.05</formula>
    </cfRule>
  </conditionalFormatting>
  <conditionalFormatting sqref="G170">
    <cfRule type="cellIs" dxfId="10" priority="1" operator="greaterThan">
      <formula>1</formula>
    </cfRule>
  </conditionalFormatting>
  <dataValidations count="7">
    <dataValidation allowBlank="1" showInputMessage="1" showErrorMessage="1" prompt="Insert *text* description of Activity here" sqref="C30 C40 C60 C69 C80 C96:C98 C104 C17:C27" xr:uid="{F62616F7-18EB-4579-809A-453017B839F6}"/>
    <dataValidation allowBlank="1" showInputMessage="1" showErrorMessage="1" prompt="Insert *text* description of Output here" sqref="C15:C16 C29 C39 C59 C68 C79 C95 C103" xr:uid="{8FA8759B-E58C-4A2D-908F-E111A24C9D48}"/>
    <dataValidation allowBlank="1" showErrorMessage="1" prompt="% Towards Gender Equality and Women's Empowerment Must be Higher than 15%_x000a_" sqref="D175:F175" xr:uid="{2496C704-F78E-425D-81B1-A589E0D2731F}"/>
    <dataValidation allowBlank="1" showInputMessage="1" showErrorMessage="1" prompt="Insert name of recipient agency here _x000a_" sqref="D13:F13" xr:uid="{78BDE22E-FE46-4F6F-B559-0E2AC12D53A0}"/>
    <dataValidation allowBlank="1" showInputMessage="1" showErrorMessage="1" prompt="Insert *text* description of Outcome here" sqref="C94:H94 C14 C58" xr:uid="{01C16EB7-6636-45F5-A5EF-9065CEF9E83D}"/>
    <dataValidation allowBlank="1" showInputMessage="1" showErrorMessage="1" prompt="M&amp;E Budget Cannot be Less than 5%_x000a_" sqref="D176:F176" xr:uid="{45AC2EF9-DE1E-41F0-88FD-075A56016733}"/>
    <dataValidation allowBlank="1" showInputMessage="1" showErrorMessage="1" prompt="% Towards Gender Equality and Women's Empowerment Must be Higher than 15%_x000a_" sqref="D173:F173" xr:uid="{D955D84B-8CEF-4B85-A6F9-55ADA458AA8F}"/>
  </dataValidations>
  <pageMargins left="0.70866141732283472" right="0.70866141732283472" top="0.74803149606299213" bottom="0.74803149606299213" header="0.31496062992125984" footer="0.31496062992125984"/>
  <pageSetup paperSize="9" scale="71" fitToHeight="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8154B-7ECB-4BC5-B66D-BD2668B9E4C1}">
  <sheetPr>
    <tabColor rgb="FF00B0F0"/>
  </sheetPr>
  <dimension ref="B1:M167"/>
  <sheetViews>
    <sheetView topLeftCell="A59" workbookViewId="0">
      <selection activeCell="A14" sqref="A14"/>
    </sheetView>
  </sheetViews>
  <sheetFormatPr baseColWidth="10" defaultColWidth="9.1796875" defaultRowHeight="15.5" x14ac:dyDescent="0.35"/>
  <cols>
    <col min="1" max="1" width="4.54296875" style="15" customWidth="1"/>
    <col min="2" max="2" width="3.1796875" style="15" customWidth="1"/>
    <col min="3" max="3" width="51.54296875" style="15" customWidth="1"/>
    <col min="4" max="4" width="34.1796875" style="17" customWidth="1"/>
    <col min="5" max="5" width="35" style="17" customWidth="1"/>
    <col min="6" max="6" width="25.81640625" style="15" customWidth="1"/>
    <col min="7" max="7" width="21.54296875" style="15" customWidth="1"/>
    <col min="8" max="8" width="16.81640625" style="15" customWidth="1"/>
    <col min="9" max="9" width="19.453125" style="15" customWidth="1"/>
    <col min="10" max="10" width="19" style="15" customWidth="1"/>
    <col min="11" max="11" width="26" style="15" customWidth="1"/>
    <col min="12" max="12" width="21.1796875" style="15" customWidth="1"/>
    <col min="13" max="13" width="7" style="19" customWidth="1"/>
    <col min="14" max="14" width="24.1796875" style="15" customWidth="1"/>
    <col min="15" max="15" width="26.453125" style="15" customWidth="1"/>
    <col min="16" max="16" width="30.1796875" style="15" customWidth="1"/>
    <col min="17" max="17" width="33" style="15" customWidth="1"/>
    <col min="18" max="19" width="22.81640625" style="15" customWidth="1"/>
    <col min="20" max="20" width="23.54296875" style="15" customWidth="1"/>
    <col min="21" max="21" width="32.1796875" style="15" customWidth="1"/>
    <col min="22" max="22" width="9.1796875" style="15"/>
    <col min="23" max="23" width="17.81640625" style="15" customWidth="1"/>
    <col min="24" max="24" width="26.54296875" style="15" customWidth="1"/>
    <col min="25" max="25" width="22.54296875" style="15" customWidth="1"/>
    <col min="26" max="26" width="29.81640625" style="15" customWidth="1"/>
    <col min="27" max="27" width="23.453125" style="15" customWidth="1"/>
    <col min="28" max="28" width="18.54296875" style="15" customWidth="1"/>
    <col min="29" max="29" width="17.453125" style="15" customWidth="1"/>
    <col min="30" max="30" width="25.1796875" style="15" customWidth="1"/>
    <col min="31" max="16384" width="9.1796875" style="15"/>
  </cols>
  <sheetData>
    <row r="1" spans="2:13" ht="24" customHeight="1" x14ac:dyDescent="0.35">
      <c r="K1" s="4"/>
      <c r="L1" s="2"/>
      <c r="M1" s="15"/>
    </row>
    <row r="2" spans="2:13" ht="46.5" customHeight="1" x14ac:dyDescent="1">
      <c r="C2" s="482" t="s">
        <v>378</v>
      </c>
      <c r="D2" s="482"/>
      <c r="E2" s="482"/>
      <c r="F2" s="8"/>
      <c r="G2" s="9"/>
      <c r="H2" s="9"/>
      <c r="K2" s="4"/>
      <c r="L2" s="2"/>
      <c r="M2" s="15"/>
    </row>
    <row r="3" spans="2:13" ht="24" customHeight="1" x14ac:dyDescent="0.35">
      <c r="C3" s="11"/>
      <c r="D3" s="10"/>
      <c r="E3" s="10"/>
      <c r="F3" s="10"/>
      <c r="G3" s="10"/>
      <c r="H3" s="10"/>
      <c r="K3" s="4"/>
      <c r="L3" s="2"/>
      <c r="M3" s="15"/>
    </row>
    <row r="4" spans="2:13" ht="24" customHeight="1" thickBot="1" x14ac:dyDescent="0.4">
      <c r="C4" s="11"/>
      <c r="D4" s="10"/>
      <c r="E4" s="10"/>
      <c r="F4" s="10"/>
      <c r="G4" s="10"/>
      <c r="H4" s="10"/>
      <c r="K4" s="4"/>
      <c r="L4" s="2"/>
      <c r="M4" s="15"/>
    </row>
    <row r="5" spans="2:13" ht="30" customHeight="1" x14ac:dyDescent="0.8">
      <c r="C5" s="483" t="s">
        <v>0</v>
      </c>
      <c r="D5" s="484"/>
      <c r="E5" s="484"/>
      <c r="F5" s="485"/>
      <c r="I5" s="4"/>
      <c r="J5" s="2"/>
      <c r="M5" s="15"/>
    </row>
    <row r="6" spans="2:13" ht="24" customHeight="1" x14ac:dyDescent="0.35">
      <c r="C6" s="486" t="s">
        <v>425</v>
      </c>
      <c r="D6" s="487"/>
      <c r="E6" s="487"/>
      <c r="F6" s="488"/>
      <c r="I6" s="4"/>
      <c r="J6" s="2"/>
      <c r="M6" s="15"/>
    </row>
    <row r="7" spans="2:13" ht="41.25" customHeight="1" x14ac:dyDescent="0.35">
      <c r="C7" s="486"/>
      <c r="D7" s="487"/>
      <c r="E7" s="487"/>
      <c r="F7" s="488"/>
      <c r="I7" s="4"/>
      <c r="J7" s="2"/>
      <c r="M7" s="15"/>
    </row>
    <row r="8" spans="2:13" ht="24" customHeight="1" thickBot="1" x14ac:dyDescent="0.4">
      <c r="C8" s="489"/>
      <c r="D8" s="490"/>
      <c r="E8" s="490"/>
      <c r="F8" s="491"/>
      <c r="I8" s="4"/>
      <c r="J8" s="2"/>
      <c r="M8" s="15"/>
    </row>
    <row r="9" spans="2:13" ht="24" customHeight="1" thickBot="1" x14ac:dyDescent="0.4">
      <c r="C9" s="12"/>
      <c r="D9" s="12"/>
      <c r="E9" s="12"/>
      <c r="K9" s="4"/>
      <c r="L9" s="2"/>
      <c r="M9" s="15"/>
    </row>
    <row r="10" spans="2:13" ht="25.5" customHeight="1" thickBot="1" x14ac:dyDescent="0.65">
      <c r="C10" s="492" t="s">
        <v>426</v>
      </c>
      <c r="D10" s="493"/>
      <c r="E10" s="493"/>
      <c r="K10" s="4"/>
      <c r="L10" s="2"/>
      <c r="M10" s="15"/>
    </row>
    <row r="11" spans="2:13" ht="24" customHeight="1" x14ac:dyDescent="0.35">
      <c r="C11" s="12"/>
      <c r="D11" s="12"/>
      <c r="E11" s="12"/>
      <c r="K11" s="4"/>
      <c r="L11" s="2"/>
      <c r="M11" s="15"/>
    </row>
    <row r="12" spans="2:13" ht="40.5" customHeight="1" x14ac:dyDescent="0.35">
      <c r="C12" s="12"/>
      <c r="D12" s="46" t="s">
        <v>385</v>
      </c>
      <c r="E12" s="46" t="s">
        <v>386</v>
      </c>
      <c r="F12" s="494" t="s">
        <v>2</v>
      </c>
      <c r="K12" s="4"/>
      <c r="L12" s="2"/>
      <c r="M12" s="15"/>
    </row>
    <row r="13" spans="2:13" ht="24" customHeight="1" x14ac:dyDescent="0.35">
      <c r="C13" s="12"/>
      <c r="D13" s="45" t="str">
        <f>'1TABLEAU BUDGETAIRE'!D13</f>
        <v>PNUD</v>
      </c>
      <c r="E13" s="45" t="str">
        <f>'1TABLEAU BUDGETAIRE'!E13</f>
        <v>SEARCH</v>
      </c>
      <c r="F13" s="495"/>
      <c r="K13" s="4"/>
      <c r="L13" s="2"/>
      <c r="M13" s="15"/>
    </row>
    <row r="14" spans="2:13" ht="24" customHeight="1" x14ac:dyDescent="0.35">
      <c r="B14" s="479" t="s">
        <v>396</v>
      </c>
      <c r="C14" s="480"/>
      <c r="D14" s="480"/>
      <c r="E14" s="480"/>
      <c r="F14" s="481"/>
      <c r="K14" s="4"/>
      <c r="L14" s="2"/>
      <c r="M14" s="15"/>
    </row>
    <row r="15" spans="2:13" ht="22.5" customHeight="1" x14ac:dyDescent="0.35">
      <c r="C15" s="479" t="s">
        <v>397</v>
      </c>
      <c r="D15" s="480"/>
      <c r="E15" s="480"/>
      <c r="F15" s="481"/>
      <c r="K15" s="4"/>
      <c r="L15" s="2"/>
      <c r="M15" s="15"/>
    </row>
    <row r="16" spans="2:13" ht="24.75" customHeight="1" thickBot="1" x14ac:dyDescent="0.4">
      <c r="C16" s="26" t="s">
        <v>398</v>
      </c>
      <c r="D16" s="27">
        <f>'1TABLEAU BUDGETAIRE'!D28</f>
        <v>94800</v>
      </c>
      <c r="E16" s="27">
        <f>'1TABLEAU BUDGETAIRE'!E28</f>
        <v>0</v>
      </c>
      <c r="F16" s="28">
        <f t="shared" ref="F16:F24" si="0">SUM(D16:E16)</f>
        <v>94800</v>
      </c>
      <c r="K16" s="4"/>
      <c r="L16" s="2"/>
      <c r="M16" s="15"/>
    </row>
    <row r="17" spans="2:13" ht="21.75" customHeight="1" x14ac:dyDescent="0.35">
      <c r="B17" s="15">
        <v>1</v>
      </c>
      <c r="C17" s="24" t="s">
        <v>399</v>
      </c>
      <c r="D17" s="44">
        <f>SUMIF('1TABLEAU BUDGETAIRE'!$I$16:$I$27,$B17,'1TABLEAU BUDGETAIRE'!$D$16:$D$27)</f>
        <v>0</v>
      </c>
      <c r="E17" s="44">
        <f>SUMIF('1TABLEAU BUDGETAIRE'!$I$16:$I$27,$B17,'1TABLEAU BUDGETAIRE'!$E$16:$E$27)</f>
        <v>0</v>
      </c>
      <c r="F17" s="25">
        <f t="shared" si="0"/>
        <v>0</v>
      </c>
      <c r="M17" s="15"/>
    </row>
    <row r="18" spans="2:13" x14ac:dyDescent="0.35">
      <c r="B18" s="15">
        <v>2</v>
      </c>
      <c r="C18" s="13" t="s">
        <v>400</v>
      </c>
      <c r="D18" s="44">
        <f>SUMIF('1TABLEAU BUDGETAIRE'!$I$16:$I$27,$B18,'1TABLEAU BUDGETAIRE'!$D$16:$D$27)</f>
        <v>0</v>
      </c>
      <c r="E18" s="44">
        <f>SUMIF('1TABLEAU BUDGETAIRE'!$I$16:$I$27,$B18,'1TABLEAU BUDGETAIRE'!$E$16:$E$27)</f>
        <v>0</v>
      </c>
      <c r="F18" s="23">
        <f t="shared" si="0"/>
        <v>0</v>
      </c>
      <c r="M18" s="15"/>
    </row>
    <row r="19" spans="2:13" ht="15.75" customHeight="1" x14ac:dyDescent="0.35">
      <c r="B19" s="15">
        <v>3</v>
      </c>
      <c r="C19" s="13" t="s">
        <v>401</v>
      </c>
      <c r="D19" s="44">
        <f>SUMIF('1TABLEAU BUDGETAIRE'!$I$16:$I$27,$B19,'1TABLEAU BUDGETAIRE'!$D$16:$D$27)</f>
        <v>0</v>
      </c>
      <c r="E19" s="44">
        <f>SUMIF('1TABLEAU BUDGETAIRE'!$I$16:$I$27,$B19,'1TABLEAU BUDGETAIRE'!$E$16:$E$27)</f>
        <v>0</v>
      </c>
      <c r="F19" s="23">
        <f t="shared" si="0"/>
        <v>0</v>
      </c>
      <c r="M19" s="15"/>
    </row>
    <row r="20" spans="2:13" x14ac:dyDescent="0.35">
      <c r="B20" s="15">
        <v>4</v>
      </c>
      <c r="C20" s="14" t="s">
        <v>402</v>
      </c>
      <c r="D20" s="44">
        <f>SUMIF('1TABLEAU BUDGETAIRE'!$I$16:$I$27,$B20,'1TABLEAU BUDGETAIRE'!$D$16:$D$27)</f>
        <v>47000</v>
      </c>
      <c r="E20" s="44">
        <f>SUMIF('1TABLEAU BUDGETAIRE'!$I$16:$I$27,$B20,'1TABLEAU BUDGETAIRE'!$E$16:$E$27)</f>
        <v>0</v>
      </c>
      <c r="F20" s="23">
        <f t="shared" si="0"/>
        <v>47000</v>
      </c>
      <c r="M20" s="15"/>
    </row>
    <row r="21" spans="2:13" x14ac:dyDescent="0.35">
      <c r="B21" s="15">
        <v>5</v>
      </c>
      <c r="C21" s="13" t="s">
        <v>403</v>
      </c>
      <c r="D21" s="44">
        <f>SUMIF('1TABLEAU BUDGETAIRE'!$I$16:$I$27,$B21,'1TABLEAU BUDGETAIRE'!$D$16:$D$27)</f>
        <v>16000</v>
      </c>
      <c r="E21" s="44">
        <f>SUMIF('1TABLEAU BUDGETAIRE'!$I$16:$I$27,$B21,'1TABLEAU BUDGETAIRE'!$E$16:$E$27)</f>
        <v>0</v>
      </c>
      <c r="F21" s="23">
        <f t="shared" si="0"/>
        <v>16000</v>
      </c>
      <c r="M21" s="15"/>
    </row>
    <row r="22" spans="2:13" ht="21.75" customHeight="1" x14ac:dyDescent="0.35">
      <c r="B22" s="15">
        <v>6</v>
      </c>
      <c r="C22" s="13" t="s">
        <v>404</v>
      </c>
      <c r="D22" s="44">
        <f>SUMIF('1TABLEAU BUDGETAIRE'!$I$16:$I$27,$B22,'1TABLEAU BUDGETAIRE'!$D$16:$D$27)</f>
        <v>30000</v>
      </c>
      <c r="E22" s="44">
        <f>SUMIF('1TABLEAU BUDGETAIRE'!$I$16:$I$27,$B22,'1TABLEAU BUDGETAIRE'!$E$16:$E$27)</f>
        <v>0</v>
      </c>
      <c r="F22" s="23">
        <f t="shared" si="0"/>
        <v>30000</v>
      </c>
      <c r="M22" s="15"/>
    </row>
    <row r="23" spans="2:13" ht="36.75" customHeight="1" x14ac:dyDescent="0.35">
      <c r="B23" s="15">
        <v>7</v>
      </c>
      <c r="C23" s="13" t="s">
        <v>405</v>
      </c>
      <c r="D23" s="44">
        <f>SUMIF('1TABLEAU BUDGETAIRE'!$I$16:$I$27,$B23,'1TABLEAU BUDGETAIRE'!$D$16:$D$27)</f>
        <v>1800</v>
      </c>
      <c r="E23" s="44">
        <f>SUMIF('1TABLEAU BUDGETAIRE'!$I$16:$I$27,$B23,'1TABLEAU BUDGETAIRE'!$E$16:$E$27)</f>
        <v>0</v>
      </c>
      <c r="F23" s="23">
        <f t="shared" si="0"/>
        <v>1800</v>
      </c>
      <c r="M23" s="15"/>
    </row>
    <row r="24" spans="2:13" ht="15.75" customHeight="1" x14ac:dyDescent="0.35">
      <c r="C24" s="18" t="s">
        <v>3</v>
      </c>
      <c r="D24" s="29">
        <f>SUM(D17:D23)</f>
        <v>94800</v>
      </c>
      <c r="E24" s="29">
        <f>SUM(E17:E23)</f>
        <v>0</v>
      </c>
      <c r="F24" s="47">
        <f t="shared" si="0"/>
        <v>94800</v>
      </c>
      <c r="M24" s="15"/>
    </row>
    <row r="25" spans="2:13" s="17" customFormat="1" x14ac:dyDescent="0.35">
      <c r="C25" s="30"/>
      <c r="D25" s="31"/>
      <c r="E25" s="31"/>
      <c r="F25" s="48"/>
    </row>
    <row r="26" spans="2:13" x14ac:dyDescent="0.35">
      <c r="C26" s="479" t="s">
        <v>406</v>
      </c>
      <c r="D26" s="480"/>
      <c r="E26" s="480"/>
      <c r="F26" s="481"/>
      <c r="M26" s="15"/>
    </row>
    <row r="27" spans="2:13" ht="27" customHeight="1" thickBot="1" x14ac:dyDescent="0.4">
      <c r="C27" s="26" t="s">
        <v>407</v>
      </c>
      <c r="D27" s="27">
        <f>'1TABLEAU BUDGETAIRE'!D38</f>
        <v>0</v>
      </c>
      <c r="E27" s="27">
        <f>'1TABLEAU BUDGETAIRE'!E38</f>
        <v>68000</v>
      </c>
      <c r="F27" s="28">
        <f t="shared" ref="F27:F35" si="1">SUM(D27:E27)</f>
        <v>68000</v>
      </c>
      <c r="M27" s="15"/>
    </row>
    <row r="28" spans="2:13" x14ac:dyDescent="0.35">
      <c r="B28" s="15">
        <v>1</v>
      </c>
      <c r="C28" s="24" t="s">
        <v>399</v>
      </c>
      <c r="D28" s="44">
        <f>SUMIF('1TABLEAU BUDGETAIRE'!$I$30:$I$37,$B28,'1TABLEAU BUDGETAIRE'!$D$30:$D$37)</f>
        <v>0</v>
      </c>
      <c r="E28" s="44">
        <f>SUMIF('1TABLEAU BUDGETAIRE'!$I$30:$I$37,$B28,'1TABLEAU BUDGETAIRE'!$E$30:$E$37)</f>
        <v>0</v>
      </c>
      <c r="F28" s="25">
        <f t="shared" si="1"/>
        <v>0</v>
      </c>
      <c r="M28" s="15"/>
    </row>
    <row r="29" spans="2:13" x14ac:dyDescent="0.35">
      <c r="B29" s="15">
        <v>2</v>
      </c>
      <c r="C29" s="13" t="s">
        <v>400</v>
      </c>
      <c r="D29" s="44">
        <f>SUMIF('1TABLEAU BUDGETAIRE'!$I$30:$I$37,$B29,'1TABLEAU BUDGETAIRE'!$D$30:$D$37)</f>
        <v>0</v>
      </c>
      <c r="E29" s="44">
        <f>SUMIF('1TABLEAU BUDGETAIRE'!$I$30:$I$37,$B29,'1TABLEAU BUDGETAIRE'!$E$30:$E$37)</f>
        <v>0</v>
      </c>
      <c r="F29" s="23">
        <f t="shared" si="1"/>
        <v>0</v>
      </c>
      <c r="M29" s="15"/>
    </row>
    <row r="30" spans="2:13" ht="31" x14ac:dyDescent="0.35">
      <c r="B30" s="15">
        <v>3</v>
      </c>
      <c r="C30" s="13" t="s">
        <v>401</v>
      </c>
      <c r="D30" s="44">
        <f>SUMIF('1TABLEAU BUDGETAIRE'!$I$30:$I$37,$B30,'1TABLEAU BUDGETAIRE'!$D$30:$D$37)</f>
        <v>0</v>
      </c>
      <c r="E30" s="44">
        <f>SUMIF('1TABLEAU BUDGETAIRE'!$I$30:$I$37,$B30,'1TABLEAU BUDGETAIRE'!$E$30:$E$37)</f>
        <v>1000</v>
      </c>
      <c r="F30" s="23">
        <f t="shared" si="1"/>
        <v>1000</v>
      </c>
      <c r="M30" s="15"/>
    </row>
    <row r="31" spans="2:13" x14ac:dyDescent="0.35">
      <c r="B31" s="15">
        <v>4</v>
      </c>
      <c r="C31" s="14" t="s">
        <v>402</v>
      </c>
      <c r="D31" s="44">
        <f>SUMIF('1TABLEAU BUDGETAIRE'!$I$30:$I$37,$B31,'1TABLEAU BUDGETAIRE'!$D$30:$D$37)</f>
        <v>0</v>
      </c>
      <c r="E31" s="44">
        <f>SUMIF('1TABLEAU BUDGETAIRE'!$I$30:$I$37,$B31,'1TABLEAU BUDGETAIRE'!$E$30:$E$37)</f>
        <v>52000</v>
      </c>
      <c r="F31" s="23">
        <f t="shared" si="1"/>
        <v>52000</v>
      </c>
      <c r="M31" s="15"/>
    </row>
    <row r="32" spans="2:13" x14ac:dyDescent="0.35">
      <c r="B32" s="15">
        <v>5</v>
      </c>
      <c r="C32" s="13" t="s">
        <v>403</v>
      </c>
      <c r="D32" s="44">
        <f>SUMIF('1TABLEAU BUDGETAIRE'!$I$30:$I$37,$B32,'1TABLEAU BUDGETAIRE'!$D$30:$D$37)</f>
        <v>0</v>
      </c>
      <c r="E32" s="44">
        <f>SUMIF('1TABLEAU BUDGETAIRE'!$I$30:$I$37,$B32,'1TABLEAU BUDGETAIRE'!$E$30:$E$37)</f>
        <v>10000</v>
      </c>
      <c r="F32" s="23">
        <f t="shared" si="1"/>
        <v>10000</v>
      </c>
      <c r="M32" s="15"/>
    </row>
    <row r="33" spans="2:13" x14ac:dyDescent="0.35">
      <c r="B33" s="15">
        <v>6</v>
      </c>
      <c r="C33" s="13" t="s">
        <v>404</v>
      </c>
      <c r="D33" s="44">
        <f>SUMIF('1TABLEAU BUDGETAIRE'!$I$30:$I$37,$B33,'1TABLEAU BUDGETAIRE'!$D$30:$D$37)</f>
        <v>0</v>
      </c>
      <c r="E33" s="44">
        <f>SUMIF('1TABLEAU BUDGETAIRE'!$I$30:$I$37,$B33,'1TABLEAU BUDGETAIRE'!$E$30:$E$37)</f>
        <v>0</v>
      </c>
      <c r="F33" s="23">
        <f t="shared" si="1"/>
        <v>0</v>
      </c>
      <c r="M33" s="15"/>
    </row>
    <row r="34" spans="2:13" ht="31" x14ac:dyDescent="0.35">
      <c r="B34" s="15">
        <v>7</v>
      </c>
      <c r="C34" s="13" t="s">
        <v>405</v>
      </c>
      <c r="D34" s="44">
        <f>SUMIF('1TABLEAU BUDGETAIRE'!$I$30:$I$37,$B34,'1TABLEAU BUDGETAIRE'!$D$30:$D$37)</f>
        <v>0</v>
      </c>
      <c r="E34" s="44">
        <f>SUMIF('1TABLEAU BUDGETAIRE'!$I$30:$I$37,$B34,'1TABLEAU BUDGETAIRE'!$E$30:$E$37)</f>
        <v>5000</v>
      </c>
      <c r="F34" s="23">
        <f t="shared" si="1"/>
        <v>5000</v>
      </c>
      <c r="M34" s="15"/>
    </row>
    <row r="35" spans="2:13" x14ac:dyDescent="0.35">
      <c r="C35" s="18" t="s">
        <v>3</v>
      </c>
      <c r="D35" s="29">
        <f>SUM(D28:D34)</f>
        <v>0</v>
      </c>
      <c r="E35" s="29">
        <f>SUM(E28:E34)</f>
        <v>68000</v>
      </c>
      <c r="F35" s="23">
        <f t="shared" si="1"/>
        <v>68000</v>
      </c>
      <c r="M35" s="15"/>
    </row>
    <row r="36" spans="2:13" s="17" customFormat="1" x14ac:dyDescent="0.35">
      <c r="C36" s="30"/>
      <c r="D36" s="31"/>
      <c r="E36" s="31"/>
      <c r="F36" s="32"/>
    </row>
    <row r="37" spans="2:13" x14ac:dyDescent="0.35">
      <c r="C37" s="479" t="s">
        <v>408</v>
      </c>
      <c r="D37" s="480"/>
      <c r="E37" s="480"/>
      <c r="F37" s="481"/>
      <c r="M37" s="15"/>
    </row>
    <row r="38" spans="2:13" ht="21.75" customHeight="1" thickBot="1" x14ac:dyDescent="0.4">
      <c r="C38" s="26" t="s">
        <v>409</v>
      </c>
      <c r="D38" s="27">
        <f>'1TABLEAU BUDGETAIRE'!D56</f>
        <v>0</v>
      </c>
      <c r="E38" s="27">
        <f>'1TABLEAU BUDGETAIRE'!E56</f>
        <v>98797</v>
      </c>
      <c r="F38" s="28">
        <f t="shared" ref="F38:F46" si="2">SUM(D38:E38)</f>
        <v>98797</v>
      </c>
      <c r="M38" s="15"/>
    </row>
    <row r="39" spans="2:13" x14ac:dyDescent="0.35">
      <c r="B39" s="15">
        <v>1</v>
      </c>
      <c r="C39" s="24" t="s">
        <v>399</v>
      </c>
      <c r="D39" s="44">
        <f>SUMIF('1TABLEAU BUDGETAIRE'!$I$40:$I$55,$B39,'1TABLEAU BUDGETAIRE'!$D$40:$D$55)</f>
        <v>0</v>
      </c>
      <c r="E39" s="44">
        <f>SUMIF('1TABLEAU BUDGETAIRE'!$I$40:$I$55,$B39,'1TABLEAU BUDGETAIRE'!$E$40:$E$55)</f>
        <v>0</v>
      </c>
      <c r="F39" s="25">
        <f t="shared" si="2"/>
        <v>0</v>
      </c>
      <c r="M39" s="15"/>
    </row>
    <row r="40" spans="2:13" s="17" customFormat="1" ht="15.75" customHeight="1" x14ac:dyDescent="0.35">
      <c r="B40" s="15">
        <v>2</v>
      </c>
      <c r="C40" s="13" t="s">
        <v>400</v>
      </c>
      <c r="D40" s="44">
        <f>SUMIF('1TABLEAU BUDGETAIRE'!$I$40:$I$55,$B40,'1TABLEAU BUDGETAIRE'!$D$40:$D$55)</f>
        <v>0</v>
      </c>
      <c r="E40" s="44">
        <f>SUMIF('1TABLEAU BUDGETAIRE'!$I$40:$I$55,$B40,'1TABLEAU BUDGETAIRE'!$E$40:$E$55)</f>
        <v>0</v>
      </c>
      <c r="F40" s="23">
        <f t="shared" si="2"/>
        <v>0</v>
      </c>
    </row>
    <row r="41" spans="2:13" s="17" customFormat="1" ht="31" x14ac:dyDescent="0.35">
      <c r="B41" s="15">
        <v>3</v>
      </c>
      <c r="C41" s="13" t="s">
        <v>401</v>
      </c>
      <c r="D41" s="44">
        <f>SUMIF('1TABLEAU BUDGETAIRE'!$I$40:$I$55,$B41,'1TABLEAU BUDGETAIRE'!$D$40:$D$55)</f>
        <v>0</v>
      </c>
      <c r="E41" s="44">
        <f>SUMIF('1TABLEAU BUDGETAIRE'!$I$40:$I$55,$B41,'1TABLEAU BUDGETAIRE'!$E$40:$E$55)</f>
        <v>0</v>
      </c>
      <c r="F41" s="23">
        <f t="shared" si="2"/>
        <v>0</v>
      </c>
    </row>
    <row r="42" spans="2:13" s="17" customFormat="1" x14ac:dyDescent="0.35">
      <c r="B42" s="15">
        <v>4</v>
      </c>
      <c r="C42" s="14" t="s">
        <v>402</v>
      </c>
      <c r="D42" s="44">
        <f>SUMIF('1TABLEAU BUDGETAIRE'!$I$40:$I$55,$B42,'1TABLEAU BUDGETAIRE'!$D$40:$D$55)</f>
        <v>0</v>
      </c>
      <c r="E42" s="44">
        <f>SUMIF('1TABLEAU BUDGETAIRE'!$I$40:$I$55,$B42,'1TABLEAU BUDGETAIRE'!$E$40:$E$55)</f>
        <v>92597</v>
      </c>
      <c r="F42" s="23">
        <f t="shared" si="2"/>
        <v>92597</v>
      </c>
    </row>
    <row r="43" spans="2:13" x14ac:dyDescent="0.35">
      <c r="B43" s="15">
        <v>5</v>
      </c>
      <c r="C43" s="13" t="s">
        <v>403</v>
      </c>
      <c r="D43" s="44">
        <f>SUMIF('1TABLEAU BUDGETAIRE'!$I$40:$I$55,$B43,'1TABLEAU BUDGETAIRE'!$D$40:$D$55)</f>
        <v>0</v>
      </c>
      <c r="E43" s="44">
        <f>SUMIF('1TABLEAU BUDGETAIRE'!$I$40:$I$55,$B43,'1TABLEAU BUDGETAIRE'!$E$40:$E$55)</f>
        <v>2800</v>
      </c>
      <c r="F43" s="23">
        <f t="shared" si="2"/>
        <v>2800</v>
      </c>
      <c r="M43" s="15"/>
    </row>
    <row r="44" spans="2:13" x14ac:dyDescent="0.35">
      <c r="B44" s="15">
        <v>6</v>
      </c>
      <c r="C44" s="13" t="s">
        <v>404</v>
      </c>
      <c r="D44" s="44">
        <f>SUMIF('1TABLEAU BUDGETAIRE'!$I$40:$I$55,$B44,'1TABLEAU BUDGETAIRE'!$D$40:$D$55)</f>
        <v>0</v>
      </c>
      <c r="E44" s="44">
        <f>SUMIF('1TABLEAU BUDGETAIRE'!$I$40:$I$55,$B44,'1TABLEAU BUDGETAIRE'!$E$40:$E$55)</f>
        <v>0</v>
      </c>
      <c r="F44" s="23">
        <f t="shared" si="2"/>
        <v>0</v>
      </c>
      <c r="M44" s="15"/>
    </row>
    <row r="45" spans="2:13" ht="31" x14ac:dyDescent="0.35">
      <c r="B45" s="15">
        <v>7</v>
      </c>
      <c r="C45" s="13" t="s">
        <v>405</v>
      </c>
      <c r="D45" s="44">
        <f>SUMIF('1TABLEAU BUDGETAIRE'!$I$40:$I$55,$B45,'1TABLEAU BUDGETAIRE'!$D$40:$D$55)</f>
        <v>0</v>
      </c>
      <c r="E45" s="44">
        <f>SUMIF('1TABLEAU BUDGETAIRE'!$I$40:$I$55,$B45,'1TABLEAU BUDGETAIRE'!$E$40:$E$55)</f>
        <v>3400</v>
      </c>
      <c r="F45" s="23">
        <f t="shared" si="2"/>
        <v>3400</v>
      </c>
      <c r="M45" s="15"/>
    </row>
    <row r="46" spans="2:13" x14ac:dyDescent="0.35">
      <c r="C46" s="50" t="s">
        <v>3</v>
      </c>
      <c r="D46" s="51">
        <f>SUM(D39:D45)</f>
        <v>0</v>
      </c>
      <c r="E46" s="51">
        <f>SUM(E39:E45)</f>
        <v>98797</v>
      </c>
      <c r="F46" s="52">
        <f t="shared" si="2"/>
        <v>98797</v>
      </c>
      <c r="M46" s="15"/>
    </row>
    <row r="47" spans="2:13" x14ac:dyDescent="0.35">
      <c r="C47" s="53"/>
      <c r="D47" s="54"/>
      <c r="E47" s="54"/>
      <c r="F47" s="55"/>
      <c r="M47" s="15"/>
    </row>
    <row r="48" spans="2:13" s="17" customFormat="1" ht="22.5" customHeight="1" x14ac:dyDescent="0.35">
      <c r="C48" s="33"/>
      <c r="D48" s="31"/>
      <c r="E48" s="31"/>
      <c r="F48" s="32"/>
    </row>
    <row r="49" spans="2:13" x14ac:dyDescent="0.35">
      <c r="B49" s="479" t="s">
        <v>410</v>
      </c>
      <c r="C49" s="480"/>
      <c r="D49" s="480"/>
      <c r="E49" s="480"/>
      <c r="F49" s="481"/>
      <c r="M49" s="15"/>
    </row>
    <row r="50" spans="2:13" x14ac:dyDescent="0.35">
      <c r="C50" s="479" t="s">
        <v>358</v>
      </c>
      <c r="D50" s="480"/>
      <c r="E50" s="480"/>
      <c r="F50" s="481"/>
      <c r="M50" s="15"/>
    </row>
    <row r="51" spans="2:13" ht="24" customHeight="1" thickBot="1" x14ac:dyDescent="0.4">
      <c r="C51" s="26" t="s">
        <v>411</v>
      </c>
      <c r="D51" s="27">
        <f>'1TABLEAU BUDGETAIRE'!D67</f>
        <v>65000</v>
      </c>
      <c r="E51" s="27">
        <f>'1TABLEAU BUDGETAIRE'!E67</f>
        <v>0</v>
      </c>
      <c r="F51" s="28">
        <f t="shared" ref="F51:F59" si="3">SUM(D51:E51)</f>
        <v>65000</v>
      </c>
      <c r="M51" s="15"/>
    </row>
    <row r="52" spans="2:13" ht="15.75" customHeight="1" x14ac:dyDescent="0.35">
      <c r="B52" s="15">
        <v>1</v>
      </c>
      <c r="C52" s="24" t="s">
        <v>399</v>
      </c>
      <c r="D52" s="44">
        <f>SUMIF('1TABLEAU BUDGETAIRE'!$I$60:$I$66,$B52,'1TABLEAU BUDGETAIRE'!$D$60:$D$66)</f>
        <v>0</v>
      </c>
      <c r="E52" s="44">
        <f>SUMIF('1TABLEAU BUDGETAIRE'!$I$60:$I$66,$B52,'1TABLEAU BUDGETAIRE'!$E$60:$E$66)</f>
        <v>0</v>
      </c>
      <c r="F52" s="25">
        <f t="shared" si="3"/>
        <v>0</v>
      </c>
      <c r="M52" s="15"/>
    </row>
    <row r="53" spans="2:13" ht="15.75" customHeight="1" x14ac:dyDescent="0.35">
      <c r="B53" s="15">
        <v>2</v>
      </c>
      <c r="C53" s="13" t="s">
        <v>400</v>
      </c>
      <c r="D53" s="44">
        <f>SUMIF('1TABLEAU BUDGETAIRE'!$I$60:$I$66,$B53,'1TABLEAU BUDGETAIRE'!$D$60:$D$66)</f>
        <v>0</v>
      </c>
      <c r="E53" s="44">
        <f>SUMIF('1TABLEAU BUDGETAIRE'!$I$60:$I$66,$B53,'1TABLEAU BUDGETAIRE'!$E$60:$E$66)</f>
        <v>0</v>
      </c>
      <c r="F53" s="23">
        <f t="shared" si="3"/>
        <v>0</v>
      </c>
      <c r="M53" s="15"/>
    </row>
    <row r="54" spans="2:13" ht="15.75" customHeight="1" x14ac:dyDescent="0.35">
      <c r="B54" s="15">
        <v>3</v>
      </c>
      <c r="C54" s="13" t="s">
        <v>401</v>
      </c>
      <c r="D54" s="44">
        <f>SUMIF('1TABLEAU BUDGETAIRE'!$I$60:$I$66,$B54,'1TABLEAU BUDGETAIRE'!$D$60:$D$66)</f>
        <v>0</v>
      </c>
      <c r="E54" s="44">
        <f>SUMIF('1TABLEAU BUDGETAIRE'!$I$60:$I$66,$B54,'1TABLEAU BUDGETAIRE'!$E$60:$E$66)</f>
        <v>0</v>
      </c>
      <c r="F54" s="23">
        <f t="shared" si="3"/>
        <v>0</v>
      </c>
      <c r="M54" s="15"/>
    </row>
    <row r="55" spans="2:13" ht="18.75" customHeight="1" x14ac:dyDescent="0.35">
      <c r="B55" s="15">
        <v>4</v>
      </c>
      <c r="C55" s="14" t="s">
        <v>402</v>
      </c>
      <c r="D55" s="44">
        <f>SUMIF('1TABLEAU BUDGETAIRE'!$I$60:$I$66,$B55,'1TABLEAU BUDGETAIRE'!$D$60:$D$66)</f>
        <v>28000</v>
      </c>
      <c r="E55" s="44">
        <f>SUMIF('1TABLEAU BUDGETAIRE'!$I$60:$I$66,$B55,'1TABLEAU BUDGETAIRE'!$E$60:$E$66)</f>
        <v>0</v>
      </c>
      <c r="F55" s="23">
        <f t="shared" si="3"/>
        <v>28000</v>
      </c>
      <c r="M55" s="15"/>
    </row>
    <row r="56" spans="2:13" x14ac:dyDescent="0.35">
      <c r="B56" s="15">
        <v>5</v>
      </c>
      <c r="C56" s="13" t="s">
        <v>403</v>
      </c>
      <c r="D56" s="44">
        <f>SUMIF('1TABLEAU BUDGETAIRE'!$I$60:$I$66,$B56,'1TABLEAU BUDGETAIRE'!$D$60:$D$66)</f>
        <v>5000</v>
      </c>
      <c r="E56" s="44">
        <f>SUMIF('1TABLEAU BUDGETAIRE'!$I$60:$I$66,$B56,'1TABLEAU BUDGETAIRE'!$E$60:$E$66)</f>
        <v>0</v>
      </c>
      <c r="F56" s="23">
        <f t="shared" si="3"/>
        <v>5000</v>
      </c>
      <c r="M56" s="15"/>
    </row>
    <row r="57" spans="2:13" s="17" customFormat="1" ht="21.75" customHeight="1" x14ac:dyDescent="0.35">
      <c r="B57" s="15">
        <v>6</v>
      </c>
      <c r="C57" s="13" t="s">
        <v>404</v>
      </c>
      <c r="D57" s="44">
        <f>SUMIF('1TABLEAU BUDGETAIRE'!$I$60:$I$66,$B57,'1TABLEAU BUDGETAIRE'!$D$60:$D$66)</f>
        <v>30000</v>
      </c>
      <c r="E57" s="44">
        <f>SUMIF('1TABLEAU BUDGETAIRE'!$I$60:$I$66,$B57,'1TABLEAU BUDGETAIRE'!$E$60:$E$66)</f>
        <v>0</v>
      </c>
      <c r="F57" s="23">
        <f t="shared" si="3"/>
        <v>30000</v>
      </c>
    </row>
    <row r="58" spans="2:13" s="17" customFormat="1" ht="31" x14ac:dyDescent="0.35">
      <c r="B58" s="15">
        <v>7</v>
      </c>
      <c r="C58" s="13" t="s">
        <v>405</v>
      </c>
      <c r="D58" s="44">
        <f>SUMIF('1TABLEAU BUDGETAIRE'!$I$60:$I$66,$B58,'1TABLEAU BUDGETAIRE'!$D$60:$D$66)</f>
        <v>2000</v>
      </c>
      <c r="E58" s="44">
        <f>SUMIF('1TABLEAU BUDGETAIRE'!$I$60:$I$66,$B58,'1TABLEAU BUDGETAIRE'!$E$60:$E$66)</f>
        <v>0</v>
      </c>
      <c r="F58" s="23">
        <f t="shared" si="3"/>
        <v>2000</v>
      </c>
    </row>
    <row r="59" spans="2:13" x14ac:dyDescent="0.35">
      <c r="C59" s="18" t="s">
        <v>3</v>
      </c>
      <c r="D59" s="29">
        <f>SUM(D52:D58)</f>
        <v>65000</v>
      </c>
      <c r="E59" s="29">
        <f>SUM(E52:E58)</f>
        <v>0</v>
      </c>
      <c r="F59" s="23">
        <f t="shared" si="3"/>
        <v>65000</v>
      </c>
      <c r="M59" s="15"/>
    </row>
    <row r="60" spans="2:13" s="17" customFormat="1" x14ac:dyDescent="0.35">
      <c r="C60" s="30"/>
      <c r="D60" s="31"/>
      <c r="E60" s="31"/>
      <c r="F60" s="32"/>
    </row>
    <row r="61" spans="2:13" x14ac:dyDescent="0.35">
      <c r="B61" s="17"/>
      <c r="C61" s="479" t="s">
        <v>361</v>
      </c>
      <c r="D61" s="480"/>
      <c r="E61" s="480"/>
      <c r="F61" s="481"/>
      <c r="M61" s="15"/>
    </row>
    <row r="62" spans="2:13" ht="21.75" customHeight="1" thickBot="1" x14ac:dyDescent="0.4">
      <c r="C62" s="26" t="s">
        <v>412</v>
      </c>
      <c r="D62" s="27">
        <f>'1TABLEAU BUDGETAIRE'!D78</f>
        <v>76000</v>
      </c>
      <c r="E62" s="27">
        <f>'1TABLEAU BUDGETAIRE'!E78</f>
        <v>0</v>
      </c>
      <c r="F62" s="28">
        <f t="shared" ref="F62:F70" si="4">SUM(D62:E62)</f>
        <v>76000</v>
      </c>
      <c r="M62" s="15"/>
    </row>
    <row r="63" spans="2:13" ht="15.75" customHeight="1" x14ac:dyDescent="0.35">
      <c r="B63" s="15">
        <v>1</v>
      </c>
      <c r="C63" s="24" t="s">
        <v>399</v>
      </c>
      <c r="D63" s="44">
        <f>SUMIF('1TABLEAU BUDGETAIRE'!$I$69:$I$77,$B63,'1TABLEAU BUDGETAIRE'!$D$69:$D$77)</f>
        <v>0</v>
      </c>
      <c r="E63" s="44">
        <f>SUMIF('1TABLEAU BUDGETAIRE'!$I$69:$I$77,$B63,'1TABLEAU BUDGETAIRE'!$E$69:$E$77)</f>
        <v>0</v>
      </c>
      <c r="F63" s="25">
        <f t="shared" si="4"/>
        <v>0</v>
      </c>
      <c r="M63" s="15"/>
    </row>
    <row r="64" spans="2:13" ht="15.75" customHeight="1" x14ac:dyDescent="0.35">
      <c r="B64" s="15">
        <v>2</v>
      </c>
      <c r="C64" s="13" t="s">
        <v>400</v>
      </c>
      <c r="D64" s="44">
        <f>SUMIF('1TABLEAU BUDGETAIRE'!$I$69:$I$77,$B64,'1TABLEAU BUDGETAIRE'!$D$69:$D$77)</f>
        <v>0</v>
      </c>
      <c r="E64" s="44">
        <f>SUMIF('1TABLEAU BUDGETAIRE'!$I$69:$I$77,$B64,'1TABLEAU BUDGETAIRE'!$E$69:$E$77)</f>
        <v>0</v>
      </c>
      <c r="F64" s="23">
        <f t="shared" si="4"/>
        <v>0</v>
      </c>
      <c r="M64" s="15"/>
    </row>
    <row r="65" spans="2:13" ht="15.75" customHeight="1" x14ac:dyDescent="0.35">
      <c r="B65" s="15">
        <v>3</v>
      </c>
      <c r="C65" s="13" t="s">
        <v>401</v>
      </c>
      <c r="D65" s="44">
        <f>SUMIF('1TABLEAU BUDGETAIRE'!$I$69:$I$77,$B65,'1TABLEAU BUDGETAIRE'!$D$69:$D$77)</f>
        <v>0</v>
      </c>
      <c r="E65" s="44">
        <f>SUMIF('1TABLEAU BUDGETAIRE'!$I$69:$I$77,$B65,'1TABLEAU BUDGETAIRE'!$E$69:$E$77)</f>
        <v>0</v>
      </c>
      <c r="F65" s="23">
        <f t="shared" si="4"/>
        <v>0</v>
      </c>
      <c r="M65" s="15"/>
    </row>
    <row r="66" spans="2:13" x14ac:dyDescent="0.35">
      <c r="B66" s="15">
        <v>4</v>
      </c>
      <c r="C66" s="14" t="s">
        <v>402</v>
      </c>
      <c r="D66" s="44">
        <f>SUMIF('1TABLEAU BUDGETAIRE'!$I$69:$I$77,$B66,'1TABLEAU BUDGETAIRE'!$D$69:$D$77)</f>
        <v>39000</v>
      </c>
      <c r="E66" s="44">
        <f>SUMIF('1TABLEAU BUDGETAIRE'!$I$69:$I$77,$B66,'1TABLEAU BUDGETAIRE'!$E$69:$E$77)</f>
        <v>0</v>
      </c>
      <c r="F66" s="23">
        <f t="shared" si="4"/>
        <v>39000</v>
      </c>
      <c r="M66" s="15"/>
    </row>
    <row r="67" spans="2:13" x14ac:dyDescent="0.35">
      <c r="B67" s="15">
        <v>5</v>
      </c>
      <c r="C67" s="13" t="s">
        <v>403</v>
      </c>
      <c r="D67" s="44">
        <f>SUMIF('1TABLEAU BUDGETAIRE'!$I$69:$I$77,$B67,'1TABLEAU BUDGETAIRE'!$D$69:$D$77)</f>
        <v>2000</v>
      </c>
      <c r="E67" s="44">
        <f>SUMIF('1TABLEAU BUDGETAIRE'!$I$69:$I$77,$B67,'1TABLEAU BUDGETAIRE'!$E$69:$E$77)</f>
        <v>0</v>
      </c>
      <c r="F67" s="23">
        <f t="shared" si="4"/>
        <v>2000</v>
      </c>
      <c r="M67" s="15"/>
    </row>
    <row r="68" spans="2:13" x14ac:dyDescent="0.35">
      <c r="B68" s="15">
        <v>6</v>
      </c>
      <c r="C68" s="13" t="s">
        <v>404</v>
      </c>
      <c r="D68" s="44">
        <f>SUMIF('1TABLEAU BUDGETAIRE'!$I$69:$I$77,$B68,'1TABLEAU BUDGETAIRE'!$D$69:$D$77)</f>
        <v>30000</v>
      </c>
      <c r="E68" s="44">
        <f>SUMIF('1TABLEAU BUDGETAIRE'!$I$69:$I$77,$B68,'1TABLEAU BUDGETAIRE'!$E$69:$E$77)</f>
        <v>0</v>
      </c>
      <c r="F68" s="23">
        <f t="shared" si="4"/>
        <v>30000</v>
      </c>
      <c r="M68" s="15"/>
    </row>
    <row r="69" spans="2:13" ht="31" x14ac:dyDescent="0.35">
      <c r="B69" s="15">
        <v>7</v>
      </c>
      <c r="C69" s="13" t="s">
        <v>405</v>
      </c>
      <c r="D69" s="44">
        <f>SUMIF('1TABLEAU BUDGETAIRE'!$I$69:$I$77,$B69,'1TABLEAU BUDGETAIRE'!$D$69:$D$77)</f>
        <v>5000</v>
      </c>
      <c r="E69" s="44">
        <f>SUMIF('1TABLEAU BUDGETAIRE'!$I$69:$I$77,$B69,'1TABLEAU BUDGETAIRE'!$E$69:$E$77)</f>
        <v>0</v>
      </c>
      <c r="F69" s="23">
        <f t="shared" si="4"/>
        <v>5000</v>
      </c>
      <c r="M69" s="15"/>
    </row>
    <row r="70" spans="2:13" x14ac:dyDescent="0.35">
      <c r="C70" s="18" t="s">
        <v>3</v>
      </c>
      <c r="D70" s="29">
        <f>SUM(D63:D69)</f>
        <v>76000</v>
      </c>
      <c r="E70" s="29">
        <f>SUM(E63:E69)</f>
        <v>0</v>
      </c>
      <c r="F70" s="23">
        <f t="shared" si="4"/>
        <v>76000</v>
      </c>
      <c r="M70" s="15"/>
    </row>
    <row r="71" spans="2:13" s="17" customFormat="1" x14ac:dyDescent="0.35">
      <c r="C71" s="30"/>
      <c r="D71" s="31"/>
      <c r="E71" s="31"/>
      <c r="F71" s="32"/>
    </row>
    <row r="72" spans="2:13" x14ac:dyDescent="0.35">
      <c r="C72" s="479" t="s">
        <v>364</v>
      </c>
      <c r="D72" s="480"/>
      <c r="E72" s="480"/>
      <c r="F72" s="481"/>
      <c r="M72" s="15"/>
    </row>
    <row r="73" spans="2:13" ht="21.75" customHeight="1" thickBot="1" x14ac:dyDescent="0.4">
      <c r="B73" s="17"/>
      <c r="C73" s="26" t="s">
        <v>413</v>
      </c>
      <c r="D73" s="27">
        <f>'1TABLEAU BUDGETAIRE'!D92</f>
        <v>631000</v>
      </c>
      <c r="E73" s="27">
        <f>'1TABLEAU BUDGETAIRE'!E92</f>
        <v>0</v>
      </c>
      <c r="F73" s="28">
        <f t="shared" ref="F73:F81" si="5">SUM(D73:E73)</f>
        <v>631000</v>
      </c>
      <c r="M73" s="15"/>
    </row>
    <row r="74" spans="2:13" ht="18" customHeight="1" x14ac:dyDescent="0.35">
      <c r="B74" s="15">
        <v>1</v>
      </c>
      <c r="C74" s="24" t="s">
        <v>399</v>
      </c>
      <c r="D74" s="44">
        <f>SUMIF('1TABLEAU BUDGETAIRE'!$I$80:$I$91,$B74,'1TABLEAU BUDGETAIRE'!$D$80:$D$91)</f>
        <v>0</v>
      </c>
      <c r="E74" s="44">
        <f>SUMIF('1TABLEAU BUDGETAIRE'!$I$80:$I$91,$B74,'1TABLEAU BUDGETAIRE'!$E$80:$E$91)</f>
        <v>0</v>
      </c>
      <c r="F74" s="25">
        <f t="shared" si="5"/>
        <v>0</v>
      </c>
      <c r="M74" s="15"/>
    </row>
    <row r="75" spans="2:13" ht="15.75" customHeight="1" x14ac:dyDescent="0.35">
      <c r="B75" s="15">
        <v>2</v>
      </c>
      <c r="C75" s="13" t="s">
        <v>400</v>
      </c>
      <c r="D75" s="44">
        <f>SUMIF('1TABLEAU BUDGETAIRE'!$I$80:$I$91,$B75,'1TABLEAU BUDGETAIRE'!$D$80:$D$91)</f>
        <v>0</v>
      </c>
      <c r="E75" s="44">
        <f>SUMIF('1TABLEAU BUDGETAIRE'!$I$80:$I$91,$B75,'1TABLEAU BUDGETAIRE'!$E$80:$E$91)</f>
        <v>0</v>
      </c>
      <c r="F75" s="23">
        <f t="shared" si="5"/>
        <v>0</v>
      </c>
      <c r="M75" s="15"/>
    </row>
    <row r="76" spans="2:13" s="17" customFormat="1" ht="15.75" customHeight="1" x14ac:dyDescent="0.35">
      <c r="B76" s="15">
        <v>3</v>
      </c>
      <c r="C76" s="13" t="s">
        <v>401</v>
      </c>
      <c r="D76" s="44">
        <f>SUMIF('1TABLEAU BUDGETAIRE'!$I$80:$I$91,$B76,'1TABLEAU BUDGETAIRE'!$D$80:$D$91)</f>
        <v>0</v>
      </c>
      <c r="E76" s="44">
        <f>SUMIF('1TABLEAU BUDGETAIRE'!$I$80:$I$91,$B76,'1TABLEAU BUDGETAIRE'!$E$80:$E$91)</f>
        <v>0</v>
      </c>
      <c r="F76" s="23">
        <f t="shared" si="5"/>
        <v>0</v>
      </c>
    </row>
    <row r="77" spans="2:13" x14ac:dyDescent="0.35">
      <c r="B77" s="15">
        <v>4</v>
      </c>
      <c r="C77" s="14" t="s">
        <v>402</v>
      </c>
      <c r="D77" s="44">
        <f>SUMIF('1TABLEAU BUDGETAIRE'!$I$80:$I$91,$B77,'1TABLEAU BUDGETAIRE'!$D$80:$D$91)</f>
        <v>407000</v>
      </c>
      <c r="E77" s="44">
        <f>SUMIF('1TABLEAU BUDGETAIRE'!$I$80:$I$91,$B77,'1TABLEAU BUDGETAIRE'!$E$80:$E$91)</f>
        <v>0</v>
      </c>
      <c r="F77" s="23">
        <f t="shared" si="5"/>
        <v>407000</v>
      </c>
      <c r="M77" s="15"/>
    </row>
    <row r="78" spans="2:13" x14ac:dyDescent="0.35">
      <c r="B78" s="15">
        <v>5</v>
      </c>
      <c r="C78" s="13" t="s">
        <v>403</v>
      </c>
      <c r="D78" s="44">
        <f>SUMIF('1TABLEAU BUDGETAIRE'!$I$80:$I$91,$B78,'1TABLEAU BUDGETAIRE'!$D$80:$D$91)</f>
        <v>5000</v>
      </c>
      <c r="E78" s="44">
        <f>SUMIF('1TABLEAU BUDGETAIRE'!$I$80:$I$91,$B78,'1TABLEAU BUDGETAIRE'!$E$80:$E$91)</f>
        <v>0</v>
      </c>
      <c r="F78" s="23">
        <f t="shared" si="5"/>
        <v>5000</v>
      </c>
      <c r="M78" s="15"/>
    </row>
    <row r="79" spans="2:13" x14ac:dyDescent="0.35">
      <c r="B79" s="15">
        <v>6</v>
      </c>
      <c r="C79" s="13" t="s">
        <v>404</v>
      </c>
      <c r="D79" s="44">
        <f>SUMIF('1TABLEAU BUDGETAIRE'!$I$80:$I$91,$B79,'1TABLEAU BUDGETAIRE'!$D$80:$D$91)</f>
        <v>218000</v>
      </c>
      <c r="E79" s="44">
        <f>SUMIF('1TABLEAU BUDGETAIRE'!$I$80:$I$91,$B79,'1TABLEAU BUDGETAIRE'!$E$80:$E$91)</f>
        <v>0</v>
      </c>
      <c r="F79" s="23">
        <f t="shared" si="5"/>
        <v>218000</v>
      </c>
      <c r="M79" s="15"/>
    </row>
    <row r="80" spans="2:13" ht="31" x14ac:dyDescent="0.35">
      <c r="B80" s="15">
        <v>7</v>
      </c>
      <c r="C80" s="13" t="s">
        <v>405</v>
      </c>
      <c r="D80" s="44">
        <f>SUMIF('1TABLEAU BUDGETAIRE'!$I$80:$I$91,$B80,'1TABLEAU BUDGETAIRE'!$D$80:$D$91)</f>
        <v>1000</v>
      </c>
      <c r="E80" s="44">
        <f>SUMIF('1TABLEAU BUDGETAIRE'!$I$80:$I$91,$B80,'1TABLEAU BUDGETAIRE'!$E$80:$E$91)</f>
        <v>0</v>
      </c>
      <c r="F80" s="23">
        <f t="shared" si="5"/>
        <v>1000</v>
      </c>
      <c r="M80" s="15"/>
    </row>
    <row r="81" spans="2:13" x14ac:dyDescent="0.35">
      <c r="C81" s="18" t="s">
        <v>3</v>
      </c>
      <c r="D81" s="29">
        <f>SUM(D74:D80)</f>
        <v>631000</v>
      </c>
      <c r="E81" s="29">
        <f>SUM(E74:E80)</f>
        <v>0</v>
      </c>
      <c r="F81" s="23">
        <f t="shared" si="5"/>
        <v>631000</v>
      </c>
      <c r="M81" s="15"/>
    </row>
    <row r="82" spans="2:13" s="17" customFormat="1" x14ac:dyDescent="0.35">
      <c r="C82" s="30"/>
      <c r="D82" s="31"/>
      <c r="E82" s="31"/>
      <c r="F82" s="32"/>
    </row>
    <row r="83" spans="2:13" x14ac:dyDescent="0.35">
      <c r="B83" s="479" t="s">
        <v>414</v>
      </c>
      <c r="C83" s="480"/>
      <c r="D83" s="480"/>
      <c r="E83" s="480"/>
      <c r="F83" s="481"/>
      <c r="M83" s="15"/>
    </row>
    <row r="84" spans="2:13" x14ac:dyDescent="0.35">
      <c r="C84" s="479" t="s">
        <v>371</v>
      </c>
      <c r="D84" s="480"/>
      <c r="E84" s="480"/>
      <c r="F84" s="481"/>
      <c r="M84" s="15"/>
    </row>
    <row r="85" spans="2:13" ht="22.5" customHeight="1" thickBot="1" x14ac:dyDescent="0.4">
      <c r="C85" s="26" t="s">
        <v>415</v>
      </c>
      <c r="D85" s="27">
        <f>'1TABLEAU BUDGETAIRE'!D102</f>
        <v>72000</v>
      </c>
      <c r="E85" s="27">
        <f>'1TABLEAU BUDGETAIRE'!E102</f>
        <v>0</v>
      </c>
      <c r="F85" s="28">
        <f t="shared" ref="F85:F93" si="6">SUM(D85:E85)</f>
        <v>72000</v>
      </c>
      <c r="M85" s="15"/>
    </row>
    <row r="86" spans="2:13" x14ac:dyDescent="0.35">
      <c r="B86" s="15">
        <v>1</v>
      </c>
      <c r="C86" s="24" t="s">
        <v>399</v>
      </c>
      <c r="D86" s="44">
        <f>SUMIF('1TABLEAU BUDGETAIRE'!$I$96:$I$101,$B86,'1TABLEAU BUDGETAIRE'!$D$96:$D$101)</f>
        <v>0</v>
      </c>
      <c r="E86" s="44">
        <f>SUMIF('1TABLEAU BUDGETAIRE'!$I$96:$I$101,$B86,'1TABLEAU BUDGETAIRE'!$E$96:$E$101)</f>
        <v>0</v>
      </c>
      <c r="F86" s="25">
        <f t="shared" si="6"/>
        <v>0</v>
      </c>
      <c r="M86" s="15"/>
    </row>
    <row r="87" spans="2:13" x14ac:dyDescent="0.35">
      <c r="B87" s="15">
        <v>2</v>
      </c>
      <c r="C87" s="13" t="s">
        <v>400</v>
      </c>
      <c r="D87" s="44">
        <f>SUMIF('1TABLEAU BUDGETAIRE'!$I$96:$I$101,$B87,'1TABLEAU BUDGETAIRE'!$D$96:$D$101)</f>
        <v>0</v>
      </c>
      <c r="E87" s="44">
        <f>SUMIF('1TABLEAU BUDGETAIRE'!$I$96:$I$101,$B87,'1TABLEAU BUDGETAIRE'!$E$96:$E$101)</f>
        <v>0</v>
      </c>
      <c r="F87" s="23">
        <f t="shared" si="6"/>
        <v>0</v>
      </c>
      <c r="M87" s="15"/>
    </row>
    <row r="88" spans="2:13" ht="15.75" customHeight="1" x14ac:dyDescent="0.35">
      <c r="B88" s="15">
        <v>3</v>
      </c>
      <c r="C88" s="13" t="s">
        <v>401</v>
      </c>
      <c r="D88" s="44">
        <f>SUMIF('1TABLEAU BUDGETAIRE'!$I$96:$I$101,$B88,'1TABLEAU BUDGETAIRE'!$D$96:$D$101)</f>
        <v>5000</v>
      </c>
      <c r="E88" s="44">
        <f>SUMIF('1TABLEAU BUDGETAIRE'!$I$96:$I$101,$B88,'1TABLEAU BUDGETAIRE'!$E$96:$E$101)</f>
        <v>0</v>
      </c>
      <c r="F88" s="23">
        <f t="shared" si="6"/>
        <v>5000</v>
      </c>
      <c r="M88" s="15"/>
    </row>
    <row r="89" spans="2:13" x14ac:dyDescent="0.35">
      <c r="B89" s="15">
        <v>4</v>
      </c>
      <c r="C89" s="14" t="s">
        <v>402</v>
      </c>
      <c r="D89" s="44">
        <f>SUMIF('1TABLEAU BUDGETAIRE'!$I$96:$I$101,$B89,'1TABLEAU BUDGETAIRE'!$D$96:$D$101)</f>
        <v>55000</v>
      </c>
      <c r="E89" s="44">
        <f>SUMIF('1TABLEAU BUDGETAIRE'!$I$96:$I$101,$B89,'1TABLEAU BUDGETAIRE'!$E$96:$E$101)</f>
        <v>0</v>
      </c>
      <c r="F89" s="23">
        <f t="shared" si="6"/>
        <v>55000</v>
      </c>
      <c r="M89" s="15"/>
    </row>
    <row r="90" spans="2:13" x14ac:dyDescent="0.35">
      <c r="B90" s="15">
        <v>5</v>
      </c>
      <c r="C90" s="13" t="s">
        <v>403</v>
      </c>
      <c r="D90" s="44">
        <f>SUMIF('1TABLEAU BUDGETAIRE'!$I$96:$I$101,$B90,'1TABLEAU BUDGETAIRE'!$D$96:$D$101)</f>
        <v>12000</v>
      </c>
      <c r="E90" s="44">
        <f>SUMIF('1TABLEAU BUDGETAIRE'!$I$96:$I$101,$B90,'1TABLEAU BUDGETAIRE'!$E$96:$E$101)</f>
        <v>0</v>
      </c>
      <c r="F90" s="23">
        <f t="shared" si="6"/>
        <v>12000</v>
      </c>
      <c r="M90" s="15"/>
    </row>
    <row r="91" spans="2:13" x14ac:dyDescent="0.35">
      <c r="B91" s="15">
        <v>6</v>
      </c>
      <c r="C91" s="13" t="s">
        <v>404</v>
      </c>
      <c r="D91" s="44">
        <f>SUMIF('1TABLEAU BUDGETAIRE'!$I$96:$I$101,$B91,'1TABLEAU BUDGETAIRE'!$D$96:$D$101)</f>
        <v>0</v>
      </c>
      <c r="E91" s="44">
        <f>SUMIF('1TABLEAU BUDGETAIRE'!$I$96:$I$101,$B91,'1TABLEAU BUDGETAIRE'!$E$96:$E$101)</f>
        <v>0</v>
      </c>
      <c r="F91" s="23">
        <f t="shared" si="6"/>
        <v>0</v>
      </c>
      <c r="M91" s="15"/>
    </row>
    <row r="92" spans="2:13" ht="31" x14ac:dyDescent="0.35">
      <c r="B92" s="15">
        <v>7</v>
      </c>
      <c r="C92" s="13" t="s">
        <v>405</v>
      </c>
      <c r="D92" s="44">
        <f>SUMIF('1TABLEAU BUDGETAIRE'!$I$96:$I$101,$B92,'1TABLEAU BUDGETAIRE'!$D$96:$D$101)</f>
        <v>0</v>
      </c>
      <c r="E92" s="44">
        <f>SUMIF('1TABLEAU BUDGETAIRE'!$I$96:$I$101,$B92,'1TABLEAU BUDGETAIRE'!$E$96:$E$101)</f>
        <v>0</v>
      </c>
      <c r="F92" s="23">
        <f t="shared" si="6"/>
        <v>0</v>
      </c>
      <c r="M92" s="15"/>
    </row>
    <row r="93" spans="2:13" x14ac:dyDescent="0.35">
      <c r="C93" s="18" t="s">
        <v>3</v>
      </c>
      <c r="D93" s="29">
        <f>SUM(D86:D92)</f>
        <v>72000</v>
      </c>
      <c r="E93" s="29">
        <f>SUM(E86:E92)</f>
        <v>0</v>
      </c>
      <c r="F93" s="23">
        <f t="shared" si="6"/>
        <v>72000</v>
      </c>
      <c r="M93" s="15"/>
    </row>
    <row r="94" spans="2:13" s="17" customFormat="1" x14ac:dyDescent="0.35">
      <c r="C94" s="30"/>
      <c r="D94" s="31"/>
      <c r="E94" s="31"/>
      <c r="F94" s="32"/>
    </row>
    <row r="95" spans="2:13" ht="15.75" customHeight="1" x14ac:dyDescent="0.35">
      <c r="C95" s="479" t="s">
        <v>416</v>
      </c>
      <c r="D95" s="480"/>
      <c r="E95" s="480"/>
      <c r="F95" s="481"/>
      <c r="M95" s="15"/>
    </row>
    <row r="96" spans="2:13" ht="21.75" customHeight="1" thickBot="1" x14ac:dyDescent="0.4">
      <c r="C96" s="26" t="s">
        <v>417</v>
      </c>
      <c r="D96" s="27">
        <f>'1TABLEAU BUDGETAIRE'!D114</f>
        <v>0</v>
      </c>
      <c r="E96" s="27">
        <f>'1TABLEAU BUDGETAIRE'!E114</f>
        <v>82700</v>
      </c>
      <c r="F96" s="28">
        <f t="shared" ref="F96:F104" si="7">SUM(D96:E96)</f>
        <v>82700</v>
      </c>
      <c r="M96" s="15"/>
    </row>
    <row r="97" spans="2:13" x14ac:dyDescent="0.35">
      <c r="B97" s="15">
        <v>1</v>
      </c>
      <c r="C97" s="24" t="s">
        <v>399</v>
      </c>
      <c r="D97" s="44">
        <f>SUMIF('1TABLEAU BUDGETAIRE'!$I$104:$I$113,$B97,'1TABLEAU BUDGETAIRE'!$D$104:$D$113)</f>
        <v>0</v>
      </c>
      <c r="E97" s="44">
        <f>SUMIF('1TABLEAU BUDGETAIRE'!$I$104:$I$113,$B97,'1TABLEAU BUDGETAIRE'!$E$104:$E$113)</f>
        <v>16700</v>
      </c>
      <c r="F97" s="25">
        <f t="shared" si="7"/>
        <v>16700</v>
      </c>
      <c r="M97" s="15"/>
    </row>
    <row r="98" spans="2:13" x14ac:dyDescent="0.35">
      <c r="B98" s="15">
        <v>2</v>
      </c>
      <c r="C98" s="13" t="s">
        <v>400</v>
      </c>
      <c r="D98" s="44">
        <f>SUMIF('1TABLEAU BUDGETAIRE'!$I$104:$I$113,$B98,'1TABLEAU BUDGETAIRE'!$D$104:$D$113)</f>
        <v>0</v>
      </c>
      <c r="E98" s="44">
        <f>SUMIF('1TABLEAU BUDGETAIRE'!$I$104:$I$113,$B98,'1TABLEAU BUDGETAIRE'!$E$104:$E$113)</f>
        <v>0</v>
      </c>
      <c r="F98" s="23">
        <f t="shared" si="7"/>
        <v>0</v>
      </c>
      <c r="M98" s="15"/>
    </row>
    <row r="99" spans="2:13" ht="31" x14ac:dyDescent="0.35">
      <c r="B99" s="15">
        <v>3</v>
      </c>
      <c r="C99" s="13" t="s">
        <v>401</v>
      </c>
      <c r="D99" s="44">
        <f>SUMIF('1TABLEAU BUDGETAIRE'!$I$104:$I$113,$B99,'1TABLEAU BUDGETAIRE'!$D$104:$D$113)</f>
        <v>0</v>
      </c>
      <c r="E99" s="44">
        <f>SUMIF('1TABLEAU BUDGETAIRE'!$I$104:$I$113,$B99,'1TABLEAU BUDGETAIRE'!$E$104:$E$113)</f>
        <v>0</v>
      </c>
      <c r="F99" s="23">
        <f t="shared" si="7"/>
        <v>0</v>
      </c>
      <c r="M99" s="15"/>
    </row>
    <row r="100" spans="2:13" x14ac:dyDescent="0.35">
      <c r="B100" s="15">
        <v>4</v>
      </c>
      <c r="C100" s="14" t="s">
        <v>402</v>
      </c>
      <c r="D100" s="44">
        <f>SUMIF('1TABLEAU BUDGETAIRE'!$I$104:$I$113,$B100,'1TABLEAU BUDGETAIRE'!$D$104:$D$113)</f>
        <v>0</v>
      </c>
      <c r="E100" s="44">
        <f>SUMIF('1TABLEAU BUDGETAIRE'!$I$104:$I$113,$B100,'1TABLEAU BUDGETAIRE'!$E$104:$E$113)</f>
        <v>41000</v>
      </c>
      <c r="F100" s="23">
        <f t="shared" si="7"/>
        <v>41000</v>
      </c>
      <c r="M100" s="15"/>
    </row>
    <row r="101" spans="2:13" x14ac:dyDescent="0.35">
      <c r="B101" s="15">
        <v>5</v>
      </c>
      <c r="C101" s="13" t="s">
        <v>403</v>
      </c>
      <c r="D101" s="44">
        <f>SUMIF('1TABLEAU BUDGETAIRE'!$I$104:$I$113,$B101,'1TABLEAU BUDGETAIRE'!$D$104:$D$113)</f>
        <v>0</v>
      </c>
      <c r="E101" s="44">
        <f>SUMIF('1TABLEAU BUDGETAIRE'!$I$104:$I$113,$B101,'1TABLEAU BUDGETAIRE'!$E$104:$E$113)</f>
        <v>0</v>
      </c>
      <c r="F101" s="23">
        <f t="shared" si="7"/>
        <v>0</v>
      </c>
      <c r="M101" s="15"/>
    </row>
    <row r="102" spans="2:13" x14ac:dyDescent="0.35">
      <c r="B102" s="15">
        <v>6</v>
      </c>
      <c r="C102" s="13" t="s">
        <v>404</v>
      </c>
      <c r="D102" s="44">
        <f>SUMIF('1TABLEAU BUDGETAIRE'!$I$104:$I$113,$B102,'1TABLEAU BUDGETAIRE'!$D$104:$D$113)</f>
        <v>0</v>
      </c>
      <c r="E102" s="44">
        <f>SUMIF('1TABLEAU BUDGETAIRE'!$I$104:$I$113,$B102,'1TABLEAU BUDGETAIRE'!$E$104:$E$113)</f>
        <v>0</v>
      </c>
      <c r="F102" s="23">
        <f t="shared" si="7"/>
        <v>0</v>
      </c>
      <c r="M102" s="15"/>
    </row>
    <row r="103" spans="2:13" ht="31" x14ac:dyDescent="0.35">
      <c r="B103" s="15">
        <v>7</v>
      </c>
      <c r="C103" s="13" t="s">
        <v>405</v>
      </c>
      <c r="D103" s="44">
        <f>SUMIF('1TABLEAU BUDGETAIRE'!$I$104:$I$113,$B103,'1TABLEAU BUDGETAIRE'!$D$104:$D$113)</f>
        <v>0</v>
      </c>
      <c r="E103" s="44">
        <f>SUMIF('1TABLEAU BUDGETAIRE'!$I$104:$I$113,$B103,'1TABLEAU BUDGETAIRE'!$E$104:$E$113)</f>
        <v>25000</v>
      </c>
      <c r="F103" s="23">
        <f t="shared" si="7"/>
        <v>25000</v>
      </c>
      <c r="M103" s="15"/>
    </row>
    <row r="104" spans="2:13" x14ac:dyDescent="0.35">
      <c r="C104" s="18" t="s">
        <v>3</v>
      </c>
      <c r="D104" s="29">
        <f>SUM(D97:D103)</f>
        <v>0</v>
      </c>
      <c r="E104" s="29">
        <f>SUM(E97:E103)</f>
        <v>82700</v>
      </c>
      <c r="F104" s="23">
        <f t="shared" si="7"/>
        <v>82700</v>
      </c>
      <c r="M104" s="15"/>
    </row>
    <row r="105" spans="2:13" s="17" customFormat="1" x14ac:dyDescent="0.35">
      <c r="C105" s="30"/>
      <c r="D105" s="31"/>
      <c r="E105" s="31"/>
      <c r="F105" s="32"/>
    </row>
    <row r="106" spans="2:13" s="19" customFormat="1" ht="15.75" customHeight="1" x14ac:dyDescent="0.35">
      <c r="C106" s="15"/>
      <c r="D106" s="17"/>
      <c r="E106" s="17"/>
      <c r="F106" s="15"/>
    </row>
    <row r="107" spans="2:13" s="19" customFormat="1" ht="15.75" customHeight="1" x14ac:dyDescent="0.35">
      <c r="C107" s="479" t="s">
        <v>418</v>
      </c>
      <c r="D107" s="480"/>
      <c r="E107" s="480"/>
      <c r="F107" s="481"/>
    </row>
    <row r="108" spans="2:13" s="19" customFormat="1" ht="17.5" customHeight="1" thickBot="1" x14ac:dyDescent="0.4">
      <c r="C108" s="26" t="s">
        <v>419</v>
      </c>
      <c r="D108" s="27">
        <f>'1TABLEAU BUDGETAIRE'!D148</f>
        <v>488200</v>
      </c>
      <c r="E108" s="27">
        <f>'1TABLEAU BUDGETAIRE'!E148</f>
        <v>217792.72</v>
      </c>
      <c r="F108" s="28">
        <f t="shared" ref="F108:F116" si="8">SUM(D108:E108)</f>
        <v>705992.72</v>
      </c>
    </row>
    <row r="109" spans="2:13" s="19" customFormat="1" ht="15.75" customHeight="1" x14ac:dyDescent="0.35">
      <c r="B109" s="15">
        <v>1</v>
      </c>
      <c r="C109" s="24" t="s">
        <v>399</v>
      </c>
      <c r="D109" s="44">
        <f>SUMIF('1TABLEAU BUDGETAIRE'!$I$117:$I$146,$B109,'1TABLEAU BUDGETAIRE'!$D$117:$D$146)</f>
        <v>74000</v>
      </c>
      <c r="E109" s="44">
        <f>SUMIF('1TABLEAU BUDGETAIRE'!$I$117:$I$146,$B109,'1TABLEAU BUDGETAIRE'!$E$117:$E$146)</f>
        <v>93682.72</v>
      </c>
      <c r="F109" s="25">
        <f t="shared" si="8"/>
        <v>167682.72</v>
      </c>
    </row>
    <row r="110" spans="2:13" s="19" customFormat="1" ht="15.75" customHeight="1" x14ac:dyDescent="0.35">
      <c r="B110" s="15">
        <v>2</v>
      </c>
      <c r="C110" s="13" t="s">
        <v>400</v>
      </c>
      <c r="D110" s="44">
        <f>SUMIF('1TABLEAU BUDGETAIRE'!$I$117:$I$146,$B110,'1TABLEAU BUDGETAIRE'!$D$117:$D$146)</f>
        <v>5000</v>
      </c>
      <c r="E110" s="44">
        <f>SUMIF('1TABLEAU BUDGETAIRE'!$I$117:$I$146,$B110,'1TABLEAU BUDGETAIRE'!$E$117:$E$146)</f>
        <v>1200</v>
      </c>
      <c r="F110" s="23">
        <f t="shared" si="8"/>
        <v>6200</v>
      </c>
    </row>
    <row r="111" spans="2:13" s="19" customFormat="1" ht="15.75" customHeight="1" x14ac:dyDescent="0.35">
      <c r="B111" s="15">
        <v>3</v>
      </c>
      <c r="C111" s="13" t="s">
        <v>401</v>
      </c>
      <c r="D111" s="44">
        <f>SUMIF('1TABLEAU BUDGETAIRE'!$I$117:$I$146,$B111,'1TABLEAU BUDGETAIRE'!$D$117:$D$146)</f>
        <v>50000</v>
      </c>
      <c r="E111" s="44">
        <f>SUMIF('1TABLEAU BUDGETAIRE'!$I$117:$I$146,$B111,'1TABLEAU BUDGETAIRE'!$E$117:$E$146)</f>
        <v>1900</v>
      </c>
      <c r="F111" s="23">
        <f t="shared" si="8"/>
        <v>51900</v>
      </c>
    </row>
    <row r="112" spans="2:13" s="19" customFormat="1" ht="15.75" customHeight="1" x14ac:dyDescent="0.35">
      <c r="B112" s="15">
        <v>4</v>
      </c>
      <c r="C112" s="14" t="s">
        <v>402</v>
      </c>
      <c r="D112" s="44">
        <f>SUMIF('1TABLEAU BUDGETAIRE'!$I$117:$I$146,$B112,'1TABLEAU BUDGETAIRE'!$D$117:$D$146)</f>
        <v>309800</v>
      </c>
      <c r="E112" s="44">
        <f>SUMIF('1TABLEAU BUDGETAIRE'!$I$117:$I$146,$B112,'1TABLEAU BUDGETAIRE'!$E$117:$E$146)</f>
        <v>92810</v>
      </c>
      <c r="F112" s="23">
        <f t="shared" si="8"/>
        <v>402610</v>
      </c>
    </row>
    <row r="113" spans="2:12" s="19" customFormat="1" ht="15.75" customHeight="1" x14ac:dyDescent="0.35">
      <c r="B113" s="15">
        <v>5</v>
      </c>
      <c r="C113" s="13" t="s">
        <v>403</v>
      </c>
      <c r="D113" s="44">
        <f>SUMIF('1TABLEAU BUDGETAIRE'!$I$117:$I$146,$B113,'1TABLEAU BUDGETAIRE'!$D$117:$D$146)</f>
        <v>25000</v>
      </c>
      <c r="E113" s="44">
        <f>SUMIF('1TABLEAU BUDGETAIRE'!$I$117:$I$146,$B113,'1TABLEAU BUDGETAIRE'!$E$117:$E$146)</f>
        <v>12000</v>
      </c>
      <c r="F113" s="23">
        <f t="shared" si="8"/>
        <v>37000</v>
      </c>
    </row>
    <row r="114" spans="2:12" s="19" customFormat="1" ht="15.75" customHeight="1" x14ac:dyDescent="0.35">
      <c r="B114" s="15">
        <v>6</v>
      </c>
      <c r="C114" s="13" t="s">
        <v>404</v>
      </c>
      <c r="D114" s="44">
        <f>SUMIF('1TABLEAU BUDGETAIRE'!$I$117:$I$146,$B114,'1TABLEAU BUDGETAIRE'!$D$117:$D$146)</f>
        <v>0</v>
      </c>
      <c r="E114" s="44">
        <f>SUMIF('1TABLEAU BUDGETAIRE'!$I$117:$I$146,$B114,'1TABLEAU BUDGETAIRE'!$E$117:$E$146)</f>
        <v>0</v>
      </c>
      <c r="F114" s="23">
        <f t="shared" si="8"/>
        <v>0</v>
      </c>
    </row>
    <row r="115" spans="2:12" s="19" customFormat="1" ht="15.75" customHeight="1" x14ac:dyDescent="0.35">
      <c r="B115" s="15">
        <v>7</v>
      </c>
      <c r="C115" s="13" t="s">
        <v>405</v>
      </c>
      <c r="D115" s="44">
        <f>SUMIF('1TABLEAU BUDGETAIRE'!$I$117:$I$146,$B115,'1TABLEAU BUDGETAIRE'!$D$117:$D$146)</f>
        <v>24400</v>
      </c>
      <c r="E115" s="44">
        <f>SUMIF('1TABLEAU BUDGETAIRE'!$I$117:$I$146,$B115,'1TABLEAU BUDGETAIRE'!$E$117:$E$146)</f>
        <v>16200</v>
      </c>
      <c r="F115" s="23">
        <f t="shared" si="8"/>
        <v>40600</v>
      </c>
      <c r="G115" s="290">
        <f>F116-F108</f>
        <v>0</v>
      </c>
    </row>
    <row r="116" spans="2:12" s="19" customFormat="1" ht="15.75" customHeight="1" x14ac:dyDescent="0.35">
      <c r="C116" s="18" t="s">
        <v>3</v>
      </c>
      <c r="D116" s="29">
        <f>SUM(D109:D115)</f>
        <v>488200</v>
      </c>
      <c r="E116" s="29">
        <f>SUM(E109:E115)</f>
        <v>217792.72</v>
      </c>
      <c r="F116" s="23">
        <f t="shared" si="8"/>
        <v>705992.72</v>
      </c>
    </row>
    <row r="117" spans="2:12" s="19" customFormat="1" ht="15.75" customHeight="1" thickBot="1" x14ac:dyDescent="0.4">
      <c r="C117" s="15"/>
      <c r="D117" s="17"/>
      <c r="E117" s="17"/>
      <c r="F117" s="15"/>
    </row>
    <row r="118" spans="2:12" s="19" customFormat="1" ht="19.5" customHeight="1" thickBot="1" x14ac:dyDescent="0.4">
      <c r="C118" s="496" t="s">
        <v>395</v>
      </c>
      <c r="D118" s="497"/>
      <c r="E118" s="497"/>
      <c r="F118" s="498"/>
    </row>
    <row r="119" spans="2:12" s="19" customFormat="1" x14ac:dyDescent="0.35">
      <c r="C119" s="36"/>
      <c r="D119" s="46" t="s">
        <v>385</v>
      </c>
      <c r="E119" s="46" t="s">
        <v>386</v>
      </c>
      <c r="F119" s="499" t="s">
        <v>395</v>
      </c>
    </row>
    <row r="120" spans="2:12" s="19" customFormat="1" x14ac:dyDescent="0.35">
      <c r="C120" s="59"/>
      <c r="D120" s="16" t="str">
        <f>'1TABLEAU BUDGETAIRE'!D13</f>
        <v>PNUD</v>
      </c>
      <c r="E120" s="16" t="str">
        <f>'1TABLEAU BUDGETAIRE'!E13</f>
        <v>SEARCH</v>
      </c>
      <c r="F120" s="500"/>
    </row>
    <row r="121" spans="2:12" s="19" customFormat="1" ht="19.5" customHeight="1" x14ac:dyDescent="0.35">
      <c r="C121" s="56" t="s">
        <v>399</v>
      </c>
      <c r="D121" s="37">
        <f>SUM(D97,D86,D74,D63,D52,D39,D28,D17,D109)</f>
        <v>74000</v>
      </c>
      <c r="E121" s="37">
        <f>SUM(E97,E86,E74,E63,E52,E39,E28,E17,E109)</f>
        <v>110382.72</v>
      </c>
      <c r="F121" s="34">
        <f t="shared" ref="F121:F128" si="9">SUM(D121:E121)</f>
        <v>184382.72</v>
      </c>
    </row>
    <row r="122" spans="2:12" s="19" customFormat="1" ht="34.5" customHeight="1" x14ac:dyDescent="0.35">
      <c r="C122" s="57" t="s">
        <v>400</v>
      </c>
      <c r="D122" s="37">
        <f>SUM(,D98,D87,D75,D64,D53,D40,D29,D18,D110)</f>
        <v>5000</v>
      </c>
      <c r="E122" s="37">
        <f t="shared" ref="E122" si="10">SUM(,E98,E87,E75,E64,E53,E40,E29,E18,E110)</f>
        <v>1200</v>
      </c>
      <c r="F122" s="35">
        <f t="shared" si="9"/>
        <v>6200</v>
      </c>
    </row>
    <row r="123" spans="2:12" s="19" customFormat="1" ht="48" customHeight="1" x14ac:dyDescent="0.35">
      <c r="C123" s="57" t="s">
        <v>401</v>
      </c>
      <c r="D123" s="37">
        <f t="shared" ref="D123:E127" si="11">SUM(,D99,D88,D76,D65,D54,D41,D30,D19,D111)</f>
        <v>55000</v>
      </c>
      <c r="E123" s="37">
        <f t="shared" si="11"/>
        <v>2900</v>
      </c>
      <c r="F123" s="35">
        <f t="shared" si="9"/>
        <v>57900</v>
      </c>
    </row>
    <row r="124" spans="2:12" s="19" customFormat="1" ht="33" customHeight="1" x14ac:dyDescent="0.35">
      <c r="C124" s="58" t="s">
        <v>402</v>
      </c>
      <c r="D124" s="37">
        <f t="shared" si="11"/>
        <v>885800</v>
      </c>
      <c r="E124" s="37">
        <f t="shared" si="11"/>
        <v>278407</v>
      </c>
      <c r="F124" s="35">
        <f t="shared" si="9"/>
        <v>1164207</v>
      </c>
    </row>
    <row r="125" spans="2:12" s="19" customFormat="1" ht="21" customHeight="1" x14ac:dyDescent="0.35">
      <c r="C125" s="57" t="s">
        <v>403</v>
      </c>
      <c r="D125" s="37">
        <f t="shared" si="11"/>
        <v>65000</v>
      </c>
      <c r="E125" s="37">
        <f t="shared" si="11"/>
        <v>24800</v>
      </c>
      <c r="F125" s="35">
        <f t="shared" si="9"/>
        <v>89800</v>
      </c>
      <c r="G125" s="6"/>
      <c r="H125" s="6"/>
      <c r="I125" s="6"/>
      <c r="J125" s="6"/>
      <c r="K125" s="6"/>
      <c r="L125" s="5"/>
    </row>
    <row r="126" spans="2:12" s="19" customFormat="1" ht="32.5" customHeight="1" x14ac:dyDescent="0.35">
      <c r="C126" s="57" t="s">
        <v>404</v>
      </c>
      <c r="D126" s="37">
        <f t="shared" si="11"/>
        <v>308000</v>
      </c>
      <c r="E126" s="37">
        <f t="shared" si="11"/>
        <v>0</v>
      </c>
      <c r="F126" s="35">
        <f t="shared" si="9"/>
        <v>308000</v>
      </c>
      <c r="G126" s="6"/>
      <c r="H126" s="6"/>
      <c r="I126" s="6"/>
      <c r="J126" s="6"/>
      <c r="K126" s="6"/>
      <c r="L126" s="5"/>
    </row>
    <row r="127" spans="2:12" s="19" customFormat="1" ht="39.75" customHeight="1" thickBot="1" x14ac:dyDescent="0.4">
      <c r="C127" s="232" t="s">
        <v>405</v>
      </c>
      <c r="D127" s="233">
        <f t="shared" si="11"/>
        <v>34200</v>
      </c>
      <c r="E127" s="233">
        <f t="shared" si="11"/>
        <v>49600</v>
      </c>
      <c r="F127" s="234">
        <f t="shared" si="9"/>
        <v>83800</v>
      </c>
      <c r="G127" s="6"/>
      <c r="H127" s="6"/>
      <c r="I127" s="6"/>
      <c r="J127" s="6"/>
      <c r="K127" s="6"/>
      <c r="L127" s="5"/>
    </row>
    <row r="128" spans="2:12" s="19" customFormat="1" ht="22.5" customHeight="1" thickBot="1" x14ac:dyDescent="0.4">
      <c r="C128" s="235" t="s">
        <v>383</v>
      </c>
      <c r="D128" s="236">
        <f>SUM(D121:D127)</f>
        <v>1427000</v>
      </c>
      <c r="E128" s="236">
        <f>SUM(E121:E127)</f>
        <v>467289.72</v>
      </c>
      <c r="F128" s="237">
        <f t="shared" si="9"/>
        <v>1894289.72</v>
      </c>
      <c r="G128" s="6"/>
      <c r="H128" s="6"/>
      <c r="I128" s="6"/>
      <c r="J128" s="6"/>
      <c r="K128" s="6"/>
      <c r="L128" s="5"/>
    </row>
    <row r="129" spans="3:13" s="19" customFormat="1" ht="26.25" customHeight="1" thickBot="1" x14ac:dyDescent="0.4">
      <c r="C129" s="238" t="s">
        <v>384</v>
      </c>
      <c r="D129" s="233">
        <f>D128*0.07</f>
        <v>99890.000000000015</v>
      </c>
      <c r="E129" s="233">
        <f t="shared" ref="E129:F129" si="12">E128*0.07</f>
        <v>32710.2804</v>
      </c>
      <c r="F129" s="239">
        <f t="shared" si="12"/>
        <v>132600.28040000002</v>
      </c>
      <c r="G129" s="7"/>
      <c r="H129" s="7"/>
      <c r="I129" s="7"/>
      <c r="J129" s="7"/>
      <c r="K129" s="20"/>
      <c r="L129" s="17"/>
    </row>
    <row r="130" spans="3:13" s="19" customFormat="1" ht="23.25" customHeight="1" thickBot="1" x14ac:dyDescent="0.4">
      <c r="C130" s="240" t="s">
        <v>344</v>
      </c>
      <c r="D130" s="241">
        <f>SUM(D128:D129)</f>
        <v>1526890</v>
      </c>
      <c r="E130" s="241">
        <f t="shared" ref="E130" si="13">SUM(E128:E129)</f>
        <v>500000.00039999996</v>
      </c>
      <c r="F130" s="242">
        <f>SUM(F128:F129)</f>
        <v>2026890.0004</v>
      </c>
      <c r="G130" s="7"/>
      <c r="H130" s="7"/>
      <c r="I130" s="7"/>
      <c r="J130" s="7"/>
      <c r="K130" s="20"/>
      <c r="L130" s="17"/>
    </row>
    <row r="131" spans="3:13" ht="15.75" customHeight="1" x14ac:dyDescent="0.35">
      <c r="K131" s="21"/>
    </row>
    <row r="132" spans="3:13" ht="15.75" customHeight="1" x14ac:dyDescent="0.35">
      <c r="G132" s="65"/>
      <c r="H132" s="65"/>
      <c r="K132" s="21"/>
    </row>
    <row r="133" spans="3:13" ht="15.75" customHeight="1" x14ac:dyDescent="0.35">
      <c r="G133" s="65"/>
      <c r="H133" s="65"/>
      <c r="K133" s="19"/>
    </row>
    <row r="134" spans="3:13" ht="40.5" customHeight="1" x14ac:dyDescent="0.35">
      <c r="G134" s="65"/>
      <c r="H134" s="65"/>
      <c r="K134" s="22"/>
    </row>
    <row r="135" spans="3:13" ht="24.75" customHeight="1" x14ac:dyDescent="0.35">
      <c r="G135" s="65"/>
      <c r="H135" s="65"/>
      <c r="K135" s="22"/>
    </row>
    <row r="136" spans="3:13" ht="41.25" customHeight="1" x14ac:dyDescent="0.35">
      <c r="G136" s="3"/>
      <c r="H136" s="65"/>
      <c r="K136" s="22"/>
    </row>
    <row r="137" spans="3:13" ht="51.75" customHeight="1" x14ac:dyDescent="0.35">
      <c r="G137" s="3"/>
      <c r="H137" s="65"/>
      <c r="K137" s="22"/>
      <c r="M137" s="15"/>
    </row>
    <row r="138" spans="3:13" ht="42" customHeight="1" x14ac:dyDescent="0.35">
      <c r="G138" s="65"/>
      <c r="H138" s="65"/>
      <c r="K138" s="22"/>
      <c r="M138" s="15"/>
    </row>
    <row r="139" spans="3:13" s="17" customFormat="1" ht="42" customHeight="1" x14ac:dyDescent="0.35">
      <c r="C139" s="15"/>
      <c r="F139" s="15"/>
      <c r="G139" s="19"/>
      <c r="H139" s="65"/>
      <c r="I139" s="15"/>
      <c r="J139" s="15"/>
      <c r="K139" s="22"/>
      <c r="L139" s="15"/>
    </row>
    <row r="140" spans="3:13" s="17" customFormat="1" ht="42" customHeight="1" x14ac:dyDescent="0.35">
      <c r="C140" s="15"/>
      <c r="F140" s="15"/>
      <c r="G140" s="15"/>
      <c r="H140" s="65"/>
      <c r="I140" s="15"/>
      <c r="J140" s="15"/>
      <c r="K140" s="15"/>
      <c r="L140" s="15"/>
    </row>
    <row r="141" spans="3:13" s="17" customFormat="1" ht="63.75" customHeight="1" x14ac:dyDescent="0.35">
      <c r="C141" s="15"/>
      <c r="F141" s="15"/>
      <c r="G141" s="15"/>
      <c r="H141" s="21"/>
      <c r="I141" s="19"/>
      <c r="J141" s="19"/>
      <c r="K141" s="15"/>
      <c r="L141" s="15"/>
    </row>
    <row r="142" spans="3:13" s="17" customFormat="1" ht="42" customHeight="1" x14ac:dyDescent="0.35">
      <c r="C142" s="15"/>
      <c r="F142" s="15"/>
      <c r="G142" s="15"/>
      <c r="H142" s="15"/>
      <c r="I142" s="15"/>
      <c r="J142" s="15"/>
      <c r="K142" s="15"/>
      <c r="L142" s="21"/>
    </row>
    <row r="143" spans="3:13" ht="23.25" customHeight="1" x14ac:dyDescent="0.35">
      <c r="M143" s="15"/>
    </row>
    <row r="144" spans="3:13" ht="27.75" customHeight="1" x14ac:dyDescent="0.35">
      <c r="K144" s="19"/>
      <c r="M144" s="15"/>
    </row>
    <row r="145" spans="3:13" ht="55.5" customHeight="1" x14ac:dyDescent="0.35">
      <c r="M145" s="15"/>
    </row>
    <row r="146" spans="3:13" ht="57.75" customHeight="1" x14ac:dyDescent="0.35">
      <c r="L146" s="19"/>
      <c r="M146" s="15"/>
    </row>
    <row r="147" spans="3:13" ht="21.75" customHeight="1" x14ac:dyDescent="0.35">
      <c r="M147" s="15"/>
    </row>
    <row r="148" spans="3:13" ht="49.5" customHeight="1" x14ac:dyDescent="0.35">
      <c r="M148" s="15"/>
    </row>
    <row r="149" spans="3:13" ht="28.5" customHeight="1" x14ac:dyDescent="0.35">
      <c r="M149" s="15"/>
    </row>
    <row r="150" spans="3:13" ht="28.5" customHeight="1" x14ac:dyDescent="0.35">
      <c r="M150" s="15"/>
    </row>
    <row r="151" spans="3:13" ht="28.5" customHeight="1" x14ac:dyDescent="0.35">
      <c r="M151" s="15"/>
    </row>
    <row r="152" spans="3:13" ht="23.25" customHeight="1" x14ac:dyDescent="0.35">
      <c r="M152" s="21"/>
    </row>
    <row r="153" spans="3:13" ht="43.5" customHeight="1" x14ac:dyDescent="0.35">
      <c r="M153" s="21"/>
    </row>
    <row r="154" spans="3:13" ht="55.5" customHeight="1" x14ac:dyDescent="0.35">
      <c r="M154" s="15"/>
    </row>
    <row r="155" spans="3:13" ht="42.75" customHeight="1" x14ac:dyDescent="0.35">
      <c r="M155" s="21"/>
    </row>
    <row r="156" spans="3:13" ht="21.75" customHeight="1" x14ac:dyDescent="0.35">
      <c r="M156" s="21"/>
    </row>
    <row r="157" spans="3:13" ht="21.75" customHeight="1" x14ac:dyDescent="0.35">
      <c r="M157" s="21"/>
    </row>
    <row r="158" spans="3:13" s="19" customFormat="1" ht="23.25" customHeight="1" x14ac:dyDescent="0.35">
      <c r="C158" s="15"/>
      <c r="D158" s="17"/>
      <c r="E158" s="17"/>
      <c r="F158" s="15"/>
      <c r="G158" s="15"/>
      <c r="H158" s="15"/>
      <c r="I158" s="15"/>
      <c r="J158" s="15"/>
      <c r="K158" s="15"/>
      <c r="L158" s="15"/>
    </row>
    <row r="159" spans="3:13" ht="23.25" customHeight="1" x14ac:dyDescent="0.35"/>
    <row r="160" spans="3:13" ht="21.75" customHeight="1" x14ac:dyDescent="0.35"/>
    <row r="161" ht="16.5" customHeight="1" x14ac:dyDescent="0.35"/>
    <row r="162" ht="29.25" customHeight="1" x14ac:dyDescent="0.35"/>
    <row r="163" ht="24.75" customHeight="1" x14ac:dyDescent="0.35"/>
    <row r="164" ht="33" customHeight="1" x14ac:dyDescent="0.35"/>
    <row r="166" ht="15" customHeight="1" x14ac:dyDescent="0.35"/>
    <row r="167" ht="25.5" customHeight="1" x14ac:dyDescent="0.35"/>
  </sheetData>
  <mergeCells count="19">
    <mergeCell ref="C107:F107"/>
    <mergeCell ref="C118:F118"/>
    <mergeCell ref="F119:F120"/>
    <mergeCell ref="C61:F61"/>
    <mergeCell ref="C72:F72"/>
    <mergeCell ref="B83:F83"/>
    <mergeCell ref="C84:F84"/>
    <mergeCell ref="C95:F95"/>
    <mergeCell ref="C15:F15"/>
    <mergeCell ref="C26:F26"/>
    <mergeCell ref="C37:F37"/>
    <mergeCell ref="B49:F49"/>
    <mergeCell ref="C50:F50"/>
    <mergeCell ref="B14:F14"/>
    <mergeCell ref="C2:E2"/>
    <mergeCell ref="C5:F5"/>
    <mergeCell ref="C6:F8"/>
    <mergeCell ref="C10:E10"/>
    <mergeCell ref="F12:F13"/>
  </mergeCells>
  <conditionalFormatting sqref="F24">
    <cfRule type="cellIs" dxfId="9" priority="18" operator="notEqual">
      <formula>$F$16</formula>
    </cfRule>
  </conditionalFormatting>
  <conditionalFormatting sqref="F35">
    <cfRule type="cellIs" dxfId="8" priority="17" operator="notEqual">
      <formula>$F$27</formula>
    </cfRule>
  </conditionalFormatting>
  <conditionalFormatting sqref="F46">
    <cfRule type="cellIs" dxfId="7" priority="16" operator="notEqual">
      <formula>$F$38</formula>
    </cfRule>
  </conditionalFormatting>
  <conditionalFormatting sqref="F59">
    <cfRule type="cellIs" dxfId="6" priority="14" operator="notEqual">
      <formula>$F$51</formula>
    </cfRule>
  </conditionalFormatting>
  <conditionalFormatting sqref="F70">
    <cfRule type="cellIs" dxfId="5" priority="13" operator="notEqual">
      <formula>$F$62</formula>
    </cfRule>
  </conditionalFormatting>
  <conditionalFormatting sqref="F81">
    <cfRule type="cellIs" dxfId="4" priority="12" operator="notEqual">
      <formula>$F$73</formula>
    </cfRule>
  </conditionalFormatting>
  <conditionalFormatting sqref="F93">
    <cfRule type="cellIs" dxfId="3" priority="10" operator="notEqual">
      <formula>$F$85</formula>
    </cfRule>
  </conditionalFormatting>
  <conditionalFormatting sqref="F104">
    <cfRule type="cellIs" dxfId="2" priority="9" operator="notEqual">
      <formula>$F$96</formula>
    </cfRule>
  </conditionalFormatting>
  <conditionalFormatting sqref="F116">
    <cfRule type="cellIs" dxfId="1" priority="2" operator="notEqual">
      <formula>$F$108</formula>
    </cfRule>
  </conditionalFormatting>
  <conditionalFormatting sqref="F130">
    <cfRule type="cellIs" dxfId="0" priority="1" operator="notEqual">
      <formula>#REF!</formula>
    </cfRule>
  </conditionalFormatting>
  <dataValidations count="8">
    <dataValidation allowBlank="1" showInputMessage="1" showErrorMessage="1" prompt="Output totals must match the original total from Table 1, and will show as red if not. " sqref="F24" xr:uid="{53D64ED3-4900-4E93-ACA9-B79B3F44E81F}"/>
    <dataValidation allowBlank="1" showInputMessage="1" showErrorMessage="1" prompt="Includes all related staff and temporary staff costs including base salary, post adjustment and all staff entitlements." sqref="C17 C28 C39 C52 C63 C74 C86 C97 C109 C121" xr:uid="{4C1DBB49-B7C7-4933-9F3B-707C956B4E32}"/>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3 C64 C75 C87 C98 C110 C122" xr:uid="{C1965FA8-7B39-4A89-8350-7842F97759CF}"/>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4 C65 C76 C88 C99 C111 C123" xr:uid="{678140B8-A46A-4EF7-A0EC-A93E085EBA2E}"/>
    <dataValidation allowBlank="1" showInputMessage="1" showErrorMessage="1" prompt="Includes staff and non-staff travel paid for by the organization directly related to a project." sqref="C21 C32 C43 C56 C67 C78 C90 C101 C113 C125" xr:uid="{42FDE96C-8C7E-49AA-9ECA-97A0BF3B661E}"/>
    <dataValidation allowBlank="1" showInputMessage="1" showErrorMessage="1" prompt="Services contracted by an organization which follow the normal procurement processes." sqref="C20 C31 C42 C55 C66 C77 C89 C100 C112 C124" xr:uid="{ED2658DD-E23F-4FDB-9A24-14C8A6AE824C}"/>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7 C68 C79 C91 C102 C114 C126" xr:uid="{6818AE96-E8F6-4372-BF86-6E8F56AB8336}"/>
    <dataValidation allowBlank="1" showInputMessage="1" showErrorMessage="1" prompt=" Includes all general operating costs for running an office. Examples include telecommunication, rents, finance charges and other costs which cannot be mapped to other expense categories." sqref="C23 C34 C45 C58 C69 C80 C92 C103 C115 C127" xr:uid="{9C781018-64AC-4E64-8E90-9B500744486C}"/>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B3" sqref="B3"/>
    </sheetView>
  </sheetViews>
  <sheetFormatPr baseColWidth="10" defaultColWidth="8.81640625" defaultRowHeight="14.5" x14ac:dyDescent="0.35"/>
  <cols>
    <col min="2" max="2" width="73.1796875" customWidth="1"/>
  </cols>
  <sheetData>
    <row r="1" spans="2:6" ht="15" thickBot="1" x14ac:dyDescent="0.4"/>
    <row r="2" spans="2:6" ht="15" thickBot="1" x14ac:dyDescent="0.4">
      <c r="B2" s="63" t="s">
        <v>420</v>
      </c>
      <c r="C2" s="1"/>
      <c r="D2" s="1"/>
      <c r="E2" s="1"/>
      <c r="F2" s="1"/>
    </row>
    <row r="3" spans="2:6" ht="70.5" customHeight="1" x14ac:dyDescent="0.35">
      <c r="B3" s="64" t="s">
        <v>427</v>
      </c>
    </row>
    <row r="4" spans="2:6" ht="58" x14ac:dyDescent="0.35">
      <c r="B4" s="61" t="s">
        <v>421</v>
      </c>
    </row>
    <row r="5" spans="2:6" x14ac:dyDescent="0.35">
      <c r="B5" s="61"/>
    </row>
    <row r="6" spans="2:6" ht="58" x14ac:dyDescent="0.35">
      <c r="B6" s="60" t="s">
        <v>422</v>
      </c>
    </row>
    <row r="7" spans="2:6" x14ac:dyDescent="0.35">
      <c r="B7" s="61"/>
    </row>
    <row r="8" spans="2:6" ht="72.5" x14ac:dyDescent="0.35">
      <c r="B8" s="60" t="s">
        <v>428</v>
      </c>
    </row>
    <row r="9" spans="2:6" x14ac:dyDescent="0.35">
      <c r="B9" s="61"/>
    </row>
    <row r="10" spans="2:6" ht="29" x14ac:dyDescent="0.35">
      <c r="B10" s="61" t="s">
        <v>423</v>
      </c>
    </row>
    <row r="11" spans="2:6" x14ac:dyDescent="0.35">
      <c r="B11" s="61"/>
    </row>
    <row r="12" spans="2:6" ht="72.5" x14ac:dyDescent="0.35">
      <c r="B12" s="60" t="s">
        <v>429</v>
      </c>
    </row>
    <row r="13" spans="2:6" x14ac:dyDescent="0.35">
      <c r="B13" s="61"/>
    </row>
    <row r="14" spans="2:6" ht="58.5" thickBot="1" x14ac:dyDescent="0.4">
      <c r="B14" s="62" t="s">
        <v>424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49">
        <v>0</v>
      </c>
    </row>
    <row r="2" spans="1:1" x14ac:dyDescent="0.35">
      <c r="A2" s="49">
        <v>0.2</v>
      </c>
    </row>
    <row r="3" spans="1:1" x14ac:dyDescent="0.35">
      <c r="A3" s="49">
        <v>0.4</v>
      </c>
    </row>
    <row r="4" spans="1:1" x14ac:dyDescent="0.35">
      <c r="A4" s="49">
        <v>0.6</v>
      </c>
    </row>
    <row r="5" spans="1:1" x14ac:dyDescent="0.35">
      <c r="A5" s="49">
        <v>0.8</v>
      </c>
    </row>
    <row r="6" spans="1:1" x14ac:dyDescent="0.35">
      <c r="A6" s="49">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38" t="s">
        <v>4</v>
      </c>
      <c r="B1" s="39" t="s">
        <v>5</v>
      </c>
    </row>
    <row r="2" spans="1:2" x14ac:dyDescent="0.35">
      <c r="A2" s="40" t="s">
        <v>6</v>
      </c>
      <c r="B2" s="41" t="s">
        <v>7</v>
      </c>
    </row>
    <row r="3" spans="1:2" x14ac:dyDescent="0.35">
      <c r="A3" s="40" t="s">
        <v>8</v>
      </c>
      <c r="B3" s="41" t="s">
        <v>9</v>
      </c>
    </row>
    <row r="4" spans="1:2" x14ac:dyDescent="0.35">
      <c r="A4" s="40" t="s">
        <v>10</v>
      </c>
      <c r="B4" s="41" t="s">
        <v>11</v>
      </c>
    </row>
    <row r="5" spans="1:2" x14ac:dyDescent="0.35">
      <c r="A5" s="40" t="s">
        <v>12</v>
      </c>
      <c r="B5" s="41" t="s">
        <v>13</v>
      </c>
    </row>
    <row r="6" spans="1:2" x14ac:dyDescent="0.35">
      <c r="A6" s="40" t="s">
        <v>14</v>
      </c>
      <c r="B6" s="41" t="s">
        <v>15</v>
      </c>
    </row>
    <row r="7" spans="1:2" x14ac:dyDescent="0.35">
      <c r="A7" s="40" t="s">
        <v>16</v>
      </c>
      <c r="B7" s="41" t="s">
        <v>17</v>
      </c>
    </row>
    <row r="8" spans="1:2" x14ac:dyDescent="0.35">
      <c r="A8" s="40" t="s">
        <v>18</v>
      </c>
      <c r="B8" s="41" t="s">
        <v>19</v>
      </c>
    </row>
    <row r="9" spans="1:2" x14ac:dyDescent="0.35">
      <c r="A9" s="40" t="s">
        <v>20</v>
      </c>
      <c r="B9" s="41" t="s">
        <v>21</v>
      </c>
    </row>
    <row r="10" spans="1:2" x14ac:dyDescent="0.35">
      <c r="A10" s="40" t="s">
        <v>22</v>
      </c>
      <c r="B10" s="41" t="s">
        <v>23</v>
      </c>
    </row>
    <row r="11" spans="1:2" x14ac:dyDescent="0.35">
      <c r="A11" s="40" t="s">
        <v>24</v>
      </c>
      <c r="B11" s="41" t="s">
        <v>25</v>
      </c>
    </row>
    <row r="12" spans="1:2" x14ac:dyDescent="0.35">
      <c r="A12" s="40" t="s">
        <v>26</v>
      </c>
      <c r="B12" s="41" t="s">
        <v>27</v>
      </c>
    </row>
    <row r="13" spans="1:2" x14ac:dyDescent="0.35">
      <c r="A13" s="40" t="s">
        <v>28</v>
      </c>
      <c r="B13" s="41" t="s">
        <v>29</v>
      </c>
    </row>
    <row r="14" spans="1:2" x14ac:dyDescent="0.35">
      <c r="A14" s="40" t="s">
        <v>30</v>
      </c>
      <c r="B14" s="41" t="s">
        <v>31</v>
      </c>
    </row>
    <row r="15" spans="1:2" x14ac:dyDescent="0.35">
      <c r="A15" s="40" t="s">
        <v>32</v>
      </c>
      <c r="B15" s="41" t="s">
        <v>33</v>
      </c>
    </row>
    <row r="16" spans="1:2" x14ac:dyDescent="0.35">
      <c r="A16" s="40" t="s">
        <v>34</v>
      </c>
      <c r="B16" s="41" t="s">
        <v>35</v>
      </c>
    </row>
    <row r="17" spans="1:2" x14ac:dyDescent="0.35">
      <c r="A17" s="40" t="s">
        <v>36</v>
      </c>
      <c r="B17" s="41" t="s">
        <v>37</v>
      </c>
    </row>
    <row r="18" spans="1:2" x14ac:dyDescent="0.35">
      <c r="A18" s="40" t="s">
        <v>38</v>
      </c>
      <c r="B18" s="41" t="s">
        <v>39</v>
      </c>
    </row>
    <row r="19" spans="1:2" x14ac:dyDescent="0.35">
      <c r="A19" s="40" t="s">
        <v>40</v>
      </c>
      <c r="B19" s="41" t="s">
        <v>41</v>
      </c>
    </row>
    <row r="20" spans="1:2" x14ac:dyDescent="0.35">
      <c r="A20" s="40" t="s">
        <v>42</v>
      </c>
      <c r="B20" s="41" t="s">
        <v>43</v>
      </c>
    </row>
    <row r="21" spans="1:2" x14ac:dyDescent="0.35">
      <c r="A21" s="40" t="s">
        <v>44</v>
      </c>
      <c r="B21" s="41" t="s">
        <v>45</v>
      </c>
    </row>
    <row r="22" spans="1:2" x14ac:dyDescent="0.35">
      <c r="A22" s="40" t="s">
        <v>46</v>
      </c>
      <c r="B22" s="41" t="s">
        <v>47</v>
      </c>
    </row>
    <row r="23" spans="1:2" x14ac:dyDescent="0.35">
      <c r="A23" s="40" t="s">
        <v>48</v>
      </c>
      <c r="B23" s="41" t="s">
        <v>49</v>
      </c>
    </row>
    <row r="24" spans="1:2" x14ac:dyDescent="0.35">
      <c r="A24" s="40" t="s">
        <v>50</v>
      </c>
      <c r="B24" s="41" t="s">
        <v>51</v>
      </c>
    </row>
    <row r="25" spans="1:2" x14ac:dyDescent="0.35">
      <c r="A25" s="40" t="s">
        <v>52</v>
      </c>
      <c r="B25" s="41" t="s">
        <v>53</v>
      </c>
    </row>
    <row r="26" spans="1:2" x14ac:dyDescent="0.35">
      <c r="A26" s="40" t="s">
        <v>54</v>
      </c>
      <c r="B26" s="41" t="s">
        <v>55</v>
      </c>
    </row>
    <row r="27" spans="1:2" x14ac:dyDescent="0.35">
      <c r="A27" s="40" t="s">
        <v>56</v>
      </c>
      <c r="B27" s="41" t="s">
        <v>57</v>
      </c>
    </row>
    <row r="28" spans="1:2" x14ac:dyDescent="0.35">
      <c r="A28" s="40" t="s">
        <v>58</v>
      </c>
      <c r="B28" s="41" t="s">
        <v>59</v>
      </c>
    </row>
    <row r="29" spans="1:2" x14ac:dyDescent="0.35">
      <c r="A29" s="40" t="s">
        <v>60</v>
      </c>
      <c r="B29" s="41" t="s">
        <v>61</v>
      </c>
    </row>
    <row r="30" spans="1:2" x14ac:dyDescent="0.35">
      <c r="A30" s="40" t="s">
        <v>62</v>
      </c>
      <c r="B30" s="41" t="s">
        <v>63</v>
      </c>
    </row>
    <row r="31" spans="1:2" x14ac:dyDescent="0.35">
      <c r="A31" s="40" t="s">
        <v>64</v>
      </c>
      <c r="B31" s="41" t="s">
        <v>65</v>
      </c>
    </row>
    <row r="32" spans="1:2" x14ac:dyDescent="0.35">
      <c r="A32" s="40" t="s">
        <v>66</v>
      </c>
      <c r="B32" s="41" t="s">
        <v>67</v>
      </c>
    </row>
    <row r="33" spans="1:2" x14ac:dyDescent="0.35">
      <c r="A33" s="40" t="s">
        <v>68</v>
      </c>
      <c r="B33" s="41" t="s">
        <v>69</v>
      </c>
    </row>
    <row r="34" spans="1:2" x14ac:dyDescent="0.35">
      <c r="A34" s="40" t="s">
        <v>70</v>
      </c>
      <c r="B34" s="41" t="s">
        <v>71</v>
      </c>
    </row>
    <row r="35" spans="1:2" x14ac:dyDescent="0.35">
      <c r="A35" s="40" t="s">
        <v>72</v>
      </c>
      <c r="B35" s="41" t="s">
        <v>73</v>
      </c>
    </row>
    <row r="36" spans="1:2" x14ac:dyDescent="0.35">
      <c r="A36" s="40" t="s">
        <v>74</v>
      </c>
      <c r="B36" s="41" t="s">
        <v>75</v>
      </c>
    </row>
    <row r="37" spans="1:2" x14ac:dyDescent="0.35">
      <c r="A37" s="40" t="s">
        <v>76</v>
      </c>
      <c r="B37" s="41" t="s">
        <v>77</v>
      </c>
    </row>
    <row r="38" spans="1:2" x14ac:dyDescent="0.35">
      <c r="A38" s="40" t="s">
        <v>78</v>
      </c>
      <c r="B38" s="41" t="s">
        <v>79</v>
      </c>
    </row>
    <row r="39" spans="1:2" x14ac:dyDescent="0.35">
      <c r="A39" s="40" t="s">
        <v>80</v>
      </c>
      <c r="B39" s="41" t="s">
        <v>81</v>
      </c>
    </row>
    <row r="40" spans="1:2" x14ac:dyDescent="0.35">
      <c r="A40" s="40" t="s">
        <v>82</v>
      </c>
      <c r="B40" s="41" t="s">
        <v>83</v>
      </c>
    </row>
    <row r="41" spans="1:2" x14ac:dyDescent="0.35">
      <c r="A41" s="40" t="s">
        <v>84</v>
      </c>
      <c r="B41" s="41" t="s">
        <v>85</v>
      </c>
    </row>
    <row r="42" spans="1:2" x14ac:dyDescent="0.35">
      <c r="A42" s="40" t="s">
        <v>86</v>
      </c>
      <c r="B42" s="41" t="s">
        <v>87</v>
      </c>
    </row>
    <row r="43" spans="1:2" x14ac:dyDescent="0.35">
      <c r="A43" s="40" t="s">
        <v>88</v>
      </c>
      <c r="B43" s="41" t="s">
        <v>89</v>
      </c>
    </row>
    <row r="44" spans="1:2" x14ac:dyDescent="0.35">
      <c r="A44" s="40" t="s">
        <v>90</v>
      </c>
      <c r="B44" s="41" t="s">
        <v>91</v>
      </c>
    </row>
    <row r="45" spans="1:2" x14ac:dyDescent="0.35">
      <c r="A45" s="40" t="s">
        <v>92</v>
      </c>
      <c r="B45" s="41" t="s">
        <v>93</v>
      </c>
    </row>
    <row r="46" spans="1:2" x14ac:dyDescent="0.35">
      <c r="A46" s="40" t="s">
        <v>94</v>
      </c>
      <c r="B46" s="41" t="s">
        <v>95</v>
      </c>
    </row>
    <row r="47" spans="1:2" x14ac:dyDescent="0.35">
      <c r="A47" s="40" t="s">
        <v>96</v>
      </c>
      <c r="B47" s="41" t="s">
        <v>97</v>
      </c>
    </row>
    <row r="48" spans="1:2" x14ac:dyDescent="0.35">
      <c r="A48" s="40" t="s">
        <v>98</v>
      </c>
      <c r="B48" s="41" t="s">
        <v>99</v>
      </c>
    </row>
    <row r="49" spans="1:2" x14ac:dyDescent="0.35">
      <c r="A49" s="40" t="s">
        <v>100</v>
      </c>
      <c r="B49" s="41" t="s">
        <v>101</v>
      </c>
    </row>
    <row r="50" spans="1:2" x14ac:dyDescent="0.35">
      <c r="A50" s="40" t="s">
        <v>102</v>
      </c>
      <c r="B50" s="41" t="s">
        <v>103</v>
      </c>
    </row>
    <row r="51" spans="1:2" x14ac:dyDescent="0.35">
      <c r="A51" s="40" t="s">
        <v>104</v>
      </c>
      <c r="B51" s="41" t="s">
        <v>105</v>
      </c>
    </row>
    <row r="52" spans="1:2" x14ac:dyDescent="0.35">
      <c r="A52" s="40" t="s">
        <v>106</v>
      </c>
      <c r="B52" s="41" t="s">
        <v>107</v>
      </c>
    </row>
    <row r="53" spans="1:2" x14ac:dyDescent="0.35">
      <c r="A53" s="40" t="s">
        <v>108</v>
      </c>
      <c r="B53" s="41" t="s">
        <v>109</v>
      </c>
    </row>
    <row r="54" spans="1:2" x14ac:dyDescent="0.35">
      <c r="A54" s="40" t="s">
        <v>110</v>
      </c>
      <c r="B54" s="41" t="s">
        <v>111</v>
      </c>
    </row>
    <row r="55" spans="1:2" x14ac:dyDescent="0.35">
      <c r="A55" s="40" t="s">
        <v>112</v>
      </c>
      <c r="B55" s="41" t="s">
        <v>113</v>
      </c>
    </row>
    <row r="56" spans="1:2" x14ac:dyDescent="0.35">
      <c r="A56" s="40" t="s">
        <v>114</v>
      </c>
      <c r="B56" s="41" t="s">
        <v>115</v>
      </c>
    </row>
    <row r="57" spans="1:2" x14ac:dyDescent="0.35">
      <c r="A57" s="40" t="s">
        <v>116</v>
      </c>
      <c r="B57" s="41" t="s">
        <v>117</v>
      </c>
    </row>
    <row r="58" spans="1:2" x14ac:dyDescent="0.35">
      <c r="A58" s="40" t="s">
        <v>118</v>
      </c>
      <c r="B58" s="41" t="s">
        <v>119</v>
      </c>
    </row>
    <row r="59" spans="1:2" x14ac:dyDescent="0.35">
      <c r="A59" s="40" t="s">
        <v>120</v>
      </c>
      <c r="B59" s="41" t="s">
        <v>121</v>
      </c>
    </row>
    <row r="60" spans="1:2" x14ac:dyDescent="0.35">
      <c r="A60" s="40" t="s">
        <v>122</v>
      </c>
      <c r="B60" s="41" t="s">
        <v>123</v>
      </c>
    </row>
    <row r="61" spans="1:2" x14ac:dyDescent="0.35">
      <c r="A61" s="40" t="s">
        <v>124</v>
      </c>
      <c r="B61" s="41" t="s">
        <v>125</v>
      </c>
    </row>
    <row r="62" spans="1:2" x14ac:dyDescent="0.35">
      <c r="A62" s="40" t="s">
        <v>126</v>
      </c>
      <c r="B62" s="41" t="s">
        <v>127</v>
      </c>
    </row>
    <row r="63" spans="1:2" x14ac:dyDescent="0.35">
      <c r="A63" s="40" t="s">
        <v>128</v>
      </c>
      <c r="B63" s="41" t="s">
        <v>129</v>
      </c>
    </row>
    <row r="64" spans="1:2" x14ac:dyDescent="0.35">
      <c r="A64" s="40" t="s">
        <v>130</v>
      </c>
      <c r="B64" s="41" t="s">
        <v>131</v>
      </c>
    </row>
    <row r="65" spans="1:2" x14ac:dyDescent="0.35">
      <c r="A65" s="40" t="s">
        <v>132</v>
      </c>
      <c r="B65" s="41" t="s">
        <v>133</v>
      </c>
    </row>
    <row r="66" spans="1:2" x14ac:dyDescent="0.35">
      <c r="A66" s="40" t="s">
        <v>134</v>
      </c>
      <c r="B66" s="41" t="s">
        <v>135</v>
      </c>
    </row>
    <row r="67" spans="1:2" x14ac:dyDescent="0.35">
      <c r="A67" s="40" t="s">
        <v>136</v>
      </c>
      <c r="B67" s="41" t="s">
        <v>137</v>
      </c>
    </row>
    <row r="68" spans="1:2" x14ac:dyDescent="0.35">
      <c r="A68" s="40" t="s">
        <v>138</v>
      </c>
      <c r="B68" s="41" t="s">
        <v>139</v>
      </c>
    </row>
    <row r="69" spans="1:2" x14ac:dyDescent="0.35">
      <c r="A69" s="40" t="s">
        <v>140</v>
      </c>
      <c r="B69" s="41" t="s">
        <v>141</v>
      </c>
    </row>
    <row r="70" spans="1:2" x14ac:dyDescent="0.35">
      <c r="A70" s="40" t="s">
        <v>142</v>
      </c>
      <c r="B70" s="41" t="s">
        <v>143</v>
      </c>
    </row>
    <row r="71" spans="1:2" x14ac:dyDescent="0.35">
      <c r="A71" s="40" t="s">
        <v>144</v>
      </c>
      <c r="B71" s="41" t="s">
        <v>145</v>
      </c>
    </row>
    <row r="72" spans="1:2" x14ac:dyDescent="0.35">
      <c r="A72" s="40" t="s">
        <v>146</v>
      </c>
      <c r="B72" s="41" t="s">
        <v>147</v>
      </c>
    </row>
    <row r="73" spans="1:2" x14ac:dyDescent="0.35">
      <c r="A73" s="40" t="s">
        <v>148</v>
      </c>
      <c r="B73" s="41" t="s">
        <v>149</v>
      </c>
    </row>
    <row r="74" spans="1:2" x14ac:dyDescent="0.35">
      <c r="A74" s="40" t="s">
        <v>150</v>
      </c>
      <c r="B74" s="41" t="s">
        <v>151</v>
      </c>
    </row>
    <row r="75" spans="1:2" x14ac:dyDescent="0.35">
      <c r="A75" s="40" t="s">
        <v>152</v>
      </c>
      <c r="B75" s="42" t="s">
        <v>153</v>
      </c>
    </row>
    <row r="76" spans="1:2" x14ac:dyDescent="0.35">
      <c r="A76" s="40" t="s">
        <v>154</v>
      </c>
      <c r="B76" s="42" t="s">
        <v>155</v>
      </c>
    </row>
    <row r="77" spans="1:2" x14ac:dyDescent="0.35">
      <c r="A77" s="40" t="s">
        <v>156</v>
      </c>
      <c r="B77" s="42" t="s">
        <v>157</v>
      </c>
    </row>
    <row r="78" spans="1:2" x14ac:dyDescent="0.35">
      <c r="A78" s="40" t="s">
        <v>158</v>
      </c>
      <c r="B78" s="42" t="s">
        <v>159</v>
      </c>
    </row>
    <row r="79" spans="1:2" x14ac:dyDescent="0.35">
      <c r="A79" s="40" t="s">
        <v>160</v>
      </c>
      <c r="B79" s="42" t="s">
        <v>161</v>
      </c>
    </row>
    <row r="80" spans="1:2" x14ac:dyDescent="0.35">
      <c r="A80" s="40" t="s">
        <v>162</v>
      </c>
      <c r="B80" s="42" t="s">
        <v>163</v>
      </c>
    </row>
    <row r="81" spans="1:2" x14ac:dyDescent="0.35">
      <c r="A81" s="40" t="s">
        <v>164</v>
      </c>
      <c r="B81" s="42" t="s">
        <v>165</v>
      </c>
    </row>
    <row r="82" spans="1:2" x14ac:dyDescent="0.35">
      <c r="A82" s="40" t="s">
        <v>166</v>
      </c>
      <c r="B82" s="42" t="s">
        <v>167</v>
      </c>
    </row>
    <row r="83" spans="1:2" x14ac:dyDescent="0.35">
      <c r="A83" s="40" t="s">
        <v>168</v>
      </c>
      <c r="B83" s="42" t="s">
        <v>169</v>
      </c>
    </row>
    <row r="84" spans="1:2" x14ac:dyDescent="0.35">
      <c r="A84" s="40" t="s">
        <v>170</v>
      </c>
      <c r="B84" s="42" t="s">
        <v>171</v>
      </c>
    </row>
    <row r="85" spans="1:2" x14ac:dyDescent="0.35">
      <c r="A85" s="40" t="s">
        <v>172</v>
      </c>
      <c r="B85" s="42" t="s">
        <v>173</v>
      </c>
    </row>
    <row r="86" spans="1:2" x14ac:dyDescent="0.35">
      <c r="A86" s="40" t="s">
        <v>174</v>
      </c>
      <c r="B86" s="42" t="s">
        <v>175</v>
      </c>
    </row>
    <row r="87" spans="1:2" x14ac:dyDescent="0.35">
      <c r="A87" s="40" t="s">
        <v>176</v>
      </c>
      <c r="B87" s="42" t="s">
        <v>177</v>
      </c>
    </row>
    <row r="88" spans="1:2" x14ac:dyDescent="0.35">
      <c r="A88" s="40" t="s">
        <v>178</v>
      </c>
      <c r="B88" s="42" t="s">
        <v>179</v>
      </c>
    </row>
    <row r="89" spans="1:2" x14ac:dyDescent="0.35">
      <c r="A89" s="40" t="s">
        <v>180</v>
      </c>
      <c r="B89" s="42" t="s">
        <v>181</v>
      </c>
    </row>
    <row r="90" spans="1:2" x14ac:dyDescent="0.35">
      <c r="A90" s="40" t="s">
        <v>182</v>
      </c>
      <c r="B90" s="42" t="s">
        <v>183</v>
      </c>
    </row>
    <row r="91" spans="1:2" x14ac:dyDescent="0.35">
      <c r="A91" s="40" t="s">
        <v>184</v>
      </c>
      <c r="B91" s="42" t="s">
        <v>185</v>
      </c>
    </row>
    <row r="92" spans="1:2" x14ac:dyDescent="0.35">
      <c r="A92" s="40" t="s">
        <v>186</v>
      </c>
      <c r="B92" s="42" t="s">
        <v>187</v>
      </c>
    </row>
    <row r="93" spans="1:2" x14ac:dyDescent="0.35">
      <c r="A93" s="40" t="s">
        <v>188</v>
      </c>
      <c r="B93" s="42" t="s">
        <v>189</v>
      </c>
    </row>
    <row r="94" spans="1:2" x14ac:dyDescent="0.35">
      <c r="A94" s="40" t="s">
        <v>190</v>
      </c>
      <c r="B94" s="42" t="s">
        <v>191</v>
      </c>
    </row>
    <row r="95" spans="1:2" x14ac:dyDescent="0.35">
      <c r="A95" s="40" t="s">
        <v>192</v>
      </c>
      <c r="B95" s="42" t="s">
        <v>193</v>
      </c>
    </row>
    <row r="96" spans="1:2" x14ac:dyDescent="0.35">
      <c r="A96" s="40" t="s">
        <v>194</v>
      </c>
      <c r="B96" s="42" t="s">
        <v>195</v>
      </c>
    </row>
    <row r="97" spans="1:2" x14ac:dyDescent="0.35">
      <c r="A97" s="40" t="s">
        <v>196</v>
      </c>
      <c r="B97" s="42" t="s">
        <v>197</v>
      </c>
    </row>
    <row r="98" spans="1:2" x14ac:dyDescent="0.35">
      <c r="A98" s="40" t="s">
        <v>198</v>
      </c>
      <c r="B98" s="42" t="s">
        <v>199</v>
      </c>
    </row>
    <row r="99" spans="1:2" x14ac:dyDescent="0.35">
      <c r="A99" s="40" t="s">
        <v>200</v>
      </c>
      <c r="B99" s="42" t="s">
        <v>201</v>
      </c>
    </row>
    <row r="100" spans="1:2" x14ac:dyDescent="0.35">
      <c r="A100" s="40" t="s">
        <v>202</v>
      </c>
      <c r="B100" s="42" t="s">
        <v>203</v>
      </c>
    </row>
    <row r="101" spans="1:2" x14ac:dyDescent="0.35">
      <c r="A101" s="40" t="s">
        <v>204</v>
      </c>
      <c r="B101" s="42" t="s">
        <v>205</v>
      </c>
    </row>
    <row r="102" spans="1:2" x14ac:dyDescent="0.35">
      <c r="A102" s="40" t="s">
        <v>206</v>
      </c>
      <c r="B102" s="42" t="s">
        <v>207</v>
      </c>
    </row>
    <row r="103" spans="1:2" x14ac:dyDescent="0.35">
      <c r="A103" s="40" t="s">
        <v>208</v>
      </c>
      <c r="B103" s="42" t="s">
        <v>209</v>
      </c>
    </row>
    <row r="104" spans="1:2" x14ac:dyDescent="0.35">
      <c r="A104" s="40" t="s">
        <v>210</v>
      </c>
      <c r="B104" s="42" t="s">
        <v>211</v>
      </c>
    </row>
    <row r="105" spans="1:2" x14ac:dyDescent="0.35">
      <c r="A105" s="40" t="s">
        <v>212</v>
      </c>
      <c r="B105" s="42" t="s">
        <v>213</v>
      </c>
    </row>
    <row r="106" spans="1:2" x14ac:dyDescent="0.35">
      <c r="A106" s="40" t="s">
        <v>214</v>
      </c>
      <c r="B106" s="42" t="s">
        <v>215</v>
      </c>
    </row>
    <row r="107" spans="1:2" x14ac:dyDescent="0.35">
      <c r="A107" s="40" t="s">
        <v>216</v>
      </c>
      <c r="B107" s="42" t="s">
        <v>217</v>
      </c>
    </row>
    <row r="108" spans="1:2" x14ac:dyDescent="0.35">
      <c r="A108" s="40" t="s">
        <v>218</v>
      </c>
      <c r="B108" s="42" t="s">
        <v>219</v>
      </c>
    </row>
    <row r="109" spans="1:2" x14ac:dyDescent="0.35">
      <c r="A109" s="40" t="s">
        <v>220</v>
      </c>
      <c r="B109" s="42" t="s">
        <v>221</v>
      </c>
    </row>
    <row r="110" spans="1:2" x14ac:dyDescent="0.35">
      <c r="A110" s="40" t="s">
        <v>222</v>
      </c>
      <c r="B110" s="42" t="s">
        <v>223</v>
      </c>
    </row>
    <row r="111" spans="1:2" x14ac:dyDescent="0.35">
      <c r="A111" s="40" t="s">
        <v>224</v>
      </c>
      <c r="B111" s="42" t="s">
        <v>225</v>
      </c>
    </row>
    <row r="112" spans="1:2" x14ac:dyDescent="0.35">
      <c r="A112" s="40" t="s">
        <v>226</v>
      </c>
      <c r="B112" s="42" t="s">
        <v>227</v>
      </c>
    </row>
    <row r="113" spans="1:2" x14ac:dyDescent="0.35">
      <c r="A113" s="40" t="s">
        <v>228</v>
      </c>
      <c r="B113" s="42" t="s">
        <v>229</v>
      </c>
    </row>
    <row r="114" spans="1:2" x14ac:dyDescent="0.35">
      <c r="A114" s="40" t="s">
        <v>230</v>
      </c>
      <c r="B114" s="42" t="s">
        <v>231</v>
      </c>
    </row>
    <row r="115" spans="1:2" x14ac:dyDescent="0.35">
      <c r="A115" s="40" t="s">
        <v>232</v>
      </c>
      <c r="B115" s="42" t="s">
        <v>233</v>
      </c>
    </row>
    <row r="116" spans="1:2" x14ac:dyDescent="0.35">
      <c r="A116" s="40" t="s">
        <v>234</v>
      </c>
      <c r="B116" s="42" t="s">
        <v>235</v>
      </c>
    </row>
    <row r="117" spans="1:2" x14ac:dyDescent="0.35">
      <c r="A117" s="40" t="s">
        <v>236</v>
      </c>
      <c r="B117" s="42" t="s">
        <v>237</v>
      </c>
    </row>
    <row r="118" spans="1:2" x14ac:dyDescent="0.35">
      <c r="A118" s="40" t="s">
        <v>238</v>
      </c>
      <c r="B118" s="42" t="s">
        <v>239</v>
      </c>
    </row>
    <row r="119" spans="1:2" x14ac:dyDescent="0.35">
      <c r="A119" s="40" t="s">
        <v>240</v>
      </c>
      <c r="B119" s="42" t="s">
        <v>241</v>
      </c>
    </row>
    <row r="120" spans="1:2" x14ac:dyDescent="0.35">
      <c r="A120" s="40" t="s">
        <v>242</v>
      </c>
      <c r="B120" s="42" t="s">
        <v>243</v>
      </c>
    </row>
    <row r="121" spans="1:2" x14ac:dyDescent="0.35">
      <c r="A121" s="40" t="s">
        <v>244</v>
      </c>
      <c r="B121" s="42" t="s">
        <v>245</v>
      </c>
    </row>
    <row r="122" spans="1:2" x14ac:dyDescent="0.35">
      <c r="A122" s="40" t="s">
        <v>246</v>
      </c>
      <c r="B122" s="42" t="s">
        <v>247</v>
      </c>
    </row>
    <row r="123" spans="1:2" x14ac:dyDescent="0.35">
      <c r="A123" s="40" t="s">
        <v>248</v>
      </c>
      <c r="B123" s="42" t="s">
        <v>249</v>
      </c>
    </row>
    <row r="124" spans="1:2" x14ac:dyDescent="0.35">
      <c r="A124" s="40" t="s">
        <v>250</v>
      </c>
      <c r="B124" s="42" t="s">
        <v>251</v>
      </c>
    </row>
    <row r="125" spans="1:2" x14ac:dyDescent="0.35">
      <c r="A125" s="40" t="s">
        <v>252</v>
      </c>
      <c r="B125" s="42" t="s">
        <v>253</v>
      </c>
    </row>
    <row r="126" spans="1:2" x14ac:dyDescent="0.35">
      <c r="A126" s="40" t="s">
        <v>254</v>
      </c>
      <c r="B126" s="42" t="s">
        <v>255</v>
      </c>
    </row>
    <row r="127" spans="1:2" x14ac:dyDescent="0.35">
      <c r="A127" s="40" t="s">
        <v>256</v>
      </c>
      <c r="B127" s="42" t="s">
        <v>257</v>
      </c>
    </row>
    <row r="128" spans="1:2" x14ac:dyDescent="0.35">
      <c r="A128" s="40" t="s">
        <v>258</v>
      </c>
      <c r="B128" s="42" t="s">
        <v>259</v>
      </c>
    </row>
    <row r="129" spans="1:2" x14ac:dyDescent="0.35">
      <c r="A129" s="40" t="s">
        <v>260</v>
      </c>
      <c r="B129" s="42" t="s">
        <v>261</v>
      </c>
    </row>
    <row r="130" spans="1:2" x14ac:dyDescent="0.35">
      <c r="A130" s="40" t="s">
        <v>262</v>
      </c>
      <c r="B130" s="42" t="s">
        <v>263</v>
      </c>
    </row>
    <row r="131" spans="1:2" x14ac:dyDescent="0.35">
      <c r="A131" s="40" t="s">
        <v>264</v>
      </c>
      <c r="B131" s="42" t="s">
        <v>265</v>
      </c>
    </row>
    <row r="132" spans="1:2" x14ac:dyDescent="0.35">
      <c r="A132" s="40" t="s">
        <v>266</v>
      </c>
      <c r="B132" s="42" t="s">
        <v>267</v>
      </c>
    </row>
    <row r="133" spans="1:2" x14ac:dyDescent="0.35">
      <c r="A133" s="40" t="s">
        <v>268</v>
      </c>
      <c r="B133" s="42" t="s">
        <v>269</v>
      </c>
    </row>
    <row r="134" spans="1:2" x14ac:dyDescent="0.35">
      <c r="A134" s="40" t="s">
        <v>270</v>
      </c>
      <c r="B134" s="42" t="s">
        <v>271</v>
      </c>
    </row>
    <row r="135" spans="1:2" x14ac:dyDescent="0.35">
      <c r="A135" s="40" t="s">
        <v>272</v>
      </c>
      <c r="B135" s="42" t="s">
        <v>273</v>
      </c>
    </row>
    <row r="136" spans="1:2" x14ac:dyDescent="0.35">
      <c r="A136" s="40" t="s">
        <v>274</v>
      </c>
      <c r="B136" s="42" t="s">
        <v>275</v>
      </c>
    </row>
    <row r="137" spans="1:2" x14ac:dyDescent="0.35">
      <c r="A137" s="40" t="s">
        <v>276</v>
      </c>
      <c r="B137" s="42" t="s">
        <v>277</v>
      </c>
    </row>
    <row r="138" spans="1:2" x14ac:dyDescent="0.35">
      <c r="A138" s="40" t="s">
        <v>278</v>
      </c>
      <c r="B138" s="42" t="s">
        <v>279</v>
      </c>
    </row>
    <row r="139" spans="1:2" x14ac:dyDescent="0.35">
      <c r="A139" s="40" t="s">
        <v>280</v>
      </c>
      <c r="B139" s="42" t="s">
        <v>281</v>
      </c>
    </row>
    <row r="140" spans="1:2" x14ac:dyDescent="0.35">
      <c r="A140" s="40" t="s">
        <v>282</v>
      </c>
      <c r="B140" s="42" t="s">
        <v>283</v>
      </c>
    </row>
    <row r="141" spans="1:2" x14ac:dyDescent="0.35">
      <c r="A141" s="40" t="s">
        <v>284</v>
      </c>
      <c r="B141" s="42" t="s">
        <v>285</v>
      </c>
    </row>
    <row r="142" spans="1:2" x14ac:dyDescent="0.35">
      <c r="A142" s="40" t="s">
        <v>286</v>
      </c>
      <c r="B142" s="42" t="s">
        <v>287</v>
      </c>
    </row>
    <row r="143" spans="1:2" x14ac:dyDescent="0.35">
      <c r="A143" s="40" t="s">
        <v>288</v>
      </c>
      <c r="B143" s="42" t="s">
        <v>289</v>
      </c>
    </row>
    <row r="144" spans="1:2" x14ac:dyDescent="0.35">
      <c r="A144" s="40" t="s">
        <v>290</v>
      </c>
      <c r="B144" s="43" t="s">
        <v>291</v>
      </c>
    </row>
    <row r="145" spans="1:2" x14ac:dyDescent="0.35">
      <c r="A145" s="40" t="s">
        <v>292</v>
      </c>
      <c r="B145" s="42" t="s">
        <v>293</v>
      </c>
    </row>
    <row r="146" spans="1:2" x14ac:dyDescent="0.35">
      <c r="A146" s="40" t="s">
        <v>294</v>
      </c>
      <c r="B146" s="42" t="s">
        <v>295</v>
      </c>
    </row>
    <row r="147" spans="1:2" x14ac:dyDescent="0.35">
      <c r="A147" s="40" t="s">
        <v>296</v>
      </c>
      <c r="B147" s="42" t="s">
        <v>297</v>
      </c>
    </row>
    <row r="148" spans="1:2" x14ac:dyDescent="0.35">
      <c r="A148" s="40" t="s">
        <v>298</v>
      </c>
      <c r="B148" s="42" t="s">
        <v>299</v>
      </c>
    </row>
    <row r="149" spans="1:2" x14ac:dyDescent="0.35">
      <c r="A149" s="40" t="s">
        <v>300</v>
      </c>
      <c r="B149" s="42" t="s">
        <v>301</v>
      </c>
    </row>
    <row r="150" spans="1:2" x14ac:dyDescent="0.35">
      <c r="A150" s="40" t="s">
        <v>302</v>
      </c>
      <c r="B150" s="42" t="s">
        <v>303</v>
      </c>
    </row>
    <row r="151" spans="1:2" x14ac:dyDescent="0.35">
      <c r="A151" s="40" t="s">
        <v>304</v>
      </c>
      <c r="B151" s="42" t="s">
        <v>305</v>
      </c>
    </row>
    <row r="152" spans="1:2" x14ac:dyDescent="0.35">
      <c r="A152" s="40" t="s">
        <v>306</v>
      </c>
      <c r="B152" s="42" t="s">
        <v>307</v>
      </c>
    </row>
    <row r="153" spans="1:2" x14ac:dyDescent="0.35">
      <c r="A153" s="40" t="s">
        <v>308</v>
      </c>
      <c r="B153" s="42" t="s">
        <v>309</v>
      </c>
    </row>
    <row r="154" spans="1:2" x14ac:dyDescent="0.35">
      <c r="A154" s="40" t="s">
        <v>310</v>
      </c>
      <c r="B154" s="42" t="s">
        <v>311</v>
      </c>
    </row>
    <row r="155" spans="1:2" x14ac:dyDescent="0.35">
      <c r="A155" s="40" t="s">
        <v>312</v>
      </c>
      <c r="B155" s="42" t="s">
        <v>313</v>
      </c>
    </row>
    <row r="156" spans="1:2" x14ac:dyDescent="0.35">
      <c r="A156" s="40" t="s">
        <v>314</v>
      </c>
      <c r="B156" s="42" t="s">
        <v>315</v>
      </c>
    </row>
    <row r="157" spans="1:2" x14ac:dyDescent="0.35">
      <c r="A157" s="40" t="s">
        <v>316</v>
      </c>
      <c r="B157" s="42" t="s">
        <v>317</v>
      </c>
    </row>
    <row r="158" spans="1:2" x14ac:dyDescent="0.35">
      <c r="A158" s="40" t="s">
        <v>318</v>
      </c>
      <c r="B158" s="42" t="s">
        <v>319</v>
      </c>
    </row>
    <row r="159" spans="1:2" x14ac:dyDescent="0.35">
      <c r="A159" s="40" t="s">
        <v>320</v>
      </c>
      <c r="B159" s="42" t="s">
        <v>321</v>
      </c>
    </row>
    <row r="160" spans="1:2" x14ac:dyDescent="0.35">
      <c r="A160" s="40" t="s">
        <v>322</v>
      </c>
      <c r="B160" s="42" t="s">
        <v>323</v>
      </c>
    </row>
    <row r="161" spans="1:2" x14ac:dyDescent="0.35">
      <c r="A161" s="40" t="s">
        <v>324</v>
      </c>
      <c r="B161" s="42" t="s">
        <v>325</v>
      </c>
    </row>
    <row r="162" spans="1:2" x14ac:dyDescent="0.35">
      <c r="A162" s="40" t="s">
        <v>326</v>
      </c>
      <c r="B162" s="42" t="s">
        <v>327</v>
      </c>
    </row>
    <row r="163" spans="1:2" x14ac:dyDescent="0.35">
      <c r="A163" s="40" t="s">
        <v>328</v>
      </c>
      <c r="B163" s="42" t="s">
        <v>329</v>
      </c>
    </row>
    <row r="164" spans="1:2" x14ac:dyDescent="0.35">
      <c r="A164" s="40" t="s">
        <v>330</v>
      </c>
      <c r="B164" s="42" t="s">
        <v>331</v>
      </c>
    </row>
    <row r="165" spans="1:2" x14ac:dyDescent="0.35">
      <c r="A165" s="40" t="s">
        <v>332</v>
      </c>
      <c r="B165" s="42" t="s">
        <v>333</v>
      </c>
    </row>
    <row r="166" spans="1:2" x14ac:dyDescent="0.35">
      <c r="A166" s="40" t="s">
        <v>334</v>
      </c>
      <c r="B166" s="42" t="s">
        <v>335</v>
      </c>
    </row>
    <row r="167" spans="1:2" x14ac:dyDescent="0.35">
      <c r="A167" s="40" t="s">
        <v>336</v>
      </c>
      <c r="B167" s="42" t="s">
        <v>337</v>
      </c>
    </row>
    <row r="168" spans="1:2" x14ac:dyDescent="0.35">
      <c r="A168" s="40" t="s">
        <v>338</v>
      </c>
      <c r="B168" s="42" t="s">
        <v>339</v>
      </c>
    </row>
    <row r="169" spans="1:2" x14ac:dyDescent="0.35">
      <c r="A169" s="40" t="s">
        <v>340</v>
      </c>
      <c r="B169" s="42" t="s">
        <v>341</v>
      </c>
    </row>
    <row r="170" spans="1:2" x14ac:dyDescent="0.35">
      <c r="A170" s="40" t="s">
        <v>342</v>
      </c>
      <c r="B170" s="42" t="s">
        <v>343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Recap</vt:lpstr>
      <vt:lpstr>1TABLEAU BUDGETAIRE</vt:lpstr>
      <vt:lpstr>2Budget par ResultatT</vt:lpstr>
      <vt:lpstr>3) Notes d'explication</vt:lpstr>
      <vt:lpstr>Dropdowns</vt:lpstr>
      <vt:lpstr>Sheet2</vt:lpstr>
      <vt:lpstr>'1TABLEAU BUDGETAIRE'!Impression_des_titres</vt:lpstr>
      <vt:lpstr>'1TABLEAU BUDGETAIRE'!Zone_d_impression</vt:lpstr>
      <vt:lpstr>Recap!Zone_d_impression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Joachim OUEDRAOGO</cp:lastModifiedBy>
  <cp:lastPrinted>2019-09-30T17:32:06Z</cp:lastPrinted>
  <dcterms:created xsi:type="dcterms:W3CDTF">2017-11-15T21:17:43Z</dcterms:created>
  <dcterms:modified xsi:type="dcterms:W3CDTF">2020-11-16T16:34:31Z</dcterms:modified>
</cp:coreProperties>
</file>