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ch\Desktop\UNDP\PBF\PBSO Report\"/>
    </mc:Choice>
  </mc:AlternateContent>
  <workbookProtection workbookAlgorithmName="SHA-512" workbookHashValue="gIOH5t4jTGxutIQ+HQkXMxfvLDm1DiUGYXsq7VjKchM3lmpURbgWeNRk4sMFebvu9wW3do2p4DOTpg0D/c1TmQ==" workbookSaltValue="mOFGyp8JUdizyOpYYKmn9A==" workbookSpinCount="100000" lockStructure="1"/>
  <bookViews>
    <workbookView xWindow="0" yWindow="0" windowWidth="19200" windowHeight="7050" activeTab="1"/>
  </bookViews>
  <sheets>
    <sheet name="PBF" sheetId="2" r:id="rId1"/>
    <sheet name="Summary" sheetId="1" r:id="rId2"/>
  </sheets>
  <definedNames>
    <definedName name="_xlnm.Print_Area" localSheetId="0">PBF!$C$2:$R$113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" i="1" l="1"/>
  <c r="L7" i="1"/>
  <c r="L8" i="1"/>
  <c r="L6" i="1"/>
  <c r="E135" i="2" l="1"/>
  <c r="E128" i="2"/>
  <c r="E121" i="2"/>
  <c r="Q112" i="2"/>
  <c r="P112" i="2"/>
  <c r="Q111" i="2"/>
  <c r="P111" i="2"/>
  <c r="R111" i="2" s="1"/>
  <c r="Q110" i="2"/>
  <c r="O110" i="2"/>
  <c r="N110" i="2"/>
  <c r="P110" i="2" s="1"/>
  <c r="Q108" i="2"/>
  <c r="O108" i="2"/>
  <c r="O113" i="2" s="1"/>
  <c r="N108" i="2"/>
  <c r="P107" i="2"/>
  <c r="R107" i="2" s="1"/>
  <c r="P106" i="2"/>
  <c r="R106" i="2" s="1"/>
  <c r="P105" i="2"/>
  <c r="R105" i="2" s="1"/>
  <c r="P104" i="2"/>
  <c r="R104" i="2" s="1"/>
  <c r="P102" i="2"/>
  <c r="R102" i="2" s="1"/>
  <c r="Q101" i="2"/>
  <c r="O101" i="2"/>
  <c r="N101" i="2"/>
  <c r="N113" i="2" s="1"/>
  <c r="R100" i="2"/>
  <c r="P100" i="2"/>
  <c r="P99" i="2"/>
  <c r="R99" i="2" s="1"/>
  <c r="P98" i="2"/>
  <c r="R98" i="2" s="1"/>
  <c r="P97" i="2"/>
  <c r="R97" i="2" s="1"/>
  <c r="P96" i="2"/>
  <c r="R96" i="2" s="1"/>
  <c r="P95" i="2"/>
  <c r="R95" i="2" s="1"/>
  <c r="P93" i="2"/>
  <c r="R93" i="2" s="1"/>
  <c r="P92" i="2"/>
  <c r="R92" i="2" s="1"/>
  <c r="R91" i="2"/>
  <c r="P91" i="2"/>
  <c r="P90" i="2"/>
  <c r="R90" i="2" s="1"/>
  <c r="P89" i="2"/>
  <c r="R89" i="2" s="1"/>
  <c r="P88" i="2"/>
  <c r="R88" i="2" s="1"/>
  <c r="P86" i="2"/>
  <c r="R86" i="2" s="1"/>
  <c r="P85" i="2"/>
  <c r="R85" i="2" s="1"/>
  <c r="P84" i="2"/>
  <c r="R84" i="2" s="1"/>
  <c r="P83" i="2"/>
  <c r="R83" i="2" s="1"/>
  <c r="R82" i="2"/>
  <c r="P82" i="2"/>
  <c r="P81" i="2"/>
  <c r="R81" i="2" s="1"/>
  <c r="P78" i="2"/>
  <c r="R78" i="2" s="1"/>
  <c r="P77" i="2"/>
  <c r="R77" i="2" s="1"/>
  <c r="P76" i="2"/>
  <c r="R76" i="2" s="1"/>
  <c r="P75" i="2"/>
  <c r="R75" i="2" s="1"/>
  <c r="P74" i="2"/>
  <c r="R74" i="2" s="1"/>
  <c r="P73" i="2"/>
  <c r="R73" i="2" s="1"/>
  <c r="P72" i="2"/>
  <c r="R72" i="2" s="1"/>
  <c r="P71" i="2"/>
  <c r="R71" i="2" s="1"/>
  <c r="R70" i="2"/>
  <c r="P70" i="2"/>
  <c r="P69" i="2"/>
  <c r="R69" i="2" s="1"/>
  <c r="P68" i="2"/>
  <c r="R68" i="2" s="1"/>
  <c r="P67" i="2"/>
  <c r="R67" i="2" s="1"/>
  <c r="P66" i="2"/>
  <c r="R66" i="2" s="1"/>
  <c r="P65" i="2"/>
  <c r="R65" i="2" s="1"/>
  <c r="P64" i="2"/>
  <c r="R64" i="2" s="1"/>
  <c r="P63" i="2"/>
  <c r="R63" i="2" s="1"/>
  <c r="R62" i="2"/>
  <c r="P62" i="2"/>
  <c r="P61" i="2"/>
  <c r="R61" i="2" s="1"/>
  <c r="P60" i="2"/>
  <c r="R60" i="2" s="1"/>
  <c r="P59" i="2"/>
  <c r="R59" i="2" s="1"/>
  <c r="P58" i="2"/>
  <c r="R58" i="2" s="1"/>
  <c r="P56" i="2"/>
  <c r="R56" i="2" s="1"/>
  <c r="R55" i="2"/>
  <c r="P55" i="2"/>
  <c r="P54" i="2"/>
  <c r="R54" i="2" s="1"/>
  <c r="R53" i="2"/>
  <c r="P53" i="2"/>
  <c r="P52" i="2"/>
  <c r="R52" i="2" s="1"/>
  <c r="P51" i="2"/>
  <c r="R51" i="2" s="1"/>
  <c r="P50" i="2"/>
  <c r="R50" i="2" s="1"/>
  <c r="P49" i="2"/>
  <c r="R49" i="2" s="1"/>
  <c r="P48" i="2"/>
  <c r="R48" i="2" s="1"/>
  <c r="R47" i="2"/>
  <c r="P47" i="2"/>
  <c r="P46" i="2"/>
  <c r="R46" i="2" s="1"/>
  <c r="R45" i="2"/>
  <c r="P45" i="2"/>
  <c r="P44" i="2"/>
  <c r="R44" i="2" s="1"/>
  <c r="P43" i="2"/>
  <c r="R43" i="2" s="1"/>
  <c r="P42" i="2"/>
  <c r="R42" i="2" s="1"/>
  <c r="P41" i="2"/>
  <c r="R41" i="2" s="1"/>
  <c r="P40" i="2"/>
  <c r="R40" i="2" s="1"/>
  <c r="R39" i="2"/>
  <c r="P39" i="2"/>
  <c r="P38" i="2"/>
  <c r="R38" i="2" s="1"/>
  <c r="R37" i="2"/>
  <c r="P37" i="2"/>
  <c r="P36" i="2"/>
  <c r="R36" i="2" s="1"/>
  <c r="P35" i="2"/>
  <c r="R35" i="2" s="1"/>
  <c r="P34" i="2"/>
  <c r="R34" i="2" s="1"/>
  <c r="P33" i="2"/>
  <c r="R33" i="2" s="1"/>
  <c r="P32" i="2"/>
  <c r="R32" i="2" s="1"/>
  <c r="R31" i="2"/>
  <c r="P31" i="2"/>
  <c r="P30" i="2"/>
  <c r="R30" i="2" s="1"/>
  <c r="R29" i="2"/>
  <c r="P29" i="2"/>
  <c r="P28" i="2"/>
  <c r="R28" i="2" s="1"/>
  <c r="P27" i="2"/>
  <c r="R27" i="2" s="1"/>
  <c r="P25" i="2"/>
  <c r="R25" i="2" s="1"/>
  <c r="P24" i="2"/>
  <c r="R24" i="2" s="1"/>
  <c r="P23" i="2"/>
  <c r="R23" i="2" s="1"/>
  <c r="R22" i="2"/>
  <c r="P22" i="2"/>
  <c r="P21" i="2"/>
  <c r="R21" i="2" s="1"/>
  <c r="R20" i="2"/>
  <c r="P20" i="2"/>
  <c r="P19" i="2"/>
  <c r="R19" i="2" s="1"/>
  <c r="P18" i="2"/>
  <c r="R18" i="2" s="1"/>
  <c r="P17" i="2"/>
  <c r="R17" i="2" s="1"/>
  <c r="P16" i="2"/>
  <c r="R16" i="2" s="1"/>
  <c r="P15" i="2"/>
  <c r="R15" i="2" s="1"/>
  <c r="R14" i="2"/>
  <c r="P14" i="2"/>
  <c r="P13" i="2"/>
  <c r="R13" i="2" s="1"/>
  <c r="R12" i="2"/>
  <c r="P12" i="2"/>
  <c r="P11" i="2"/>
  <c r="R11" i="2" s="1"/>
  <c r="P10" i="2"/>
  <c r="R10" i="2" s="1"/>
  <c r="P9" i="2"/>
  <c r="P8" i="2"/>
  <c r="R8" i="2" s="1"/>
  <c r="R110" i="2" l="1"/>
  <c r="Q113" i="2"/>
  <c r="Q119" i="2" s="1"/>
  <c r="R112" i="2"/>
  <c r="R108" i="2"/>
  <c r="R9" i="2"/>
  <c r="P108" i="2"/>
  <c r="P101" i="2"/>
  <c r="R101" i="2" l="1"/>
  <c r="R113" i="2" s="1"/>
  <c r="P113" i="2"/>
  <c r="R119" i="2" s="1"/>
  <c r="J6" i="1" l="1"/>
  <c r="J9" i="1" s="1"/>
  <c r="K7" i="1"/>
  <c r="K8" i="1"/>
  <c r="J7" i="1"/>
  <c r="J8" i="1"/>
  <c r="G9" i="1"/>
  <c r="G7" i="1"/>
  <c r="G8" i="1"/>
  <c r="G6" i="1"/>
  <c r="H9" i="1"/>
  <c r="F9" i="1"/>
  <c r="E9" i="1"/>
  <c r="D9" i="1"/>
  <c r="I9" i="1"/>
  <c r="K9" i="1" l="1"/>
  <c r="K6" i="1"/>
</calcChain>
</file>

<file path=xl/sharedStrings.xml><?xml version="1.0" encoding="utf-8"?>
<sst xmlns="http://schemas.openxmlformats.org/spreadsheetml/2006/main" count="475" uniqueCount="114">
  <si>
    <t>UNDP PBF Uganda - Harnessing the youth's potential</t>
  </si>
  <si>
    <t>As at 15th Jan 2021</t>
  </si>
  <si>
    <t>No.</t>
  </si>
  <si>
    <t>Agency</t>
  </si>
  <si>
    <t>Project Amount</t>
  </si>
  <si>
    <t>Tranche 1</t>
  </si>
  <si>
    <t>Tranche 2</t>
  </si>
  <si>
    <t>Expenditure and commitments</t>
  </si>
  <si>
    <t xml:space="preserve"> NEX Advance</t>
  </si>
  <si>
    <t xml:space="preserve">Balance </t>
  </si>
  <si>
    <t>Delivery with NEX</t>
  </si>
  <si>
    <t>UNDP</t>
  </si>
  <si>
    <t>UNFPA</t>
  </si>
  <si>
    <t>OHCHR</t>
  </si>
  <si>
    <t>Total</t>
  </si>
  <si>
    <t>Total resources availed</t>
  </si>
  <si>
    <t>A</t>
  </si>
  <si>
    <t>B</t>
  </si>
  <si>
    <t>C = B+C</t>
  </si>
  <si>
    <t>D</t>
  </si>
  <si>
    <t>E</t>
  </si>
  <si>
    <t>F = C-D</t>
  </si>
  <si>
    <t>G = (D+E)/C</t>
  </si>
  <si>
    <t xml:space="preserve">                              Harnessing Youth’s potential for peace in Uganda Workplan 2020-2021 ( UNDP, UNFPA, OHCHR)</t>
  </si>
  <si>
    <r>
      <t xml:space="preserve">Joint OUTCOME 1: </t>
    </r>
    <r>
      <rPr>
        <b/>
        <sz val="10"/>
        <color theme="1"/>
        <rFont val="Calibri Light"/>
        <family val="2"/>
      </rPr>
      <t>State and civil society actor decision-making processes are more inclusive and enable proactive participation of youth</t>
    </r>
  </si>
  <si>
    <t>Joint Output 1.1:</t>
  </si>
  <si>
    <t>Capacity of selected government ministries and departments is enhanced to effectively mainstream youth issues in decision-making mechanisms</t>
  </si>
  <si>
    <t>Activities</t>
  </si>
  <si>
    <t>UN Agency</t>
  </si>
  <si>
    <t>Implementation timeline</t>
  </si>
  <si>
    <t>Implementing Partner</t>
  </si>
  <si>
    <t>1st Tranche</t>
  </si>
  <si>
    <t>2st Tranche</t>
  </si>
  <si>
    <t>Utilised</t>
  </si>
  <si>
    <t>Balance</t>
  </si>
  <si>
    <t>Percent of Utilised budget for each output reserved for direct action on gender eqaulity (if any):</t>
  </si>
  <si>
    <t>Q1</t>
  </si>
  <si>
    <t>Q2</t>
  </si>
  <si>
    <t>Q3</t>
  </si>
  <si>
    <t>Q4</t>
  </si>
  <si>
    <t>Percent of budget for each output reserved for direct action on gender eqaulity (if any):</t>
  </si>
  <si>
    <t>1.1.1.1 Support intergeneration (generation for generation) dialogues between youth and local government on peace building and social issues in the regions, including their gendered dimension.</t>
  </si>
  <si>
    <t>x</t>
  </si>
  <si>
    <t>IRCU,IPOD, NCF,TEFU</t>
  </si>
  <si>
    <t>ACORD</t>
  </si>
  <si>
    <t>1.1.1.2 Support policy advocacy to incorporate youth issues, including gendered dimension, in district development plans</t>
  </si>
  <si>
    <t>IPOD,NCF</t>
  </si>
  <si>
    <t>1.1.1.3 Support the revitalization of local and district peace committees in Buganda and Rwenzori with youth representation</t>
  </si>
  <si>
    <t>OPM/DLG,IRCU</t>
  </si>
  <si>
    <t>1.1.1.4 Facilitate a rapid assessment to generate evidence on improving the inclusion of young men and women in peacebuilding to support interventions</t>
  </si>
  <si>
    <t>UNDP/IRCU</t>
  </si>
  <si>
    <t>1.1.1.5 Support consultations of the national peacebuilding forums platforms with various youth platforms</t>
  </si>
  <si>
    <t>OPM/IRCU</t>
  </si>
  <si>
    <t xml:space="preserve">1.1.1.6 Support policy dialogues with lawmakers to advocate for youth inclusion in political and PB processes </t>
  </si>
  <si>
    <t>IPOD,NCF, IRCU</t>
  </si>
  <si>
    <t>Joint Output 1.2:</t>
  </si>
  <si>
    <t>Youth pro-actively engage with leaders and elders and advocate for their own inclusion in peacebuilding processes and new peacebuilding initiatives</t>
  </si>
  <si>
    <t>1.2.1.1 Support innovative communication through social media and radio for mobilization of  young women and men for peacebuilding and civic awareness</t>
  </si>
  <si>
    <t>CCEDU/IRCU</t>
  </si>
  <si>
    <t>1.2.1.2 Facilitate age-graduated Ekisakaate kya Nabbagereka to inculcate positive cultural values of cohesion in Central/Buganda and Rwenzori regions facilitated</t>
  </si>
  <si>
    <t>NDF</t>
  </si>
  <si>
    <t>1.2.1.3 Support Youth Chapters, Democracy Clubs, Youth-Connekt Uganda Chapter and model youth parliaments to participate at political and peacebuilding foras</t>
  </si>
  <si>
    <t>RFJP/ Uganda Youth network</t>
  </si>
  <si>
    <t>1.2.1.4 Facilitate peer-peer mentorship and shadowing programmes for young women and men with experienced leaders and peacebuilders</t>
  </si>
  <si>
    <t>NDF/WSR, IRCU</t>
  </si>
  <si>
    <t>1.2.1.5 Support youth gender-sensitive trainings on community level mediation, early warning and conflict prevention and policy advocacy</t>
  </si>
  <si>
    <t>NECOC/ NDF</t>
  </si>
  <si>
    <t>1.2.1.6 Support Social change entrepreneur programmes and initiatives focused on peace-building for the different target communities</t>
  </si>
  <si>
    <t>1.2.1.7 Build capacity of Non-traditional actors &amp; institutions including performing arts, music,  cultural and religious institutions supported in  social mobilization of youth on peacebuilding</t>
  </si>
  <si>
    <t>NDF/IRCU</t>
  </si>
  <si>
    <t xml:space="preserve"> 1.2.1.8 Facilitate South to South learning and exchanges with experienced youth platforms/peacebuilders</t>
  </si>
  <si>
    <t xml:space="preserve">UNDP </t>
  </si>
  <si>
    <t>1.2.1.9 Facilitate prominent regional sports activities such as Bika bya Buganda, FUFA DRUM and Netball to inculcate peacebuilding values for unity in Central/Buganda and Rwenzori regions</t>
  </si>
  <si>
    <t>NDF/RFJP</t>
  </si>
  <si>
    <t>1.2.1.10 Facilitate Integrated Leadership and Peacebuilding training for young leaders in the Buganda and Rwenzori Regions</t>
  </si>
  <si>
    <t>Joint Output 1.3:</t>
  </si>
  <si>
    <t>Selected government and civil society actors promote youth participation in political and peacebuilding processes</t>
  </si>
  <si>
    <t>1.3.1.1 Support the establishment of a mentorship platform for youth</t>
  </si>
  <si>
    <t xml:space="preserve">1.3.1.2 Tailored gender-sensitive trainings for insider mediators to mentor youth </t>
  </si>
  <si>
    <t>1.3.1.3 Support local governments in Rwenzori and Buganda to integrate youth issues, including their gendered dimension, in the district development plans</t>
  </si>
  <si>
    <t>1.3.1.4 Support cultural institutions to champion youth’s social, political and economic rights</t>
  </si>
  <si>
    <t>1.3.1.5 Support the inclusion of youth issues in the draft National Peace Policy</t>
  </si>
  <si>
    <t>OPM</t>
  </si>
  <si>
    <t>1.3.1.6 Capacity building to the Uganda Bureau of Statistics (UBOS) on the elaboration of statistics with disaggregated data about the youth, with a Human Rights Based Approach (HRBA)</t>
  </si>
  <si>
    <t>UHRC</t>
  </si>
  <si>
    <t>1.3.1.7 Build capacity of youth led Organisations and networks to be stronger actors in peacebuilding processes</t>
  </si>
  <si>
    <r>
      <t xml:space="preserve">OUTCOME 2: </t>
    </r>
    <r>
      <rPr>
        <b/>
        <sz val="10"/>
        <color theme="1"/>
        <rFont val="Calibri Light"/>
        <family val="2"/>
      </rPr>
      <t>Mistrust between law enforcement and security agencies and communities is reduced by enhancing the strict application of human rights standards</t>
    </r>
  </si>
  <si>
    <t>Joint Output 2.1:</t>
  </si>
  <si>
    <t>Capacity building is provided for law enforcement and security agencies on human rights standards in their operations engaging the youth</t>
  </si>
  <si>
    <t>2.1.1.1 Support UHRC in capacity building of Law enforcement agencies on Human Rights, especially in selected areas: (Kampala, Wakiso, Kasese, Bundibugyo)</t>
  </si>
  <si>
    <t>2.1.1.2 Dialogue processes between police and youth representatives/communities in Kampala Metropolitan Area including Katwe, Kisenyi, Bwaise, Kabalagala, Kamwokya and Nansana and Kasese/Bundibugyo established</t>
  </si>
  <si>
    <t>Joint Output 2.2:</t>
  </si>
  <si>
    <t>The effectiveness of a monitoring, reporting and advocacy framework for human rights violations in law enforcement operations aimed at engaging the youth is strengthened</t>
  </si>
  <si>
    <t xml:space="preserve">2.2.1.1 High level diplomacy meetings for UHRC and the UN to address human rights situation of young women and men with high level government and law enforcement officials </t>
  </si>
  <si>
    <t>2.1.1.2 Strengthening the capacity of CSOs and youth organisations to monitor, report, raise and advocate on human rights concerns related to youth issues</t>
  </si>
  <si>
    <t>Joint Output 2.3:</t>
  </si>
  <si>
    <t>The youth capacity on human rights issues has been strengthened</t>
  </si>
  <si>
    <t>2.3.1.1 Support UHRC community barazas in selected areas (Kampala, Wakiso, Kasese, Bundibugyo) to train youth on human rights and duties</t>
  </si>
  <si>
    <r>
      <t xml:space="preserve">2.3.1.2 Support CSOs to conduct human rights capacity building for youth in </t>
    </r>
    <r>
      <rPr>
        <sz val="9"/>
        <color rgb="FFFF0000"/>
        <rFont val="Calibri Light"/>
        <family val="2"/>
      </rPr>
      <t>four (04)</t>
    </r>
    <r>
      <rPr>
        <sz val="9"/>
        <color theme="1"/>
        <rFont val="Calibri Light"/>
        <family val="2"/>
      </rPr>
      <t xml:space="preserve"> selected areas</t>
    </r>
  </si>
  <si>
    <t>Sub -Total:</t>
  </si>
  <si>
    <t xml:space="preserve">Project personnel costs if not included in activities above PA,PC,Driver,UNV's
</t>
  </si>
  <si>
    <t>Project operational costs if not included in activities above</t>
  </si>
  <si>
    <t>Project M&amp;E budget</t>
  </si>
  <si>
    <t xml:space="preserve">SUB-TOTAL PROJECT BUDGET: </t>
  </si>
  <si>
    <t>Indirect support costs (7%):</t>
  </si>
  <si>
    <t xml:space="preserve">TOTAL PROJECT BUDGET: </t>
  </si>
  <si>
    <t>UNDP NEX Advance</t>
  </si>
  <si>
    <t>RFPJ</t>
  </si>
  <si>
    <t>IRCU</t>
  </si>
  <si>
    <t>CCEDU</t>
  </si>
  <si>
    <t>Exp plus NEX</t>
  </si>
  <si>
    <t>UNFPA NEX Advance</t>
  </si>
  <si>
    <t>H = C-D-E</t>
  </si>
  <si>
    <t>Resource Fund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</si>
</sst>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_-;\-* #,##0_-;_-* &quot;-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sz val="9"/>
      <color theme="1"/>
      <name val="Calibri Light"/>
      <family val="2"/>
    </font>
    <font>
      <sz val="10"/>
      <color theme="1"/>
      <name val="Calibri Light"/>
      <family val="2"/>
    </font>
    <font>
      <sz val="9"/>
      <name val="Calibri Light"/>
      <family val="2"/>
    </font>
    <font>
      <sz val="9"/>
      <color rgb="FFFF0000"/>
      <name val="Calibri Light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206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71">
    <xf numFmtId="0" fontId="0" fillId="0" borderId="0" xfId="0"/>
    <xf numFmtId="0" fontId="2" fillId="0" borderId="1" xfId="0" applyFont="1" applyBorder="1" applyAlignment="1">
      <alignment wrapText="1"/>
    </xf>
    <xf numFmtId="0" fontId="0" fillId="0" borderId="1" xfId="0" applyBorder="1"/>
    <xf numFmtId="165" fontId="0" fillId="0" borderId="1" xfId="1" applyNumberFormat="1" applyFont="1" applyBorder="1"/>
    <xf numFmtId="165" fontId="0" fillId="2" borderId="1" xfId="1" applyNumberFormat="1" applyFont="1" applyFill="1" applyBorder="1"/>
    <xf numFmtId="9" fontId="0" fillId="0" borderId="1" xfId="2" applyFont="1" applyBorder="1"/>
    <xf numFmtId="0" fontId="2" fillId="0" borderId="1" xfId="0" applyFont="1" applyBorder="1"/>
    <xf numFmtId="165" fontId="2" fillId="0" borderId="1" xfId="1" applyNumberFormat="1" applyFont="1" applyBorder="1"/>
    <xf numFmtId="9" fontId="2" fillId="0" borderId="1" xfId="2" applyFont="1" applyBorder="1"/>
    <xf numFmtId="4" fontId="0" fillId="0" borderId="0" xfId="0" applyNumberFormat="1"/>
    <xf numFmtId="9" fontId="0" fillId="0" borderId="0" xfId="2" applyFont="1"/>
    <xf numFmtId="43" fontId="0" fillId="0" borderId="0" xfId="0" applyNumberFormat="1"/>
    <xf numFmtId="3" fontId="0" fillId="0" borderId="0" xfId="0" applyNumberFormat="1"/>
    <xf numFmtId="8" fontId="0" fillId="0" borderId="0" xfId="0" applyNumberFormat="1"/>
    <xf numFmtId="164" fontId="0" fillId="0" borderId="0" xfId="1" applyFont="1"/>
    <xf numFmtId="165" fontId="0" fillId="0" borderId="0" xfId="0" applyNumberFormat="1"/>
    <xf numFmtId="0" fontId="3" fillId="0" borderId="1" xfId="0" applyFont="1" applyBorder="1" applyAlignment="1">
      <alignment horizontal="left"/>
    </xf>
    <xf numFmtId="165" fontId="0" fillId="0" borderId="0" xfId="3" applyNumberFormat="1" applyFont="1"/>
    <xf numFmtId="166" fontId="5" fillId="0" borderId="0" xfId="4" applyFont="1"/>
    <xf numFmtId="0" fontId="9" fillId="6" borderId="24" xfId="0" applyFont="1" applyFill="1" applyBorder="1" applyAlignment="1">
      <alignment vertical="center" wrapText="1"/>
    </xf>
    <xf numFmtId="0" fontId="9" fillId="6" borderId="25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166" fontId="10" fillId="0" borderId="22" xfId="4" applyFont="1" applyFill="1" applyBorder="1" applyAlignment="1">
      <alignment vertical="center" wrapText="1"/>
    </xf>
    <xf numFmtId="165" fontId="10" fillId="0" borderId="22" xfId="3" applyNumberFormat="1" applyFont="1" applyFill="1" applyBorder="1" applyAlignment="1">
      <alignment vertical="center" wrapText="1"/>
    </xf>
    <xf numFmtId="166" fontId="11" fillId="0" borderId="22" xfId="4" applyFont="1" applyBorder="1" applyAlignment="1">
      <alignment vertical="center" wrapText="1"/>
    </xf>
    <xf numFmtId="9" fontId="11" fillId="0" borderId="22" xfId="2" applyFont="1" applyBorder="1" applyAlignment="1">
      <alignment vertical="center" wrapText="1"/>
    </xf>
    <xf numFmtId="166" fontId="0" fillId="0" borderId="0" xfId="0" applyNumberFormat="1"/>
    <xf numFmtId="0" fontId="9" fillId="0" borderId="3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165" fontId="10" fillId="0" borderId="22" xfId="3" applyNumberFormat="1" applyFont="1" applyBorder="1" applyAlignment="1">
      <alignment vertical="center" wrapText="1"/>
    </xf>
    <xf numFmtId="0" fontId="10" fillId="0" borderId="22" xfId="0" applyFont="1" applyBorder="1" applyAlignment="1">
      <alignment vertical="center"/>
    </xf>
    <xf numFmtId="0" fontId="9" fillId="0" borderId="32" xfId="0" applyFont="1" applyBorder="1" applyAlignment="1">
      <alignment vertical="center" wrapText="1"/>
    </xf>
    <xf numFmtId="166" fontId="10" fillId="0" borderId="22" xfId="4" applyFont="1" applyBorder="1" applyAlignment="1">
      <alignment vertical="center" wrapText="1"/>
    </xf>
    <xf numFmtId="0" fontId="11" fillId="0" borderId="22" xfId="0" applyFont="1" applyBorder="1" applyAlignment="1">
      <alignment vertical="center"/>
    </xf>
    <xf numFmtId="166" fontId="10" fillId="0" borderId="22" xfId="0" applyNumberFormat="1" applyFont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166" fontId="10" fillId="0" borderId="22" xfId="0" applyNumberFormat="1" applyFont="1" applyFill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166" fontId="11" fillId="0" borderId="22" xfId="0" applyNumberFormat="1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9" fillId="7" borderId="21" xfId="0" applyFont="1" applyFill="1" applyBorder="1" applyAlignment="1">
      <alignment horizontal="center" vertical="center" wrapText="1"/>
    </xf>
    <xf numFmtId="166" fontId="11" fillId="7" borderId="22" xfId="4" applyFont="1" applyFill="1" applyBorder="1" applyAlignment="1">
      <alignment vertical="center" wrapText="1"/>
    </xf>
    <xf numFmtId="165" fontId="11" fillId="7" borderId="22" xfId="3" applyNumberFormat="1" applyFont="1" applyFill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166" fontId="10" fillId="0" borderId="17" xfId="0" applyNumberFormat="1" applyFont="1" applyBorder="1" applyAlignment="1">
      <alignment vertical="center" wrapText="1"/>
    </xf>
    <xf numFmtId="165" fontId="10" fillId="0" borderId="17" xfId="3" applyNumberFormat="1" applyFont="1" applyBorder="1" applyAlignment="1">
      <alignment vertical="center" wrapText="1"/>
    </xf>
    <xf numFmtId="0" fontId="15" fillId="7" borderId="3" xfId="0" applyFont="1" applyFill="1" applyBorder="1" applyAlignment="1">
      <alignment horizontal="center" vertical="center" wrapText="1"/>
    </xf>
    <xf numFmtId="166" fontId="11" fillId="7" borderId="25" xfId="4" applyFont="1" applyFill="1" applyBorder="1" applyAlignment="1">
      <alignment vertical="center" wrapText="1"/>
    </xf>
    <xf numFmtId="165" fontId="11" fillId="7" borderId="25" xfId="3" applyNumberFormat="1" applyFont="1" applyFill="1" applyBorder="1" applyAlignment="1">
      <alignment vertical="center" wrapText="1"/>
    </xf>
    <xf numFmtId="1" fontId="10" fillId="0" borderId="22" xfId="0" applyNumberFormat="1" applyFont="1" applyBorder="1" applyAlignment="1">
      <alignment vertical="center" wrapText="1"/>
    </xf>
    <xf numFmtId="166" fontId="17" fillId="7" borderId="25" xfId="4" applyFont="1" applyFill="1" applyBorder="1" applyAlignment="1">
      <alignment vertical="center" wrapText="1"/>
    </xf>
    <xf numFmtId="165" fontId="17" fillId="7" borderId="25" xfId="3" applyNumberFormat="1" applyFont="1" applyFill="1" applyBorder="1" applyAlignment="1">
      <alignment vertical="center" wrapText="1"/>
    </xf>
    <xf numFmtId="166" fontId="16" fillId="7" borderId="4" xfId="4" applyFont="1" applyFill="1" applyBorder="1" applyAlignment="1">
      <alignment vertical="center" wrapText="1"/>
    </xf>
    <xf numFmtId="0" fontId="5" fillId="0" borderId="0" xfId="0" applyFont="1"/>
    <xf numFmtId="43" fontId="0" fillId="0" borderId="0" xfId="3" applyFont="1"/>
    <xf numFmtId="1" fontId="2" fillId="0" borderId="0" xfId="0" applyNumberFormat="1" applyFont="1"/>
    <xf numFmtId="43" fontId="2" fillId="0" borderId="0" xfId="3" applyFont="1"/>
    <xf numFmtId="165" fontId="2" fillId="0" borderId="0" xfId="3" applyNumberFormat="1" applyFont="1"/>
    <xf numFmtId="2" fontId="10" fillId="0" borderId="0" xfId="0" applyNumberFormat="1" applyFont="1" applyFill="1" applyBorder="1" applyAlignment="1">
      <alignment vertical="center" wrapText="1"/>
    </xf>
    <xf numFmtId="0" fontId="0" fillId="0" borderId="30" xfId="0" applyBorder="1"/>
    <xf numFmtId="165" fontId="0" fillId="0" borderId="17" xfId="3" applyNumberFormat="1" applyFont="1" applyBorder="1"/>
    <xf numFmtId="165" fontId="0" fillId="0" borderId="31" xfId="3" applyNumberFormat="1" applyFont="1" applyBorder="1"/>
    <xf numFmtId="0" fontId="0" fillId="0" borderId="35" xfId="0" applyBorder="1"/>
    <xf numFmtId="43" fontId="0" fillId="0" borderId="36" xfId="3" applyFont="1" applyBorder="1"/>
    <xf numFmtId="1" fontId="0" fillId="0" borderId="0" xfId="0" applyNumberFormat="1"/>
    <xf numFmtId="43" fontId="2" fillId="0" borderId="34" xfId="0" applyNumberFormat="1" applyFont="1" applyBorder="1"/>
    <xf numFmtId="43" fontId="4" fillId="8" borderId="39" xfId="3" applyFont="1" applyFill="1" applyBorder="1" applyAlignment="1">
      <alignment horizontal="center" vertical="top"/>
    </xf>
    <xf numFmtId="165" fontId="2" fillId="0" borderId="1" xfId="3" applyNumberFormat="1" applyFont="1" applyBorder="1"/>
    <xf numFmtId="9" fontId="18" fillId="0" borderId="1" xfId="2" applyFont="1" applyBorder="1"/>
    <xf numFmtId="43" fontId="0" fillId="0" borderId="31" xfId="3" applyFont="1" applyBorder="1"/>
    <xf numFmtId="2" fontId="0" fillId="0" borderId="0" xfId="0" applyNumberFormat="1"/>
    <xf numFmtId="0" fontId="0" fillId="0" borderId="32" xfId="0" applyBorder="1"/>
    <xf numFmtId="43" fontId="0" fillId="0" borderId="0" xfId="3" applyNumberFormat="1" applyFont="1"/>
    <xf numFmtId="165" fontId="0" fillId="0" borderId="1" xfId="2" applyNumberFormat="1" applyFont="1" applyBorder="1"/>
    <xf numFmtId="165" fontId="2" fillId="0" borderId="1" xfId="2" applyNumberFormat="1" applyFont="1" applyBorder="1"/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43" fontId="7" fillId="5" borderId="15" xfId="3" applyFont="1" applyFill="1" applyBorder="1" applyAlignment="1">
      <alignment horizontal="center" vertical="center" wrapText="1"/>
    </xf>
    <xf numFmtId="43" fontId="7" fillId="5" borderId="19" xfId="3" applyFont="1" applyFill="1" applyBorder="1" applyAlignment="1">
      <alignment horizontal="center" vertical="center" wrapText="1"/>
    </xf>
    <xf numFmtId="43" fontId="7" fillId="5" borderId="26" xfId="3" applyFont="1" applyFill="1" applyBorder="1" applyAlignment="1">
      <alignment horizontal="center" vertical="center" wrapText="1"/>
    </xf>
    <xf numFmtId="165" fontId="7" fillId="5" borderId="15" xfId="3" applyNumberFormat="1" applyFont="1" applyFill="1" applyBorder="1" applyAlignment="1">
      <alignment horizontal="center" vertical="center" wrapText="1"/>
    </xf>
    <xf numFmtId="165" fontId="7" fillId="5" borderId="19" xfId="3" applyNumberFormat="1" applyFont="1" applyFill="1" applyBorder="1" applyAlignment="1">
      <alignment horizontal="center" vertical="center" wrapText="1"/>
    </xf>
    <xf numFmtId="165" fontId="7" fillId="5" borderId="26" xfId="3" applyNumberFormat="1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left" vertical="center" wrapText="1"/>
    </xf>
    <xf numFmtId="0" fontId="8" fillId="4" borderId="34" xfId="0" applyFont="1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left" vertical="center" wrapText="1"/>
    </xf>
    <xf numFmtId="0" fontId="7" fillId="3" borderId="33" xfId="0" applyFont="1" applyFill="1" applyBorder="1" applyAlignment="1">
      <alignment horizontal="left" vertical="center" wrapText="1"/>
    </xf>
    <xf numFmtId="0" fontId="7" fillId="3" borderId="34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14" fillId="7" borderId="2" xfId="0" applyFont="1" applyFill="1" applyBorder="1" applyAlignment="1">
      <alignment horizontal="left" vertical="center" wrapText="1"/>
    </xf>
    <xf numFmtId="0" fontId="14" fillId="7" borderId="3" xfId="0" applyFont="1" applyFill="1" applyBorder="1" applyAlignment="1">
      <alignment horizontal="left" vertical="center" wrapText="1"/>
    </xf>
    <xf numFmtId="0" fontId="14" fillId="7" borderId="4" xfId="0" applyFont="1" applyFill="1" applyBorder="1" applyAlignment="1">
      <alignment horizontal="left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6" fillId="7" borderId="2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43" fontId="4" fillId="8" borderId="38" xfId="3" applyFont="1" applyFill="1" applyBorder="1" applyAlignment="1">
      <alignment horizontal="center" vertical="top"/>
    </xf>
    <xf numFmtId="43" fontId="4" fillId="8" borderId="39" xfId="3" applyFon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</cellXfs>
  <cellStyles count="5">
    <cellStyle name="Comma" xfId="1" builtinId="3"/>
    <cellStyle name="Comma [0] 2" xfId="4"/>
    <cellStyle name="Comma 2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W135"/>
  <sheetViews>
    <sheetView topLeftCell="A101" zoomScale="80" zoomScaleNormal="80" workbookViewId="0">
      <selection activeCell="R101" sqref="R101 R108 R110:R112"/>
    </sheetView>
  </sheetViews>
  <sheetFormatPr defaultColWidth="8.81640625" defaultRowHeight="14.5" x14ac:dyDescent="0.35"/>
  <cols>
    <col min="3" max="3" width="11.90625" customWidth="1"/>
    <col min="4" max="4" width="12.453125" customWidth="1"/>
    <col min="5" max="5" width="24.81640625" customWidth="1"/>
    <col min="6" max="6" width="15" bestFit="1" customWidth="1"/>
    <col min="7" max="7" width="3.81640625" customWidth="1"/>
    <col min="8" max="8" width="3.453125" customWidth="1"/>
    <col min="9" max="9" width="3.1796875" customWidth="1"/>
    <col min="10" max="10" width="3.36328125" customWidth="1"/>
    <col min="11" max="11" width="2.6328125" customWidth="1"/>
    <col min="12" max="12" width="3.36328125" customWidth="1"/>
    <col min="13" max="13" width="14.54296875" customWidth="1"/>
    <col min="14" max="15" width="11.1796875" bestFit="1" customWidth="1"/>
    <col min="16" max="16" width="11.1796875" customWidth="1"/>
    <col min="17" max="17" width="13.36328125" style="17" bestFit="1" customWidth="1"/>
    <col min="18" max="18" width="11.08984375" style="18" customWidth="1"/>
    <col min="19" max="19" width="25.26953125" customWidth="1"/>
    <col min="20" max="20" width="15" customWidth="1"/>
    <col min="21" max="22" width="10.453125" bestFit="1" customWidth="1"/>
    <col min="23" max="23" width="10.7265625" customWidth="1"/>
  </cols>
  <sheetData>
    <row r="1" spans="3:23" ht="15" thickBot="1" x14ac:dyDescent="0.4"/>
    <row r="2" spans="3:23" ht="16" thickBot="1" x14ac:dyDescent="0.4">
      <c r="C2" s="97" t="s">
        <v>23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9"/>
    </row>
    <row r="3" spans="3:23" ht="27.75" customHeight="1" x14ac:dyDescent="0.35">
      <c r="C3" s="100" t="s">
        <v>24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2"/>
    </row>
    <row r="4" spans="3:23" ht="26.5" customHeight="1" thickBot="1" x14ac:dyDescent="0.4">
      <c r="C4" s="103" t="s">
        <v>25</v>
      </c>
      <c r="D4" s="104"/>
      <c r="E4" s="105" t="s">
        <v>26</v>
      </c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6"/>
    </row>
    <row r="5" spans="3:23" ht="14.5" customHeight="1" x14ac:dyDescent="0.35">
      <c r="C5" s="107" t="s">
        <v>27</v>
      </c>
      <c r="D5" s="108"/>
      <c r="E5" s="109"/>
      <c r="F5" s="116" t="s">
        <v>28</v>
      </c>
      <c r="G5" s="107" t="s">
        <v>29</v>
      </c>
      <c r="H5" s="108"/>
      <c r="I5" s="108"/>
      <c r="J5" s="108"/>
      <c r="K5" s="108"/>
      <c r="L5" s="109"/>
      <c r="M5" s="119" t="s">
        <v>30</v>
      </c>
      <c r="N5" s="119" t="s">
        <v>31</v>
      </c>
      <c r="O5" s="119" t="s">
        <v>32</v>
      </c>
      <c r="P5" s="122" t="s">
        <v>14</v>
      </c>
      <c r="Q5" s="125" t="s">
        <v>33</v>
      </c>
      <c r="R5" s="119" t="s">
        <v>34</v>
      </c>
      <c r="S5" s="119" t="s">
        <v>35</v>
      </c>
    </row>
    <row r="6" spans="3:23" ht="14.5" customHeight="1" thickBot="1" x14ac:dyDescent="0.4">
      <c r="C6" s="110"/>
      <c r="D6" s="111"/>
      <c r="E6" s="112"/>
      <c r="F6" s="117"/>
      <c r="G6" s="110"/>
      <c r="H6" s="111"/>
      <c r="I6" s="111"/>
      <c r="J6" s="111"/>
      <c r="K6" s="111"/>
      <c r="L6" s="112"/>
      <c r="M6" s="120"/>
      <c r="N6" s="120"/>
      <c r="O6" s="120"/>
      <c r="P6" s="123"/>
      <c r="Q6" s="126"/>
      <c r="R6" s="120"/>
      <c r="S6" s="120"/>
    </row>
    <row r="7" spans="3:23" ht="24.5" customHeight="1" thickBot="1" x14ac:dyDescent="0.4">
      <c r="C7" s="113"/>
      <c r="D7" s="114"/>
      <c r="E7" s="115"/>
      <c r="F7" s="118"/>
      <c r="G7" s="19" t="s">
        <v>36</v>
      </c>
      <c r="H7" s="19" t="s">
        <v>37</v>
      </c>
      <c r="I7" s="19" t="s">
        <v>38</v>
      </c>
      <c r="J7" s="19" t="s">
        <v>39</v>
      </c>
      <c r="K7" s="19" t="s">
        <v>36</v>
      </c>
      <c r="L7" s="20" t="s">
        <v>37</v>
      </c>
      <c r="M7" s="121"/>
      <c r="N7" s="121"/>
      <c r="O7" s="121"/>
      <c r="P7" s="124"/>
      <c r="Q7" s="127"/>
      <c r="R7" s="121"/>
      <c r="S7" s="121" t="s">
        <v>40</v>
      </c>
    </row>
    <row r="8" spans="3:23" ht="24" customHeight="1" thickBot="1" x14ac:dyDescent="0.4">
      <c r="C8" s="91" t="s">
        <v>41</v>
      </c>
      <c r="D8" s="92"/>
      <c r="E8" s="93"/>
      <c r="F8" s="21" t="s">
        <v>11</v>
      </c>
      <c r="G8" s="22" t="s">
        <v>42</v>
      </c>
      <c r="H8" s="23" t="s">
        <v>42</v>
      </c>
      <c r="I8" s="23" t="s">
        <v>42</v>
      </c>
      <c r="J8" s="23" t="s">
        <v>42</v>
      </c>
      <c r="K8" s="23" t="s">
        <v>42</v>
      </c>
      <c r="L8" s="24" t="s">
        <v>42</v>
      </c>
      <c r="M8" s="21" t="s">
        <v>43</v>
      </c>
      <c r="N8" s="25">
        <v>20000</v>
      </c>
      <c r="O8" s="25">
        <v>15000</v>
      </c>
      <c r="P8" s="25">
        <f>N8+O8</f>
        <v>35000</v>
      </c>
      <c r="Q8" s="26">
        <v>30000</v>
      </c>
      <c r="R8" s="27">
        <f>P8-Q8</f>
        <v>5000</v>
      </c>
      <c r="S8" s="28">
        <v>0.5</v>
      </c>
      <c r="T8" s="29"/>
      <c r="U8" s="29"/>
      <c r="V8" s="29"/>
      <c r="W8" s="29"/>
    </row>
    <row r="9" spans="3:23" ht="16.5" customHeight="1" thickBot="1" x14ac:dyDescent="0.4">
      <c r="C9" s="91"/>
      <c r="D9" s="92"/>
      <c r="E9" s="93"/>
      <c r="F9" s="21" t="s">
        <v>12</v>
      </c>
      <c r="G9" s="30" t="s">
        <v>42</v>
      </c>
      <c r="H9" s="31" t="s">
        <v>42</v>
      </c>
      <c r="I9" s="31" t="s">
        <v>42</v>
      </c>
      <c r="J9" s="31" t="s">
        <v>42</v>
      </c>
      <c r="K9" s="31" t="s">
        <v>42</v>
      </c>
      <c r="L9" s="32" t="s">
        <v>42</v>
      </c>
      <c r="M9" s="21" t="s">
        <v>44</v>
      </c>
      <c r="N9" s="25">
        <v>30000</v>
      </c>
      <c r="O9" s="25">
        <v>22500</v>
      </c>
      <c r="P9" s="25">
        <f t="shared" ref="P9:P72" si="0">N9+O9</f>
        <v>52500</v>
      </c>
      <c r="Q9" s="26">
        <v>52500</v>
      </c>
      <c r="R9" s="27">
        <f t="shared" ref="R9:R72" si="1">P9-Q9</f>
        <v>0</v>
      </c>
      <c r="S9" s="28">
        <v>0.5</v>
      </c>
      <c r="T9" s="29"/>
      <c r="V9" s="29"/>
      <c r="W9" s="29"/>
    </row>
    <row r="10" spans="3:23" ht="15" thickBot="1" x14ac:dyDescent="0.4">
      <c r="C10" s="94"/>
      <c r="D10" s="95"/>
      <c r="E10" s="96"/>
      <c r="F10" s="21" t="s">
        <v>13</v>
      </c>
      <c r="G10" s="30"/>
      <c r="H10" s="31"/>
      <c r="I10" s="31"/>
      <c r="J10" s="31"/>
      <c r="K10" s="31"/>
      <c r="L10" s="32"/>
      <c r="M10" s="21"/>
      <c r="N10" s="25">
        <v>0</v>
      </c>
      <c r="O10" s="25">
        <v>0</v>
      </c>
      <c r="P10" s="25">
        <f t="shared" si="0"/>
        <v>0</v>
      </c>
      <c r="Q10" s="33"/>
      <c r="R10" s="27">
        <f t="shared" si="1"/>
        <v>0</v>
      </c>
      <c r="S10" s="28">
        <v>0.5</v>
      </c>
      <c r="T10" s="29"/>
      <c r="V10" s="29"/>
      <c r="W10" s="29"/>
    </row>
    <row r="11" spans="3:23" ht="14.5" customHeight="1" thickBot="1" x14ac:dyDescent="0.4">
      <c r="C11" s="88" t="s">
        <v>45</v>
      </c>
      <c r="D11" s="89"/>
      <c r="E11" s="90"/>
      <c r="F11" s="21" t="s">
        <v>11</v>
      </c>
      <c r="G11" s="30" t="s">
        <v>42</v>
      </c>
      <c r="H11" s="31" t="s">
        <v>42</v>
      </c>
      <c r="I11" s="31" t="s">
        <v>42</v>
      </c>
      <c r="J11" s="31" t="s">
        <v>42</v>
      </c>
      <c r="K11" s="31" t="s">
        <v>42</v>
      </c>
      <c r="L11" s="32" t="s">
        <v>42</v>
      </c>
      <c r="M11" s="21" t="s">
        <v>46</v>
      </c>
      <c r="N11" s="25">
        <v>12000</v>
      </c>
      <c r="O11" s="25">
        <v>9000</v>
      </c>
      <c r="P11" s="25">
        <f t="shared" si="0"/>
        <v>21000</v>
      </c>
      <c r="Q11" s="26">
        <v>17000</v>
      </c>
      <c r="R11" s="27">
        <f t="shared" si="1"/>
        <v>4000</v>
      </c>
      <c r="S11" s="28">
        <v>0.5</v>
      </c>
      <c r="T11" s="29"/>
      <c r="V11" s="29"/>
      <c r="W11" s="29"/>
    </row>
    <row r="12" spans="3:23" ht="16.5" customHeight="1" thickBot="1" x14ac:dyDescent="0.4">
      <c r="C12" s="91"/>
      <c r="D12" s="92"/>
      <c r="E12" s="93"/>
      <c r="F12" s="21" t="s">
        <v>12</v>
      </c>
      <c r="G12" s="30"/>
      <c r="H12" s="31"/>
      <c r="I12" s="31"/>
      <c r="J12" s="31"/>
      <c r="K12" s="31"/>
      <c r="L12" s="32"/>
      <c r="M12" s="21"/>
      <c r="N12" s="25"/>
      <c r="O12" s="25">
        <v>0</v>
      </c>
      <c r="P12" s="25">
        <f t="shared" si="0"/>
        <v>0</v>
      </c>
      <c r="Q12" s="33"/>
      <c r="R12" s="27">
        <f t="shared" si="1"/>
        <v>0</v>
      </c>
      <c r="S12" s="28">
        <v>0.5</v>
      </c>
      <c r="T12" s="29"/>
      <c r="V12" s="29"/>
      <c r="W12" s="29"/>
    </row>
    <row r="13" spans="3:23" ht="15" thickBot="1" x14ac:dyDescent="0.4">
      <c r="C13" s="94"/>
      <c r="D13" s="95"/>
      <c r="E13" s="96"/>
      <c r="F13" s="21" t="s">
        <v>13</v>
      </c>
      <c r="G13" s="30"/>
      <c r="H13" s="31"/>
      <c r="I13" s="31"/>
      <c r="J13" s="31"/>
      <c r="K13" s="31"/>
      <c r="L13" s="32"/>
      <c r="M13" s="21"/>
      <c r="N13" s="25">
        <v>0</v>
      </c>
      <c r="O13" s="25">
        <v>0</v>
      </c>
      <c r="P13" s="25">
        <f t="shared" si="0"/>
        <v>0</v>
      </c>
      <c r="Q13" s="33"/>
      <c r="R13" s="27">
        <f t="shared" si="1"/>
        <v>0</v>
      </c>
      <c r="S13" s="28">
        <v>0.5</v>
      </c>
      <c r="T13" s="29"/>
      <c r="V13" s="29"/>
      <c r="W13" s="29"/>
    </row>
    <row r="14" spans="3:23" ht="14.5" customHeight="1" thickBot="1" x14ac:dyDescent="0.4">
      <c r="C14" s="88" t="s">
        <v>47</v>
      </c>
      <c r="D14" s="89"/>
      <c r="E14" s="90"/>
      <c r="F14" s="21" t="s">
        <v>11</v>
      </c>
      <c r="G14" s="30"/>
      <c r="H14" s="31" t="s">
        <v>42</v>
      </c>
      <c r="I14" s="31" t="s">
        <v>42</v>
      </c>
      <c r="J14" s="31" t="s">
        <v>42</v>
      </c>
      <c r="K14" s="31" t="s">
        <v>42</v>
      </c>
      <c r="L14" s="32" t="s">
        <v>42</v>
      </c>
      <c r="M14" s="34" t="s">
        <v>48</v>
      </c>
      <c r="N14" s="25">
        <v>20000</v>
      </c>
      <c r="O14" s="25">
        <v>15000</v>
      </c>
      <c r="P14" s="25">
        <f t="shared" si="0"/>
        <v>35000</v>
      </c>
      <c r="Q14" s="26">
        <v>30000</v>
      </c>
      <c r="R14" s="27">
        <f>P14-Q14</f>
        <v>5000</v>
      </c>
      <c r="S14" s="28">
        <v>0.5</v>
      </c>
      <c r="T14" s="29"/>
      <c r="V14" s="29"/>
      <c r="W14" s="29"/>
    </row>
    <row r="15" spans="3:23" ht="16.5" customHeight="1" thickBot="1" x14ac:dyDescent="0.4">
      <c r="C15" s="91"/>
      <c r="D15" s="92"/>
      <c r="E15" s="93"/>
      <c r="F15" s="21" t="s">
        <v>12</v>
      </c>
      <c r="G15" s="30"/>
      <c r="H15" s="31"/>
      <c r="I15" s="31"/>
      <c r="J15" s="31"/>
      <c r="K15" s="31"/>
      <c r="L15" s="32"/>
      <c r="M15" s="21"/>
      <c r="N15" s="25">
        <v>0</v>
      </c>
      <c r="O15" s="25">
        <v>0</v>
      </c>
      <c r="P15" s="25">
        <f t="shared" si="0"/>
        <v>0</v>
      </c>
      <c r="Q15" s="33"/>
      <c r="R15" s="27">
        <f t="shared" si="1"/>
        <v>0</v>
      </c>
      <c r="S15" s="28">
        <v>0.5</v>
      </c>
      <c r="T15" s="29"/>
      <c r="V15" s="29"/>
      <c r="W15" s="29"/>
    </row>
    <row r="16" spans="3:23" ht="15" thickBot="1" x14ac:dyDescent="0.4">
      <c r="C16" s="94"/>
      <c r="D16" s="95"/>
      <c r="E16" s="96"/>
      <c r="F16" s="21" t="s">
        <v>13</v>
      </c>
      <c r="G16" s="35"/>
      <c r="H16" s="31"/>
      <c r="I16" s="31"/>
      <c r="J16" s="31"/>
      <c r="K16" s="31"/>
      <c r="L16" s="32"/>
      <c r="M16" s="21"/>
      <c r="N16" s="25">
        <v>0</v>
      </c>
      <c r="O16" s="25">
        <v>0</v>
      </c>
      <c r="P16" s="25">
        <f t="shared" si="0"/>
        <v>0</v>
      </c>
      <c r="Q16" s="33"/>
      <c r="R16" s="27">
        <f t="shared" si="1"/>
        <v>0</v>
      </c>
      <c r="S16" s="28">
        <v>0.5</v>
      </c>
      <c r="T16" s="29"/>
      <c r="V16" s="29"/>
      <c r="W16" s="29"/>
    </row>
    <row r="17" spans="3:23" ht="14.5" customHeight="1" thickBot="1" x14ac:dyDescent="0.4">
      <c r="C17" s="88" t="s">
        <v>49</v>
      </c>
      <c r="D17" s="89"/>
      <c r="E17" s="90"/>
      <c r="F17" s="21" t="s">
        <v>11</v>
      </c>
      <c r="G17" s="30" t="s">
        <v>42</v>
      </c>
      <c r="H17" s="31" t="s">
        <v>42</v>
      </c>
      <c r="I17" s="31"/>
      <c r="J17" s="31"/>
      <c r="K17" s="31"/>
      <c r="L17" s="32"/>
      <c r="M17" s="21" t="s">
        <v>50</v>
      </c>
      <c r="N17" s="25">
        <v>10000</v>
      </c>
      <c r="O17" s="25">
        <v>7500</v>
      </c>
      <c r="P17" s="25">
        <f t="shared" si="0"/>
        <v>17500</v>
      </c>
      <c r="Q17" s="26">
        <v>10000</v>
      </c>
      <c r="R17" s="27">
        <f t="shared" si="1"/>
        <v>7500</v>
      </c>
      <c r="S17" s="28">
        <v>0.5</v>
      </c>
      <c r="T17" s="29"/>
      <c r="V17" s="29"/>
      <c r="W17" s="29"/>
    </row>
    <row r="18" spans="3:23" ht="16.5" customHeight="1" thickBot="1" x14ac:dyDescent="0.4">
      <c r="C18" s="91"/>
      <c r="D18" s="92"/>
      <c r="E18" s="93"/>
      <c r="F18" s="21" t="s">
        <v>12</v>
      </c>
      <c r="G18" s="30" t="s">
        <v>42</v>
      </c>
      <c r="H18" s="31" t="s">
        <v>42</v>
      </c>
      <c r="I18" s="31"/>
      <c r="J18" s="31"/>
      <c r="K18" s="31"/>
      <c r="L18" s="32"/>
      <c r="M18" s="21" t="s">
        <v>12</v>
      </c>
      <c r="N18" s="25">
        <v>20000</v>
      </c>
      <c r="O18" s="25">
        <v>15000</v>
      </c>
      <c r="P18" s="25">
        <f t="shared" si="0"/>
        <v>35000</v>
      </c>
      <c r="Q18" s="26">
        <v>35000</v>
      </c>
      <c r="R18" s="27">
        <f t="shared" si="1"/>
        <v>0</v>
      </c>
      <c r="S18" s="28">
        <v>0.5</v>
      </c>
      <c r="T18" s="29"/>
      <c r="V18" s="29"/>
      <c r="W18" s="29"/>
    </row>
    <row r="19" spans="3:23" ht="15" thickBot="1" x14ac:dyDescent="0.4">
      <c r="C19" s="94"/>
      <c r="D19" s="95"/>
      <c r="E19" s="96"/>
      <c r="F19" s="21" t="s">
        <v>13</v>
      </c>
      <c r="G19" s="35"/>
      <c r="H19" s="31"/>
      <c r="I19" s="31"/>
      <c r="J19" s="31"/>
      <c r="K19" s="31"/>
      <c r="L19" s="32"/>
      <c r="M19" s="21"/>
      <c r="N19" s="25">
        <v>0</v>
      </c>
      <c r="O19" s="25">
        <v>0</v>
      </c>
      <c r="P19" s="25">
        <f t="shared" si="0"/>
        <v>0</v>
      </c>
      <c r="Q19" s="33"/>
      <c r="R19" s="27">
        <f t="shared" si="1"/>
        <v>0</v>
      </c>
      <c r="S19" s="28">
        <v>0.5</v>
      </c>
      <c r="T19" s="29"/>
      <c r="V19" s="29"/>
      <c r="W19" s="29"/>
    </row>
    <row r="20" spans="3:23" ht="14.5" customHeight="1" thickBot="1" x14ac:dyDescent="0.4">
      <c r="C20" s="88" t="s">
        <v>51</v>
      </c>
      <c r="D20" s="89"/>
      <c r="E20" s="90"/>
      <c r="F20" s="21" t="s">
        <v>11</v>
      </c>
      <c r="G20" s="30" t="s">
        <v>42</v>
      </c>
      <c r="H20" s="31" t="s">
        <v>42</v>
      </c>
      <c r="I20" s="31" t="s">
        <v>42</v>
      </c>
      <c r="J20" s="31"/>
      <c r="K20" s="31"/>
      <c r="L20" s="32"/>
      <c r="M20" s="21" t="s">
        <v>52</v>
      </c>
      <c r="N20" s="25">
        <v>14000</v>
      </c>
      <c r="O20" s="25">
        <v>10500</v>
      </c>
      <c r="P20" s="25">
        <f t="shared" si="0"/>
        <v>24500</v>
      </c>
      <c r="Q20" s="26">
        <v>21000</v>
      </c>
      <c r="R20" s="27">
        <f t="shared" si="1"/>
        <v>3500</v>
      </c>
      <c r="S20" s="28">
        <v>0.4</v>
      </c>
      <c r="T20" s="29"/>
      <c r="V20" s="29"/>
      <c r="W20" s="29"/>
    </row>
    <row r="21" spans="3:23" ht="16.5" customHeight="1" thickBot="1" x14ac:dyDescent="0.4">
      <c r="C21" s="91"/>
      <c r="D21" s="92"/>
      <c r="E21" s="93"/>
      <c r="F21" s="21" t="s">
        <v>12</v>
      </c>
      <c r="G21" s="30" t="s">
        <v>42</v>
      </c>
      <c r="H21" s="31" t="s">
        <v>42</v>
      </c>
      <c r="I21" s="31" t="s">
        <v>42</v>
      </c>
      <c r="J21" s="31"/>
      <c r="K21" s="31"/>
      <c r="L21" s="32"/>
      <c r="M21" s="21" t="s">
        <v>44</v>
      </c>
      <c r="N21" s="25">
        <v>10000</v>
      </c>
      <c r="O21" s="25">
        <v>7500</v>
      </c>
      <c r="P21" s="25">
        <f t="shared" si="0"/>
        <v>17500</v>
      </c>
      <c r="Q21" s="26">
        <v>17500</v>
      </c>
      <c r="R21" s="27">
        <f t="shared" si="1"/>
        <v>0</v>
      </c>
      <c r="S21" s="28">
        <v>0.4</v>
      </c>
      <c r="T21" s="29"/>
      <c r="V21" s="29"/>
      <c r="W21" s="29"/>
    </row>
    <row r="22" spans="3:23" ht="15" thickBot="1" x14ac:dyDescent="0.4">
      <c r="C22" s="94"/>
      <c r="D22" s="95"/>
      <c r="E22" s="96"/>
      <c r="F22" s="21" t="s">
        <v>13</v>
      </c>
      <c r="G22" s="35"/>
      <c r="H22" s="31"/>
      <c r="I22" s="31"/>
      <c r="J22" s="31"/>
      <c r="K22" s="31"/>
      <c r="L22" s="32"/>
      <c r="M22" s="21"/>
      <c r="N22" s="36">
        <v>0</v>
      </c>
      <c r="O22" s="36">
        <v>0</v>
      </c>
      <c r="P22" s="25">
        <f t="shared" si="0"/>
        <v>0</v>
      </c>
      <c r="Q22" s="33"/>
      <c r="R22" s="27">
        <f t="shared" si="1"/>
        <v>0</v>
      </c>
      <c r="S22" s="28">
        <v>0.4</v>
      </c>
      <c r="T22" s="29"/>
      <c r="V22" s="29"/>
      <c r="W22" s="29"/>
    </row>
    <row r="23" spans="3:23" ht="14.5" customHeight="1" thickBot="1" x14ac:dyDescent="0.4">
      <c r="C23" s="88" t="s">
        <v>53</v>
      </c>
      <c r="D23" s="89"/>
      <c r="E23" s="90"/>
      <c r="F23" s="21" t="s">
        <v>11</v>
      </c>
      <c r="G23" s="30"/>
      <c r="H23" s="31" t="s">
        <v>42</v>
      </c>
      <c r="I23" s="31" t="s">
        <v>42</v>
      </c>
      <c r="J23" s="31" t="s">
        <v>42</v>
      </c>
      <c r="K23" s="31" t="s">
        <v>42</v>
      </c>
      <c r="L23" s="32" t="s">
        <v>42</v>
      </c>
      <c r="M23" s="34" t="s">
        <v>54</v>
      </c>
      <c r="N23" s="36">
        <v>20000</v>
      </c>
      <c r="O23" s="36">
        <v>15000</v>
      </c>
      <c r="P23" s="25">
        <f t="shared" si="0"/>
        <v>35000</v>
      </c>
      <c r="Q23" s="33">
        <v>20000</v>
      </c>
      <c r="R23" s="27">
        <f t="shared" si="1"/>
        <v>15000</v>
      </c>
      <c r="S23" s="28">
        <v>0.5</v>
      </c>
      <c r="T23" s="29"/>
      <c r="V23" s="29"/>
      <c r="W23" s="29"/>
    </row>
    <row r="24" spans="3:23" ht="16.5" customHeight="1" thickBot="1" x14ac:dyDescent="0.4">
      <c r="C24" s="91"/>
      <c r="D24" s="92"/>
      <c r="E24" s="93"/>
      <c r="F24" s="21" t="s">
        <v>12</v>
      </c>
      <c r="G24" s="30" t="s">
        <v>42</v>
      </c>
      <c r="H24" s="31" t="s">
        <v>42</v>
      </c>
      <c r="I24" s="31" t="s">
        <v>42</v>
      </c>
      <c r="J24" s="31" t="s">
        <v>42</v>
      </c>
      <c r="K24" s="31" t="s">
        <v>42</v>
      </c>
      <c r="L24" s="32" t="s">
        <v>42</v>
      </c>
      <c r="M24" s="21" t="s">
        <v>44</v>
      </c>
      <c r="N24" s="36">
        <v>10000</v>
      </c>
      <c r="O24" s="36">
        <v>7500</v>
      </c>
      <c r="P24" s="25">
        <f t="shared" si="0"/>
        <v>17500</v>
      </c>
      <c r="Q24" s="33">
        <v>17500</v>
      </c>
      <c r="R24" s="27">
        <f t="shared" si="1"/>
        <v>0</v>
      </c>
      <c r="S24" s="28">
        <v>0.5</v>
      </c>
      <c r="T24" s="29"/>
      <c r="V24" s="29"/>
      <c r="W24" s="29"/>
    </row>
    <row r="25" spans="3:23" ht="15" thickBot="1" x14ac:dyDescent="0.4">
      <c r="C25" s="94"/>
      <c r="D25" s="95"/>
      <c r="E25" s="96"/>
      <c r="F25" s="21" t="s">
        <v>13</v>
      </c>
      <c r="G25" s="35"/>
      <c r="H25" s="31"/>
      <c r="I25" s="31"/>
      <c r="J25" s="31"/>
      <c r="K25" s="31"/>
      <c r="L25" s="32"/>
      <c r="M25" s="21"/>
      <c r="N25" s="36">
        <v>0</v>
      </c>
      <c r="O25" s="36">
        <v>0</v>
      </c>
      <c r="P25" s="25">
        <f t="shared" si="0"/>
        <v>0</v>
      </c>
      <c r="Q25" s="33"/>
      <c r="R25" s="27">
        <f t="shared" si="1"/>
        <v>0</v>
      </c>
      <c r="S25" s="28">
        <v>0.5</v>
      </c>
      <c r="T25" s="29"/>
      <c r="V25" s="29"/>
      <c r="W25" s="29"/>
    </row>
    <row r="26" spans="3:23" ht="26.5" customHeight="1" thickBot="1" x14ac:dyDescent="0.4">
      <c r="C26" s="128" t="s">
        <v>55</v>
      </c>
      <c r="D26" s="129"/>
      <c r="E26" s="130" t="s">
        <v>56</v>
      </c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1"/>
      <c r="S26" s="28"/>
      <c r="T26" s="29"/>
      <c r="V26" s="29"/>
      <c r="W26" s="29"/>
    </row>
    <row r="27" spans="3:23" ht="14.5" customHeight="1" thickBot="1" x14ac:dyDescent="0.4">
      <c r="C27" s="91" t="s">
        <v>57</v>
      </c>
      <c r="D27" s="92"/>
      <c r="E27" s="93"/>
      <c r="F27" s="21" t="s">
        <v>11</v>
      </c>
      <c r="G27" s="22" t="s">
        <v>42</v>
      </c>
      <c r="H27" s="23" t="s">
        <v>42</v>
      </c>
      <c r="I27" s="23" t="s">
        <v>42</v>
      </c>
      <c r="J27" s="23" t="s">
        <v>42</v>
      </c>
      <c r="K27" s="23" t="s">
        <v>42</v>
      </c>
      <c r="L27" s="24" t="s">
        <v>42</v>
      </c>
      <c r="M27" s="37" t="s">
        <v>58</v>
      </c>
      <c r="N27" s="38">
        <v>16000</v>
      </c>
      <c r="O27" s="38">
        <v>12000</v>
      </c>
      <c r="P27" s="38">
        <f t="shared" si="0"/>
        <v>28000</v>
      </c>
      <c r="Q27" s="33">
        <v>16000</v>
      </c>
      <c r="R27" s="27">
        <f t="shared" si="1"/>
        <v>12000</v>
      </c>
      <c r="S27" s="28">
        <v>0.6</v>
      </c>
      <c r="T27" s="29"/>
      <c r="V27" s="29"/>
      <c r="W27" s="29"/>
    </row>
    <row r="28" spans="3:23" ht="16.5" customHeight="1" thickBot="1" x14ac:dyDescent="0.4">
      <c r="C28" s="91"/>
      <c r="D28" s="92"/>
      <c r="E28" s="93"/>
      <c r="F28" s="21" t="s">
        <v>12</v>
      </c>
      <c r="G28" s="30" t="s">
        <v>42</v>
      </c>
      <c r="H28" s="31" t="s">
        <v>42</v>
      </c>
      <c r="I28" s="31" t="s">
        <v>42</v>
      </c>
      <c r="J28" s="31" t="s">
        <v>42</v>
      </c>
      <c r="K28" s="31" t="s">
        <v>42</v>
      </c>
      <c r="L28" s="32" t="s">
        <v>42</v>
      </c>
      <c r="M28" s="21" t="s">
        <v>44</v>
      </c>
      <c r="N28" s="38">
        <v>14566</v>
      </c>
      <c r="O28" s="38">
        <v>10924.5</v>
      </c>
      <c r="P28" s="38">
        <f t="shared" si="0"/>
        <v>25490.5</v>
      </c>
      <c r="Q28" s="33">
        <v>25490.5</v>
      </c>
      <c r="R28" s="27">
        <f t="shared" si="1"/>
        <v>0</v>
      </c>
      <c r="S28" s="28">
        <v>0.6</v>
      </c>
      <c r="T28" s="29"/>
      <c r="V28" s="29"/>
      <c r="W28" s="29"/>
    </row>
    <row r="29" spans="3:23" ht="15" thickBot="1" x14ac:dyDescent="0.4">
      <c r="C29" s="94"/>
      <c r="D29" s="95"/>
      <c r="E29" s="96"/>
      <c r="F29" s="39" t="s">
        <v>13</v>
      </c>
      <c r="G29" s="30"/>
      <c r="H29" s="31"/>
      <c r="I29" s="31"/>
      <c r="J29" s="31"/>
      <c r="K29" s="31"/>
      <c r="L29" s="32"/>
      <c r="M29" s="40"/>
      <c r="N29" s="38"/>
      <c r="O29" s="38">
        <v>0</v>
      </c>
      <c r="P29" s="38">
        <f t="shared" si="0"/>
        <v>0</v>
      </c>
      <c r="Q29" s="33"/>
      <c r="R29" s="27">
        <f t="shared" si="1"/>
        <v>0</v>
      </c>
      <c r="S29" s="28">
        <v>0.6</v>
      </c>
      <c r="T29" s="29"/>
      <c r="V29" s="29"/>
      <c r="W29" s="29"/>
    </row>
    <row r="30" spans="3:23" ht="14.5" customHeight="1" thickBot="1" x14ac:dyDescent="0.4">
      <c r="C30" s="88" t="s">
        <v>59</v>
      </c>
      <c r="D30" s="89"/>
      <c r="E30" s="90"/>
      <c r="F30" s="21" t="s">
        <v>11</v>
      </c>
      <c r="G30" s="30"/>
      <c r="H30" s="31" t="s">
        <v>42</v>
      </c>
      <c r="I30" s="31" t="s">
        <v>42</v>
      </c>
      <c r="J30" s="31" t="s">
        <v>42</v>
      </c>
      <c r="K30" s="31" t="s">
        <v>42</v>
      </c>
      <c r="L30" s="32" t="s">
        <v>42</v>
      </c>
      <c r="M30" s="21" t="s">
        <v>60</v>
      </c>
      <c r="N30" s="38">
        <v>20000</v>
      </c>
      <c r="O30" s="38">
        <v>15000</v>
      </c>
      <c r="P30" s="38">
        <f t="shared" si="0"/>
        <v>35000</v>
      </c>
      <c r="Q30" s="33">
        <v>20000</v>
      </c>
      <c r="R30" s="27">
        <f t="shared" si="1"/>
        <v>15000</v>
      </c>
      <c r="S30" s="28">
        <v>0.5</v>
      </c>
      <c r="T30" s="29"/>
      <c r="V30" s="29"/>
      <c r="W30" s="29"/>
    </row>
    <row r="31" spans="3:23" ht="16.5" customHeight="1" thickBot="1" x14ac:dyDescent="0.4">
      <c r="C31" s="91"/>
      <c r="D31" s="92"/>
      <c r="E31" s="93"/>
      <c r="F31" s="21" t="s">
        <v>12</v>
      </c>
      <c r="G31" s="30"/>
      <c r="H31" s="31"/>
      <c r="I31" s="31"/>
      <c r="J31" s="31"/>
      <c r="K31" s="31"/>
      <c r="L31" s="32"/>
      <c r="M31" s="21"/>
      <c r="N31" s="38"/>
      <c r="O31" s="38">
        <v>0</v>
      </c>
      <c r="P31" s="38">
        <f t="shared" si="0"/>
        <v>0</v>
      </c>
      <c r="Q31" s="33"/>
      <c r="R31" s="27">
        <f t="shared" si="1"/>
        <v>0</v>
      </c>
      <c r="S31" s="28">
        <v>0.5</v>
      </c>
      <c r="T31" s="29"/>
      <c r="V31" s="29"/>
      <c r="W31" s="29"/>
    </row>
    <row r="32" spans="3:23" ht="15" thickBot="1" x14ac:dyDescent="0.4">
      <c r="C32" s="94"/>
      <c r="D32" s="95"/>
      <c r="E32" s="96"/>
      <c r="F32" s="21" t="s">
        <v>13</v>
      </c>
      <c r="G32" s="35"/>
      <c r="H32" s="31"/>
      <c r="I32" s="31"/>
      <c r="J32" s="31"/>
      <c r="K32" s="31"/>
      <c r="L32" s="32"/>
      <c r="M32" s="21"/>
      <c r="N32" s="38">
        <v>0</v>
      </c>
      <c r="O32" s="38">
        <v>0</v>
      </c>
      <c r="P32" s="38">
        <f t="shared" si="0"/>
        <v>0</v>
      </c>
      <c r="Q32" s="33"/>
      <c r="R32" s="27">
        <f t="shared" si="1"/>
        <v>0</v>
      </c>
      <c r="S32" s="28">
        <v>0.5</v>
      </c>
      <c r="T32" s="29"/>
      <c r="V32" s="29"/>
      <c r="W32" s="29"/>
    </row>
    <row r="33" spans="3:23" ht="24.75" customHeight="1" thickBot="1" x14ac:dyDescent="0.4">
      <c r="C33" s="88" t="s">
        <v>61</v>
      </c>
      <c r="D33" s="89"/>
      <c r="E33" s="90"/>
      <c r="F33" s="21" t="s">
        <v>11</v>
      </c>
      <c r="G33" s="30"/>
      <c r="H33" s="31" t="s">
        <v>42</v>
      </c>
      <c r="I33" s="31" t="s">
        <v>42</v>
      </c>
      <c r="J33" s="31" t="s">
        <v>42</v>
      </c>
      <c r="K33" s="31" t="s">
        <v>42</v>
      </c>
      <c r="L33" s="32" t="s">
        <v>42</v>
      </c>
      <c r="M33" s="21" t="s">
        <v>62</v>
      </c>
      <c r="N33" s="38">
        <v>28000</v>
      </c>
      <c r="O33" s="38">
        <v>21000</v>
      </c>
      <c r="P33" s="38">
        <f t="shared" si="0"/>
        <v>49000</v>
      </c>
      <c r="Q33" s="33">
        <v>38000</v>
      </c>
      <c r="R33" s="27">
        <f t="shared" si="1"/>
        <v>11000</v>
      </c>
      <c r="S33" s="28">
        <v>0.5</v>
      </c>
      <c r="T33" s="29"/>
      <c r="V33" s="29"/>
      <c r="W33" s="29"/>
    </row>
    <row r="34" spans="3:23" ht="16.5" customHeight="1" thickBot="1" x14ac:dyDescent="0.4">
      <c r="C34" s="91"/>
      <c r="D34" s="92"/>
      <c r="E34" s="93"/>
      <c r="F34" s="21" t="s">
        <v>12</v>
      </c>
      <c r="G34" s="30"/>
      <c r="H34" s="31"/>
      <c r="I34" s="31"/>
      <c r="J34" s="31"/>
      <c r="K34" s="31"/>
      <c r="L34" s="32"/>
      <c r="M34" s="21"/>
      <c r="N34" s="38"/>
      <c r="O34" s="38">
        <v>0</v>
      </c>
      <c r="P34" s="38">
        <f t="shared" si="0"/>
        <v>0</v>
      </c>
      <c r="Q34" s="33"/>
      <c r="R34" s="27">
        <f t="shared" si="1"/>
        <v>0</v>
      </c>
      <c r="S34" s="28">
        <v>0.5</v>
      </c>
      <c r="T34" s="29"/>
      <c r="V34" s="29"/>
      <c r="W34" s="29"/>
    </row>
    <row r="35" spans="3:23" ht="15" thickBot="1" x14ac:dyDescent="0.4">
      <c r="C35" s="94"/>
      <c r="D35" s="95"/>
      <c r="E35" s="96"/>
      <c r="F35" s="21" t="s">
        <v>13</v>
      </c>
      <c r="G35" s="35"/>
      <c r="H35" s="31"/>
      <c r="I35" s="31"/>
      <c r="J35" s="31"/>
      <c r="K35" s="31"/>
      <c r="L35" s="32"/>
      <c r="M35" s="21"/>
      <c r="N35" s="38">
        <v>0</v>
      </c>
      <c r="O35" s="38">
        <v>0</v>
      </c>
      <c r="P35" s="38">
        <f t="shared" si="0"/>
        <v>0</v>
      </c>
      <c r="Q35" s="33"/>
      <c r="R35" s="27">
        <f t="shared" si="1"/>
        <v>0</v>
      </c>
      <c r="S35" s="28">
        <v>0.5</v>
      </c>
      <c r="T35" s="29"/>
      <c r="V35" s="29"/>
      <c r="W35" s="29"/>
    </row>
    <row r="36" spans="3:23" ht="14.5" customHeight="1" thickBot="1" x14ac:dyDescent="0.4">
      <c r="C36" s="88" t="s">
        <v>63</v>
      </c>
      <c r="D36" s="89"/>
      <c r="E36" s="90"/>
      <c r="F36" s="21" t="s">
        <v>11</v>
      </c>
      <c r="G36" s="30"/>
      <c r="H36" s="31" t="s">
        <v>42</v>
      </c>
      <c r="I36" s="31" t="s">
        <v>42</v>
      </c>
      <c r="J36" s="31" t="s">
        <v>42</v>
      </c>
      <c r="K36" s="31" t="s">
        <v>42</v>
      </c>
      <c r="L36" s="32" t="s">
        <v>42</v>
      </c>
      <c r="M36" s="34" t="s">
        <v>64</v>
      </c>
      <c r="N36" s="38">
        <v>16000</v>
      </c>
      <c r="O36" s="38">
        <v>12000</v>
      </c>
      <c r="P36" s="38">
        <f t="shared" si="0"/>
        <v>28000</v>
      </c>
      <c r="Q36" s="33">
        <v>16000</v>
      </c>
      <c r="R36" s="27">
        <f>P36-Q36</f>
        <v>12000</v>
      </c>
      <c r="S36" s="28">
        <v>0.5</v>
      </c>
      <c r="T36" s="29"/>
      <c r="V36" s="29"/>
      <c r="W36" s="29"/>
    </row>
    <row r="37" spans="3:23" ht="16.5" customHeight="1" thickBot="1" x14ac:dyDescent="0.4">
      <c r="C37" s="91"/>
      <c r="D37" s="92"/>
      <c r="E37" s="93"/>
      <c r="F37" s="21" t="s">
        <v>12</v>
      </c>
      <c r="G37" s="30"/>
      <c r="H37" s="31"/>
      <c r="I37" s="31"/>
      <c r="J37" s="31"/>
      <c r="K37" s="31"/>
      <c r="L37" s="32"/>
      <c r="M37" s="21"/>
      <c r="N37" s="38"/>
      <c r="O37" s="38">
        <v>0</v>
      </c>
      <c r="P37" s="38">
        <f t="shared" si="0"/>
        <v>0</v>
      </c>
      <c r="Q37" s="33"/>
      <c r="R37" s="27">
        <f t="shared" si="1"/>
        <v>0</v>
      </c>
      <c r="S37" s="28">
        <v>0.5</v>
      </c>
      <c r="T37" s="29"/>
      <c r="V37" s="29"/>
      <c r="W37" s="29"/>
    </row>
    <row r="38" spans="3:23" ht="15" thickBot="1" x14ac:dyDescent="0.4">
      <c r="C38" s="94"/>
      <c r="D38" s="95"/>
      <c r="E38" s="96"/>
      <c r="F38" s="21" t="s">
        <v>13</v>
      </c>
      <c r="G38" s="35"/>
      <c r="H38" s="31"/>
      <c r="I38" s="31"/>
      <c r="J38" s="31"/>
      <c r="K38" s="31"/>
      <c r="L38" s="32"/>
      <c r="M38" s="21"/>
      <c r="N38" s="38">
        <v>0</v>
      </c>
      <c r="O38" s="38">
        <v>0</v>
      </c>
      <c r="P38" s="38">
        <f t="shared" si="0"/>
        <v>0</v>
      </c>
      <c r="Q38" s="33"/>
      <c r="R38" s="27">
        <f t="shared" si="1"/>
        <v>0</v>
      </c>
      <c r="S38" s="28">
        <v>0.5</v>
      </c>
      <c r="T38" s="29"/>
      <c r="V38" s="29"/>
      <c r="W38" s="29"/>
    </row>
    <row r="39" spans="3:23" ht="14.5" customHeight="1" thickBot="1" x14ac:dyDescent="0.4">
      <c r="C39" s="88" t="s">
        <v>65</v>
      </c>
      <c r="D39" s="89"/>
      <c r="E39" s="90"/>
      <c r="F39" s="21" t="s">
        <v>11</v>
      </c>
      <c r="G39" s="30" t="s">
        <v>42</v>
      </c>
      <c r="H39" s="31" t="s">
        <v>42</v>
      </c>
      <c r="I39" s="31" t="s">
        <v>42</v>
      </c>
      <c r="J39" s="31" t="s">
        <v>42</v>
      </c>
      <c r="K39" s="31" t="s">
        <v>42</v>
      </c>
      <c r="L39" s="32" t="s">
        <v>42</v>
      </c>
      <c r="M39" s="21" t="s">
        <v>66</v>
      </c>
      <c r="N39" s="38">
        <v>16000</v>
      </c>
      <c r="O39" s="38">
        <v>12000</v>
      </c>
      <c r="P39" s="38">
        <f t="shared" si="0"/>
        <v>28000</v>
      </c>
      <c r="Q39" s="33">
        <v>16000</v>
      </c>
      <c r="R39" s="27">
        <f t="shared" si="1"/>
        <v>12000</v>
      </c>
      <c r="S39" s="28">
        <v>0.5</v>
      </c>
      <c r="T39" s="29"/>
      <c r="V39" s="29"/>
      <c r="W39" s="29"/>
    </row>
    <row r="40" spans="3:23" ht="16.5" customHeight="1" thickBot="1" x14ac:dyDescent="0.4">
      <c r="C40" s="91"/>
      <c r="D40" s="92"/>
      <c r="E40" s="93"/>
      <c r="F40" s="21" t="s">
        <v>12</v>
      </c>
      <c r="G40" s="30"/>
      <c r="H40" s="31"/>
      <c r="I40" s="31"/>
      <c r="J40" s="31"/>
      <c r="K40" s="31"/>
      <c r="L40" s="32"/>
      <c r="M40" s="21"/>
      <c r="N40" s="38"/>
      <c r="O40" s="38">
        <v>0</v>
      </c>
      <c r="P40" s="38">
        <f t="shared" si="0"/>
        <v>0</v>
      </c>
      <c r="Q40" s="33"/>
      <c r="R40" s="27">
        <f t="shared" si="1"/>
        <v>0</v>
      </c>
      <c r="S40" s="28">
        <v>0.5</v>
      </c>
      <c r="T40" s="29"/>
      <c r="V40" s="29"/>
      <c r="W40" s="29"/>
    </row>
    <row r="41" spans="3:23" ht="15" thickBot="1" x14ac:dyDescent="0.4">
      <c r="C41" s="94"/>
      <c r="D41" s="95"/>
      <c r="E41" s="96"/>
      <c r="F41" s="21" t="s">
        <v>13</v>
      </c>
      <c r="G41" s="35"/>
      <c r="H41" s="31"/>
      <c r="I41" s="31"/>
      <c r="J41" s="31"/>
      <c r="K41" s="31"/>
      <c r="L41" s="32"/>
      <c r="M41" s="21"/>
      <c r="N41" s="38">
        <v>0</v>
      </c>
      <c r="O41" s="38">
        <v>0</v>
      </c>
      <c r="P41" s="38">
        <f t="shared" si="0"/>
        <v>0</v>
      </c>
      <c r="Q41" s="33"/>
      <c r="R41" s="27">
        <f t="shared" si="1"/>
        <v>0</v>
      </c>
      <c r="S41" s="28">
        <v>0.5</v>
      </c>
      <c r="T41" s="29"/>
      <c r="V41" s="29"/>
      <c r="W41" s="29"/>
    </row>
    <row r="42" spans="3:23" ht="14.5" customHeight="1" thickBot="1" x14ac:dyDescent="0.4">
      <c r="C42" s="88" t="s">
        <v>67</v>
      </c>
      <c r="D42" s="89"/>
      <c r="E42" s="90"/>
      <c r="F42" s="21" t="s">
        <v>11</v>
      </c>
      <c r="G42" s="41" t="s">
        <v>42</v>
      </c>
      <c r="H42" s="42" t="s">
        <v>42</v>
      </c>
      <c r="I42" s="42" t="s">
        <v>42</v>
      </c>
      <c r="J42" s="42" t="s">
        <v>42</v>
      </c>
      <c r="K42" s="42" t="s">
        <v>42</v>
      </c>
      <c r="L42" s="43" t="s">
        <v>42</v>
      </c>
      <c r="M42" s="21" t="s">
        <v>11</v>
      </c>
      <c r="N42" s="38">
        <v>16000</v>
      </c>
      <c r="O42" s="38">
        <v>12000</v>
      </c>
      <c r="P42" s="38">
        <f t="shared" si="0"/>
        <v>28000</v>
      </c>
      <c r="Q42" s="33">
        <v>16000</v>
      </c>
      <c r="R42" s="27">
        <f t="shared" si="1"/>
        <v>12000</v>
      </c>
      <c r="S42" s="28">
        <v>0.5</v>
      </c>
      <c r="T42" s="29"/>
      <c r="V42" s="29"/>
      <c r="W42" s="29"/>
    </row>
    <row r="43" spans="3:23" ht="16.5" customHeight="1" thickBot="1" x14ac:dyDescent="0.4">
      <c r="C43" s="91"/>
      <c r="D43" s="92"/>
      <c r="E43" s="93"/>
      <c r="F43" s="21" t="s">
        <v>12</v>
      </c>
      <c r="G43" s="30" t="s">
        <v>42</v>
      </c>
      <c r="H43" s="31" t="s">
        <v>42</v>
      </c>
      <c r="I43" s="31" t="s">
        <v>42</v>
      </c>
      <c r="J43" s="31" t="s">
        <v>42</v>
      </c>
      <c r="K43" s="31" t="s">
        <v>42</v>
      </c>
      <c r="L43" s="32" t="s">
        <v>42</v>
      </c>
      <c r="M43" s="21" t="s">
        <v>44</v>
      </c>
      <c r="N43" s="38">
        <v>20000</v>
      </c>
      <c r="O43" s="38">
        <v>15000</v>
      </c>
      <c r="P43" s="38">
        <f t="shared" si="0"/>
        <v>35000</v>
      </c>
      <c r="Q43" s="33">
        <v>33506.300000000003</v>
      </c>
      <c r="R43" s="27">
        <f t="shared" si="1"/>
        <v>1493.6999999999971</v>
      </c>
      <c r="S43" s="28">
        <v>0.5</v>
      </c>
      <c r="T43" s="29"/>
      <c r="V43" s="29"/>
      <c r="W43" s="29"/>
    </row>
    <row r="44" spans="3:23" ht="15" thickBot="1" x14ac:dyDescent="0.4">
      <c r="C44" s="94"/>
      <c r="D44" s="95"/>
      <c r="E44" s="96"/>
      <c r="F44" s="21" t="s">
        <v>13</v>
      </c>
      <c r="G44" s="30"/>
      <c r="H44" s="31"/>
      <c r="I44" s="31"/>
      <c r="J44" s="31"/>
      <c r="K44" s="31"/>
      <c r="L44" s="32"/>
      <c r="M44" s="21"/>
      <c r="N44" s="38">
        <v>0</v>
      </c>
      <c r="O44" s="38">
        <v>0</v>
      </c>
      <c r="P44" s="38">
        <f t="shared" si="0"/>
        <v>0</v>
      </c>
      <c r="Q44" s="33"/>
      <c r="R44" s="27">
        <f t="shared" si="1"/>
        <v>0</v>
      </c>
      <c r="S44" s="28">
        <v>0.5</v>
      </c>
      <c r="T44" s="29"/>
      <c r="V44" s="29"/>
      <c r="W44" s="29"/>
    </row>
    <row r="45" spans="3:23" ht="14.5" customHeight="1" thickBot="1" x14ac:dyDescent="0.4">
      <c r="C45" s="88" t="s">
        <v>68</v>
      </c>
      <c r="D45" s="89"/>
      <c r="E45" s="90"/>
      <c r="F45" s="21" t="s">
        <v>11</v>
      </c>
      <c r="G45" s="30"/>
      <c r="H45" s="31"/>
      <c r="I45" s="31" t="s">
        <v>42</v>
      </c>
      <c r="J45" s="31" t="s">
        <v>42</v>
      </c>
      <c r="K45" s="31" t="s">
        <v>42</v>
      </c>
      <c r="L45" s="32" t="s">
        <v>42</v>
      </c>
      <c r="M45" s="21" t="s">
        <v>69</v>
      </c>
      <c r="N45" s="38">
        <v>12000</v>
      </c>
      <c r="O45" s="38">
        <v>9000</v>
      </c>
      <c r="P45" s="38">
        <f t="shared" si="0"/>
        <v>21000</v>
      </c>
      <c r="Q45" s="33">
        <v>12000</v>
      </c>
      <c r="R45" s="27">
        <f t="shared" si="1"/>
        <v>9000</v>
      </c>
      <c r="S45" s="28">
        <v>0.5</v>
      </c>
      <c r="T45" s="29"/>
      <c r="V45" s="29"/>
      <c r="W45" s="29"/>
    </row>
    <row r="46" spans="3:23" ht="16.5" customHeight="1" thickBot="1" x14ac:dyDescent="0.4">
      <c r="C46" s="91"/>
      <c r="D46" s="92"/>
      <c r="E46" s="93"/>
      <c r="F46" s="21" t="s">
        <v>12</v>
      </c>
      <c r="G46" s="30"/>
      <c r="H46" s="31"/>
      <c r="I46" s="31" t="s">
        <v>42</v>
      </c>
      <c r="J46" s="31" t="s">
        <v>42</v>
      </c>
      <c r="K46" s="31" t="s">
        <v>42</v>
      </c>
      <c r="L46" s="32" t="s">
        <v>42</v>
      </c>
      <c r="M46" s="21" t="s">
        <v>44</v>
      </c>
      <c r="N46" s="38">
        <v>12000</v>
      </c>
      <c r="O46" s="38">
        <v>9000</v>
      </c>
      <c r="P46" s="38">
        <f t="shared" si="0"/>
        <v>21000</v>
      </c>
      <c r="Q46" s="33">
        <v>21000</v>
      </c>
      <c r="R46" s="27">
        <f t="shared" si="1"/>
        <v>0</v>
      </c>
      <c r="S46" s="28">
        <v>0.5</v>
      </c>
      <c r="T46" s="29"/>
      <c r="V46" s="29"/>
      <c r="W46" s="29"/>
    </row>
    <row r="47" spans="3:23" ht="15" thickBot="1" x14ac:dyDescent="0.4">
      <c r="C47" s="94"/>
      <c r="D47" s="95"/>
      <c r="E47" s="96"/>
      <c r="F47" s="21" t="s">
        <v>13</v>
      </c>
      <c r="G47" s="30"/>
      <c r="H47" s="31"/>
      <c r="I47" s="31"/>
      <c r="J47" s="31"/>
      <c r="K47" s="31"/>
      <c r="L47" s="32"/>
      <c r="M47" s="21"/>
      <c r="N47" s="38">
        <v>0</v>
      </c>
      <c r="O47" s="38">
        <v>0</v>
      </c>
      <c r="P47" s="38">
        <f t="shared" si="0"/>
        <v>0</v>
      </c>
      <c r="Q47" s="33"/>
      <c r="R47" s="27">
        <f t="shared" si="1"/>
        <v>0</v>
      </c>
      <c r="S47" s="28">
        <v>0.5</v>
      </c>
      <c r="T47" s="29"/>
      <c r="V47" s="29"/>
      <c r="W47" s="29"/>
    </row>
    <row r="48" spans="3:23" ht="14.5" customHeight="1" thickBot="1" x14ac:dyDescent="0.4">
      <c r="C48" s="88" t="s">
        <v>70</v>
      </c>
      <c r="D48" s="89"/>
      <c r="E48" s="90"/>
      <c r="F48" s="21" t="s">
        <v>11</v>
      </c>
      <c r="G48" s="30"/>
      <c r="H48" s="31"/>
      <c r="I48" s="31"/>
      <c r="J48" s="31"/>
      <c r="K48" s="31"/>
      <c r="L48" s="32"/>
      <c r="M48" s="21" t="s">
        <v>71</v>
      </c>
      <c r="N48" s="38">
        <v>12000</v>
      </c>
      <c r="O48" s="38">
        <v>9000</v>
      </c>
      <c r="P48" s="38">
        <f t="shared" si="0"/>
        <v>21000</v>
      </c>
      <c r="Q48" s="33">
        <v>12000</v>
      </c>
      <c r="R48" s="27">
        <f t="shared" si="1"/>
        <v>9000</v>
      </c>
      <c r="S48" s="28">
        <v>0.5</v>
      </c>
      <c r="T48" s="29"/>
      <c r="V48" s="29"/>
      <c r="W48" s="29"/>
    </row>
    <row r="49" spans="3:23" ht="16.5" customHeight="1" thickBot="1" x14ac:dyDescent="0.4">
      <c r="C49" s="91"/>
      <c r="D49" s="92"/>
      <c r="E49" s="93"/>
      <c r="F49" s="21" t="s">
        <v>12</v>
      </c>
      <c r="G49" s="30"/>
      <c r="H49" s="31"/>
      <c r="I49" s="31"/>
      <c r="J49" s="31"/>
      <c r="K49" s="31"/>
      <c r="L49" s="32"/>
      <c r="M49" s="21"/>
      <c r="N49" s="38"/>
      <c r="O49" s="38">
        <v>0</v>
      </c>
      <c r="P49" s="38">
        <f t="shared" si="0"/>
        <v>0</v>
      </c>
      <c r="Q49" s="33"/>
      <c r="R49" s="27">
        <f t="shared" si="1"/>
        <v>0</v>
      </c>
      <c r="S49" s="28">
        <v>0.5</v>
      </c>
      <c r="T49" s="29"/>
      <c r="V49" s="29"/>
      <c r="W49" s="29"/>
    </row>
    <row r="50" spans="3:23" ht="15" thickBot="1" x14ac:dyDescent="0.4">
      <c r="C50" s="94"/>
      <c r="D50" s="95"/>
      <c r="E50" s="96"/>
      <c r="F50" s="21" t="s">
        <v>13</v>
      </c>
      <c r="G50" s="35"/>
      <c r="H50" s="31"/>
      <c r="I50" s="31"/>
      <c r="J50" s="31"/>
      <c r="K50" s="31"/>
      <c r="L50" s="32"/>
      <c r="M50" s="21"/>
      <c r="N50" s="38"/>
      <c r="O50" s="38">
        <v>0</v>
      </c>
      <c r="P50" s="38">
        <f t="shared" si="0"/>
        <v>0</v>
      </c>
      <c r="Q50" s="33"/>
      <c r="R50" s="27">
        <f t="shared" si="1"/>
        <v>0</v>
      </c>
      <c r="S50" s="28">
        <v>0.5</v>
      </c>
      <c r="T50" s="29"/>
      <c r="V50" s="29"/>
      <c r="W50" s="29"/>
    </row>
    <row r="51" spans="3:23" ht="14.5" customHeight="1" thickBot="1" x14ac:dyDescent="0.4">
      <c r="C51" s="88" t="s">
        <v>72</v>
      </c>
      <c r="D51" s="89"/>
      <c r="E51" s="90"/>
      <c r="F51" s="21" t="s">
        <v>11</v>
      </c>
      <c r="G51" s="30"/>
      <c r="H51" s="31"/>
      <c r="I51" s="31" t="s">
        <v>42</v>
      </c>
      <c r="J51" s="31" t="s">
        <v>42</v>
      </c>
      <c r="K51" s="31" t="s">
        <v>42</v>
      </c>
      <c r="L51" s="32" t="s">
        <v>42</v>
      </c>
      <c r="M51" s="21" t="s">
        <v>73</v>
      </c>
      <c r="N51" s="38">
        <v>12000</v>
      </c>
      <c r="O51" s="38">
        <v>9000</v>
      </c>
      <c r="P51" s="38">
        <f t="shared" si="0"/>
        <v>21000</v>
      </c>
      <c r="Q51" s="33">
        <v>12000</v>
      </c>
      <c r="R51" s="27">
        <f t="shared" si="1"/>
        <v>9000</v>
      </c>
      <c r="S51" s="28">
        <v>0.5</v>
      </c>
      <c r="T51" s="29"/>
      <c r="V51" s="29"/>
      <c r="W51" s="29"/>
    </row>
    <row r="52" spans="3:23" ht="16.5" customHeight="1" thickBot="1" x14ac:dyDescent="0.4">
      <c r="C52" s="91"/>
      <c r="D52" s="92"/>
      <c r="E52" s="93"/>
      <c r="F52" s="21" t="s">
        <v>12</v>
      </c>
      <c r="G52" s="30"/>
      <c r="H52" s="31"/>
      <c r="I52" s="31" t="s">
        <v>42</v>
      </c>
      <c r="J52" s="31" t="s">
        <v>42</v>
      </c>
      <c r="K52" s="31" t="s">
        <v>42</v>
      </c>
      <c r="L52" s="32" t="s">
        <v>42</v>
      </c>
      <c r="M52" s="21" t="s">
        <v>44</v>
      </c>
      <c r="N52" s="38"/>
      <c r="O52" s="38">
        <v>0</v>
      </c>
      <c r="P52" s="38">
        <f t="shared" si="0"/>
        <v>0</v>
      </c>
      <c r="Q52" s="33"/>
      <c r="R52" s="27">
        <f t="shared" si="1"/>
        <v>0</v>
      </c>
      <c r="S52" s="28">
        <v>0.5</v>
      </c>
      <c r="T52" s="29"/>
      <c r="V52" s="29"/>
      <c r="W52" s="29"/>
    </row>
    <row r="53" spans="3:23" ht="15" thickBot="1" x14ac:dyDescent="0.4">
      <c r="C53" s="94"/>
      <c r="D53" s="95"/>
      <c r="E53" s="96"/>
      <c r="F53" s="21" t="s">
        <v>13</v>
      </c>
      <c r="G53" s="35"/>
      <c r="H53" s="31"/>
      <c r="I53" s="31"/>
      <c r="J53" s="31"/>
      <c r="K53" s="31"/>
      <c r="L53" s="32"/>
      <c r="M53" s="21"/>
      <c r="N53" s="38"/>
      <c r="O53" s="38">
        <v>0</v>
      </c>
      <c r="P53" s="38">
        <f t="shared" si="0"/>
        <v>0</v>
      </c>
      <c r="Q53" s="33"/>
      <c r="R53" s="27">
        <f t="shared" si="1"/>
        <v>0</v>
      </c>
      <c r="S53" s="28">
        <v>0.5</v>
      </c>
      <c r="T53" s="29"/>
      <c r="V53" s="29"/>
      <c r="W53" s="29"/>
    </row>
    <row r="54" spans="3:23" ht="14.5" customHeight="1" thickBot="1" x14ac:dyDescent="0.4">
      <c r="C54" s="88" t="s">
        <v>74</v>
      </c>
      <c r="D54" s="89"/>
      <c r="E54" s="90"/>
      <c r="F54" s="21" t="s">
        <v>11</v>
      </c>
      <c r="G54" s="30" t="s">
        <v>42</v>
      </c>
      <c r="H54" s="31" t="s">
        <v>42</v>
      </c>
      <c r="I54" s="31" t="s">
        <v>42</v>
      </c>
      <c r="J54" s="31" t="s">
        <v>42</v>
      </c>
      <c r="K54" s="31" t="s">
        <v>42</v>
      </c>
      <c r="L54" s="32" t="s">
        <v>42</v>
      </c>
      <c r="M54" s="21" t="s">
        <v>60</v>
      </c>
      <c r="N54" s="38">
        <v>20000</v>
      </c>
      <c r="O54" s="38">
        <v>15000</v>
      </c>
      <c r="P54" s="38">
        <f t="shared" si="0"/>
        <v>35000</v>
      </c>
      <c r="Q54" s="33">
        <v>20000</v>
      </c>
      <c r="R54" s="27">
        <f t="shared" si="1"/>
        <v>15000</v>
      </c>
      <c r="S54" s="28">
        <v>0.5</v>
      </c>
      <c r="T54" s="29"/>
      <c r="V54" s="29"/>
      <c r="W54" s="29"/>
    </row>
    <row r="55" spans="3:23" ht="16.5" customHeight="1" thickBot="1" x14ac:dyDescent="0.4">
      <c r="C55" s="91"/>
      <c r="D55" s="92"/>
      <c r="E55" s="93"/>
      <c r="F55" s="21" t="s">
        <v>12</v>
      </c>
      <c r="G55" s="30" t="s">
        <v>42</v>
      </c>
      <c r="H55" s="31" t="s">
        <v>42</v>
      </c>
      <c r="I55" s="31" t="s">
        <v>42</v>
      </c>
      <c r="J55" s="31" t="s">
        <v>42</v>
      </c>
      <c r="K55" s="31" t="s">
        <v>42</v>
      </c>
      <c r="L55" s="32" t="s">
        <v>42</v>
      </c>
      <c r="M55" s="21" t="s">
        <v>44</v>
      </c>
      <c r="N55" s="38">
        <v>10000</v>
      </c>
      <c r="O55" s="38">
        <v>7500</v>
      </c>
      <c r="P55" s="38">
        <f t="shared" si="0"/>
        <v>17500</v>
      </c>
      <c r="Q55" s="33">
        <v>7500</v>
      </c>
      <c r="R55" s="27">
        <f t="shared" si="1"/>
        <v>10000</v>
      </c>
      <c r="S55" s="28">
        <v>0.5</v>
      </c>
      <c r="T55" s="29"/>
      <c r="V55" s="29"/>
      <c r="W55" s="29"/>
    </row>
    <row r="56" spans="3:23" ht="15" thickBot="1" x14ac:dyDescent="0.4">
      <c r="C56" s="94"/>
      <c r="D56" s="95"/>
      <c r="E56" s="96"/>
      <c r="F56" s="21" t="s">
        <v>13</v>
      </c>
      <c r="G56" s="35"/>
      <c r="H56" s="31"/>
      <c r="I56" s="31"/>
      <c r="J56" s="31"/>
      <c r="K56" s="31"/>
      <c r="L56" s="32"/>
      <c r="M56" s="21"/>
      <c r="N56" s="38">
        <v>0</v>
      </c>
      <c r="O56" s="38">
        <v>0</v>
      </c>
      <c r="P56" s="38">
        <f t="shared" si="0"/>
        <v>0</v>
      </c>
      <c r="Q56" s="33"/>
      <c r="R56" s="27">
        <f t="shared" si="1"/>
        <v>0</v>
      </c>
      <c r="S56" s="28">
        <v>0.5</v>
      </c>
      <c r="T56" s="29"/>
      <c r="V56" s="29"/>
      <c r="W56" s="29"/>
    </row>
    <row r="57" spans="3:23" ht="26.5" customHeight="1" thickBot="1" x14ac:dyDescent="0.4">
      <c r="C57" s="128" t="s">
        <v>75</v>
      </c>
      <c r="D57" s="129"/>
      <c r="E57" s="130" t="s">
        <v>76</v>
      </c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1"/>
      <c r="S57" s="28"/>
      <c r="T57" s="29"/>
      <c r="V57" s="29"/>
      <c r="W57" s="29"/>
    </row>
    <row r="58" spans="3:23" ht="14.5" customHeight="1" thickBot="1" x14ac:dyDescent="0.4">
      <c r="C58" s="88" t="s">
        <v>77</v>
      </c>
      <c r="D58" s="89"/>
      <c r="E58" s="90"/>
      <c r="F58" s="21" t="s">
        <v>11</v>
      </c>
      <c r="G58" s="30"/>
      <c r="H58" s="31" t="s">
        <v>42</v>
      </c>
      <c r="I58" s="31" t="s">
        <v>42</v>
      </c>
      <c r="J58" s="31" t="s">
        <v>42</v>
      </c>
      <c r="K58" s="31" t="s">
        <v>42</v>
      </c>
      <c r="L58" s="32" t="s">
        <v>42</v>
      </c>
      <c r="M58" s="21" t="s">
        <v>11</v>
      </c>
      <c r="N58" s="38">
        <v>10000</v>
      </c>
      <c r="O58" s="38">
        <v>7500</v>
      </c>
      <c r="P58" s="38">
        <f t="shared" si="0"/>
        <v>17500</v>
      </c>
      <c r="Q58" s="33">
        <v>10000</v>
      </c>
      <c r="R58" s="27">
        <f t="shared" si="1"/>
        <v>7500</v>
      </c>
      <c r="S58" s="28">
        <v>0.7</v>
      </c>
      <c r="T58" s="29"/>
      <c r="V58" s="29"/>
      <c r="W58" s="29"/>
    </row>
    <row r="59" spans="3:23" ht="16.5" customHeight="1" thickBot="1" x14ac:dyDescent="0.4">
      <c r="C59" s="91"/>
      <c r="D59" s="92"/>
      <c r="E59" s="93"/>
      <c r="F59" s="21" t="s">
        <v>12</v>
      </c>
      <c r="G59" s="30"/>
      <c r="H59" s="31"/>
      <c r="I59" s="31"/>
      <c r="J59" s="31"/>
      <c r="K59" s="31"/>
      <c r="L59" s="32"/>
      <c r="M59" s="21"/>
      <c r="N59" s="38">
        <v>0</v>
      </c>
      <c r="O59" s="38">
        <v>0</v>
      </c>
      <c r="P59" s="38">
        <f t="shared" si="0"/>
        <v>0</v>
      </c>
      <c r="Q59" s="33"/>
      <c r="R59" s="27">
        <f t="shared" si="1"/>
        <v>0</v>
      </c>
      <c r="S59" s="28">
        <v>0.7</v>
      </c>
      <c r="T59" s="29"/>
      <c r="V59" s="29"/>
      <c r="W59" s="29"/>
    </row>
    <row r="60" spans="3:23" ht="15" thickBot="1" x14ac:dyDescent="0.4">
      <c r="C60" s="94"/>
      <c r="D60" s="95"/>
      <c r="E60" s="96"/>
      <c r="F60" s="21" t="s">
        <v>13</v>
      </c>
      <c r="G60" s="35"/>
      <c r="H60" s="31"/>
      <c r="I60" s="31"/>
      <c r="J60" s="31"/>
      <c r="K60" s="31"/>
      <c r="L60" s="32"/>
      <c r="M60" s="21"/>
      <c r="N60" s="44">
        <v>0</v>
      </c>
      <c r="O60" s="44">
        <v>0</v>
      </c>
      <c r="P60" s="38">
        <f t="shared" si="0"/>
        <v>0</v>
      </c>
      <c r="Q60" s="33"/>
      <c r="R60" s="27">
        <f t="shared" si="1"/>
        <v>0</v>
      </c>
      <c r="S60" s="28">
        <v>0.7</v>
      </c>
      <c r="T60" s="29"/>
      <c r="V60" s="29"/>
      <c r="W60" s="29"/>
    </row>
    <row r="61" spans="3:23" ht="14.5" customHeight="1" thickBot="1" x14ac:dyDescent="0.4">
      <c r="C61" s="88" t="s">
        <v>78</v>
      </c>
      <c r="D61" s="89"/>
      <c r="E61" s="90"/>
      <c r="F61" s="21" t="s">
        <v>11</v>
      </c>
      <c r="G61" s="30"/>
      <c r="H61" s="31" t="s">
        <v>42</v>
      </c>
      <c r="I61" s="31" t="s">
        <v>42</v>
      </c>
      <c r="J61" s="31" t="s">
        <v>42</v>
      </c>
      <c r="K61" s="31" t="s">
        <v>42</v>
      </c>
      <c r="L61" s="32" t="s">
        <v>42</v>
      </c>
      <c r="M61" s="21" t="s">
        <v>11</v>
      </c>
      <c r="N61" s="44">
        <v>10000</v>
      </c>
      <c r="O61" s="44">
        <v>7500</v>
      </c>
      <c r="P61" s="38">
        <f t="shared" si="0"/>
        <v>17500</v>
      </c>
      <c r="Q61" s="26">
        <v>10000</v>
      </c>
      <c r="R61" s="27">
        <f t="shared" si="1"/>
        <v>7500</v>
      </c>
      <c r="S61" s="28">
        <v>1</v>
      </c>
      <c r="T61" s="29"/>
      <c r="V61" s="29"/>
      <c r="W61" s="29"/>
    </row>
    <row r="62" spans="3:23" ht="16.5" customHeight="1" thickBot="1" x14ac:dyDescent="0.4">
      <c r="C62" s="91"/>
      <c r="D62" s="92"/>
      <c r="E62" s="93"/>
      <c r="F62" s="21" t="s">
        <v>12</v>
      </c>
      <c r="G62" s="30"/>
      <c r="H62" s="31"/>
      <c r="I62" s="31"/>
      <c r="J62" s="31"/>
      <c r="K62" s="31"/>
      <c r="L62" s="32"/>
      <c r="M62" s="21"/>
      <c r="N62" s="44"/>
      <c r="O62" s="44">
        <v>0</v>
      </c>
      <c r="P62" s="38">
        <f t="shared" si="0"/>
        <v>0</v>
      </c>
      <c r="Q62" s="33"/>
      <c r="R62" s="27">
        <f t="shared" si="1"/>
        <v>0</v>
      </c>
      <c r="S62" s="28">
        <v>1</v>
      </c>
      <c r="T62" s="29"/>
      <c r="V62" s="29"/>
      <c r="W62" s="29"/>
    </row>
    <row r="63" spans="3:23" ht="15" thickBot="1" x14ac:dyDescent="0.4">
      <c r="C63" s="94"/>
      <c r="D63" s="95"/>
      <c r="E63" s="96"/>
      <c r="F63" s="21" t="s">
        <v>13</v>
      </c>
      <c r="G63" s="35"/>
      <c r="H63" s="31"/>
      <c r="I63" s="31"/>
      <c r="J63" s="31"/>
      <c r="K63" s="31"/>
      <c r="L63" s="32"/>
      <c r="M63" s="21"/>
      <c r="N63" s="44">
        <v>0</v>
      </c>
      <c r="O63" s="44">
        <v>0</v>
      </c>
      <c r="P63" s="38">
        <f t="shared" si="0"/>
        <v>0</v>
      </c>
      <c r="Q63" s="33"/>
      <c r="R63" s="27">
        <f t="shared" si="1"/>
        <v>0</v>
      </c>
      <c r="S63" s="28">
        <v>1</v>
      </c>
      <c r="T63" s="29"/>
      <c r="V63" s="29"/>
      <c r="W63" s="29"/>
    </row>
    <row r="64" spans="3:23" ht="14.5" customHeight="1" thickBot="1" x14ac:dyDescent="0.4">
      <c r="C64" s="88" t="s">
        <v>79</v>
      </c>
      <c r="D64" s="89"/>
      <c r="E64" s="90"/>
      <c r="F64" s="21" t="s">
        <v>11</v>
      </c>
      <c r="G64" s="30" t="s">
        <v>42</v>
      </c>
      <c r="H64" s="31" t="s">
        <v>42</v>
      </c>
      <c r="I64" s="31" t="s">
        <v>42</v>
      </c>
      <c r="J64" s="31" t="s">
        <v>42</v>
      </c>
      <c r="K64" s="31" t="s">
        <v>42</v>
      </c>
      <c r="L64" s="32" t="s">
        <v>42</v>
      </c>
      <c r="M64" s="21" t="s">
        <v>11</v>
      </c>
      <c r="N64" s="44">
        <v>14000</v>
      </c>
      <c r="O64" s="44">
        <v>10500</v>
      </c>
      <c r="P64" s="38">
        <f t="shared" si="0"/>
        <v>24500</v>
      </c>
      <c r="Q64" s="26">
        <v>14000</v>
      </c>
      <c r="R64" s="27">
        <f t="shared" si="1"/>
        <v>10500</v>
      </c>
      <c r="S64" s="28">
        <v>0.7</v>
      </c>
      <c r="T64" s="29"/>
      <c r="V64" s="29"/>
      <c r="W64" s="29"/>
    </row>
    <row r="65" spans="3:23" ht="16.5" customHeight="1" thickBot="1" x14ac:dyDescent="0.4">
      <c r="C65" s="91"/>
      <c r="D65" s="92"/>
      <c r="E65" s="93"/>
      <c r="F65" s="21" t="s">
        <v>12</v>
      </c>
      <c r="G65" s="30"/>
      <c r="H65" s="31"/>
      <c r="I65" s="31"/>
      <c r="J65" s="31"/>
      <c r="K65" s="31"/>
      <c r="L65" s="32"/>
      <c r="M65" s="21"/>
      <c r="N65" s="44">
        <v>0</v>
      </c>
      <c r="O65" s="44">
        <v>0</v>
      </c>
      <c r="P65" s="38">
        <f t="shared" si="0"/>
        <v>0</v>
      </c>
      <c r="Q65" s="33"/>
      <c r="R65" s="27">
        <f t="shared" si="1"/>
        <v>0</v>
      </c>
      <c r="S65" s="28">
        <v>0.7</v>
      </c>
      <c r="T65" s="29"/>
      <c r="V65" s="29"/>
      <c r="W65" s="29"/>
    </row>
    <row r="66" spans="3:23" ht="15" thickBot="1" x14ac:dyDescent="0.4">
      <c r="C66" s="94"/>
      <c r="D66" s="95"/>
      <c r="E66" s="96"/>
      <c r="F66" s="21" t="s">
        <v>13</v>
      </c>
      <c r="G66" s="35"/>
      <c r="H66" s="31"/>
      <c r="I66" s="31"/>
      <c r="J66" s="31"/>
      <c r="K66" s="31"/>
      <c r="L66" s="32"/>
      <c r="M66" s="21"/>
      <c r="N66" s="44">
        <v>0</v>
      </c>
      <c r="O66" s="44">
        <v>0</v>
      </c>
      <c r="P66" s="38">
        <f t="shared" si="0"/>
        <v>0</v>
      </c>
      <c r="Q66" s="33"/>
      <c r="R66" s="27">
        <f t="shared" si="1"/>
        <v>0</v>
      </c>
      <c r="S66" s="28">
        <v>0.7</v>
      </c>
      <c r="T66" s="29"/>
      <c r="V66" s="29"/>
      <c r="W66" s="29"/>
    </row>
    <row r="67" spans="3:23" ht="14.5" customHeight="1" thickBot="1" x14ac:dyDescent="0.4">
      <c r="C67" s="88" t="s">
        <v>80</v>
      </c>
      <c r="D67" s="89"/>
      <c r="E67" s="90"/>
      <c r="F67" s="21" t="s">
        <v>11</v>
      </c>
      <c r="G67" s="30" t="s">
        <v>42</v>
      </c>
      <c r="H67" s="31" t="s">
        <v>42</v>
      </c>
      <c r="I67" s="31" t="s">
        <v>42</v>
      </c>
      <c r="J67" s="31" t="s">
        <v>42</v>
      </c>
      <c r="K67" s="31" t="s">
        <v>42</v>
      </c>
      <c r="L67" s="32" t="s">
        <v>42</v>
      </c>
      <c r="M67" s="21" t="s">
        <v>60</v>
      </c>
      <c r="N67" s="44">
        <v>16000</v>
      </c>
      <c r="O67" s="44">
        <v>12000</v>
      </c>
      <c r="P67" s="38">
        <f t="shared" si="0"/>
        <v>28000</v>
      </c>
      <c r="Q67" s="26">
        <v>16000</v>
      </c>
      <c r="R67" s="27">
        <f t="shared" si="1"/>
        <v>12000</v>
      </c>
      <c r="S67" s="28">
        <v>0.7</v>
      </c>
      <c r="T67" s="29"/>
      <c r="V67" s="29"/>
      <c r="W67" s="29"/>
    </row>
    <row r="68" spans="3:23" ht="16.5" customHeight="1" thickBot="1" x14ac:dyDescent="0.4">
      <c r="C68" s="91"/>
      <c r="D68" s="92"/>
      <c r="E68" s="93"/>
      <c r="F68" s="21" t="s">
        <v>12</v>
      </c>
      <c r="G68" s="30"/>
      <c r="H68" s="31"/>
      <c r="I68" s="31"/>
      <c r="J68" s="31"/>
      <c r="K68" s="31"/>
      <c r="L68" s="32"/>
      <c r="M68" s="21"/>
      <c r="N68" s="44"/>
      <c r="O68" s="44">
        <v>0</v>
      </c>
      <c r="P68" s="38">
        <f t="shared" si="0"/>
        <v>0</v>
      </c>
      <c r="Q68" s="33"/>
      <c r="R68" s="27">
        <f t="shared" si="1"/>
        <v>0</v>
      </c>
      <c r="S68" s="28">
        <v>0.7</v>
      </c>
      <c r="T68" s="29"/>
      <c r="V68" s="29"/>
      <c r="W68" s="29"/>
    </row>
    <row r="69" spans="3:23" ht="15" thickBot="1" x14ac:dyDescent="0.4">
      <c r="C69" s="94"/>
      <c r="D69" s="95"/>
      <c r="E69" s="96"/>
      <c r="F69" s="21" t="s">
        <v>13</v>
      </c>
      <c r="G69" s="35"/>
      <c r="H69" s="31"/>
      <c r="I69" s="31"/>
      <c r="J69" s="31"/>
      <c r="K69" s="31"/>
      <c r="L69" s="32"/>
      <c r="M69" s="21"/>
      <c r="N69" s="44">
        <v>0</v>
      </c>
      <c r="O69" s="44">
        <v>0</v>
      </c>
      <c r="P69" s="38">
        <f t="shared" si="0"/>
        <v>0</v>
      </c>
      <c r="Q69" s="33"/>
      <c r="R69" s="27">
        <f t="shared" si="1"/>
        <v>0</v>
      </c>
      <c r="S69" s="28">
        <v>0.7</v>
      </c>
      <c r="T69" s="29"/>
      <c r="V69" s="29"/>
      <c r="W69" s="29"/>
    </row>
    <row r="70" spans="3:23" ht="14.5" customHeight="1" thickBot="1" x14ac:dyDescent="0.4">
      <c r="C70" s="88" t="s">
        <v>81</v>
      </c>
      <c r="D70" s="89"/>
      <c r="E70" s="90"/>
      <c r="F70" s="21" t="s">
        <v>11</v>
      </c>
      <c r="G70" s="41"/>
      <c r="H70" s="42" t="s">
        <v>42</v>
      </c>
      <c r="I70" s="42" t="s">
        <v>42</v>
      </c>
      <c r="J70" s="42" t="s">
        <v>42</v>
      </c>
      <c r="K70" s="42" t="s">
        <v>42</v>
      </c>
      <c r="L70" s="43" t="s">
        <v>42</v>
      </c>
      <c r="M70" s="21" t="s">
        <v>82</v>
      </c>
      <c r="N70" s="38">
        <v>12000</v>
      </c>
      <c r="O70" s="38">
        <v>9000</v>
      </c>
      <c r="P70" s="38">
        <f t="shared" si="0"/>
        <v>21000</v>
      </c>
      <c r="Q70" s="33">
        <v>15501.87</v>
      </c>
      <c r="R70" s="27">
        <f t="shared" si="1"/>
        <v>5498.1299999999992</v>
      </c>
      <c r="S70" s="28">
        <v>0.7</v>
      </c>
      <c r="T70" s="29"/>
      <c r="V70" s="29"/>
      <c r="W70" s="29"/>
    </row>
    <row r="71" spans="3:23" ht="16.5" customHeight="1" thickBot="1" x14ac:dyDescent="0.4">
      <c r="C71" s="91"/>
      <c r="D71" s="92"/>
      <c r="E71" s="93"/>
      <c r="F71" s="21" t="s">
        <v>12</v>
      </c>
      <c r="G71" s="30"/>
      <c r="H71" s="31"/>
      <c r="I71" s="31"/>
      <c r="J71" s="31"/>
      <c r="K71" s="31"/>
      <c r="L71" s="32"/>
      <c r="M71" s="21"/>
      <c r="N71" s="38">
        <v>0</v>
      </c>
      <c r="O71" s="38">
        <v>0</v>
      </c>
      <c r="P71" s="38">
        <f t="shared" si="0"/>
        <v>0</v>
      </c>
      <c r="Q71" s="33"/>
      <c r="R71" s="27">
        <f t="shared" si="1"/>
        <v>0</v>
      </c>
      <c r="S71" s="28">
        <v>0.7</v>
      </c>
      <c r="T71" s="29"/>
      <c r="V71" s="29"/>
      <c r="W71" s="29"/>
    </row>
    <row r="72" spans="3:23" ht="15" thickBot="1" x14ac:dyDescent="0.4">
      <c r="C72" s="94"/>
      <c r="D72" s="95"/>
      <c r="E72" s="96"/>
      <c r="F72" s="21" t="s">
        <v>13</v>
      </c>
      <c r="G72" s="30"/>
      <c r="H72" s="31"/>
      <c r="I72" s="31"/>
      <c r="J72" s="31"/>
      <c r="K72" s="31"/>
      <c r="L72" s="32"/>
      <c r="M72" s="21"/>
      <c r="N72" s="38">
        <v>0</v>
      </c>
      <c r="O72" s="38">
        <v>0</v>
      </c>
      <c r="P72" s="38">
        <f t="shared" si="0"/>
        <v>0</v>
      </c>
      <c r="Q72" s="33"/>
      <c r="R72" s="27">
        <f t="shared" si="1"/>
        <v>0</v>
      </c>
      <c r="S72" s="28">
        <v>0.7</v>
      </c>
      <c r="T72" s="29"/>
      <c r="V72" s="29"/>
      <c r="W72" s="29"/>
    </row>
    <row r="73" spans="3:23" ht="14.5" customHeight="1" thickBot="1" x14ac:dyDescent="0.4">
      <c r="C73" s="88" t="s">
        <v>83</v>
      </c>
      <c r="D73" s="89"/>
      <c r="E73" s="90"/>
      <c r="F73" s="21" t="s">
        <v>11</v>
      </c>
      <c r="G73" s="30"/>
      <c r="H73" s="31"/>
      <c r="I73" s="31"/>
      <c r="J73" s="31"/>
      <c r="K73" s="31"/>
      <c r="L73" s="32"/>
      <c r="M73" s="21" t="s">
        <v>11</v>
      </c>
      <c r="N73" s="38">
        <v>0</v>
      </c>
      <c r="O73" s="38">
        <v>0</v>
      </c>
      <c r="P73" s="38">
        <f t="shared" ref="P73:P78" si="2">N73+O73</f>
        <v>0</v>
      </c>
      <c r="Q73" s="33"/>
      <c r="R73" s="27">
        <f t="shared" ref="R73:R78" si="3">P73-Q73</f>
        <v>0</v>
      </c>
      <c r="S73" s="28">
        <v>0.5</v>
      </c>
      <c r="T73" s="29"/>
      <c r="V73" s="29"/>
      <c r="W73" s="29"/>
    </row>
    <row r="74" spans="3:23" ht="16.5" customHeight="1" thickBot="1" x14ac:dyDescent="0.4">
      <c r="C74" s="91"/>
      <c r="D74" s="92"/>
      <c r="E74" s="93"/>
      <c r="F74" s="21" t="s">
        <v>12</v>
      </c>
      <c r="G74" s="30"/>
      <c r="H74" s="31"/>
      <c r="I74" s="31"/>
      <c r="J74" s="31"/>
      <c r="K74" s="31"/>
      <c r="L74" s="32"/>
      <c r="M74" s="21"/>
      <c r="N74" s="44"/>
      <c r="O74" s="44">
        <v>0</v>
      </c>
      <c r="P74" s="38">
        <f t="shared" si="2"/>
        <v>0</v>
      </c>
      <c r="Q74" s="33"/>
      <c r="R74" s="27">
        <f t="shared" si="3"/>
        <v>0</v>
      </c>
      <c r="S74" s="28">
        <v>0.5</v>
      </c>
      <c r="T74" s="29"/>
      <c r="V74" s="29"/>
      <c r="W74" s="29"/>
    </row>
    <row r="75" spans="3:23" ht="15" thickBot="1" x14ac:dyDescent="0.4">
      <c r="C75" s="94"/>
      <c r="D75" s="95"/>
      <c r="E75" s="96"/>
      <c r="F75" s="21" t="s">
        <v>13</v>
      </c>
      <c r="G75" s="30"/>
      <c r="H75" s="31" t="s">
        <v>42</v>
      </c>
      <c r="I75" s="31" t="s">
        <v>42</v>
      </c>
      <c r="J75" s="31"/>
      <c r="K75" s="31"/>
      <c r="L75" s="32"/>
      <c r="M75" s="21" t="s">
        <v>84</v>
      </c>
      <c r="N75" s="44">
        <v>22000</v>
      </c>
      <c r="O75" s="44">
        <v>16500</v>
      </c>
      <c r="P75" s="38">
        <f t="shared" si="2"/>
        <v>38500</v>
      </c>
      <c r="Q75" s="33"/>
      <c r="R75" s="27">
        <f t="shared" si="3"/>
        <v>38500</v>
      </c>
      <c r="S75" s="28">
        <v>0.5</v>
      </c>
      <c r="T75" s="29"/>
      <c r="V75" s="29"/>
      <c r="W75" s="29"/>
    </row>
    <row r="76" spans="3:23" ht="14.5" customHeight="1" thickBot="1" x14ac:dyDescent="0.4">
      <c r="C76" s="88" t="s">
        <v>85</v>
      </c>
      <c r="D76" s="89"/>
      <c r="E76" s="90"/>
      <c r="F76" s="21" t="s">
        <v>11</v>
      </c>
      <c r="G76" s="30" t="s">
        <v>42</v>
      </c>
      <c r="H76" s="31" t="s">
        <v>42</v>
      </c>
      <c r="I76" s="31"/>
      <c r="J76" s="31"/>
      <c r="K76" s="31"/>
      <c r="L76" s="32"/>
      <c r="M76" s="21" t="s">
        <v>71</v>
      </c>
      <c r="N76" s="44">
        <v>20000</v>
      </c>
      <c r="O76" s="44">
        <v>15000</v>
      </c>
      <c r="P76" s="38">
        <f t="shared" si="2"/>
        <v>35000</v>
      </c>
      <c r="Q76" s="26">
        <v>25000</v>
      </c>
      <c r="R76" s="27">
        <f t="shared" si="3"/>
        <v>10000</v>
      </c>
      <c r="S76" s="28">
        <v>0.7</v>
      </c>
      <c r="T76" s="29"/>
      <c r="V76" s="29"/>
      <c r="W76" s="29"/>
    </row>
    <row r="77" spans="3:23" ht="16.5" customHeight="1" thickBot="1" x14ac:dyDescent="0.4">
      <c r="C77" s="91"/>
      <c r="D77" s="92"/>
      <c r="E77" s="93"/>
      <c r="F77" s="21" t="s">
        <v>12</v>
      </c>
      <c r="G77" s="30" t="s">
        <v>42</v>
      </c>
      <c r="H77" s="31" t="s">
        <v>42</v>
      </c>
      <c r="I77" s="31"/>
      <c r="J77" s="31"/>
      <c r="K77" s="31"/>
      <c r="L77" s="32"/>
      <c r="M77" s="21" t="s">
        <v>44</v>
      </c>
      <c r="N77" s="38">
        <v>51434</v>
      </c>
      <c r="O77" s="38">
        <v>38575.5</v>
      </c>
      <c r="P77" s="38">
        <f t="shared" si="2"/>
        <v>90009.5</v>
      </c>
      <c r="Q77" s="33">
        <v>90009.5</v>
      </c>
      <c r="R77" s="27">
        <f t="shared" si="3"/>
        <v>0</v>
      </c>
      <c r="S77" s="28">
        <v>0.7</v>
      </c>
      <c r="T77" s="29"/>
      <c r="V77" s="29"/>
      <c r="W77" s="29"/>
    </row>
    <row r="78" spans="3:23" ht="15" thickBot="1" x14ac:dyDescent="0.4">
      <c r="C78" s="94"/>
      <c r="D78" s="95"/>
      <c r="E78" s="96"/>
      <c r="F78" s="21" t="s">
        <v>13</v>
      </c>
      <c r="G78" s="35"/>
      <c r="H78" s="31"/>
      <c r="I78" s="31"/>
      <c r="J78" s="31"/>
      <c r="K78" s="31"/>
      <c r="L78" s="32"/>
      <c r="M78" s="21" t="s">
        <v>84</v>
      </c>
      <c r="N78" s="38"/>
      <c r="O78" s="38">
        <v>0</v>
      </c>
      <c r="P78" s="38">
        <f t="shared" si="2"/>
        <v>0</v>
      </c>
      <c r="Q78" s="33"/>
      <c r="R78" s="27">
        <f t="shared" si="3"/>
        <v>0</v>
      </c>
      <c r="S78" s="28">
        <v>0.7</v>
      </c>
      <c r="T78" s="29"/>
      <c r="V78" s="29"/>
      <c r="W78" s="29"/>
    </row>
    <row r="79" spans="3:23" ht="27.75" customHeight="1" thickBot="1" x14ac:dyDescent="0.4">
      <c r="C79" s="132" t="s">
        <v>86</v>
      </c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4"/>
      <c r="S79" s="28"/>
      <c r="T79" s="29"/>
      <c r="V79" s="29"/>
      <c r="W79" s="29"/>
    </row>
    <row r="80" spans="3:23" ht="26.5" customHeight="1" thickBot="1" x14ac:dyDescent="0.4">
      <c r="C80" s="128" t="s">
        <v>87</v>
      </c>
      <c r="D80" s="129"/>
      <c r="E80" s="130" t="s">
        <v>88</v>
      </c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1"/>
      <c r="S80" s="28"/>
      <c r="T80" s="29"/>
      <c r="V80" s="29"/>
      <c r="W80" s="29"/>
    </row>
    <row r="81" spans="3:23" ht="14.5" customHeight="1" thickBot="1" x14ac:dyDescent="0.4">
      <c r="C81" s="88" t="s">
        <v>89</v>
      </c>
      <c r="D81" s="89"/>
      <c r="E81" s="90"/>
      <c r="F81" s="21" t="s">
        <v>11</v>
      </c>
      <c r="G81" s="30" t="s">
        <v>42</v>
      </c>
      <c r="H81" s="31"/>
      <c r="I81" s="31" t="s">
        <v>42</v>
      </c>
      <c r="J81" s="31" t="s">
        <v>42</v>
      </c>
      <c r="K81" s="31"/>
      <c r="L81" s="32"/>
      <c r="M81" s="21" t="s">
        <v>71</v>
      </c>
      <c r="N81" s="38">
        <v>8000</v>
      </c>
      <c r="O81" s="38">
        <v>6000</v>
      </c>
      <c r="P81" s="38">
        <f t="shared" ref="P81:P85" si="4">N81+O81</f>
        <v>14000</v>
      </c>
      <c r="Q81" s="33">
        <v>7500</v>
      </c>
      <c r="R81" s="27">
        <f t="shared" ref="R81:R100" si="5">P81-Q81</f>
        <v>6500</v>
      </c>
      <c r="S81" s="28">
        <v>0.5</v>
      </c>
      <c r="T81" s="29"/>
      <c r="V81" s="29"/>
      <c r="W81" s="29"/>
    </row>
    <row r="82" spans="3:23" ht="16.5" customHeight="1" thickBot="1" x14ac:dyDescent="0.4">
      <c r="C82" s="91"/>
      <c r="D82" s="92"/>
      <c r="E82" s="93"/>
      <c r="F82" s="21" t="s">
        <v>12</v>
      </c>
      <c r="G82" s="30"/>
      <c r="H82" s="31"/>
      <c r="I82" s="31"/>
      <c r="J82" s="31"/>
      <c r="K82" s="31"/>
      <c r="L82" s="32"/>
      <c r="M82" s="21"/>
      <c r="N82" s="38">
        <v>0</v>
      </c>
      <c r="O82" s="38">
        <v>0</v>
      </c>
      <c r="P82" s="38">
        <f t="shared" si="4"/>
        <v>0</v>
      </c>
      <c r="Q82" s="33"/>
      <c r="R82" s="27">
        <f t="shared" si="5"/>
        <v>0</v>
      </c>
      <c r="S82" s="28">
        <v>0.5</v>
      </c>
      <c r="T82" s="29"/>
      <c r="V82" s="29"/>
      <c r="W82" s="29"/>
    </row>
    <row r="83" spans="3:23" ht="15" thickBot="1" x14ac:dyDescent="0.4">
      <c r="C83" s="94"/>
      <c r="D83" s="95"/>
      <c r="E83" s="96"/>
      <c r="F83" s="45" t="s">
        <v>13</v>
      </c>
      <c r="G83" s="35" t="s">
        <v>42</v>
      </c>
      <c r="H83" s="31"/>
      <c r="I83" s="31" t="s">
        <v>42</v>
      </c>
      <c r="J83" s="31" t="s">
        <v>42</v>
      </c>
      <c r="K83" s="31"/>
      <c r="L83" s="32"/>
      <c r="M83" s="21" t="s">
        <v>84</v>
      </c>
      <c r="N83" s="38">
        <v>50000</v>
      </c>
      <c r="O83" s="38">
        <v>37500</v>
      </c>
      <c r="P83" s="38">
        <f t="shared" si="4"/>
        <v>87500</v>
      </c>
      <c r="Q83" s="38">
        <v>39500</v>
      </c>
      <c r="R83" s="27">
        <f>P83-Q83</f>
        <v>48000</v>
      </c>
      <c r="S83" s="28">
        <v>0.5</v>
      </c>
      <c r="T83" s="29"/>
      <c r="V83" s="29"/>
      <c r="W83" s="29"/>
    </row>
    <row r="84" spans="3:23" ht="14.5" customHeight="1" thickBot="1" x14ac:dyDescent="0.4">
      <c r="C84" s="88" t="s">
        <v>90</v>
      </c>
      <c r="D84" s="89"/>
      <c r="E84" s="90"/>
      <c r="F84" s="21" t="s">
        <v>11</v>
      </c>
      <c r="G84" s="30"/>
      <c r="H84" s="31" t="s">
        <v>42</v>
      </c>
      <c r="I84" s="31"/>
      <c r="J84" s="31" t="s">
        <v>42</v>
      </c>
      <c r="K84" s="31" t="s">
        <v>42</v>
      </c>
      <c r="L84" s="32"/>
      <c r="M84" s="21" t="s">
        <v>11</v>
      </c>
      <c r="N84" s="38">
        <v>12000</v>
      </c>
      <c r="O84" s="38">
        <v>9000</v>
      </c>
      <c r="P84" s="38">
        <f t="shared" si="4"/>
        <v>21000</v>
      </c>
      <c r="Q84" s="33">
        <v>12000</v>
      </c>
      <c r="R84" s="27">
        <f t="shared" si="5"/>
        <v>9000</v>
      </c>
      <c r="S84" s="28">
        <v>0.5</v>
      </c>
      <c r="T84" s="29"/>
      <c r="V84" s="29"/>
      <c r="W84" s="29"/>
    </row>
    <row r="85" spans="3:23" ht="16.5" customHeight="1" thickBot="1" x14ac:dyDescent="0.4">
      <c r="C85" s="91"/>
      <c r="D85" s="92"/>
      <c r="E85" s="93"/>
      <c r="F85" s="21" t="s">
        <v>12</v>
      </c>
      <c r="G85" s="30"/>
      <c r="H85" s="31"/>
      <c r="I85" s="31"/>
      <c r="J85" s="31"/>
      <c r="K85" s="31"/>
      <c r="L85" s="32"/>
      <c r="M85" s="21"/>
      <c r="N85" s="38">
        <v>0</v>
      </c>
      <c r="O85" s="38">
        <v>0</v>
      </c>
      <c r="P85" s="38">
        <f t="shared" si="4"/>
        <v>0</v>
      </c>
      <c r="Q85" s="33"/>
      <c r="R85" s="27">
        <f t="shared" si="5"/>
        <v>0</v>
      </c>
      <c r="S85" s="28">
        <v>0.5</v>
      </c>
      <c r="T85" s="29"/>
      <c r="V85" s="29"/>
      <c r="W85" s="29"/>
    </row>
    <row r="86" spans="3:23" ht="19.5" customHeight="1" thickBot="1" x14ac:dyDescent="0.4">
      <c r="C86" s="94"/>
      <c r="D86" s="95"/>
      <c r="E86" s="96"/>
      <c r="F86" s="21" t="s">
        <v>13</v>
      </c>
      <c r="G86" s="35"/>
      <c r="H86" s="31" t="s">
        <v>42</v>
      </c>
      <c r="I86" s="31"/>
      <c r="J86" s="31" t="s">
        <v>42</v>
      </c>
      <c r="K86" s="31" t="s">
        <v>42</v>
      </c>
      <c r="L86" s="32"/>
      <c r="M86" s="21" t="s">
        <v>84</v>
      </c>
      <c r="N86" s="38">
        <v>10000</v>
      </c>
      <c r="O86" s="38">
        <v>7500</v>
      </c>
      <c r="P86" s="38">
        <f>N86+O86</f>
        <v>17500</v>
      </c>
      <c r="Q86" s="38">
        <v>5000</v>
      </c>
      <c r="R86" s="27">
        <f t="shared" si="5"/>
        <v>12500</v>
      </c>
      <c r="S86" s="28">
        <v>0.5</v>
      </c>
      <c r="T86" s="29"/>
      <c r="V86" s="29"/>
      <c r="W86" s="29"/>
    </row>
    <row r="87" spans="3:23" ht="26.5" customHeight="1" thickBot="1" x14ac:dyDescent="0.4">
      <c r="C87" s="128" t="s">
        <v>91</v>
      </c>
      <c r="D87" s="129"/>
      <c r="E87" s="130" t="s">
        <v>92</v>
      </c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1"/>
      <c r="S87" s="28"/>
      <c r="T87" s="29"/>
      <c r="V87" s="29"/>
      <c r="W87" s="29"/>
    </row>
    <row r="88" spans="3:23" ht="14.5" customHeight="1" thickBot="1" x14ac:dyDescent="0.4">
      <c r="C88" s="88" t="s">
        <v>93</v>
      </c>
      <c r="D88" s="89"/>
      <c r="E88" s="90"/>
      <c r="F88" s="21" t="s">
        <v>11</v>
      </c>
      <c r="G88" s="30" t="s">
        <v>42</v>
      </c>
      <c r="H88" s="31" t="s">
        <v>42</v>
      </c>
      <c r="I88" s="31" t="s">
        <v>42</v>
      </c>
      <c r="J88" s="31" t="s">
        <v>42</v>
      </c>
      <c r="K88" s="31" t="s">
        <v>42</v>
      </c>
      <c r="L88" s="32" t="s">
        <v>42</v>
      </c>
      <c r="M88" s="21" t="s">
        <v>71</v>
      </c>
      <c r="N88" s="38">
        <v>16000</v>
      </c>
      <c r="O88" s="38">
        <v>12000</v>
      </c>
      <c r="P88" s="38">
        <f>N88+O88</f>
        <v>28000</v>
      </c>
      <c r="Q88" s="33">
        <v>16000</v>
      </c>
      <c r="R88" s="46">
        <f t="shared" si="5"/>
        <v>12000</v>
      </c>
      <c r="S88" s="28">
        <v>0.5</v>
      </c>
      <c r="T88" s="29"/>
      <c r="V88" s="29"/>
      <c r="W88" s="29"/>
    </row>
    <row r="89" spans="3:23" ht="16.5" customHeight="1" thickBot="1" x14ac:dyDescent="0.4">
      <c r="C89" s="91"/>
      <c r="D89" s="92"/>
      <c r="E89" s="93"/>
      <c r="F89" s="21" t="s">
        <v>12</v>
      </c>
      <c r="G89" s="30"/>
      <c r="H89" s="31"/>
      <c r="I89" s="31"/>
      <c r="J89" s="31"/>
      <c r="K89" s="31"/>
      <c r="L89" s="32"/>
      <c r="M89" s="21"/>
      <c r="N89" s="38">
        <v>0</v>
      </c>
      <c r="O89" s="38">
        <v>0</v>
      </c>
      <c r="P89" s="38">
        <f t="shared" ref="P89:P107" si="6">N89+O89</f>
        <v>0</v>
      </c>
      <c r="Q89" s="33"/>
      <c r="R89" s="46">
        <f t="shared" si="5"/>
        <v>0</v>
      </c>
      <c r="S89" s="28">
        <v>0.5</v>
      </c>
      <c r="T89" s="29"/>
      <c r="V89" s="29"/>
      <c r="W89" s="29"/>
    </row>
    <row r="90" spans="3:23" ht="15" thickBot="1" x14ac:dyDescent="0.4">
      <c r="C90" s="94"/>
      <c r="D90" s="95"/>
      <c r="E90" s="96"/>
      <c r="F90" s="45" t="s">
        <v>13</v>
      </c>
      <c r="G90" s="35" t="s">
        <v>42</v>
      </c>
      <c r="H90" s="31" t="s">
        <v>42</v>
      </c>
      <c r="I90" s="31" t="s">
        <v>42</v>
      </c>
      <c r="J90" s="31" t="s">
        <v>42</v>
      </c>
      <c r="K90" s="31" t="s">
        <v>42</v>
      </c>
      <c r="L90" s="32" t="s">
        <v>42</v>
      </c>
      <c r="M90" s="21" t="s">
        <v>84</v>
      </c>
      <c r="N90" s="38">
        <v>12000</v>
      </c>
      <c r="O90" s="38">
        <v>9000</v>
      </c>
      <c r="P90" s="38">
        <f t="shared" si="6"/>
        <v>21000</v>
      </c>
      <c r="Q90" s="33">
        <v>5000</v>
      </c>
      <c r="R90" s="46">
        <f>P90-Q90</f>
        <v>16000</v>
      </c>
      <c r="S90" s="28">
        <v>0.5</v>
      </c>
      <c r="T90" s="29"/>
      <c r="V90" s="29"/>
      <c r="W90" s="29"/>
    </row>
    <row r="91" spans="3:23" ht="14.5" customHeight="1" thickBot="1" x14ac:dyDescent="0.4">
      <c r="C91" s="88" t="s">
        <v>94</v>
      </c>
      <c r="D91" s="89"/>
      <c r="E91" s="90"/>
      <c r="F91" s="21" t="s">
        <v>11</v>
      </c>
      <c r="G91" s="30"/>
      <c r="H91" s="31" t="s">
        <v>42</v>
      </c>
      <c r="I91" s="31" t="s">
        <v>42</v>
      </c>
      <c r="J91" s="31"/>
      <c r="K91" s="31" t="s">
        <v>42</v>
      </c>
      <c r="L91" s="32"/>
      <c r="M91" s="21" t="s">
        <v>71</v>
      </c>
      <c r="N91" s="38">
        <v>8000</v>
      </c>
      <c r="O91" s="38">
        <v>6000</v>
      </c>
      <c r="P91" s="38">
        <f t="shared" si="6"/>
        <v>14000</v>
      </c>
      <c r="Q91" s="33">
        <v>8000</v>
      </c>
      <c r="R91" s="46">
        <f t="shared" si="5"/>
        <v>6000</v>
      </c>
      <c r="S91" s="28">
        <v>0.7</v>
      </c>
      <c r="T91" s="29"/>
      <c r="V91" s="29"/>
      <c r="W91" s="29"/>
    </row>
    <row r="92" spans="3:23" ht="16.5" customHeight="1" thickBot="1" x14ac:dyDescent="0.4">
      <c r="C92" s="91"/>
      <c r="D92" s="92"/>
      <c r="E92" s="93"/>
      <c r="F92" s="21" t="s">
        <v>12</v>
      </c>
      <c r="G92" s="30"/>
      <c r="H92" s="31"/>
      <c r="I92" s="31"/>
      <c r="J92" s="31"/>
      <c r="K92" s="31"/>
      <c r="L92" s="32"/>
      <c r="M92" s="21"/>
      <c r="N92" s="38">
        <v>0</v>
      </c>
      <c r="O92" s="38">
        <v>0</v>
      </c>
      <c r="P92" s="38">
        <f t="shared" si="6"/>
        <v>0</v>
      </c>
      <c r="Q92" s="33"/>
      <c r="R92" s="46">
        <f t="shared" si="5"/>
        <v>0</v>
      </c>
      <c r="S92" s="28">
        <v>0.7</v>
      </c>
      <c r="T92" s="29"/>
      <c r="V92" s="29"/>
      <c r="W92" s="29"/>
    </row>
    <row r="93" spans="3:23" ht="15" thickBot="1" x14ac:dyDescent="0.4">
      <c r="C93" s="94"/>
      <c r="D93" s="95"/>
      <c r="E93" s="96"/>
      <c r="F93" s="21" t="s">
        <v>13</v>
      </c>
      <c r="G93" s="35"/>
      <c r="H93" s="31" t="s">
        <v>42</v>
      </c>
      <c r="I93" s="31" t="s">
        <v>42</v>
      </c>
      <c r="J93" s="31"/>
      <c r="K93" s="31" t="s">
        <v>42</v>
      </c>
      <c r="L93" s="32"/>
      <c r="M93" s="21" t="s">
        <v>84</v>
      </c>
      <c r="N93" s="38">
        <v>20000</v>
      </c>
      <c r="O93" s="38">
        <v>15000</v>
      </c>
      <c r="P93" s="38">
        <f t="shared" si="6"/>
        <v>35000</v>
      </c>
      <c r="Q93" s="33">
        <v>10000</v>
      </c>
      <c r="R93" s="46">
        <f t="shared" si="5"/>
        <v>25000</v>
      </c>
      <c r="S93" s="28">
        <v>0.7</v>
      </c>
      <c r="T93" s="29"/>
      <c r="V93" s="29"/>
      <c r="W93" s="29"/>
    </row>
    <row r="94" spans="3:23" ht="26.5" customHeight="1" thickBot="1" x14ac:dyDescent="0.4">
      <c r="C94" s="128" t="s">
        <v>95</v>
      </c>
      <c r="D94" s="129"/>
      <c r="E94" s="130" t="s">
        <v>96</v>
      </c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1"/>
      <c r="S94" s="28"/>
      <c r="T94" s="29"/>
      <c r="V94" s="29"/>
      <c r="W94" s="29"/>
    </row>
    <row r="95" spans="3:23" ht="14.5" customHeight="1" thickBot="1" x14ac:dyDescent="0.4">
      <c r="C95" s="88" t="s">
        <v>97</v>
      </c>
      <c r="D95" s="89"/>
      <c r="E95" s="90"/>
      <c r="F95" s="21" t="s">
        <v>11</v>
      </c>
      <c r="G95" s="30" t="s">
        <v>42</v>
      </c>
      <c r="H95" s="31" t="s">
        <v>42</v>
      </c>
      <c r="I95" s="31" t="s">
        <v>42</v>
      </c>
      <c r="J95" s="31"/>
      <c r="K95" s="31"/>
      <c r="L95" s="32"/>
      <c r="M95" s="21" t="s">
        <v>71</v>
      </c>
      <c r="N95" s="38">
        <v>12000</v>
      </c>
      <c r="O95" s="38">
        <v>9000</v>
      </c>
      <c r="P95" s="38">
        <f t="shared" si="6"/>
        <v>21000</v>
      </c>
      <c r="Q95" s="33">
        <v>12000</v>
      </c>
      <c r="R95" s="27">
        <f t="shared" si="5"/>
        <v>9000</v>
      </c>
      <c r="S95" s="28">
        <v>0.5</v>
      </c>
      <c r="T95" s="29"/>
      <c r="V95" s="29"/>
      <c r="W95" s="29"/>
    </row>
    <row r="96" spans="3:23" ht="16.5" customHeight="1" thickBot="1" x14ac:dyDescent="0.4">
      <c r="C96" s="91"/>
      <c r="D96" s="92"/>
      <c r="E96" s="93"/>
      <c r="F96" s="21" t="s">
        <v>12</v>
      </c>
      <c r="G96" s="30"/>
      <c r="H96" s="31"/>
      <c r="I96" s="31"/>
      <c r="J96" s="31"/>
      <c r="K96" s="31"/>
      <c r="L96" s="32"/>
      <c r="M96" s="21"/>
      <c r="N96" s="38">
        <v>0</v>
      </c>
      <c r="O96" s="38">
        <v>0</v>
      </c>
      <c r="P96" s="38">
        <f t="shared" si="6"/>
        <v>0</v>
      </c>
      <c r="Q96" s="33"/>
      <c r="R96" s="27">
        <f t="shared" si="5"/>
        <v>0</v>
      </c>
      <c r="S96" s="28">
        <v>0.5</v>
      </c>
      <c r="T96" s="29"/>
      <c r="V96" s="29"/>
      <c r="W96" s="29"/>
    </row>
    <row r="97" spans="3:23" ht="15" thickBot="1" x14ac:dyDescent="0.4">
      <c r="C97" s="94"/>
      <c r="D97" s="95"/>
      <c r="E97" s="96"/>
      <c r="F97" s="21" t="s">
        <v>13</v>
      </c>
      <c r="G97" s="30" t="s">
        <v>42</v>
      </c>
      <c r="H97" s="31" t="s">
        <v>42</v>
      </c>
      <c r="I97" s="31" t="s">
        <v>42</v>
      </c>
      <c r="J97" s="31"/>
      <c r="K97" s="31"/>
      <c r="L97" s="32"/>
      <c r="M97" s="21" t="s">
        <v>84</v>
      </c>
      <c r="N97" s="38">
        <v>16000</v>
      </c>
      <c r="O97" s="38">
        <v>12000</v>
      </c>
      <c r="P97" s="38">
        <f t="shared" si="6"/>
        <v>28000</v>
      </c>
      <c r="Q97" s="33">
        <v>16000</v>
      </c>
      <c r="R97" s="27">
        <f t="shared" si="5"/>
        <v>12000</v>
      </c>
      <c r="S97" s="28">
        <v>0.5</v>
      </c>
      <c r="T97" s="29"/>
      <c r="V97" s="29"/>
      <c r="W97" s="29"/>
    </row>
    <row r="98" spans="3:23" ht="14.5" customHeight="1" thickBot="1" x14ac:dyDescent="0.4">
      <c r="C98" s="88" t="s">
        <v>98</v>
      </c>
      <c r="D98" s="89"/>
      <c r="E98" s="90"/>
      <c r="F98" s="21" t="s">
        <v>11</v>
      </c>
      <c r="G98" s="30"/>
      <c r="H98" s="31" t="s">
        <v>42</v>
      </c>
      <c r="I98" s="31" t="s">
        <v>42</v>
      </c>
      <c r="J98" s="31"/>
      <c r="K98" s="31" t="s">
        <v>42</v>
      </c>
      <c r="L98" s="32"/>
      <c r="M98" s="21" t="s">
        <v>71</v>
      </c>
      <c r="N98" s="38">
        <v>12000</v>
      </c>
      <c r="O98" s="38">
        <v>9000</v>
      </c>
      <c r="P98" s="38">
        <f t="shared" si="6"/>
        <v>21000</v>
      </c>
      <c r="Q98" s="33">
        <v>12000</v>
      </c>
      <c r="R98" s="27">
        <f t="shared" si="5"/>
        <v>9000</v>
      </c>
      <c r="S98" s="28">
        <v>0.5</v>
      </c>
      <c r="T98" s="29"/>
      <c r="V98" s="29"/>
      <c r="W98" s="29"/>
    </row>
    <row r="99" spans="3:23" ht="16.5" customHeight="1" thickBot="1" x14ac:dyDescent="0.4">
      <c r="C99" s="91"/>
      <c r="D99" s="92"/>
      <c r="E99" s="93"/>
      <c r="F99" s="21" t="s">
        <v>12</v>
      </c>
      <c r="G99" s="30"/>
      <c r="H99" s="31"/>
      <c r="I99" s="31"/>
      <c r="J99" s="31"/>
      <c r="K99" s="31"/>
      <c r="L99" s="32"/>
      <c r="M99" s="21"/>
      <c r="N99" s="38">
        <v>0</v>
      </c>
      <c r="O99" s="38">
        <v>0</v>
      </c>
      <c r="P99" s="38">
        <f t="shared" si="6"/>
        <v>0</v>
      </c>
      <c r="Q99" s="33"/>
      <c r="R99" s="27">
        <f t="shared" si="5"/>
        <v>0</v>
      </c>
      <c r="S99" s="28">
        <v>0.5</v>
      </c>
      <c r="T99" s="29"/>
      <c r="V99" s="29"/>
      <c r="W99" s="29"/>
    </row>
    <row r="100" spans="3:23" ht="15" thickBot="1" x14ac:dyDescent="0.4">
      <c r="C100" s="94"/>
      <c r="D100" s="95"/>
      <c r="E100" s="96"/>
      <c r="F100" s="45" t="s">
        <v>13</v>
      </c>
      <c r="G100" s="35"/>
      <c r="H100" s="47" t="s">
        <v>42</v>
      </c>
      <c r="I100" s="47" t="s">
        <v>42</v>
      </c>
      <c r="J100" s="47"/>
      <c r="K100" s="47" t="s">
        <v>42</v>
      </c>
      <c r="L100" s="48"/>
      <c r="M100" s="21" t="s">
        <v>84</v>
      </c>
      <c r="N100" s="38">
        <v>8000</v>
      </c>
      <c r="O100" s="38">
        <v>6000</v>
      </c>
      <c r="P100" s="38">
        <f t="shared" si="6"/>
        <v>14000</v>
      </c>
      <c r="Q100" s="38">
        <v>8000</v>
      </c>
      <c r="R100" s="27">
        <f t="shared" si="5"/>
        <v>6000</v>
      </c>
      <c r="S100" s="28">
        <v>0.5</v>
      </c>
      <c r="T100" s="29"/>
      <c r="V100" s="29"/>
      <c r="W100" s="29"/>
    </row>
    <row r="101" spans="3:23" ht="15" customHeight="1" thickBot="1" x14ac:dyDescent="0.4">
      <c r="C101" s="144" t="s">
        <v>99</v>
      </c>
      <c r="D101" s="145"/>
      <c r="E101" s="145"/>
      <c r="F101" s="146"/>
      <c r="G101" s="147"/>
      <c r="H101" s="148"/>
      <c r="I101" s="148"/>
      <c r="J101" s="148"/>
      <c r="K101" s="148"/>
      <c r="L101" s="148"/>
      <c r="M101" s="49"/>
      <c r="N101" s="50">
        <f>SUM(N95:N100,N88:N93,N81:N86,N58:N78,N27:N56,N8:N25)</f>
        <v>730000</v>
      </c>
      <c r="O101" s="50">
        <f>SUM(O95:O100,O88:O93,O81:O86,O58:O78,O27:O56,O8:O25)</f>
        <v>547500</v>
      </c>
      <c r="P101" s="50">
        <f>SUM(P95:P100,P88:P93,P81:P86,P58:P78,P27:P56,P8:P25)</f>
        <v>1277500</v>
      </c>
      <c r="Q101" s="51">
        <f t="shared" ref="Q101:R101" si="7">SUM(Q95:Q100,Q88:Q93,Q81:Q86,Q58:Q78,Q27:Q56,Q8:Q25)</f>
        <v>847508.16999999993</v>
      </c>
      <c r="R101" s="50">
        <f t="shared" si="7"/>
        <v>429991.83</v>
      </c>
      <c r="S101" s="28"/>
      <c r="T101" s="29"/>
      <c r="V101" s="29"/>
      <c r="W101" s="29"/>
    </row>
    <row r="102" spans="3:23" ht="39" customHeight="1" thickBot="1" x14ac:dyDescent="0.4">
      <c r="C102" s="149" t="s">
        <v>100</v>
      </c>
      <c r="D102" s="150"/>
      <c r="E102" s="151"/>
      <c r="F102" s="21" t="s">
        <v>11</v>
      </c>
      <c r="G102" s="22"/>
      <c r="H102" s="23"/>
      <c r="I102" s="23"/>
      <c r="J102" s="23"/>
      <c r="K102" s="23"/>
      <c r="L102" s="24"/>
      <c r="M102" s="21" t="s">
        <v>11</v>
      </c>
      <c r="N102" s="38">
        <v>72000</v>
      </c>
      <c r="O102" s="38">
        <v>54000</v>
      </c>
      <c r="P102" s="38">
        <f t="shared" si="6"/>
        <v>126000</v>
      </c>
      <c r="Q102" s="33">
        <v>37173.804849409695</v>
      </c>
      <c r="R102" s="27">
        <f>P102-Q102</f>
        <v>88826.195150590298</v>
      </c>
      <c r="S102" s="28"/>
      <c r="T102" s="29"/>
      <c r="V102" s="29"/>
      <c r="W102" s="29"/>
    </row>
    <row r="103" spans="3:23" ht="15" thickBot="1" x14ac:dyDescent="0.4">
      <c r="C103" s="152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4"/>
      <c r="S103" s="28"/>
      <c r="T103" s="29"/>
      <c r="V103" s="29"/>
      <c r="W103" s="29"/>
    </row>
    <row r="104" spans="3:23" ht="14.5" customHeight="1" thickBot="1" x14ac:dyDescent="0.4">
      <c r="C104" s="138" t="s">
        <v>101</v>
      </c>
      <c r="D104" s="139"/>
      <c r="E104" s="140"/>
      <c r="F104" s="21" t="s">
        <v>11</v>
      </c>
      <c r="G104" s="22" t="s">
        <v>42</v>
      </c>
      <c r="H104" s="23" t="s">
        <v>42</v>
      </c>
      <c r="I104" s="23" t="s">
        <v>42</v>
      </c>
      <c r="J104" s="23" t="s">
        <v>42</v>
      </c>
      <c r="K104" s="23" t="s">
        <v>42</v>
      </c>
      <c r="L104" s="24" t="s">
        <v>42</v>
      </c>
      <c r="M104" s="21" t="s">
        <v>11</v>
      </c>
      <c r="N104" s="38">
        <v>48000</v>
      </c>
      <c r="O104" s="38">
        <v>36000</v>
      </c>
      <c r="P104" s="38">
        <f t="shared" si="6"/>
        <v>84000</v>
      </c>
      <c r="Q104" s="33">
        <v>58000</v>
      </c>
      <c r="R104" s="27">
        <f>P104-Q104</f>
        <v>26000</v>
      </c>
      <c r="S104" s="28"/>
      <c r="T104" s="29"/>
      <c r="V104" s="29"/>
      <c r="W104" s="29"/>
    </row>
    <row r="105" spans="3:23" ht="16.5" customHeight="1" thickBot="1" x14ac:dyDescent="0.4">
      <c r="C105" s="138"/>
      <c r="D105" s="139"/>
      <c r="E105" s="140"/>
      <c r="F105" s="21" t="s">
        <v>12</v>
      </c>
      <c r="G105" s="30" t="s">
        <v>42</v>
      </c>
      <c r="H105" s="31" t="s">
        <v>42</v>
      </c>
      <c r="I105" s="31" t="s">
        <v>42</v>
      </c>
      <c r="J105" s="31" t="s">
        <v>42</v>
      </c>
      <c r="K105" s="31" t="s">
        <v>42</v>
      </c>
      <c r="L105" s="32" t="s">
        <v>42</v>
      </c>
      <c r="M105" s="21" t="s">
        <v>12</v>
      </c>
      <c r="N105" s="38">
        <v>11077.2</v>
      </c>
      <c r="O105" s="38">
        <v>8307.9</v>
      </c>
      <c r="P105" s="38">
        <f t="shared" si="6"/>
        <v>19385.099999999999</v>
      </c>
      <c r="Q105" s="33">
        <v>18385.29</v>
      </c>
      <c r="R105" s="27">
        <f t="shared" ref="R105:R106" si="8">P105-Q105</f>
        <v>999.80999999999767</v>
      </c>
      <c r="S105" s="28"/>
      <c r="T105" s="29"/>
      <c r="V105" s="29"/>
      <c r="W105" s="29"/>
    </row>
    <row r="106" spans="3:23" ht="15" thickBot="1" x14ac:dyDescent="0.4">
      <c r="C106" s="138"/>
      <c r="D106" s="139"/>
      <c r="E106" s="140"/>
      <c r="F106" s="52" t="s">
        <v>13</v>
      </c>
      <c r="G106" s="35"/>
      <c r="H106" s="47"/>
      <c r="I106" s="47"/>
      <c r="J106" s="47"/>
      <c r="K106" s="47"/>
      <c r="L106" s="48"/>
      <c r="M106" s="52" t="s">
        <v>13</v>
      </c>
      <c r="N106" s="38">
        <v>22922.799999999999</v>
      </c>
      <c r="O106" s="38">
        <v>17192.099999999999</v>
      </c>
      <c r="P106" s="38">
        <f t="shared" si="6"/>
        <v>40114.899999999994</v>
      </c>
      <c r="Q106" s="38">
        <v>21089.32</v>
      </c>
      <c r="R106" s="27">
        <f t="shared" si="8"/>
        <v>19025.579999999994</v>
      </c>
      <c r="S106" s="28"/>
      <c r="T106" s="29"/>
      <c r="V106" s="29"/>
      <c r="W106" s="29"/>
    </row>
    <row r="107" spans="3:23" ht="34.5" customHeight="1" thickBot="1" x14ac:dyDescent="0.4">
      <c r="C107" s="155" t="s">
        <v>102</v>
      </c>
      <c r="D107" s="156"/>
      <c r="E107" s="157"/>
      <c r="F107" s="53" t="s">
        <v>11</v>
      </c>
      <c r="G107" s="54"/>
      <c r="H107" s="55"/>
      <c r="I107" s="55"/>
      <c r="J107" s="55"/>
      <c r="K107" s="55"/>
      <c r="L107" s="56"/>
      <c r="M107" s="53" t="s">
        <v>11</v>
      </c>
      <c r="N107" s="57">
        <v>46000</v>
      </c>
      <c r="O107" s="57">
        <v>34500</v>
      </c>
      <c r="P107" s="38">
        <f t="shared" si="6"/>
        <v>80500</v>
      </c>
      <c r="Q107" s="58">
        <v>68037.684922554006</v>
      </c>
      <c r="R107" s="27">
        <f>P107-Q107</f>
        <v>12462.315077445994</v>
      </c>
      <c r="S107" s="28"/>
      <c r="T107" s="29"/>
      <c r="V107" s="29"/>
      <c r="W107" s="29"/>
    </row>
    <row r="108" spans="3:23" ht="13" customHeight="1" thickBot="1" x14ac:dyDescent="0.4">
      <c r="C108" s="144" t="s">
        <v>103</v>
      </c>
      <c r="D108" s="145"/>
      <c r="E108" s="145"/>
      <c r="F108" s="146"/>
      <c r="G108" s="158"/>
      <c r="H108" s="159"/>
      <c r="I108" s="159"/>
      <c r="J108" s="159"/>
      <c r="K108" s="159"/>
      <c r="L108" s="159"/>
      <c r="M108" s="59"/>
      <c r="N108" s="60">
        <f>N102+N104+N105+N106+N107</f>
        <v>200000</v>
      </c>
      <c r="O108" s="60">
        <f>O102+O104+O105+O106+O107</f>
        <v>150000</v>
      </c>
      <c r="P108" s="60">
        <f>P102+P104+P105+P106+P107</f>
        <v>350000</v>
      </c>
      <c r="Q108" s="61">
        <f>Q102+Q104+Q105+Q106+Q107</f>
        <v>202686.09977196372</v>
      </c>
      <c r="R108" s="60">
        <f>R102+R104+R105+R106+R107</f>
        <v>147313.90022803628</v>
      </c>
      <c r="S108" s="28"/>
      <c r="T108" s="29"/>
      <c r="V108" s="29"/>
      <c r="W108" s="29"/>
    </row>
    <row r="109" spans="3:23" ht="15" thickBot="1" x14ac:dyDescent="0.4">
      <c r="C109" s="152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4"/>
      <c r="S109" s="28"/>
      <c r="T109" s="29"/>
      <c r="V109" s="29"/>
      <c r="W109" s="29"/>
    </row>
    <row r="110" spans="3:23" ht="14.5" customHeight="1" thickBot="1" x14ac:dyDescent="0.4">
      <c r="C110" s="135" t="s">
        <v>104</v>
      </c>
      <c r="D110" s="136"/>
      <c r="E110" s="137"/>
      <c r="F110" s="21" t="s">
        <v>11</v>
      </c>
      <c r="G110" s="30" t="s">
        <v>42</v>
      </c>
      <c r="H110" s="31" t="s">
        <v>42</v>
      </c>
      <c r="I110" s="31" t="s">
        <v>42</v>
      </c>
      <c r="J110" s="31" t="s">
        <v>42</v>
      </c>
      <c r="K110" s="31" t="s">
        <v>42</v>
      </c>
      <c r="L110" s="32" t="s">
        <v>42</v>
      </c>
      <c r="M110" s="21" t="s">
        <v>11</v>
      </c>
      <c r="N110" s="62">
        <f>SUM(N8,N11,N14,N17,N20,N23,N27,N30,N33,N36,N39,N42,N45,N48,N51,N54,N58,N61,N64,N67,N70,N73,N76,N81,N84,N88,N91,N95,N98,N102,N104,N107)*7%</f>
        <v>40600.000000000007</v>
      </c>
      <c r="O110" s="62">
        <f>SUM(O8,O11,O14,O17,O20,O23,O27,O30,O33,O36,O39,O42,O45,O48,O51,O54,O58,O61,O64,O67,O70,O73,O76,O81,O84,O88,O91,O95,O98,O102,O104,O107)*7%</f>
        <v>30450.000000000004</v>
      </c>
      <c r="P110" s="62">
        <f t="shared" ref="P110" si="9">N110+O110</f>
        <v>71050.000000000015</v>
      </c>
      <c r="Q110" s="33">
        <f>SUM(Q8,Q11,Q14,Q17,Q20,Q23,Q27,Q30,Q33,Q36,Q39,Q42,Q45,Q48,Q51,Q54,Q58,Q61,Q64,Q67,Q70,Q73,Q76,Q81,Q84,Q88,Q91,Q95,Q98,Q102,Q104,Q107)*7%</f>
        <v>43904.935184037458</v>
      </c>
      <c r="R110" s="27">
        <f>P110-Q110</f>
        <v>27145.064815962556</v>
      </c>
      <c r="S110" s="28"/>
      <c r="T110" s="29"/>
      <c r="V110" s="29"/>
      <c r="W110" s="29"/>
    </row>
    <row r="111" spans="3:23" ht="16.5" customHeight="1" thickBot="1" x14ac:dyDescent="0.4">
      <c r="C111" s="138"/>
      <c r="D111" s="139"/>
      <c r="E111" s="140"/>
      <c r="F111" s="21" t="s">
        <v>12</v>
      </c>
      <c r="G111" s="30" t="s">
        <v>42</v>
      </c>
      <c r="H111" s="31" t="s">
        <v>42</v>
      </c>
      <c r="I111" s="31" t="s">
        <v>42</v>
      </c>
      <c r="J111" s="31" t="s">
        <v>42</v>
      </c>
      <c r="K111" s="31" t="s">
        <v>42</v>
      </c>
      <c r="L111" s="32" t="s">
        <v>42</v>
      </c>
      <c r="M111" s="21" t="s">
        <v>12</v>
      </c>
      <c r="N111" s="62">
        <v>13235.404000000002</v>
      </c>
      <c r="O111" s="62">
        <v>9926.5529999999999</v>
      </c>
      <c r="P111" s="62">
        <f>N111+O111</f>
        <v>23161.957000000002</v>
      </c>
      <c r="Q111" s="33">
        <f>SUM(Q9,Q12,Q15,Q18,Q21,Q24,Q28,Q31,Q34,Q37,Q40,Q43,Q46,Q49,Q52,Q55,Q59,Q62,Q65,Q68,Q71,Q74,Q77,Q82,Q85,Q89,Q92,Q96,Q99,Q105)*7%</f>
        <v>22287.4113</v>
      </c>
      <c r="R111" s="27">
        <f t="shared" ref="R111:R112" si="10">P111-Q111</f>
        <v>874.5457000000024</v>
      </c>
      <c r="S111" s="28"/>
      <c r="T111" s="29"/>
      <c r="U111" s="29"/>
      <c r="W111" s="29"/>
    </row>
    <row r="112" spans="3:23" ht="15" thickBot="1" x14ac:dyDescent="0.4">
      <c r="C112" s="141"/>
      <c r="D112" s="142"/>
      <c r="E112" s="143"/>
      <c r="F112" s="21" t="s">
        <v>13</v>
      </c>
      <c r="G112" s="30"/>
      <c r="H112" s="31" t="s">
        <v>42</v>
      </c>
      <c r="I112" s="31" t="s">
        <v>42</v>
      </c>
      <c r="J112" s="31" t="s">
        <v>42</v>
      </c>
      <c r="K112" s="31" t="s">
        <v>42</v>
      </c>
      <c r="L112" s="32" t="s">
        <v>42</v>
      </c>
      <c r="M112" s="21" t="s">
        <v>13</v>
      </c>
      <c r="N112" s="62">
        <v>11264.596000000001</v>
      </c>
      <c r="O112" s="62">
        <v>8448.4470000000001</v>
      </c>
      <c r="P112" s="62">
        <f>N112+O112</f>
        <v>19713.043000000001</v>
      </c>
      <c r="Q112" s="33">
        <f>SUM(Q10,Q13,Q16,Q19,Q22,Q25,Q29,Q32,Q35,Q38,Q41,Q44,Q47,Q50,Q53,Q56,Q60,Q63,Q66,Q69,Q72,Q75,Q78,Q83,Q86,Q90,Q93,Q97,Q100,Q106)*7%</f>
        <v>7321.2524000000012</v>
      </c>
      <c r="R112" s="27">
        <f t="shared" si="10"/>
        <v>12391.7906</v>
      </c>
      <c r="S112" s="28"/>
      <c r="T112" s="29"/>
      <c r="U112" s="29"/>
      <c r="W112" s="29"/>
    </row>
    <row r="113" spans="3:23" s="66" customFormat="1" ht="20.5" customHeight="1" thickBot="1" x14ac:dyDescent="0.4">
      <c r="C113" s="165" t="s">
        <v>105</v>
      </c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63">
        <f>N101+N108+SUM(N110:N112)</f>
        <v>995100</v>
      </c>
      <c r="O113" s="63">
        <f>O101+O108+SUM(O110:O112)</f>
        <v>746325</v>
      </c>
      <c r="P113" s="63">
        <f>P101+P108+SUM(P110:P112)</f>
        <v>1741425</v>
      </c>
      <c r="Q113" s="64">
        <f>Q101+Q108+SUM(Q110:Q112)</f>
        <v>1123707.8686560011</v>
      </c>
      <c r="R113" s="65">
        <f>R101+R108+SUM(R110:R112)</f>
        <v>617717.13134399883</v>
      </c>
      <c r="S113" s="28">
        <v>0.40226081324508667</v>
      </c>
      <c r="T113" s="29"/>
      <c r="U113" s="29"/>
      <c r="V113"/>
      <c r="W113" s="29"/>
    </row>
    <row r="114" spans="3:23" x14ac:dyDescent="0.35">
      <c r="S114" s="67"/>
      <c r="T114" s="29"/>
      <c r="U114" s="29"/>
    </row>
    <row r="115" spans="3:23" ht="15" thickBot="1" x14ac:dyDescent="0.4">
      <c r="N115" s="68"/>
      <c r="O115" s="68"/>
      <c r="P115" s="68"/>
      <c r="Q115" s="69"/>
      <c r="R115" s="70"/>
      <c r="T115" s="9"/>
    </row>
    <row r="116" spans="3:23" x14ac:dyDescent="0.35">
      <c r="C116" s="160" t="s">
        <v>106</v>
      </c>
      <c r="D116" s="161"/>
      <c r="E116" s="162"/>
      <c r="N116" s="68"/>
      <c r="O116" s="68"/>
      <c r="P116" s="68"/>
      <c r="Q116" s="69"/>
      <c r="R116" s="70"/>
      <c r="T116" s="71"/>
    </row>
    <row r="117" spans="3:23" x14ac:dyDescent="0.35">
      <c r="C117" s="72">
        <v>1</v>
      </c>
      <c r="D117" s="2" t="s">
        <v>107</v>
      </c>
      <c r="E117" s="73">
        <v>231093.38584030545</v>
      </c>
      <c r="N117" s="77"/>
      <c r="O117" s="77"/>
      <c r="P117" s="77"/>
      <c r="Q117" s="67"/>
      <c r="R117" s="17"/>
      <c r="S117" s="12"/>
      <c r="T117" s="9"/>
    </row>
    <row r="118" spans="3:23" x14ac:dyDescent="0.35">
      <c r="C118" s="72">
        <v>2</v>
      </c>
      <c r="D118" s="2" t="s">
        <v>108</v>
      </c>
      <c r="E118" s="74">
        <v>134905.89000000001</v>
      </c>
      <c r="F118" s="11"/>
      <c r="N118" s="70"/>
      <c r="O118" s="70"/>
      <c r="S118" s="12"/>
    </row>
    <row r="119" spans="3:23" x14ac:dyDescent="0.35">
      <c r="C119" s="72">
        <v>3</v>
      </c>
      <c r="D119" s="75" t="s">
        <v>60</v>
      </c>
      <c r="E119" s="76">
        <v>0</v>
      </c>
      <c r="F119" s="11"/>
      <c r="M119" s="167" t="s">
        <v>110</v>
      </c>
      <c r="N119" s="168"/>
      <c r="O119" s="79"/>
      <c r="P119" s="79"/>
      <c r="Q119" s="80">
        <f>Q113+E121</f>
        <v>1489707.1444963065</v>
      </c>
      <c r="R119" s="81">
        <f>Q119/P113</f>
        <v>0.85545294485625656</v>
      </c>
      <c r="S119" s="17"/>
      <c r="T119" s="29"/>
    </row>
    <row r="120" spans="3:23" ht="15" thickBot="1" x14ac:dyDescent="0.4">
      <c r="C120" s="72">
        <v>4</v>
      </c>
      <c r="D120" s="75" t="s">
        <v>109</v>
      </c>
      <c r="E120" s="76">
        <v>0</v>
      </c>
      <c r="F120" s="11"/>
      <c r="S120" s="12"/>
      <c r="T120" s="29"/>
    </row>
    <row r="121" spans="3:23" ht="15" thickBot="1" x14ac:dyDescent="0.4">
      <c r="C121" s="163" t="s">
        <v>14</v>
      </c>
      <c r="D121" s="164"/>
      <c r="E121" s="78">
        <f>SUM(E117:E120)</f>
        <v>365999.27584030549</v>
      </c>
      <c r="T121" s="29"/>
    </row>
    <row r="122" spans="3:23" x14ac:dyDescent="0.35">
      <c r="F122" s="11"/>
      <c r="M122" s="17"/>
      <c r="N122" s="17"/>
      <c r="O122" s="67"/>
      <c r="S122" s="12"/>
      <c r="T122" s="29"/>
    </row>
    <row r="123" spans="3:23" ht="15" thickBot="1" x14ac:dyDescent="0.4">
      <c r="M123" s="15"/>
      <c r="N123" s="15"/>
      <c r="P123" s="29"/>
      <c r="S123" s="12"/>
    </row>
    <row r="124" spans="3:23" x14ac:dyDescent="0.35">
      <c r="C124" s="160" t="s">
        <v>111</v>
      </c>
      <c r="D124" s="161"/>
      <c r="E124" s="162"/>
      <c r="T124" s="9"/>
      <c r="U124" s="11"/>
    </row>
    <row r="125" spans="3:23" x14ac:dyDescent="0.35">
      <c r="C125" s="72">
        <v>1</v>
      </c>
      <c r="D125" s="2"/>
      <c r="E125" s="82"/>
      <c r="F125" s="12"/>
      <c r="M125" s="15"/>
      <c r="N125" s="12"/>
      <c r="S125" s="29"/>
      <c r="T125" s="83"/>
    </row>
    <row r="126" spans="3:23" x14ac:dyDescent="0.35">
      <c r="C126" s="72">
        <v>2</v>
      </c>
      <c r="D126" s="2"/>
      <c r="E126" s="82"/>
      <c r="F126" s="11"/>
      <c r="K126" s="17"/>
      <c r="M126" s="17"/>
      <c r="N126" s="17"/>
      <c r="S126" s="29"/>
      <c r="T126" s="9"/>
    </row>
    <row r="127" spans="3:23" ht="15" thickBot="1" x14ac:dyDescent="0.4">
      <c r="C127" s="84">
        <v>3</v>
      </c>
      <c r="D127" s="75"/>
      <c r="E127" s="76"/>
      <c r="K127" s="17"/>
      <c r="M127" s="17"/>
      <c r="N127" s="17"/>
      <c r="O127" s="17"/>
      <c r="P127" s="17"/>
    </row>
    <row r="128" spans="3:23" ht="15" thickBot="1" x14ac:dyDescent="0.4">
      <c r="C128" s="163" t="s">
        <v>14</v>
      </c>
      <c r="D128" s="164"/>
      <c r="E128" s="78">
        <f>SUM(E125:E127)</f>
        <v>0</v>
      </c>
      <c r="I128" s="17"/>
      <c r="J128" s="17"/>
      <c r="M128" s="17"/>
      <c r="N128" s="17"/>
      <c r="O128" s="17"/>
      <c r="P128" s="17"/>
    </row>
    <row r="129" spans="3:20" x14ac:dyDescent="0.35">
      <c r="I129" s="17"/>
      <c r="J129" s="17"/>
      <c r="L129" s="17"/>
    </row>
    <row r="130" spans="3:20" ht="15" thickBot="1" x14ac:dyDescent="0.4">
      <c r="L130" s="17"/>
      <c r="O130" s="9"/>
      <c r="T130" s="67"/>
    </row>
    <row r="131" spans="3:20" x14ac:dyDescent="0.35">
      <c r="C131" s="160" t="s">
        <v>111</v>
      </c>
      <c r="D131" s="161"/>
      <c r="E131" s="162"/>
      <c r="N131" s="85"/>
      <c r="T131" s="11"/>
    </row>
    <row r="132" spans="3:20" x14ac:dyDescent="0.35">
      <c r="C132" s="72">
        <v>1</v>
      </c>
      <c r="D132" s="2"/>
      <c r="E132" s="82"/>
      <c r="N132" s="85"/>
      <c r="T132" s="11"/>
    </row>
    <row r="133" spans="3:20" x14ac:dyDescent="0.35">
      <c r="C133" s="72">
        <v>2</v>
      </c>
      <c r="D133" s="2"/>
      <c r="E133" s="82"/>
      <c r="T133" s="11"/>
    </row>
    <row r="134" spans="3:20" ht="15" thickBot="1" x14ac:dyDescent="0.4">
      <c r="C134" s="84">
        <v>3</v>
      </c>
      <c r="D134" s="75"/>
      <c r="E134" s="76"/>
    </row>
    <row r="135" spans="3:20" ht="15" thickBot="1" x14ac:dyDescent="0.4">
      <c r="C135" s="163" t="s">
        <v>14</v>
      </c>
      <c r="D135" s="164"/>
      <c r="E135" s="78">
        <f>SUM(E132:E134)</f>
        <v>0</v>
      </c>
    </row>
  </sheetData>
  <sheetProtection algorithmName="SHA-512" hashValue="PZAlrudvEdIwAbypqrIbyFkQUTr4Bw0WnB17xP3OtKBedK9Cu0pHRlxI6OZgnIWiqDZ0rfLnluv0p81ER4/TIg==" saltValue="ln0R14qIohnQ1iGGR5lM6w==" spinCount="100000" sheet="1" objects="1" scenarios="1"/>
  <mergeCells count="72">
    <mergeCell ref="C131:E131"/>
    <mergeCell ref="C135:D135"/>
    <mergeCell ref="C113:M113"/>
    <mergeCell ref="C116:E116"/>
    <mergeCell ref="C121:D121"/>
    <mergeCell ref="M119:N119"/>
    <mergeCell ref="C124:E124"/>
    <mergeCell ref="C128:D128"/>
    <mergeCell ref="C110:E112"/>
    <mergeCell ref="C95:E97"/>
    <mergeCell ref="C98:E100"/>
    <mergeCell ref="C101:F101"/>
    <mergeCell ref="G101:L101"/>
    <mergeCell ref="C102:E102"/>
    <mergeCell ref="C103:R103"/>
    <mergeCell ref="C104:E106"/>
    <mergeCell ref="C107:E107"/>
    <mergeCell ref="C108:F108"/>
    <mergeCell ref="G108:L108"/>
    <mergeCell ref="C109:R109"/>
    <mergeCell ref="C87:D87"/>
    <mergeCell ref="E87:R87"/>
    <mergeCell ref="C88:E90"/>
    <mergeCell ref="C91:E93"/>
    <mergeCell ref="C94:D94"/>
    <mergeCell ref="E94:R94"/>
    <mergeCell ref="C84:E86"/>
    <mergeCell ref="C58:E60"/>
    <mergeCell ref="C61:E63"/>
    <mergeCell ref="C64:E66"/>
    <mergeCell ref="C67:E69"/>
    <mergeCell ref="C70:E72"/>
    <mergeCell ref="C73:E75"/>
    <mergeCell ref="C76:E78"/>
    <mergeCell ref="C79:R79"/>
    <mergeCell ref="C80:D80"/>
    <mergeCell ref="E80:R80"/>
    <mergeCell ref="C81:E83"/>
    <mergeCell ref="C45:E47"/>
    <mergeCell ref="C48:E50"/>
    <mergeCell ref="C51:E53"/>
    <mergeCell ref="C54:E56"/>
    <mergeCell ref="C57:D57"/>
    <mergeCell ref="E57:R57"/>
    <mergeCell ref="C42:E44"/>
    <mergeCell ref="C14:E16"/>
    <mergeCell ref="C17:E19"/>
    <mergeCell ref="C20:E22"/>
    <mergeCell ref="C23:E25"/>
    <mergeCell ref="C26:D26"/>
    <mergeCell ref="E26:R26"/>
    <mergeCell ref="C27:E29"/>
    <mergeCell ref="C30:E32"/>
    <mergeCell ref="C33:E35"/>
    <mergeCell ref="C36:E38"/>
    <mergeCell ref="C39:E41"/>
    <mergeCell ref="C11:E13"/>
    <mergeCell ref="C2:S2"/>
    <mergeCell ref="C3:S3"/>
    <mergeCell ref="C4:D4"/>
    <mergeCell ref="E4:S4"/>
    <mergeCell ref="C5:E7"/>
    <mergeCell ref="F5:F7"/>
    <mergeCell ref="G5:L6"/>
    <mergeCell ref="M5:M7"/>
    <mergeCell ref="N5:N7"/>
    <mergeCell ref="O5:O7"/>
    <mergeCell ref="P5:P7"/>
    <mergeCell ref="Q5:Q7"/>
    <mergeCell ref="R5:R7"/>
    <mergeCell ref="S5:S7"/>
    <mergeCell ref="C8:E10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7"/>
  <sheetViews>
    <sheetView tabSelected="1" workbookViewId="0">
      <selection activeCell="H14" sqref="H14"/>
    </sheetView>
  </sheetViews>
  <sheetFormatPr defaultRowHeight="14.5" x14ac:dyDescent="0.35"/>
  <cols>
    <col min="2" max="2" width="3.6328125" customWidth="1"/>
    <col min="3" max="3" width="8.36328125" customWidth="1"/>
    <col min="4" max="4" width="13.26953125" customWidth="1"/>
    <col min="5" max="7" width="13.7265625" customWidth="1"/>
    <col min="8" max="8" width="18.26953125" customWidth="1"/>
    <col min="9" max="9" width="14.7265625" customWidth="1"/>
    <col min="10" max="10" width="13.7265625" customWidth="1"/>
    <col min="11" max="11" width="15.6328125" customWidth="1"/>
    <col min="12" max="12" width="13.1796875" customWidth="1"/>
  </cols>
  <sheetData>
    <row r="2" spans="2:12" x14ac:dyDescent="0.35">
      <c r="B2" s="169" t="s">
        <v>0</v>
      </c>
      <c r="C2" s="169"/>
      <c r="D2" s="169"/>
      <c r="E2" s="169"/>
      <c r="F2" s="169"/>
      <c r="G2" s="169"/>
      <c r="H2" s="169"/>
    </row>
    <row r="3" spans="2:12" x14ac:dyDescent="0.35">
      <c r="B3" s="170" t="s">
        <v>1</v>
      </c>
      <c r="C3" s="170"/>
      <c r="D3" s="170"/>
      <c r="E3" s="170"/>
      <c r="F3" s="170"/>
      <c r="G3" s="170"/>
      <c r="H3" s="170"/>
    </row>
    <row r="4" spans="2:12" x14ac:dyDescent="0.35">
      <c r="B4" s="16"/>
      <c r="C4" s="16"/>
      <c r="D4" s="16"/>
      <c r="E4" s="16" t="s">
        <v>16</v>
      </c>
      <c r="F4" s="16" t="s">
        <v>17</v>
      </c>
      <c r="G4" s="16" t="s">
        <v>18</v>
      </c>
      <c r="H4" s="16" t="s">
        <v>19</v>
      </c>
      <c r="I4" s="2" t="s">
        <v>20</v>
      </c>
      <c r="J4" s="2" t="s">
        <v>21</v>
      </c>
      <c r="K4" s="2" t="s">
        <v>22</v>
      </c>
      <c r="L4" s="2" t="s">
        <v>112</v>
      </c>
    </row>
    <row r="5" spans="2:12" ht="29" x14ac:dyDescent="0.35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15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113</v>
      </c>
    </row>
    <row r="6" spans="2:12" x14ac:dyDescent="0.35">
      <c r="B6" s="2">
        <v>1</v>
      </c>
      <c r="C6" s="2" t="s">
        <v>11</v>
      </c>
      <c r="D6" s="3">
        <v>1551500</v>
      </c>
      <c r="E6" s="3">
        <v>620600</v>
      </c>
      <c r="F6" s="3">
        <v>465450</v>
      </c>
      <c r="G6" s="3">
        <f>E6+F6</f>
        <v>1086050</v>
      </c>
      <c r="H6" s="3">
        <v>671118.2949560011</v>
      </c>
      <c r="I6" s="4">
        <v>365999.27584030549</v>
      </c>
      <c r="J6" s="3">
        <f>G6-H6</f>
        <v>414931.7050439989</v>
      </c>
      <c r="K6" s="5">
        <f>(I6+H6)/G6</f>
        <v>0.95494458891976119</v>
      </c>
      <c r="L6" s="86">
        <f>G6-H6-I6</f>
        <v>48932.429203693406</v>
      </c>
    </row>
    <row r="7" spans="2:12" x14ac:dyDescent="0.35">
      <c r="B7" s="2">
        <v>2</v>
      </c>
      <c r="C7" s="2" t="s">
        <v>12</v>
      </c>
      <c r="D7" s="3">
        <v>505782</v>
      </c>
      <c r="E7" s="3">
        <v>202312.8</v>
      </c>
      <c r="F7" s="3">
        <v>151734.45299999998</v>
      </c>
      <c r="G7" s="3">
        <f t="shared" ref="G7:G8" si="0">E7+F7</f>
        <v>354047.25299999997</v>
      </c>
      <c r="H7" s="3">
        <v>340679.00129999995</v>
      </c>
      <c r="I7" s="3">
        <v>0</v>
      </c>
      <c r="J7" s="3">
        <f t="shared" ref="J7:J8" si="1">G7-H7</f>
        <v>13368.251700000023</v>
      </c>
      <c r="K7" s="5">
        <f t="shared" ref="K7:K8" si="2">(I7+H7)/G7</f>
        <v>0.96224161722277213</v>
      </c>
      <c r="L7" s="86">
        <f t="shared" ref="L7:L8" si="3">G7-H7-I7</f>
        <v>13368.251700000023</v>
      </c>
    </row>
    <row r="8" spans="2:12" x14ac:dyDescent="0.35">
      <c r="B8" s="2">
        <v>3</v>
      </c>
      <c r="C8" s="2" t="s">
        <v>13</v>
      </c>
      <c r="D8" s="3">
        <v>430468</v>
      </c>
      <c r="E8" s="3">
        <v>172187.2</v>
      </c>
      <c r="F8" s="3">
        <v>129140.54700000001</v>
      </c>
      <c r="G8" s="3">
        <f t="shared" si="0"/>
        <v>301327.74700000003</v>
      </c>
      <c r="H8" s="3">
        <v>111910.5724</v>
      </c>
      <c r="I8" s="3">
        <v>0</v>
      </c>
      <c r="J8" s="3">
        <f t="shared" si="1"/>
        <v>189417.17460000003</v>
      </c>
      <c r="K8" s="5">
        <f t="shared" si="2"/>
        <v>0.37139152804271952</v>
      </c>
      <c r="L8" s="86">
        <f t="shared" si="3"/>
        <v>189417.17460000003</v>
      </c>
    </row>
    <row r="9" spans="2:12" x14ac:dyDescent="0.35">
      <c r="B9" s="2"/>
      <c r="C9" s="6" t="s">
        <v>14</v>
      </c>
      <c r="D9" s="7">
        <f>SUM(D6:D8)</f>
        <v>2487750</v>
      </c>
      <c r="E9" s="7">
        <f t="shared" ref="E9:H9" si="4">SUM(E6:E8)</f>
        <v>995100</v>
      </c>
      <c r="F9" s="7">
        <f>SUM(F6:F8)</f>
        <v>746325</v>
      </c>
      <c r="G9" s="7">
        <f>SUM(G6:G8)</f>
        <v>1741425</v>
      </c>
      <c r="H9" s="7">
        <f t="shared" si="4"/>
        <v>1123707.8686560011</v>
      </c>
      <c r="I9" s="7">
        <f>SUM(I6:I8)</f>
        <v>365999.27584030549</v>
      </c>
      <c r="J9" s="7">
        <f>SUM(J6:J8)</f>
        <v>617717.13134399895</v>
      </c>
      <c r="K9" s="8">
        <f>(I9+H9)/G9</f>
        <v>0.85545294485625656</v>
      </c>
      <c r="L9" s="87">
        <f>SUM(L6:L8)</f>
        <v>251717.85550369346</v>
      </c>
    </row>
    <row r="10" spans="2:12" x14ac:dyDescent="0.35">
      <c r="I10" s="9"/>
    </row>
    <row r="11" spans="2:12" x14ac:dyDescent="0.35">
      <c r="H11" s="10"/>
      <c r="I11" s="15"/>
      <c r="J11" s="11"/>
    </row>
    <row r="12" spans="2:12" x14ac:dyDescent="0.35">
      <c r="H12" s="9"/>
      <c r="I12" s="11"/>
      <c r="J12" s="10"/>
    </row>
    <row r="13" spans="2:12" x14ac:dyDescent="0.35">
      <c r="H13" s="12"/>
    </row>
    <row r="14" spans="2:12" x14ac:dyDescent="0.35">
      <c r="D14" s="9"/>
      <c r="E14" s="13"/>
      <c r="F14" s="9"/>
      <c r="G14" s="9"/>
      <c r="H14" s="15"/>
      <c r="J14" s="14"/>
    </row>
    <row r="15" spans="2:12" x14ac:dyDescent="0.35">
      <c r="D15" s="9"/>
      <c r="E15" s="9"/>
      <c r="F15" s="9"/>
      <c r="G15" s="9"/>
      <c r="H15" s="9"/>
      <c r="I15" s="9"/>
      <c r="J15" s="9"/>
    </row>
    <row r="16" spans="2:12" x14ac:dyDescent="0.35">
      <c r="D16" s="9"/>
      <c r="E16" s="9"/>
      <c r="F16" s="9"/>
      <c r="G16" s="9"/>
      <c r="H16" s="9"/>
      <c r="I16" s="9"/>
      <c r="J16" s="9"/>
    </row>
    <row r="17" spans="8:9" x14ac:dyDescent="0.35">
      <c r="H17" s="9"/>
      <c r="I17" s="9"/>
    </row>
  </sheetData>
  <mergeCells count="2">
    <mergeCell ref="B2:H2"/>
    <mergeCell ref="B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PBF</vt:lpstr>
      <vt:lpstr>Summary</vt:lpstr>
      <vt:lpstr>PBF!Print_Area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N. Tuwangye</dc:creator>
  <cp:lastModifiedBy>Tech</cp:lastModifiedBy>
  <dcterms:created xsi:type="dcterms:W3CDTF">2015-06-05T18:17:20Z</dcterms:created>
  <dcterms:modified xsi:type="dcterms:W3CDTF">2021-02-09T15:52:20Z</dcterms:modified>
</cp:coreProperties>
</file>