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CT_provider\Downloads\RAPPORT_ANNUEL_2020\PROJET_VANILLE\"/>
    </mc:Choice>
  </mc:AlternateContent>
  <bookViews>
    <workbookView xWindow="0" yWindow="0" windowWidth="20490" windowHeight="6150" activeTab="1"/>
  </bookViews>
  <sheets>
    <sheet name="Sheet1" sheetId="1" r:id="rId1"/>
    <sheet name="Sheet2"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2" l="1"/>
  <c r="D48" i="1"/>
  <c r="D13" i="2" s="1"/>
  <c r="F48" i="1"/>
  <c r="D10" i="2" l="1"/>
  <c r="D14" i="2" s="1"/>
  <c r="D51" i="1"/>
  <c r="H46" i="1" l="1"/>
  <c r="G46" i="1"/>
  <c r="F46" i="1"/>
  <c r="E46" i="1"/>
  <c r="D46" i="1"/>
  <c r="C46" i="1"/>
  <c r="H40" i="1"/>
  <c r="G40" i="1"/>
  <c r="F40" i="1"/>
  <c r="E40" i="1"/>
  <c r="D40" i="1"/>
  <c r="C40" i="1"/>
  <c r="H35" i="1"/>
  <c r="G35" i="1"/>
  <c r="F35" i="1"/>
  <c r="E35" i="1"/>
  <c r="D35" i="1"/>
  <c r="C35" i="1"/>
  <c r="H29" i="1"/>
  <c r="G29" i="1"/>
  <c r="F29" i="1"/>
  <c r="E29" i="1"/>
  <c r="D29" i="1"/>
  <c r="C29" i="1"/>
  <c r="H18" i="1"/>
  <c r="G18" i="1"/>
  <c r="F18" i="1"/>
  <c r="E18" i="1"/>
  <c r="D18" i="1"/>
  <c r="C18" i="1"/>
  <c r="H24" i="1"/>
  <c r="G24" i="1"/>
  <c r="F24" i="1"/>
  <c r="E24" i="1"/>
  <c r="D24" i="1"/>
  <c r="C24" i="1"/>
  <c r="H13" i="1"/>
  <c r="G13" i="1"/>
  <c r="F13" i="1"/>
  <c r="E13" i="1"/>
  <c r="D13" i="1"/>
  <c r="C13" i="1"/>
  <c r="F51" i="1"/>
  <c r="F52" i="1" l="1"/>
  <c r="D52" i="1"/>
  <c r="H51" i="1"/>
  <c r="H52" i="1" s="1"/>
  <c r="H54" i="1" s="1"/>
  <c r="G51" i="1"/>
  <c r="G52" i="1" s="1"/>
  <c r="E51" i="1"/>
  <c r="E52" i="1" s="1"/>
  <c r="C51" i="1"/>
  <c r="C52" i="1" s="1"/>
  <c r="C14" i="2"/>
  <c r="C16" i="2" s="1"/>
  <c r="J13" i="2"/>
  <c r="I13" i="2"/>
  <c r="J12" i="2"/>
  <c r="I12" i="2"/>
  <c r="J11" i="2"/>
  <c r="I11" i="2"/>
  <c r="J10" i="2"/>
  <c r="I10" i="2"/>
  <c r="J9" i="2"/>
  <c r="I9" i="2"/>
  <c r="J8" i="2"/>
  <c r="I8" i="2"/>
  <c r="J7" i="2"/>
  <c r="I7" i="2"/>
  <c r="D53" i="1" l="1"/>
  <c r="D15" i="2" s="1"/>
  <c r="F53" i="1"/>
  <c r="F15" i="2" s="1"/>
  <c r="K10" i="2"/>
  <c r="K7" i="2"/>
  <c r="K12" i="2"/>
  <c r="E53" i="1"/>
  <c r="E54" i="1" s="1"/>
  <c r="G53" i="1"/>
  <c r="G54" i="1" s="1"/>
  <c r="K9" i="2"/>
  <c r="K13" i="2"/>
  <c r="K11" i="2"/>
  <c r="K8" i="2"/>
  <c r="D54" i="1" l="1"/>
  <c r="F54" i="1"/>
  <c r="C53" i="1"/>
  <c r="C54" i="1" l="1"/>
  <c r="H14" i="2"/>
  <c r="F14" i="2" l="1"/>
  <c r="J14" i="2" s="1"/>
  <c r="E14" i="2"/>
  <c r="E15" i="2" l="1"/>
  <c r="D16" i="2"/>
  <c r="F16" i="2" l="1"/>
  <c r="J15" i="2"/>
  <c r="E16" i="2"/>
  <c r="H16" i="2"/>
  <c r="G14" i="2"/>
  <c r="I14" i="2" s="1"/>
  <c r="K14" i="2" s="1"/>
  <c r="J16" i="2" l="1"/>
  <c r="G16" i="2" l="1"/>
  <c r="I16" i="2" s="1"/>
  <c r="K16" i="2" s="1"/>
  <c r="I15" i="2"/>
  <c r="K15" i="2" s="1"/>
</calcChain>
</file>

<file path=xl/sharedStrings.xml><?xml version="1.0" encoding="utf-8"?>
<sst xmlns="http://schemas.openxmlformats.org/spreadsheetml/2006/main" count="121" uniqueCount="107">
  <si>
    <t>CATEGORIES</t>
  </si>
  <si>
    <t>TOTAL</t>
  </si>
  <si>
    <t>Nombre de resultat/ produit</t>
  </si>
  <si>
    <t>Formulation du resultat/ produit/ activite</t>
  </si>
  <si>
    <t>Tableau 2 - Budget de projet PBF par categorie de cout de l'ONU</t>
  </si>
  <si>
    <t>Note: S'il s'agit d'une revision budgetaire, veuillez inclure des colonnes additionnelles pour montrer les changements</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</si>
  <si>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</si>
  <si>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</si>
  <si>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</si>
  <si>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</si>
  <si>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</si>
  <si>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</si>
  <si>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</si>
  <si>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</si>
  <si>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</si>
  <si>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Coût indirect (7%)</t>
  </si>
  <si>
    <t>BUDGET TOTAL DU PROJET</t>
  </si>
  <si>
    <t>UNFPA</t>
  </si>
  <si>
    <t>Budget</t>
  </si>
  <si>
    <t>Réalisation</t>
  </si>
  <si>
    <t>Exécution</t>
  </si>
  <si>
    <t>ILO</t>
  </si>
  <si>
    <t>UNICEF</t>
  </si>
  <si>
    <t>Résultat 2 : La collaboration entre les communautés et les forces de défense et de sécurité, ainsi que des réponses communes, sont promues</t>
  </si>
  <si>
    <t xml:space="preserve">Résultat 3 - Les jeunes filles et garçons vulnérables sont encouragés et soutenus pour prévenir leur enrôlement dans la délinquance et la violence </t>
  </si>
  <si>
    <t>3.1.2 - Organiser des dialogues avec les jeunes membres des groupes « Foroches » en vue de véhiculer des messages liés à la non-violence, à la culture du vivre ensemble, etc,</t>
  </si>
  <si>
    <t>3.1.3 - Organiser des activités culturelles et sportives à destination des jeunes, en particulier les membres des différents groupes « Foroches »</t>
  </si>
  <si>
    <t>OIT : Coordonnateur, Assitant Administratif et financier
UNICEF : Field Officer Protection de l'enfant Sava, Field Officer Protection de l'enfant Diana, Spécialiste communication, Spécialiste suivi et évaluation
UNFPA : Spécialiste jeune et consolidation de la paix, Chargé de programme adolescents, jeunes et VIH/SIDA</t>
  </si>
  <si>
    <t>coûts de fonctionnement du projet.</t>
  </si>
  <si>
    <t>Coûts operationnels</t>
  </si>
  <si>
    <t xml:space="preserve">Coût de personnel du projet </t>
  </si>
  <si>
    <t>Budget de suivi</t>
  </si>
  <si>
    <t>Enquêtes de référence et de perception, Missions de suivi de terrain</t>
  </si>
  <si>
    <t>Budget pour l'évaluation finale indépendante</t>
  </si>
  <si>
    <t>Evaluation finale à la fin du projet</t>
  </si>
  <si>
    <t>Total coût supplémentaire</t>
  </si>
  <si>
    <t>Dépense</t>
  </si>
  <si>
    <t>Résultat 1:</t>
  </si>
  <si>
    <t xml:space="preserve"> Les autorités institutionnelles locales, régionales et nationales, les partenaires sociaux et la société civile, promeuvent plus de transparence et d’inclusion dans les décisions autour de la chaine d’approvisionnement de la filière vanille et les enjeux de la violence et de l’insécurité y afférents</t>
  </si>
  <si>
    <t>Un processus de concertation et de prise de décision (dialogue social) inclusif des acteurs clefs concernant la chaîne d’approvisionnement de la filière vanille est facilité</t>
  </si>
  <si>
    <t>Produit 1.1</t>
  </si>
  <si>
    <t xml:space="preserve"> Réaliser une cartographie des acteurs et des interventions autour de la chaîne d’approvisionnement de la filière vanille</t>
  </si>
  <si>
    <t xml:space="preserve">Activité 1.1.1 </t>
  </si>
  <si>
    <t>Activité 3.3.3</t>
  </si>
  <si>
    <t>Activité 1.1.2</t>
  </si>
  <si>
    <t>Activité 1.1.3</t>
  </si>
  <si>
    <t>Activité 1.1.4</t>
  </si>
  <si>
    <t xml:space="preserve"> Mener des activités de renforcement de capacités des structures et groupes d’acteurs clefs (OSC, partenaires sociaux, producteurs, secteur privé, etc) pour une meilleure inclusivité </t>
  </si>
  <si>
    <t>Organiser des séries de séances de dialogue social inclusif sur les questions clés de la filière vanille, notamment les questions de réglementation du secteur (Etat, opérateurs économiques, producteurs, collectivités, société civile)</t>
  </si>
  <si>
    <t xml:space="preserve"> Mener un plaidoyer au niveau national pour la révision de la politique pénale de la vanille, et au niveau régional pour une gouvernance plus transparente et inclusive des ristournes de la vanille  </t>
  </si>
  <si>
    <t>Les institutions locales de lutte contre la corruption sont renforcées</t>
  </si>
  <si>
    <t>Produit 1.2</t>
  </si>
  <si>
    <t xml:space="preserve">Activité 1.2.1 </t>
  </si>
  <si>
    <t>Activité 1.2.2</t>
  </si>
  <si>
    <t>Activité 1.2.3</t>
  </si>
  <si>
    <t>Mener des actions de plaidoyer auprès des autorités nationales pour l'application des mesures alternatives à la détention</t>
  </si>
  <si>
    <t>Mener des interventions pour soutenir la lutte anti-corruption (appui au BIANCO en partenariat avec le projet Gouvernance financé par PBF, appui technique et renforcement de capacités des autorités, des Forces de Défense et de Sécurité (FDS) et des Tribunaux de Première Instance des zones d’intervention en matière de lutte anti-corruption) dans la filière vanille</t>
  </si>
  <si>
    <t>Appuyer les FDS pour renforcer leur contrôle dans les trois points de passage principaux de la vanille volée (Sava)</t>
  </si>
  <si>
    <t>Produit 2.1</t>
  </si>
  <si>
    <t>La compréhension et le rapprochement communautaire sur les questions de prévention de la violence dans le secteur de la vanille et les enjeux y afférents sont améliorés</t>
  </si>
  <si>
    <t xml:space="preserve"> Sensibiliser les communautés et le secteur privé sur les causes et les conséquences de la violence dans le secteur de la vanille, le respect mutuel, la solidarité et l’entraide, à travers les médias de proximité, les réseaux sociaux, les plateformes numériques et les pairs éducateurs</t>
  </si>
  <si>
    <t xml:space="preserve">Activité 2.1.1  </t>
  </si>
  <si>
    <t>Activité 2.1.3</t>
  </si>
  <si>
    <t>Activité 2.1.2</t>
  </si>
  <si>
    <t>Une meilleure collaboration entre les communautés et les forces de défense et de sécurité dans la prévention de la violence dans le secteur de la vanille est promue</t>
  </si>
  <si>
    <t>Produit 2.2</t>
  </si>
  <si>
    <t xml:space="preserve">Activité 2.2.1 - </t>
  </si>
  <si>
    <t>Activité 2.2.3</t>
  </si>
  <si>
    <t>Activité 2.2.2</t>
  </si>
  <si>
    <t xml:space="preserve">Appuyer la mise en place de plateformes d’échanges, l’élaboration et la mise en œuvre de plan d’action pour la prévention et les réponses à la violence dans les communautés </t>
  </si>
  <si>
    <t>Renforcer la collaboration entre les comités de vigilance et les FDS (dont par la mise en place des procédures opérationnelles standards)</t>
  </si>
  <si>
    <t>Appuyer les associations de femmes et de jeunes pour une planification et un suivi de qualité de la mise en œuvre du plan d’actions pour la prévention et les réponses à la violence au sein des communautés</t>
  </si>
  <si>
    <t xml:space="preserve">L’expansion du phénomène « foroche » vers les zones de production de vanille est mieux connue et appréhendée par les acteurs locaux et nationaux </t>
  </si>
  <si>
    <t>Produit 3.1</t>
  </si>
  <si>
    <t xml:space="preserve">Activité 3.1.1 </t>
  </si>
  <si>
    <t>Activité 3.1.2</t>
  </si>
  <si>
    <t>Activité 3.1.3</t>
  </si>
  <si>
    <t>Activité 3.1.1 - Mener une étude anthropologique sur le phénomène « Foroches », ses manifestations actuelles, ses mutations et son flux migratoire</t>
  </si>
  <si>
    <t xml:space="preserve">La résilience des jeunes vulnérables et à risque de s’engager dans la criminalité et violence liée à la filière vanille est renforcée </t>
  </si>
  <si>
    <t>Produit 3.2</t>
  </si>
  <si>
    <t xml:space="preserve">Activité 3.2.1 </t>
  </si>
  <si>
    <t>Activité 3.2.2</t>
  </si>
  <si>
    <t>Activité 3.2.3</t>
  </si>
  <si>
    <t xml:space="preserve"> Renforcer les capacités des jeunes en matière de compétences pour la vie, de culture de non-violence et de vivre ensemble</t>
  </si>
  <si>
    <t xml:space="preserve"> Soutenir les jeunes vulnérables à travers le renforcement des capacités des structures et associations de jeunesse (ceci comprendra les activités culturelles et sportives) </t>
  </si>
  <si>
    <t xml:space="preserve"> Organiser des formations professionnelles sur mesure et mener un suivi-accompagnement post formation pour les jeunes vulnérables et à risque</t>
  </si>
  <si>
    <t>Les jeunes en conflit avec la loi sont accompagnés pour prévenir leur récidive</t>
  </si>
  <si>
    <t xml:space="preserve">Produit 3.3 </t>
  </si>
  <si>
    <t xml:space="preserve"> Appuyer l’application des mesures alternatives à la détention pour les enfants en conflit avec la loi (exemple, liberté surveillée) </t>
  </si>
  <si>
    <t xml:space="preserve">Activité 3.3.1 </t>
  </si>
  <si>
    <t>Activité 3.3.4</t>
  </si>
  <si>
    <t>Activité 3.3.2</t>
  </si>
  <si>
    <t xml:space="preserve"> Soutenir les programmes d’accompagnement psychosocial pour les jeunes en conflit avec la loi et leurs familles pendant et après la détention ou les mesures alternatives à la détention, pour éviter la récidive</t>
  </si>
  <si>
    <t>Renforcer les capacités des jeunes en conflit avec la loi en matière de compétences pour la vie, de culture de non-violence et de vivre ensemble</t>
  </si>
  <si>
    <t>Organiser des formations professionnelles sur mesure et mener un suivi-accompagnement post formation pour les jeunes en conflit avec la loi</t>
  </si>
  <si>
    <t xml:space="preserve"> Organiser des dialogues communautaires et intergénérationnels sur les thématiques de la prévention de la délinquance, la violence, l’insécurité et la promotion de la cohésion sociale</t>
  </si>
  <si>
    <t>Appuyer le renforcement des mécanismes de coordination et renforcement des capacités  des différents structures et acteurs communautaires dans la prévention de la délinquance des jeunes à travers la création d’un système de référencement, la dotation d’outils de travail, la formation sur le suivi et l’évaluation, y compris le suivi des « dinam-paritra » (convention collective locale)</t>
  </si>
  <si>
    <t>TOTAL PRODUIT 2</t>
  </si>
  <si>
    <t>TOTAL PRODUIT 1.1</t>
  </si>
  <si>
    <t>TOTAL PRODUIT 1.2</t>
  </si>
  <si>
    <t>TOTAL PRODUIT 2.2</t>
  </si>
  <si>
    <t>TOTAL PRODUIT 3.1</t>
  </si>
  <si>
    <t>TOTAL PRODUIT 3.2</t>
  </si>
  <si>
    <t>TOTAL PRODUIT 3.3</t>
  </si>
  <si>
    <t>Totaux Produits et Coût Supplémentaire</t>
  </si>
  <si>
    <t>Prévention de la violence, de la délinquance juvénile et de l’insécurité dans les régions de Diana et Sava du Nord de Madagascar</t>
  </si>
  <si>
    <r>
      <t xml:space="preserve">Etat des dépenses </t>
    </r>
    <r>
      <rPr>
        <b/>
        <sz val="10"/>
        <color rgb="FFFF0000"/>
        <rFont val="Calibri"/>
        <family val="2"/>
        <scheme val="minor"/>
      </rPr>
      <t>OIT - UNICEF - UNIFPA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</si>
</sst>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 _A_r_-;\-* #,##0\ _A_r_-;_-* &quot;-&quot;\ _A_r_-;_-@_-"/>
    <numFmt numFmtId="165" formatCode="_-* #,##0.00\ _€_-;\-* #,##0.00\ _€_-;_-* &quot;-&quot;??\ _€_-;_-@_-"/>
    <numFmt numFmtId="166" formatCode="_-* #,##0\ _€_-;\-* #,##0\ _€_-;_-* &quot;-&quot;??\ _€_-;_-@_-"/>
  </numFmts>
  <fonts count="14" x14ac:knownFonts="1">
    <font>
      <sz val="11"/>
      <color theme="1"/>
      <name val="Calibri"/>
      <family val="2"/>
      <scheme val="minor"/>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b/>
      <sz val="10"/>
      <name val="Times New Roman"/>
      <family val="1"/>
    </font>
    <font>
      <b/>
      <sz val="10"/>
      <color theme="1"/>
      <name val="Calibri"/>
      <family val="2"/>
      <scheme val="minor"/>
    </font>
    <font>
      <sz val="10"/>
      <color theme="1"/>
      <name val="Calibri"/>
      <family val="2"/>
      <scheme val="minor"/>
    </font>
    <font>
      <b/>
      <sz val="10"/>
      <color rgb="FFFF0000"/>
      <name val="Calibri"/>
      <family val="2"/>
      <scheme val="minor"/>
    </font>
    <font>
      <sz val="10"/>
      <color rgb="FFFF0000"/>
      <name val="Calibri"/>
      <family val="2"/>
      <scheme val="minor"/>
    </font>
    <font>
      <b/>
      <sz val="10"/>
      <name val="Calibri"/>
      <family val="2"/>
      <scheme val="minor"/>
    </font>
  </fonts>
  <fills count="9">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bgColor indexed="64"/>
      </patternFill>
    </fill>
    <fill>
      <patternFill patternType="solid">
        <fgColor theme="0"/>
        <bgColor indexed="64"/>
      </patternFill>
    </fill>
  </fills>
  <borders count="32">
    <border>
      <left/>
      <right/>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s>
  <cellStyleXfs count="3">
    <xf numFmtId="0" fontId="0" fillId="0" borderId="0"/>
    <xf numFmtId="165" fontId="7" fillId="0" borderId="0" applyFont="0" applyFill="0" applyBorder="0" applyAlignment="0" applyProtection="0"/>
    <xf numFmtId="9" fontId="7" fillId="0" borderId="0" applyFont="0" applyFill="0" applyBorder="0" applyAlignment="0" applyProtection="0"/>
  </cellStyleXfs>
  <cellXfs count="136">
    <xf numFmtId="0" fontId="0" fillId="0" borderId="0" xfId="0"/>
    <xf numFmtId="0" fontId="1" fillId="0" borderId="0" xfId="0" applyFont="1"/>
    <xf numFmtId="0" fontId="4" fillId="0" borderId="0" xfId="0" applyFont="1"/>
    <xf numFmtId="166" fontId="0" fillId="0" borderId="0" xfId="0" applyNumberFormat="1"/>
    <xf numFmtId="9" fontId="0" fillId="0" borderId="0" xfId="2" applyFont="1"/>
    <xf numFmtId="166" fontId="0" fillId="0" borderId="0" xfId="2" applyNumberFormat="1" applyFont="1"/>
    <xf numFmtId="43" fontId="0" fillId="0" borderId="0" xfId="0" applyNumberFormat="1"/>
    <xf numFmtId="0" fontId="9" fillId="0" borderId="0" xfId="0" applyFont="1"/>
    <xf numFmtId="0" fontId="10" fillId="0" borderId="0" xfId="0" applyFont="1"/>
    <xf numFmtId="0" fontId="11" fillId="0" borderId="0" xfId="0" applyFont="1"/>
    <xf numFmtId="4" fontId="9" fillId="7" borderId="7" xfId="0" applyNumberFormat="1" applyFont="1" applyFill="1" applyBorder="1" applyAlignment="1">
      <alignment horizontal="center" vertical="center" wrapText="1"/>
    </xf>
    <xf numFmtId="4" fontId="9" fillId="7" borderId="8" xfId="0" applyNumberFormat="1" applyFont="1" applyFill="1" applyBorder="1" applyAlignment="1">
      <alignment horizontal="center" vertical="center" wrapText="1"/>
    </xf>
    <xf numFmtId="4" fontId="10" fillId="0" borderId="9" xfId="0" applyNumberFormat="1" applyFont="1" applyBorder="1" applyAlignment="1">
      <alignment vertical="center" wrapText="1"/>
    </xf>
    <xf numFmtId="4" fontId="10" fillId="8" borderId="2" xfId="0" applyNumberFormat="1" applyFont="1" applyFill="1" applyBorder="1" applyAlignment="1">
      <alignment vertical="center" wrapText="1"/>
    </xf>
    <xf numFmtId="4" fontId="9" fillId="5" borderId="9" xfId="0" applyNumberFormat="1" applyFont="1" applyFill="1" applyBorder="1" applyAlignment="1">
      <alignment vertical="center" wrapText="1"/>
    </xf>
    <xf numFmtId="4" fontId="9" fillId="6" borderId="9" xfId="0" applyNumberFormat="1" applyFont="1" applyFill="1" applyBorder="1" applyAlignment="1">
      <alignment vertical="center" wrapText="1"/>
    </xf>
    <xf numFmtId="3" fontId="10" fillId="8" borderId="9" xfId="0" applyNumberFormat="1" applyFont="1" applyFill="1" applyBorder="1" applyAlignment="1">
      <alignment vertical="top" wrapText="1"/>
    </xf>
    <xf numFmtId="4" fontId="10" fillId="0" borderId="2" xfId="0" applyNumberFormat="1" applyFont="1" applyBorder="1" applyAlignment="1">
      <alignment horizontal="left" vertical="top" wrapText="1"/>
    </xf>
    <xf numFmtId="166" fontId="10" fillId="0" borderId="2" xfId="1" applyNumberFormat="1" applyFont="1" applyBorder="1" applyAlignment="1">
      <alignment horizontal="center" vertical="center" wrapText="1"/>
    </xf>
    <xf numFmtId="4" fontId="10" fillId="0" borderId="2" xfId="0" applyNumberFormat="1" applyFont="1" applyBorder="1" applyAlignment="1">
      <alignment horizontal="center" vertical="center" wrapText="1"/>
    </xf>
    <xf numFmtId="3" fontId="10" fillId="0" borderId="2" xfId="0" applyNumberFormat="1" applyFont="1" applyBorder="1" applyAlignment="1">
      <alignment vertical="top" wrapText="1"/>
    </xf>
    <xf numFmtId="3" fontId="10" fillId="0" borderId="2" xfId="1" applyNumberFormat="1" applyFont="1" applyBorder="1" applyAlignment="1">
      <alignment horizontal="center" vertical="center" wrapText="1"/>
    </xf>
    <xf numFmtId="3" fontId="10" fillId="0" borderId="2" xfId="0" quotePrefix="1" applyNumberFormat="1" applyFont="1" applyBorder="1" applyAlignment="1">
      <alignment vertical="top" wrapText="1"/>
    </xf>
    <xf numFmtId="3" fontId="10" fillId="0" borderId="2" xfId="2" applyNumberFormat="1" applyFont="1" applyBorder="1" applyAlignment="1">
      <alignment horizontal="center" vertical="center" wrapText="1"/>
    </xf>
    <xf numFmtId="3" fontId="10" fillId="8" borderId="2" xfId="1" applyNumberFormat="1" applyFont="1" applyFill="1" applyBorder="1" applyAlignment="1">
      <alignment horizontal="center" vertical="center" wrapText="1"/>
    </xf>
    <xf numFmtId="3" fontId="11" fillId="8" borderId="9" xfId="0" applyNumberFormat="1" applyFont="1" applyFill="1" applyBorder="1" applyAlignment="1">
      <alignment horizontal="right" vertical="top" wrapText="1"/>
    </xf>
    <xf numFmtId="3" fontId="11" fillId="0" borderId="2" xfId="0" quotePrefix="1" applyNumberFormat="1" applyFont="1" applyBorder="1" applyAlignment="1">
      <alignment vertical="top" wrapText="1"/>
    </xf>
    <xf numFmtId="166" fontId="11" fillId="0" borderId="2" xfId="1" applyNumberFormat="1" applyFont="1" applyBorder="1" applyAlignment="1">
      <alignment horizontal="center" vertical="center" wrapText="1"/>
    </xf>
    <xf numFmtId="3" fontId="9" fillId="6" borderId="9" xfId="0" applyNumberFormat="1" applyFont="1" applyFill="1" applyBorder="1" applyAlignment="1">
      <alignment vertical="center" wrapText="1"/>
    </xf>
    <xf numFmtId="3" fontId="10" fillId="0" borderId="9" xfId="0" applyNumberFormat="1" applyFont="1" applyBorder="1" applyAlignment="1">
      <alignment vertical="top" wrapText="1"/>
    </xf>
    <xf numFmtId="3" fontId="10" fillId="0" borderId="2" xfId="0" applyNumberFormat="1" applyFont="1" applyBorder="1" applyAlignment="1">
      <alignment horizontal="center" vertical="center" wrapText="1"/>
    </xf>
    <xf numFmtId="3" fontId="10" fillId="0" borderId="2" xfId="0" applyNumberFormat="1" applyFont="1" applyBorder="1" applyAlignment="1">
      <alignment vertical="center" wrapText="1"/>
    </xf>
    <xf numFmtId="3" fontId="12" fillId="0" borderId="4" xfId="0" applyNumberFormat="1" applyFont="1" applyBorder="1" applyAlignment="1">
      <alignment vertical="center" wrapText="1"/>
    </xf>
    <xf numFmtId="3" fontId="12" fillId="0" borderId="2" xfId="1" applyNumberFormat="1" applyFont="1" applyBorder="1" applyAlignment="1">
      <alignment horizontal="center" vertical="center" wrapText="1"/>
    </xf>
    <xf numFmtId="4" fontId="9" fillId="6" borderId="11" xfId="0" applyNumberFormat="1" applyFont="1" applyFill="1" applyBorder="1" applyAlignment="1">
      <alignment vertical="center" wrapText="1"/>
    </xf>
    <xf numFmtId="3" fontId="10" fillId="0" borderId="11" xfId="0" applyNumberFormat="1" applyFont="1" applyBorder="1" applyAlignment="1">
      <alignment vertical="top" wrapText="1"/>
    </xf>
    <xf numFmtId="3" fontId="10" fillId="0" borderId="2" xfId="1" applyNumberFormat="1" applyFont="1" applyBorder="1" applyAlignment="1">
      <alignment vertical="center" wrapText="1"/>
    </xf>
    <xf numFmtId="3" fontId="10" fillId="0" borderId="2" xfId="2" applyNumberFormat="1" applyFont="1" applyBorder="1" applyAlignment="1">
      <alignment vertical="center" wrapText="1"/>
    </xf>
    <xf numFmtId="3" fontId="11" fillId="0" borderId="11" xfId="0" applyNumberFormat="1" applyFont="1" applyBorder="1" applyAlignment="1">
      <alignment horizontal="right" vertical="center" wrapText="1"/>
    </xf>
    <xf numFmtId="3" fontId="11" fillId="0" borderId="2" xfId="0" applyNumberFormat="1" applyFont="1" applyBorder="1" applyAlignment="1">
      <alignment vertical="top" wrapText="1"/>
    </xf>
    <xf numFmtId="3" fontId="11" fillId="0" borderId="2" xfId="0" applyNumberFormat="1" applyFont="1" applyBorder="1" applyAlignment="1">
      <alignment vertical="center" wrapText="1"/>
    </xf>
    <xf numFmtId="3" fontId="10" fillId="6" borderId="11" xfId="0" applyNumberFormat="1" applyFont="1" applyFill="1" applyBorder="1" applyAlignment="1">
      <alignment vertical="top" wrapText="1"/>
    </xf>
    <xf numFmtId="3" fontId="9" fillId="0" borderId="2" xfId="1" applyNumberFormat="1" applyFont="1" applyBorder="1" applyAlignment="1">
      <alignment vertical="center" wrapText="1"/>
    </xf>
    <xf numFmtId="3" fontId="11" fillId="0" borderId="16" xfId="0" applyNumberFormat="1" applyFont="1" applyBorder="1" applyAlignment="1">
      <alignment horizontal="right" vertical="top" wrapText="1"/>
    </xf>
    <xf numFmtId="3" fontId="11" fillId="0" borderId="2" xfId="1" applyNumberFormat="1" applyFont="1" applyBorder="1" applyAlignment="1">
      <alignment vertical="center" wrapText="1"/>
    </xf>
    <xf numFmtId="3" fontId="10" fillId="0" borderId="2" xfId="1" applyNumberFormat="1" applyFont="1" applyFill="1" applyBorder="1" applyAlignment="1">
      <alignment vertical="center" wrapText="1"/>
    </xf>
    <xf numFmtId="3" fontId="11" fillId="0" borderId="2" xfId="0" applyNumberFormat="1" applyFont="1" applyBorder="1" applyAlignment="1">
      <alignment horizontal="right" vertical="top" wrapText="1"/>
    </xf>
    <xf numFmtId="3" fontId="10" fillId="6" borderId="11" xfId="0" applyNumberFormat="1" applyFont="1" applyFill="1" applyBorder="1" applyAlignment="1">
      <alignment vertical="center" wrapText="1"/>
    </xf>
    <xf numFmtId="3" fontId="9" fillId="0" borderId="9" xfId="0" applyNumberFormat="1" applyFont="1" applyBorder="1" applyAlignment="1">
      <alignment vertical="center" wrapText="1"/>
    </xf>
    <xf numFmtId="3" fontId="9" fillId="0" borderId="2" xfId="1" applyNumberFormat="1" applyFont="1" applyFill="1" applyBorder="1" applyAlignment="1">
      <alignment vertical="center" wrapText="1"/>
    </xf>
    <xf numFmtId="3" fontId="11" fillId="0" borderId="10" xfId="0" applyNumberFormat="1" applyFont="1" applyBorder="1" applyAlignment="1">
      <alignment horizontal="right" vertical="center" wrapText="1"/>
    </xf>
    <xf numFmtId="3" fontId="11" fillId="0" borderId="4" xfId="0" applyNumberFormat="1" applyFont="1" applyBorder="1" applyAlignment="1">
      <alignment vertical="center" wrapText="1"/>
    </xf>
    <xf numFmtId="3" fontId="9" fillId="6" borderId="2" xfId="0" applyNumberFormat="1" applyFont="1" applyFill="1" applyBorder="1" applyAlignment="1">
      <alignment horizontal="center" vertical="center" wrapText="1"/>
    </xf>
    <xf numFmtId="3" fontId="10" fillId="0" borderId="9" xfId="0" applyNumberFormat="1" applyFont="1" applyBorder="1" applyAlignment="1">
      <alignment vertical="center" wrapText="1"/>
    </xf>
    <xf numFmtId="3" fontId="10" fillId="0" borderId="12" xfId="0" applyNumberFormat="1" applyFont="1" applyBorder="1" applyAlignment="1">
      <alignment vertical="center" wrapText="1"/>
    </xf>
    <xf numFmtId="3" fontId="10" fillId="0" borderId="13" xfId="0" applyNumberFormat="1" applyFont="1" applyBorder="1" applyAlignment="1">
      <alignment vertical="center" wrapText="1"/>
    </xf>
    <xf numFmtId="3" fontId="10" fillId="0" borderId="13" xfId="0" applyNumberFormat="1" applyFont="1" applyBorder="1" applyAlignment="1">
      <alignment horizontal="center" vertical="center" wrapText="1"/>
    </xf>
    <xf numFmtId="3" fontId="9" fillId="7" borderId="3" xfId="1" applyNumberFormat="1" applyFont="1" applyFill="1" applyBorder="1" applyAlignment="1">
      <alignment horizontal="center" vertical="center" wrapText="1"/>
    </xf>
    <xf numFmtId="0" fontId="9" fillId="0" borderId="0" xfId="0" applyFont="1" applyAlignment="1">
      <alignment horizontal="left"/>
    </xf>
    <xf numFmtId="0" fontId="13" fillId="0" borderId="0" xfId="0" applyFont="1" applyAlignment="1">
      <alignment vertical="center"/>
    </xf>
    <xf numFmtId="9" fontId="10" fillId="8" borderId="2" xfId="2" applyFont="1" applyFill="1" applyBorder="1" applyAlignment="1">
      <alignment vertical="center" wrapText="1"/>
    </xf>
    <xf numFmtId="3" fontId="10" fillId="8" borderId="2" xfId="2" applyNumberFormat="1" applyFont="1" applyFill="1" applyBorder="1" applyAlignment="1">
      <alignment vertical="center" wrapText="1"/>
    </xf>
    <xf numFmtId="3" fontId="10" fillId="8" borderId="2" xfId="0" applyNumberFormat="1" applyFont="1" applyFill="1" applyBorder="1" applyAlignment="1">
      <alignment vertical="center" wrapText="1"/>
    </xf>
    <xf numFmtId="3" fontId="11" fillId="8" borderId="2" xfId="0" applyNumberFormat="1" applyFont="1" applyFill="1" applyBorder="1" applyAlignment="1">
      <alignment vertical="center" wrapText="1"/>
    </xf>
    <xf numFmtId="3" fontId="10" fillId="8" borderId="2" xfId="0" applyNumberFormat="1" applyFont="1" applyFill="1" applyBorder="1" applyAlignment="1">
      <alignment horizontal="center" vertical="center" wrapText="1"/>
    </xf>
    <xf numFmtId="166" fontId="5" fillId="8" borderId="1" xfId="1" applyNumberFormat="1" applyFont="1" applyFill="1" applyBorder="1" applyAlignment="1">
      <alignment vertical="center" wrapText="1"/>
    </xf>
    <xf numFmtId="1" fontId="0" fillId="8" borderId="0" xfId="0" applyNumberFormat="1" applyFill="1" applyAlignment="1">
      <alignment horizontal="center"/>
    </xf>
    <xf numFmtId="164" fontId="0" fillId="0" borderId="0" xfId="0" applyNumberFormat="1"/>
    <xf numFmtId="3" fontId="10" fillId="8" borderId="2" xfId="1" applyNumberFormat="1" applyFont="1" applyFill="1" applyBorder="1" applyAlignment="1">
      <alignment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166" fontId="3" fillId="0" borderId="21" xfId="1" applyNumberFormat="1" applyFont="1" applyBorder="1" applyAlignment="1">
      <alignment horizontal="center" vertical="center" wrapText="1"/>
    </xf>
    <xf numFmtId="166" fontId="0" fillId="0" borderId="22" xfId="1" applyNumberFormat="1" applyFont="1" applyBorder="1" applyAlignment="1">
      <alignment horizontal="center"/>
    </xf>
    <xf numFmtId="166" fontId="6" fillId="4" borderId="21" xfId="1" applyNumberFormat="1" applyFont="1" applyFill="1" applyBorder="1" applyAlignment="1">
      <alignment horizontal="center" vertical="center" wrapText="1"/>
    </xf>
    <xf numFmtId="166" fontId="6" fillId="4" borderId="22" xfId="1" applyNumberFormat="1" applyFont="1" applyFill="1" applyBorder="1" applyAlignment="1">
      <alignment horizontal="center" vertical="center" wrapText="1"/>
    </xf>
    <xf numFmtId="166" fontId="6" fillId="4" borderId="24" xfId="1" applyNumberFormat="1" applyFont="1" applyFill="1" applyBorder="1" applyAlignment="1">
      <alignment horizontal="center" vertical="center" wrapText="1"/>
    </xf>
    <xf numFmtId="166" fontId="6" fillId="4" borderId="25" xfId="1"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166" fontId="3" fillId="0" borderId="26" xfId="1" applyNumberFormat="1" applyFont="1" applyBorder="1" applyAlignment="1">
      <alignment horizontal="center" vertical="center" wrapText="1"/>
    </xf>
    <xf numFmtId="166" fontId="6" fillId="4" borderId="26" xfId="1" applyNumberFormat="1" applyFont="1" applyFill="1" applyBorder="1" applyAlignment="1">
      <alignment horizontal="center" vertical="center" wrapText="1"/>
    </xf>
    <xf numFmtId="166" fontId="6" fillId="4" borderId="27" xfId="1" applyNumberFormat="1" applyFont="1" applyFill="1" applyBorder="1" applyAlignment="1">
      <alignment horizontal="center" vertical="center" wrapText="1"/>
    </xf>
    <xf numFmtId="0" fontId="2" fillId="3" borderId="20" xfId="0" applyFont="1" applyFill="1" applyBorder="1" applyAlignment="1">
      <alignment horizontal="center" vertical="center" wrapText="1"/>
    </xf>
    <xf numFmtId="166" fontId="3" fillId="0" borderId="20" xfId="1" applyNumberFormat="1" applyFont="1" applyFill="1" applyBorder="1" applyAlignment="1">
      <alignment horizontal="center" vertical="center" wrapText="1"/>
    </xf>
    <xf numFmtId="166" fontId="5" fillId="0" borderId="22" xfId="1" applyNumberFormat="1" applyFont="1" applyBorder="1" applyAlignment="1">
      <alignment horizontal="center" vertical="center" wrapText="1"/>
    </xf>
    <xf numFmtId="166" fontId="6" fillId="4" borderId="20" xfId="1" applyNumberFormat="1" applyFont="1" applyFill="1" applyBorder="1" applyAlignment="1">
      <alignment horizontal="center" vertical="center" wrapText="1"/>
    </xf>
    <xf numFmtId="166" fontId="3" fillId="0" borderId="20" xfId="1" applyNumberFormat="1" applyFont="1" applyBorder="1" applyAlignment="1">
      <alignment horizontal="center" vertical="center" wrapText="1"/>
    </xf>
    <xf numFmtId="166" fontId="6" fillId="4" borderId="23" xfId="1" applyNumberFormat="1" applyFont="1" applyFill="1" applyBorder="1" applyAlignment="1">
      <alignment horizontal="center" vertical="center" wrapText="1"/>
    </xf>
    <xf numFmtId="0" fontId="2" fillId="3" borderId="29" xfId="0" applyFont="1" applyFill="1" applyBorder="1" applyAlignment="1">
      <alignment horizontal="center" vertical="center" wrapText="1"/>
    </xf>
    <xf numFmtId="166" fontId="3" fillId="0" borderId="29" xfId="1" applyNumberFormat="1" applyFont="1" applyBorder="1" applyAlignment="1">
      <alignment horizontal="center" vertical="center" wrapText="1"/>
    </xf>
    <xf numFmtId="166" fontId="6" fillId="4" borderId="29" xfId="1" applyNumberFormat="1" applyFont="1" applyFill="1" applyBorder="1" applyAlignment="1">
      <alignment horizontal="center" vertical="center" wrapText="1"/>
    </xf>
    <xf numFmtId="166" fontId="8" fillId="4" borderId="30" xfId="1" applyNumberFormat="1" applyFont="1" applyFill="1" applyBorder="1" applyAlignment="1">
      <alignment horizontal="center" vertical="center" wrapText="1"/>
    </xf>
    <xf numFmtId="166" fontId="3" fillId="0" borderId="22" xfId="1" applyNumberFormat="1" applyFont="1" applyBorder="1" applyAlignment="1">
      <alignment horizontal="center" vertical="center" wrapText="1"/>
    </xf>
    <xf numFmtId="164" fontId="3" fillId="0" borderId="22" xfId="1" applyNumberFormat="1" applyFont="1" applyBorder="1" applyAlignment="1">
      <alignment horizontal="center" vertical="center" wrapText="1"/>
    </xf>
    <xf numFmtId="166" fontId="5" fillId="0" borderId="20" xfId="1" applyNumberFormat="1" applyFont="1" applyBorder="1" applyAlignment="1">
      <alignment horizontal="center" vertical="center" wrapText="1"/>
    </xf>
    <xf numFmtId="166" fontId="5" fillId="0" borderId="22" xfId="1" applyNumberFormat="1" applyFont="1" applyBorder="1" applyAlignment="1">
      <alignment vertical="center" wrapText="1"/>
    </xf>
    <xf numFmtId="4" fontId="9" fillId="5" borderId="9" xfId="0" applyNumberFormat="1" applyFont="1" applyFill="1" applyBorder="1" applyAlignment="1">
      <alignment vertical="center" wrapText="1"/>
    </xf>
    <xf numFmtId="4" fontId="9" fillId="5" borderId="2" xfId="0" applyNumberFormat="1" applyFont="1" applyFill="1" applyBorder="1" applyAlignment="1">
      <alignment vertical="center" wrapText="1"/>
    </xf>
    <xf numFmtId="4" fontId="11" fillId="8" borderId="14" xfId="0" applyNumberFormat="1" applyFont="1" applyFill="1" applyBorder="1" applyAlignment="1">
      <alignment horizontal="center" vertical="center" wrapText="1"/>
    </xf>
    <xf numFmtId="4" fontId="11" fillId="8" borderId="4" xfId="0" applyNumberFormat="1" applyFont="1" applyFill="1" applyBorder="1" applyAlignment="1">
      <alignment horizontal="center" vertical="center" wrapText="1"/>
    </xf>
    <xf numFmtId="4" fontId="9" fillId="5" borderId="14" xfId="0" applyNumberFormat="1" applyFont="1" applyFill="1" applyBorder="1" applyAlignment="1">
      <alignment horizontal="left" vertical="center" wrapText="1"/>
    </xf>
    <xf numFmtId="4" fontId="9" fillId="5" borderId="15" xfId="0" applyNumberFormat="1" applyFont="1" applyFill="1" applyBorder="1" applyAlignment="1">
      <alignment horizontal="left" vertical="center" wrapText="1"/>
    </xf>
    <xf numFmtId="4" fontId="9" fillId="5" borderId="4" xfId="0" applyNumberFormat="1" applyFont="1" applyFill="1" applyBorder="1" applyAlignment="1">
      <alignment horizontal="left" vertical="center" wrapText="1"/>
    </xf>
    <xf numFmtId="4" fontId="9" fillId="6" borderId="14" xfId="0" applyNumberFormat="1" applyFont="1" applyFill="1" applyBorder="1" applyAlignment="1">
      <alignment horizontal="left" vertical="center" wrapText="1"/>
    </xf>
    <xf numFmtId="4" fontId="9" fillId="6" borderId="15" xfId="0" applyNumberFormat="1" applyFont="1" applyFill="1" applyBorder="1" applyAlignment="1">
      <alignment horizontal="left" vertical="center" wrapText="1"/>
    </xf>
    <xf numFmtId="4" fontId="9" fillId="6" borderId="4" xfId="0" applyNumberFormat="1" applyFont="1" applyFill="1" applyBorder="1" applyAlignment="1">
      <alignment horizontal="left" vertical="center" wrapText="1"/>
    </xf>
    <xf numFmtId="3" fontId="9" fillId="6" borderId="14" xfId="0" quotePrefix="1" applyNumberFormat="1" applyFont="1" applyFill="1" applyBorder="1" applyAlignment="1">
      <alignment horizontal="left" vertical="center" wrapText="1"/>
    </xf>
    <xf numFmtId="3" fontId="9" fillId="6" borderId="15" xfId="0" quotePrefix="1" applyNumberFormat="1" applyFont="1" applyFill="1" applyBorder="1" applyAlignment="1">
      <alignment horizontal="left" vertical="center" wrapText="1"/>
    </xf>
    <xf numFmtId="3" fontId="9" fillId="6" borderId="4" xfId="0" quotePrefix="1" applyNumberFormat="1" applyFont="1" applyFill="1" applyBorder="1" applyAlignment="1">
      <alignment horizontal="left" vertical="center" wrapText="1"/>
    </xf>
    <xf numFmtId="3" fontId="9" fillId="6" borderId="10" xfId="0" applyNumberFormat="1" applyFont="1" applyFill="1" applyBorder="1" applyAlignment="1">
      <alignment horizontal="right" vertical="center" wrapText="1"/>
    </xf>
    <xf numFmtId="3" fontId="9" fillId="6" borderId="4" xfId="0" applyNumberFormat="1" applyFont="1" applyFill="1" applyBorder="1" applyAlignment="1">
      <alignment horizontal="right" vertical="center" wrapText="1"/>
    </xf>
    <xf numFmtId="3" fontId="9" fillId="7" borderId="5" xfId="0" applyNumberFormat="1" applyFont="1" applyFill="1" applyBorder="1" applyAlignment="1">
      <alignment horizontal="center" vertical="center" wrapText="1"/>
    </xf>
    <xf numFmtId="3" fontId="9" fillId="7" borderId="6" xfId="0" applyNumberFormat="1" applyFont="1" applyFill="1" applyBorder="1" applyAlignment="1">
      <alignment horizontal="center" vertical="center" wrapText="1"/>
    </xf>
    <xf numFmtId="4" fontId="9" fillId="8" borderId="9" xfId="0" applyNumberFormat="1" applyFont="1" applyFill="1" applyBorder="1" applyAlignment="1">
      <alignment vertical="center" wrapText="1"/>
    </xf>
    <xf numFmtId="4" fontId="9" fillId="8" borderId="2" xfId="0" applyNumberFormat="1" applyFont="1" applyFill="1" applyBorder="1" applyAlignment="1">
      <alignment vertical="center" wrapText="1"/>
    </xf>
    <xf numFmtId="4" fontId="9" fillId="6" borderId="14" xfId="0" applyNumberFormat="1" applyFont="1" applyFill="1" applyBorder="1" applyAlignment="1">
      <alignment horizontal="left" vertical="top" wrapText="1"/>
    </xf>
    <xf numFmtId="4" fontId="9" fillId="6" borderId="15" xfId="0" applyNumberFormat="1" applyFont="1" applyFill="1" applyBorder="1" applyAlignment="1">
      <alignment horizontal="left" vertical="top" wrapText="1"/>
    </xf>
    <xf numFmtId="4" fontId="9" fillId="6" borderId="4" xfId="0" applyNumberFormat="1" applyFont="1" applyFill="1" applyBorder="1" applyAlignment="1">
      <alignment horizontal="left" vertical="top" wrapText="1"/>
    </xf>
    <xf numFmtId="3" fontId="10" fillId="6" borderId="14" xfId="0" applyNumberFormat="1" applyFont="1" applyFill="1" applyBorder="1" applyAlignment="1">
      <alignment horizontal="left" vertical="top" wrapText="1"/>
    </xf>
    <xf numFmtId="3" fontId="10" fillId="6" borderId="15" xfId="0" applyNumberFormat="1" applyFont="1" applyFill="1" applyBorder="1" applyAlignment="1">
      <alignment horizontal="left" vertical="top" wrapText="1"/>
    </xf>
    <xf numFmtId="3" fontId="10" fillId="6" borderId="4" xfId="0" applyNumberFormat="1" applyFont="1" applyFill="1" applyBorder="1" applyAlignment="1">
      <alignment horizontal="left" vertical="top" wrapText="1"/>
    </xf>
    <xf numFmtId="3" fontId="10" fillId="6" borderId="14" xfId="0" applyNumberFormat="1" applyFont="1" applyFill="1" applyBorder="1" applyAlignment="1">
      <alignment horizontal="left" vertical="center" wrapText="1"/>
    </xf>
    <xf numFmtId="3" fontId="10" fillId="6" borderId="15" xfId="0" applyNumberFormat="1" applyFont="1" applyFill="1" applyBorder="1" applyAlignment="1">
      <alignment horizontal="left" vertical="center" wrapText="1"/>
    </xf>
    <xf numFmtId="3" fontId="10" fillId="6" borderId="4" xfId="0" applyNumberFormat="1"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20" xfId="0" applyFont="1" applyFill="1" applyBorder="1" applyAlignment="1">
      <alignment horizontal="left" vertical="center" wrapText="1"/>
    </xf>
    <xf numFmtId="0" fontId="6" fillId="4" borderId="29" xfId="0" applyFont="1" applyFill="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BreakPreview" topLeftCell="A48" zoomScaleNormal="100" zoomScaleSheetLayoutView="100" workbookViewId="0">
      <selection activeCell="F22" sqref="F22"/>
    </sheetView>
  </sheetViews>
  <sheetFormatPr defaultColWidth="9.140625" defaultRowHeight="12.75" x14ac:dyDescent="0.2"/>
  <cols>
    <col min="1" max="1" width="24" style="8" customWidth="1"/>
    <col min="2" max="2" width="31.7109375" style="8" customWidth="1"/>
    <col min="3" max="4" width="11" style="8" customWidth="1"/>
    <col min="5" max="6" width="11.85546875" style="8" customWidth="1"/>
    <col min="7" max="7" width="12.7109375" style="8" customWidth="1"/>
    <col min="8" max="8" width="14.5703125" style="8" customWidth="1"/>
    <col min="9" max="9" width="22.7109375" style="8" customWidth="1"/>
    <col min="10" max="12" width="28.7109375" style="8" customWidth="1"/>
    <col min="13" max="13" width="34.140625" style="8" customWidth="1"/>
    <col min="14" max="16384" width="9.140625" style="8"/>
  </cols>
  <sheetData>
    <row r="1" spans="1:8" x14ac:dyDescent="0.2">
      <c r="A1" s="7"/>
      <c r="B1" s="7"/>
    </row>
    <row r="2" spans="1:8" x14ac:dyDescent="0.2">
      <c r="A2" s="58" t="s">
        <v>106</v>
      </c>
      <c r="B2" s="7"/>
    </row>
    <row r="3" spans="1:8" x14ac:dyDescent="0.2">
      <c r="A3" s="59" t="s">
        <v>105</v>
      </c>
    </row>
    <row r="4" spans="1:8" ht="13.5" thickBot="1" x14ac:dyDescent="0.25">
      <c r="A4" s="9"/>
    </row>
    <row r="5" spans="1:8" ht="79.5" customHeight="1" x14ac:dyDescent="0.2">
      <c r="A5" s="10" t="s">
        <v>2</v>
      </c>
      <c r="B5" s="11" t="s">
        <v>3</v>
      </c>
      <c r="C5" s="11" t="s">
        <v>18</v>
      </c>
      <c r="D5" s="11" t="s">
        <v>36</v>
      </c>
      <c r="E5" s="11" t="s">
        <v>18</v>
      </c>
      <c r="F5" s="11" t="s">
        <v>36</v>
      </c>
      <c r="G5" s="11" t="s">
        <v>18</v>
      </c>
      <c r="H5" s="11" t="s">
        <v>36</v>
      </c>
    </row>
    <row r="6" spans="1:8" ht="27.75" customHeight="1" x14ac:dyDescent="0.2">
      <c r="A6" s="12"/>
      <c r="B6" s="13"/>
      <c r="C6" s="97" t="s">
        <v>21</v>
      </c>
      <c r="D6" s="98"/>
      <c r="E6" s="97" t="s">
        <v>22</v>
      </c>
      <c r="F6" s="98"/>
      <c r="G6" s="97" t="s">
        <v>17</v>
      </c>
      <c r="H6" s="98"/>
    </row>
    <row r="7" spans="1:8" ht="41.25" customHeight="1" x14ac:dyDescent="0.2">
      <c r="A7" s="14" t="s">
        <v>37</v>
      </c>
      <c r="B7" s="99" t="s">
        <v>38</v>
      </c>
      <c r="C7" s="100"/>
      <c r="D7" s="100"/>
      <c r="E7" s="100"/>
      <c r="F7" s="100"/>
      <c r="G7" s="100"/>
      <c r="H7" s="101"/>
    </row>
    <row r="8" spans="1:8" ht="41.25" customHeight="1" x14ac:dyDescent="0.2">
      <c r="A8" s="15" t="s">
        <v>40</v>
      </c>
      <c r="B8" s="102" t="s">
        <v>39</v>
      </c>
      <c r="C8" s="103"/>
      <c r="D8" s="103"/>
      <c r="E8" s="103"/>
      <c r="F8" s="103"/>
      <c r="G8" s="103"/>
      <c r="H8" s="104"/>
    </row>
    <row r="9" spans="1:8" ht="55.5" customHeight="1" thickBot="1" x14ac:dyDescent="0.25">
      <c r="A9" s="16" t="s">
        <v>42</v>
      </c>
      <c r="B9" s="17" t="s">
        <v>41</v>
      </c>
      <c r="C9" s="18">
        <v>10000</v>
      </c>
      <c r="D9" s="18">
        <v>0</v>
      </c>
      <c r="E9" s="19"/>
      <c r="F9" s="19"/>
      <c r="G9" s="19"/>
      <c r="H9" s="19"/>
    </row>
    <row r="10" spans="1:8" ht="85.5" customHeight="1" thickBot="1" x14ac:dyDescent="0.25">
      <c r="A10" s="16" t="s">
        <v>44</v>
      </c>
      <c r="B10" s="20" t="s">
        <v>47</v>
      </c>
      <c r="C10" s="18">
        <v>30000</v>
      </c>
      <c r="D10" s="21">
        <v>0</v>
      </c>
      <c r="E10" s="21">
        <v>10000</v>
      </c>
      <c r="F10" s="21">
        <v>0</v>
      </c>
      <c r="G10" s="21">
        <v>10000</v>
      </c>
      <c r="H10" s="65"/>
    </row>
    <row r="11" spans="1:8" ht="109.5" customHeight="1" x14ac:dyDescent="0.2">
      <c r="A11" s="16" t="s">
        <v>45</v>
      </c>
      <c r="B11" s="22" t="s">
        <v>48</v>
      </c>
      <c r="C11" s="18">
        <v>15000</v>
      </c>
      <c r="D11" s="21">
        <v>0</v>
      </c>
      <c r="E11" s="21"/>
      <c r="F11" s="21"/>
      <c r="G11" s="21"/>
      <c r="H11" s="23"/>
    </row>
    <row r="12" spans="1:8" ht="76.5" x14ac:dyDescent="0.2">
      <c r="A12" s="16" t="s">
        <v>46</v>
      </c>
      <c r="B12" s="22" t="s">
        <v>49</v>
      </c>
      <c r="C12" s="18">
        <v>10000</v>
      </c>
      <c r="D12" s="21">
        <v>0</v>
      </c>
      <c r="E12" s="24"/>
      <c r="F12" s="21">
        <v>3206</v>
      </c>
      <c r="G12" s="21"/>
      <c r="H12" s="23"/>
    </row>
    <row r="13" spans="1:8" ht="25.5" customHeight="1" x14ac:dyDescent="0.2">
      <c r="A13" s="25" t="s">
        <v>98</v>
      </c>
      <c r="B13" s="26"/>
      <c r="C13" s="27">
        <f>SUM(C9:C12)</f>
        <v>65000</v>
      </c>
      <c r="D13" s="27">
        <f t="shared" ref="D13:H13" si="0">SUM(D9:D12)</f>
        <v>0</v>
      </c>
      <c r="E13" s="27">
        <f t="shared" si="0"/>
        <v>10000</v>
      </c>
      <c r="F13" s="27">
        <f t="shared" si="0"/>
        <v>3206</v>
      </c>
      <c r="G13" s="27">
        <f t="shared" si="0"/>
        <v>10000</v>
      </c>
      <c r="H13" s="27">
        <f t="shared" si="0"/>
        <v>0</v>
      </c>
    </row>
    <row r="14" spans="1:8" ht="23.25" customHeight="1" x14ac:dyDescent="0.2">
      <c r="A14" s="28" t="s">
        <v>51</v>
      </c>
      <c r="B14" s="105" t="s">
        <v>50</v>
      </c>
      <c r="C14" s="106"/>
      <c r="D14" s="106"/>
      <c r="E14" s="106"/>
      <c r="F14" s="106"/>
      <c r="G14" s="106"/>
      <c r="H14" s="107"/>
    </row>
    <row r="15" spans="1:8" ht="49.5" customHeight="1" x14ac:dyDescent="0.2">
      <c r="A15" s="29" t="s">
        <v>52</v>
      </c>
      <c r="B15" s="20" t="s">
        <v>55</v>
      </c>
      <c r="C15" s="30"/>
      <c r="D15" s="30"/>
      <c r="E15" s="30">
        <v>10000</v>
      </c>
      <c r="F15" s="30"/>
      <c r="G15" s="21"/>
      <c r="H15" s="23"/>
    </row>
    <row r="16" spans="1:8" ht="131.25" customHeight="1" x14ac:dyDescent="0.2">
      <c r="A16" s="29" t="s">
        <v>53</v>
      </c>
      <c r="B16" s="20" t="s">
        <v>56</v>
      </c>
      <c r="C16" s="21"/>
      <c r="D16" s="21"/>
      <c r="E16" s="21">
        <v>20000</v>
      </c>
      <c r="F16" s="21"/>
      <c r="G16" s="21"/>
      <c r="H16" s="23"/>
    </row>
    <row r="17" spans="1:8" ht="53.25" customHeight="1" x14ac:dyDescent="0.2">
      <c r="A17" s="29" t="s">
        <v>54</v>
      </c>
      <c r="B17" s="31" t="s">
        <v>57</v>
      </c>
      <c r="C17" s="21"/>
      <c r="D17" s="21"/>
      <c r="E17" s="21">
        <v>30000</v>
      </c>
      <c r="F17" s="21"/>
      <c r="G17" s="21"/>
      <c r="H17" s="23"/>
    </row>
    <row r="18" spans="1:8" ht="34.5" customHeight="1" x14ac:dyDescent="0.2">
      <c r="A18" s="25" t="s">
        <v>99</v>
      </c>
      <c r="B18" s="32"/>
      <c r="C18" s="33">
        <f>SUM(C15:C17)</f>
        <v>0</v>
      </c>
      <c r="D18" s="33">
        <f t="shared" ref="D18:H18" si="1">SUM(D15:D17)</f>
        <v>0</v>
      </c>
      <c r="E18" s="33">
        <f t="shared" si="1"/>
        <v>60000</v>
      </c>
      <c r="F18" s="33">
        <f t="shared" si="1"/>
        <v>0</v>
      </c>
      <c r="G18" s="33">
        <f t="shared" si="1"/>
        <v>0</v>
      </c>
      <c r="H18" s="33">
        <f t="shared" si="1"/>
        <v>0</v>
      </c>
    </row>
    <row r="19" spans="1:8" ht="22.5" customHeight="1" x14ac:dyDescent="0.2">
      <c r="A19" s="95" t="s">
        <v>23</v>
      </c>
      <c r="B19" s="96"/>
      <c r="C19" s="96"/>
      <c r="D19" s="96"/>
      <c r="E19" s="96"/>
      <c r="F19" s="96"/>
      <c r="G19" s="96"/>
      <c r="H19" s="96"/>
    </row>
    <row r="20" spans="1:8" ht="34.5" customHeight="1" x14ac:dyDescent="0.2">
      <c r="A20" s="34" t="s">
        <v>58</v>
      </c>
      <c r="B20" s="114" t="s">
        <v>59</v>
      </c>
      <c r="C20" s="115"/>
      <c r="D20" s="115"/>
      <c r="E20" s="115"/>
      <c r="F20" s="115"/>
      <c r="G20" s="115"/>
      <c r="H20" s="116"/>
    </row>
    <row r="21" spans="1:8" ht="117" customHeight="1" x14ac:dyDescent="0.2">
      <c r="A21" s="35" t="s">
        <v>61</v>
      </c>
      <c r="B21" s="20" t="s">
        <v>60</v>
      </c>
      <c r="C21" s="62"/>
      <c r="D21" s="31"/>
      <c r="E21" s="31">
        <v>30000</v>
      </c>
      <c r="F21" s="31">
        <v>9900</v>
      </c>
      <c r="G21" s="36">
        <v>40000</v>
      </c>
      <c r="H21" s="36">
        <v>2194.04</v>
      </c>
    </row>
    <row r="22" spans="1:8" ht="89.25" x14ac:dyDescent="0.2">
      <c r="A22" s="35" t="s">
        <v>63</v>
      </c>
      <c r="B22" s="31" t="s">
        <v>95</v>
      </c>
      <c r="C22" s="31">
        <v>0</v>
      </c>
      <c r="D22" s="31"/>
      <c r="E22" s="31">
        <v>30000</v>
      </c>
      <c r="F22" s="31"/>
      <c r="G22" s="36">
        <v>30000</v>
      </c>
      <c r="H22" s="36">
        <v>4534.45</v>
      </c>
    </row>
    <row r="23" spans="1:8" ht="138.75" customHeight="1" x14ac:dyDescent="0.2">
      <c r="A23" s="35" t="s">
        <v>62</v>
      </c>
      <c r="B23" s="20" t="s">
        <v>96</v>
      </c>
      <c r="C23" s="62">
        <v>60000</v>
      </c>
      <c r="D23" s="31">
        <v>472</v>
      </c>
      <c r="E23" s="31">
        <v>40000</v>
      </c>
      <c r="F23" s="31"/>
      <c r="G23" s="36">
        <v>30000</v>
      </c>
      <c r="H23" s="37"/>
    </row>
    <row r="24" spans="1:8" ht="40.5" customHeight="1" x14ac:dyDescent="0.2">
      <c r="A24" s="38" t="s">
        <v>97</v>
      </c>
      <c r="B24" s="39"/>
      <c r="C24" s="63">
        <f>SUM(C21:C23)</f>
        <v>60000</v>
      </c>
      <c r="D24" s="40">
        <f t="shared" ref="D24:H24" si="2">SUM(D21:D23)</f>
        <v>472</v>
      </c>
      <c r="E24" s="40">
        <f t="shared" si="2"/>
        <v>100000</v>
      </c>
      <c r="F24" s="40">
        <f t="shared" si="2"/>
        <v>9900</v>
      </c>
      <c r="G24" s="40">
        <f t="shared" si="2"/>
        <v>100000</v>
      </c>
      <c r="H24" s="40">
        <f t="shared" si="2"/>
        <v>6728.49</v>
      </c>
    </row>
    <row r="25" spans="1:8" ht="39.75" customHeight="1" x14ac:dyDescent="0.2">
      <c r="A25" s="41" t="s">
        <v>65</v>
      </c>
      <c r="B25" s="117" t="s">
        <v>64</v>
      </c>
      <c r="C25" s="118"/>
      <c r="D25" s="118"/>
      <c r="E25" s="118"/>
      <c r="F25" s="118"/>
      <c r="G25" s="118"/>
      <c r="H25" s="119"/>
    </row>
    <row r="26" spans="1:8" ht="63.75" x14ac:dyDescent="0.2">
      <c r="A26" s="35" t="s">
        <v>66</v>
      </c>
      <c r="B26" s="31" t="s">
        <v>69</v>
      </c>
      <c r="C26" s="62">
        <v>30000</v>
      </c>
      <c r="D26" s="31"/>
      <c r="E26" s="62">
        <v>20000</v>
      </c>
      <c r="F26" s="31"/>
      <c r="G26" s="36">
        <v>20000</v>
      </c>
      <c r="H26" s="37"/>
    </row>
    <row r="27" spans="1:8" ht="51" x14ac:dyDescent="0.2">
      <c r="A27" s="35" t="s">
        <v>68</v>
      </c>
      <c r="B27" s="31" t="s">
        <v>70</v>
      </c>
      <c r="C27" s="62">
        <v>20000</v>
      </c>
      <c r="D27" s="31"/>
      <c r="E27" s="31"/>
      <c r="F27" s="31"/>
      <c r="G27" s="36"/>
      <c r="H27" s="37"/>
    </row>
    <row r="28" spans="1:8" ht="76.5" x14ac:dyDescent="0.2">
      <c r="A28" s="35" t="s">
        <v>67</v>
      </c>
      <c r="B28" s="31" t="s">
        <v>71</v>
      </c>
      <c r="C28" s="42"/>
      <c r="D28" s="42"/>
      <c r="E28" s="42"/>
      <c r="F28" s="42"/>
      <c r="G28" s="36">
        <v>50000</v>
      </c>
      <c r="H28" s="36">
        <v>11.57</v>
      </c>
    </row>
    <row r="29" spans="1:8" x14ac:dyDescent="0.2">
      <c r="A29" s="43" t="s">
        <v>100</v>
      </c>
      <c r="B29" s="32"/>
      <c r="C29" s="44">
        <f>SUM(C26:C28)</f>
        <v>50000</v>
      </c>
      <c r="D29" s="44">
        <f t="shared" ref="D29:H29" si="3">SUM(D26:D28)</f>
        <v>0</v>
      </c>
      <c r="E29" s="44">
        <f t="shared" si="3"/>
        <v>20000</v>
      </c>
      <c r="F29" s="44">
        <f t="shared" si="3"/>
        <v>0</v>
      </c>
      <c r="G29" s="44">
        <f t="shared" si="3"/>
        <v>70000</v>
      </c>
      <c r="H29" s="44">
        <f t="shared" si="3"/>
        <v>11.57</v>
      </c>
    </row>
    <row r="30" spans="1:8" ht="36" customHeight="1" x14ac:dyDescent="0.2">
      <c r="A30" s="112" t="s">
        <v>24</v>
      </c>
      <c r="B30" s="113"/>
      <c r="C30" s="113"/>
      <c r="D30" s="113"/>
      <c r="E30" s="113"/>
      <c r="F30" s="113"/>
      <c r="G30" s="113"/>
      <c r="H30" s="113"/>
    </row>
    <row r="31" spans="1:8" ht="39.75" customHeight="1" x14ac:dyDescent="0.2">
      <c r="A31" s="34" t="s">
        <v>73</v>
      </c>
      <c r="B31" s="102" t="s">
        <v>72</v>
      </c>
      <c r="C31" s="103"/>
      <c r="D31" s="103"/>
      <c r="E31" s="103"/>
      <c r="F31" s="103"/>
      <c r="G31" s="103"/>
      <c r="H31" s="104"/>
    </row>
    <row r="32" spans="1:8" ht="62.25" customHeight="1" x14ac:dyDescent="0.2">
      <c r="A32" s="35" t="s">
        <v>74</v>
      </c>
      <c r="B32" s="35" t="s">
        <v>77</v>
      </c>
      <c r="C32" s="31"/>
      <c r="D32" s="31"/>
      <c r="E32" s="31"/>
      <c r="F32" s="31"/>
      <c r="G32" s="45">
        <v>50000</v>
      </c>
      <c r="H32" s="45">
        <v>9361.52</v>
      </c>
    </row>
    <row r="33" spans="1:8" ht="63.75" x14ac:dyDescent="0.2">
      <c r="A33" s="35" t="s">
        <v>75</v>
      </c>
      <c r="B33" s="31" t="s">
        <v>25</v>
      </c>
      <c r="C33" s="31"/>
      <c r="D33" s="31"/>
      <c r="E33" s="31"/>
      <c r="F33" s="31"/>
      <c r="G33" s="45"/>
      <c r="H33" s="61"/>
    </row>
    <row r="34" spans="1:8" ht="63.75" x14ac:dyDescent="0.2">
      <c r="A34" s="35" t="s">
        <v>76</v>
      </c>
      <c r="B34" s="31" t="s">
        <v>26</v>
      </c>
      <c r="C34" s="31"/>
      <c r="D34" s="31"/>
      <c r="E34" s="31"/>
      <c r="F34" s="31"/>
      <c r="G34" s="45">
        <v>10000</v>
      </c>
      <c r="H34" s="45">
        <v>7.94</v>
      </c>
    </row>
    <row r="35" spans="1:8" ht="33" customHeight="1" x14ac:dyDescent="0.2">
      <c r="A35" s="46" t="s">
        <v>101</v>
      </c>
      <c r="B35" s="40"/>
      <c r="C35" s="40">
        <f>SUM(C32:C34)</f>
        <v>0</v>
      </c>
      <c r="D35" s="40">
        <f t="shared" ref="D35:H35" si="4">SUM(D32:D34)</f>
        <v>0</v>
      </c>
      <c r="E35" s="40">
        <f t="shared" si="4"/>
        <v>0</v>
      </c>
      <c r="F35" s="40">
        <f t="shared" si="4"/>
        <v>0</v>
      </c>
      <c r="G35" s="40">
        <f t="shared" si="4"/>
        <v>60000</v>
      </c>
      <c r="H35" s="63">
        <f t="shared" si="4"/>
        <v>9369.4600000000009</v>
      </c>
    </row>
    <row r="36" spans="1:8" ht="36" customHeight="1" x14ac:dyDescent="0.2">
      <c r="A36" s="47" t="s">
        <v>79</v>
      </c>
      <c r="B36" s="120" t="s">
        <v>78</v>
      </c>
      <c r="C36" s="121"/>
      <c r="D36" s="121"/>
      <c r="E36" s="121"/>
      <c r="F36" s="121"/>
      <c r="G36" s="121"/>
      <c r="H36" s="122"/>
    </row>
    <row r="37" spans="1:8" ht="57" customHeight="1" x14ac:dyDescent="0.2">
      <c r="A37" s="35" t="s">
        <v>80</v>
      </c>
      <c r="B37" s="20" t="s">
        <v>83</v>
      </c>
      <c r="C37" s="31"/>
      <c r="D37" s="31"/>
      <c r="E37" s="62">
        <v>45000</v>
      </c>
      <c r="F37" s="31"/>
      <c r="G37" s="68">
        <v>45000</v>
      </c>
      <c r="H37" s="45">
        <v>1417.62</v>
      </c>
    </row>
    <row r="38" spans="1:8" ht="72" customHeight="1" x14ac:dyDescent="0.2">
      <c r="A38" s="35" t="s">
        <v>81</v>
      </c>
      <c r="B38" s="31" t="s">
        <v>84</v>
      </c>
      <c r="C38" s="31"/>
      <c r="D38" s="31"/>
      <c r="E38" s="62">
        <v>10000</v>
      </c>
      <c r="F38" s="31"/>
      <c r="G38" s="31">
        <v>40000</v>
      </c>
      <c r="H38" s="37"/>
    </row>
    <row r="39" spans="1:8" ht="63.75" x14ac:dyDescent="0.2">
      <c r="A39" s="35" t="s">
        <v>82</v>
      </c>
      <c r="B39" s="31" t="s">
        <v>85</v>
      </c>
      <c r="C39" s="31">
        <v>100000</v>
      </c>
      <c r="D39" s="31"/>
      <c r="E39" s="31"/>
      <c r="F39" s="31"/>
      <c r="G39" s="31"/>
      <c r="H39" s="37"/>
    </row>
    <row r="40" spans="1:8" ht="25.5" customHeight="1" x14ac:dyDescent="0.2">
      <c r="A40" s="46" t="s">
        <v>102</v>
      </c>
      <c r="B40" s="40"/>
      <c r="C40" s="40">
        <f>SUM(C37:C39)</f>
        <v>100000</v>
      </c>
      <c r="D40" s="40">
        <f t="shared" ref="D40:H40" si="5">SUM(D37:D39)</f>
        <v>0</v>
      </c>
      <c r="E40" s="63">
        <f t="shared" si="5"/>
        <v>55000</v>
      </c>
      <c r="F40" s="40">
        <f t="shared" si="5"/>
        <v>0</v>
      </c>
      <c r="G40" s="40">
        <f t="shared" si="5"/>
        <v>85000</v>
      </c>
      <c r="H40" s="40">
        <f t="shared" si="5"/>
        <v>1417.62</v>
      </c>
    </row>
    <row r="41" spans="1:8" ht="30.75" customHeight="1" x14ac:dyDescent="0.2">
      <c r="A41" s="47" t="s">
        <v>87</v>
      </c>
      <c r="B41" s="120" t="s">
        <v>86</v>
      </c>
      <c r="C41" s="121"/>
      <c r="D41" s="121"/>
      <c r="E41" s="121"/>
      <c r="F41" s="121"/>
      <c r="G41" s="121"/>
      <c r="H41" s="122"/>
    </row>
    <row r="42" spans="1:8" ht="56.25" customHeight="1" x14ac:dyDescent="0.2">
      <c r="A42" s="48" t="s">
        <v>89</v>
      </c>
      <c r="B42" s="31" t="s">
        <v>88</v>
      </c>
      <c r="C42" s="31"/>
      <c r="D42" s="31"/>
      <c r="E42" s="31">
        <v>30000</v>
      </c>
      <c r="F42" s="31">
        <v>7627</v>
      </c>
      <c r="G42" s="49"/>
      <c r="H42" s="60"/>
    </row>
    <row r="43" spans="1:8" ht="76.5" x14ac:dyDescent="0.2">
      <c r="A43" s="48" t="s">
        <v>91</v>
      </c>
      <c r="B43" s="31" t="s">
        <v>92</v>
      </c>
      <c r="C43" s="31"/>
      <c r="D43" s="31"/>
      <c r="E43" s="31">
        <v>40000</v>
      </c>
      <c r="F43" s="31"/>
      <c r="G43" s="31"/>
      <c r="H43" s="61"/>
    </row>
    <row r="44" spans="1:8" ht="51" x14ac:dyDescent="0.2">
      <c r="A44" s="48" t="s">
        <v>43</v>
      </c>
      <c r="B44" s="31" t="s">
        <v>93</v>
      </c>
      <c r="C44" s="31"/>
      <c r="D44" s="31"/>
      <c r="E44" s="31">
        <v>10000</v>
      </c>
      <c r="F44" s="31"/>
      <c r="G44" s="31"/>
      <c r="H44" s="61"/>
    </row>
    <row r="45" spans="1:8" ht="63.75" x14ac:dyDescent="0.2">
      <c r="A45" s="48" t="s">
        <v>90</v>
      </c>
      <c r="B45" s="31" t="s">
        <v>94</v>
      </c>
      <c r="C45" s="31">
        <v>90000</v>
      </c>
      <c r="D45" s="31"/>
      <c r="E45" s="31"/>
      <c r="F45" s="31"/>
      <c r="G45" s="31"/>
      <c r="H45" s="62"/>
    </row>
    <row r="46" spans="1:8" ht="33" customHeight="1" x14ac:dyDescent="0.2">
      <c r="A46" s="50" t="s">
        <v>103</v>
      </c>
      <c r="B46" s="51"/>
      <c r="C46" s="40">
        <f>SUM(C42:C45)</f>
        <v>90000</v>
      </c>
      <c r="D46" s="40">
        <f t="shared" ref="D46:H46" si="6">SUM(D42:D45)</f>
        <v>0</v>
      </c>
      <c r="E46" s="63">
        <f t="shared" si="6"/>
        <v>80000</v>
      </c>
      <c r="F46" s="40">
        <f t="shared" si="6"/>
        <v>7627</v>
      </c>
      <c r="G46" s="40">
        <f t="shared" si="6"/>
        <v>0</v>
      </c>
      <c r="H46" s="63">
        <f t="shared" si="6"/>
        <v>0</v>
      </c>
    </row>
    <row r="47" spans="1:8" ht="140.25" x14ac:dyDescent="0.2">
      <c r="A47" s="48" t="s">
        <v>30</v>
      </c>
      <c r="B47" s="31" t="s">
        <v>27</v>
      </c>
      <c r="C47" s="30">
        <v>71000</v>
      </c>
      <c r="D47" s="30">
        <v>1743</v>
      </c>
      <c r="E47" s="30">
        <v>64500</v>
      </c>
      <c r="F47" s="30">
        <v>1743.49</v>
      </c>
      <c r="G47" s="30">
        <v>64500</v>
      </c>
      <c r="H47" s="64">
        <v>22963.32</v>
      </c>
    </row>
    <row r="48" spans="1:8" ht="15" x14ac:dyDescent="0.25">
      <c r="A48" s="48" t="s">
        <v>29</v>
      </c>
      <c r="B48" s="31" t="s">
        <v>28</v>
      </c>
      <c r="C48" s="30">
        <v>45000</v>
      </c>
      <c r="D48" s="30">
        <f>2439+145+1377</f>
        <v>3961</v>
      </c>
      <c r="E48" s="30">
        <v>32000</v>
      </c>
      <c r="F48" s="30">
        <f>144.74+2439.42+1376.67</f>
        <v>3960.83</v>
      </c>
      <c r="G48" s="30">
        <v>32000</v>
      </c>
      <c r="H48" s="66">
        <v>9654.27</v>
      </c>
    </row>
    <row r="49" spans="1:8" ht="38.25" x14ac:dyDescent="0.2">
      <c r="A49" s="48" t="s">
        <v>31</v>
      </c>
      <c r="B49" s="31" t="s">
        <v>32</v>
      </c>
      <c r="C49" s="24">
        <v>19000</v>
      </c>
      <c r="D49" s="21"/>
      <c r="E49" s="30">
        <v>13000</v>
      </c>
      <c r="F49" s="30">
        <v>347</v>
      </c>
      <c r="G49" s="30">
        <v>13000</v>
      </c>
      <c r="H49" s="30">
        <v>2867.8</v>
      </c>
    </row>
    <row r="50" spans="1:8" ht="25.5" x14ac:dyDescent="0.2">
      <c r="A50" s="48" t="s">
        <v>33</v>
      </c>
      <c r="B50" s="31" t="s">
        <v>34</v>
      </c>
      <c r="C50" s="21">
        <v>32800</v>
      </c>
      <c r="D50" s="21"/>
      <c r="E50" s="30"/>
      <c r="F50" s="30"/>
      <c r="G50" s="30"/>
      <c r="H50" s="64"/>
    </row>
    <row r="51" spans="1:8" x14ac:dyDescent="0.2">
      <c r="A51" s="108" t="s">
        <v>35</v>
      </c>
      <c r="B51" s="109"/>
      <c r="C51" s="52">
        <f>SUM(C47:C50)</f>
        <v>167800</v>
      </c>
      <c r="D51" s="52">
        <f>SUM(D47:D50)</f>
        <v>5704</v>
      </c>
      <c r="E51" s="52">
        <f t="shared" ref="E51:H51" si="7">SUM(E47:E50)</f>
        <v>109500</v>
      </c>
      <c r="F51" s="52">
        <f t="shared" si="7"/>
        <v>6051.32</v>
      </c>
      <c r="G51" s="52">
        <f t="shared" si="7"/>
        <v>109500</v>
      </c>
      <c r="H51" s="52">
        <f t="shared" si="7"/>
        <v>35485.39</v>
      </c>
    </row>
    <row r="52" spans="1:8" ht="25.5" x14ac:dyDescent="0.2">
      <c r="A52" s="53" t="s">
        <v>104</v>
      </c>
      <c r="B52" s="31"/>
      <c r="C52" s="21">
        <f>+C51+C46+C40+C35+C29+C24+C18+C13</f>
        <v>532800</v>
      </c>
      <c r="D52" s="21">
        <f t="shared" ref="D52:H52" si="8">+D51+D46+D40+D35+D29+D24+D18+D13</f>
        <v>6176</v>
      </c>
      <c r="E52" s="21">
        <f t="shared" si="8"/>
        <v>434500</v>
      </c>
      <c r="F52" s="21">
        <f t="shared" si="8"/>
        <v>26784.32</v>
      </c>
      <c r="G52" s="21">
        <f t="shared" si="8"/>
        <v>434500</v>
      </c>
      <c r="H52" s="21">
        <f t="shared" si="8"/>
        <v>53012.53</v>
      </c>
    </row>
    <row r="53" spans="1:8" ht="13.5" thickBot="1" x14ac:dyDescent="0.25">
      <c r="A53" s="54" t="s">
        <v>15</v>
      </c>
      <c r="B53" s="55"/>
      <c r="C53" s="56">
        <f>+C52*7%</f>
        <v>37296</v>
      </c>
      <c r="D53" s="56">
        <f>+D52*7%</f>
        <v>432.32000000000005</v>
      </c>
      <c r="E53" s="56">
        <f t="shared" ref="E53:G53" si="9">+E52*7%</f>
        <v>30415.000000000004</v>
      </c>
      <c r="F53" s="56">
        <f>+F52*7%</f>
        <v>1874.9024000000002</v>
      </c>
      <c r="G53" s="56">
        <f t="shared" si="9"/>
        <v>30415.000000000004</v>
      </c>
      <c r="H53" s="56">
        <v>820.13</v>
      </c>
    </row>
    <row r="54" spans="1:8" x14ac:dyDescent="0.2">
      <c r="A54" s="110" t="s">
        <v>16</v>
      </c>
      <c r="B54" s="111"/>
      <c r="C54" s="57">
        <f>+C52+C53</f>
        <v>570096</v>
      </c>
      <c r="D54" s="57">
        <f t="shared" ref="D54:H54" si="10">+D52+D53</f>
        <v>6608.32</v>
      </c>
      <c r="E54" s="57">
        <f t="shared" si="10"/>
        <v>464915</v>
      </c>
      <c r="F54" s="57">
        <f t="shared" si="10"/>
        <v>28659.222399999999</v>
      </c>
      <c r="G54" s="57">
        <f t="shared" si="10"/>
        <v>464915</v>
      </c>
      <c r="H54" s="57">
        <f t="shared" si="10"/>
        <v>53832.659999999996</v>
      </c>
    </row>
    <row r="57" spans="1:8" ht="25.5" customHeight="1" x14ac:dyDescent="0.2"/>
  </sheetData>
  <mergeCells count="15">
    <mergeCell ref="A51:B51"/>
    <mergeCell ref="A54:B54"/>
    <mergeCell ref="A30:H30"/>
    <mergeCell ref="B20:H20"/>
    <mergeCell ref="B25:H25"/>
    <mergeCell ref="B31:H31"/>
    <mergeCell ref="B36:H36"/>
    <mergeCell ref="B41:H41"/>
    <mergeCell ref="A19:H19"/>
    <mergeCell ref="C6:D6"/>
    <mergeCell ref="E6:F6"/>
    <mergeCell ref="G6:H6"/>
    <mergeCell ref="B7:H7"/>
    <mergeCell ref="B8:H8"/>
    <mergeCell ref="B14:H14"/>
  </mergeCells>
  <pageMargins left="0.7" right="0.7" top="0.75" bottom="0.75" header="0.3" footer="0.3"/>
  <pageSetup scale="64" orientation="landscape" r:id="rId1"/>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zoomScale="120" zoomScaleNormal="120" workbookViewId="0">
      <selection activeCell="E19" sqref="E19"/>
    </sheetView>
  </sheetViews>
  <sheetFormatPr defaultColWidth="9.140625" defaultRowHeight="15" x14ac:dyDescent="0.25"/>
  <cols>
    <col min="1" max="1" width="23.42578125" customWidth="1"/>
    <col min="2" max="11" width="11.7109375" customWidth="1"/>
    <col min="14" max="14" width="14.7109375" customWidth="1"/>
  </cols>
  <sheetData>
    <row r="1" spans="1:15" ht="15.75" x14ac:dyDescent="0.25">
      <c r="A1" s="1" t="s">
        <v>4</v>
      </c>
      <c r="B1" s="1"/>
      <c r="C1" s="1"/>
      <c r="D1" s="1"/>
      <c r="E1" s="1"/>
      <c r="F1" s="1"/>
    </row>
    <row r="2" spans="1:15" x14ac:dyDescent="0.25">
      <c r="A2" s="2"/>
      <c r="B2" s="2"/>
      <c r="C2" s="2"/>
      <c r="D2" s="2"/>
      <c r="E2" s="2"/>
      <c r="F2" s="2"/>
    </row>
    <row r="3" spans="1:15" x14ac:dyDescent="0.25">
      <c r="A3" s="2" t="s">
        <v>5</v>
      </c>
      <c r="B3" s="2"/>
      <c r="C3" s="2"/>
      <c r="D3" s="2"/>
      <c r="E3" s="2"/>
      <c r="F3" s="2"/>
    </row>
    <row r="4" spans="1:15" ht="15.75" thickBot="1" x14ac:dyDescent="0.3"/>
    <row r="5" spans="1:15" ht="15.75" customHeight="1" x14ac:dyDescent="0.25">
      <c r="A5" s="126" t="s">
        <v>0</v>
      </c>
      <c r="B5" s="127"/>
      <c r="C5" s="126" t="s">
        <v>21</v>
      </c>
      <c r="D5" s="125"/>
      <c r="E5" s="123" t="s">
        <v>22</v>
      </c>
      <c r="F5" s="127"/>
      <c r="G5" s="126" t="s">
        <v>17</v>
      </c>
      <c r="H5" s="125"/>
      <c r="I5" s="123"/>
      <c r="J5" s="124"/>
      <c r="K5" s="125"/>
    </row>
    <row r="6" spans="1:15" x14ac:dyDescent="0.25">
      <c r="A6" s="130"/>
      <c r="B6" s="131"/>
      <c r="C6" s="81" t="s">
        <v>18</v>
      </c>
      <c r="D6" s="70" t="s">
        <v>19</v>
      </c>
      <c r="E6" s="77" t="s">
        <v>18</v>
      </c>
      <c r="F6" s="87" t="s">
        <v>19</v>
      </c>
      <c r="G6" s="81" t="s">
        <v>18</v>
      </c>
      <c r="H6" s="70" t="s">
        <v>19</v>
      </c>
      <c r="I6" s="77" t="s">
        <v>18</v>
      </c>
      <c r="J6" s="69" t="s">
        <v>19</v>
      </c>
      <c r="K6" s="70" t="s">
        <v>20</v>
      </c>
    </row>
    <row r="7" spans="1:15" ht="20.25" customHeight="1" x14ac:dyDescent="0.25">
      <c r="A7" s="128" t="s">
        <v>6</v>
      </c>
      <c r="B7" s="129"/>
      <c r="C7" s="82">
        <v>71000</v>
      </c>
      <c r="D7" s="83">
        <f>+Sheet1!D47</f>
        <v>1743</v>
      </c>
      <c r="E7" s="78">
        <v>65000</v>
      </c>
      <c r="F7" s="88">
        <v>526</v>
      </c>
      <c r="G7" s="82">
        <v>18800</v>
      </c>
      <c r="H7" s="91">
        <v>0</v>
      </c>
      <c r="I7" s="78">
        <f>C7+E7+G7</f>
        <v>154800</v>
      </c>
      <c r="J7" s="71">
        <f>+D7+F7+H7</f>
        <v>2269</v>
      </c>
      <c r="K7" s="72">
        <f>+I7-J7</f>
        <v>152531</v>
      </c>
      <c r="L7" s="3"/>
      <c r="M7" s="4"/>
      <c r="O7" s="3"/>
    </row>
    <row r="8" spans="1:15" ht="20.25" customHeight="1" x14ac:dyDescent="0.25">
      <c r="A8" s="128" t="s">
        <v>7</v>
      </c>
      <c r="B8" s="129"/>
      <c r="C8" s="82">
        <v>77500</v>
      </c>
      <c r="D8" s="83">
        <v>0</v>
      </c>
      <c r="E8" s="78">
        <v>1000</v>
      </c>
      <c r="F8" s="88">
        <v>0</v>
      </c>
      <c r="G8" s="82">
        <v>41000</v>
      </c>
      <c r="H8" s="92">
        <v>103.96000000000001</v>
      </c>
      <c r="I8" s="78">
        <f t="shared" ref="I8:I14" si="0">C8+E8+G8</f>
        <v>119500</v>
      </c>
      <c r="J8" s="71">
        <f t="shared" ref="J8:J14" si="1">+D8+F8+H8</f>
        <v>103.96000000000001</v>
      </c>
      <c r="K8" s="72">
        <f t="shared" ref="K8:K14" si="2">+I8-J8</f>
        <v>119396.04</v>
      </c>
      <c r="O8" s="3"/>
    </row>
    <row r="9" spans="1:15" ht="30.75" customHeight="1" x14ac:dyDescent="0.25">
      <c r="A9" s="128" t="s">
        <v>8</v>
      </c>
      <c r="B9" s="129"/>
      <c r="C9" s="82">
        <v>12780</v>
      </c>
      <c r="D9" s="83">
        <v>0</v>
      </c>
      <c r="E9" s="78">
        <v>65000</v>
      </c>
      <c r="F9" s="88">
        <v>0</v>
      </c>
      <c r="G9" s="82">
        <v>20000</v>
      </c>
      <c r="H9" s="91">
        <v>2867.8</v>
      </c>
      <c r="I9" s="78">
        <f t="shared" si="0"/>
        <v>97780</v>
      </c>
      <c r="J9" s="71">
        <f t="shared" si="1"/>
        <v>2867.8</v>
      </c>
      <c r="K9" s="72">
        <f t="shared" si="2"/>
        <v>94912.2</v>
      </c>
      <c r="O9" s="3"/>
    </row>
    <row r="10" spans="1:15" ht="20.25" customHeight="1" x14ac:dyDescent="0.25">
      <c r="A10" s="128" t="s">
        <v>9</v>
      </c>
      <c r="B10" s="129"/>
      <c r="C10" s="82">
        <v>277300</v>
      </c>
      <c r="D10" s="83">
        <f>+Sheet1!D23</f>
        <v>472</v>
      </c>
      <c r="E10" s="78">
        <v>50000</v>
      </c>
      <c r="F10" s="88">
        <v>0</v>
      </c>
      <c r="G10" s="82">
        <v>184667</v>
      </c>
      <c r="H10" s="91">
        <v>32250.510000000002</v>
      </c>
      <c r="I10" s="78">
        <f t="shared" si="0"/>
        <v>511967</v>
      </c>
      <c r="J10" s="71">
        <f t="shared" si="1"/>
        <v>32722.510000000002</v>
      </c>
      <c r="K10" s="72">
        <f t="shared" si="2"/>
        <v>479244.49</v>
      </c>
      <c r="L10" s="3"/>
      <c r="O10" s="3"/>
    </row>
    <row r="11" spans="1:15" ht="20.25" customHeight="1" x14ac:dyDescent="0.25">
      <c r="A11" s="128" t="s">
        <v>10</v>
      </c>
      <c r="B11" s="129"/>
      <c r="C11" s="82">
        <v>28000</v>
      </c>
      <c r="D11" s="83">
        <v>0</v>
      </c>
      <c r="E11" s="78">
        <v>26000</v>
      </c>
      <c r="F11" s="88">
        <v>3553</v>
      </c>
      <c r="G11" s="82">
        <v>130000</v>
      </c>
      <c r="H11" s="92">
        <v>8135.99</v>
      </c>
      <c r="I11" s="78">
        <f t="shared" si="0"/>
        <v>184000</v>
      </c>
      <c r="J11" s="71">
        <f t="shared" si="1"/>
        <v>11688.99</v>
      </c>
      <c r="K11" s="72">
        <f t="shared" si="2"/>
        <v>172311.01</v>
      </c>
      <c r="N11" s="3"/>
      <c r="O11" s="3"/>
    </row>
    <row r="12" spans="1:15" ht="20.25" customHeight="1" x14ac:dyDescent="0.25">
      <c r="A12" s="128" t="s">
        <v>11</v>
      </c>
      <c r="B12" s="129"/>
      <c r="C12" s="82">
        <v>45000</v>
      </c>
      <c r="D12" s="83">
        <v>0</v>
      </c>
      <c r="E12" s="78">
        <v>213000</v>
      </c>
      <c r="F12" s="88">
        <v>17527</v>
      </c>
      <c r="G12" s="82">
        <v>0</v>
      </c>
      <c r="H12" s="91">
        <v>0</v>
      </c>
      <c r="I12" s="78">
        <f t="shared" si="0"/>
        <v>258000</v>
      </c>
      <c r="J12" s="71">
        <f t="shared" si="1"/>
        <v>17527</v>
      </c>
      <c r="K12" s="72">
        <f t="shared" si="2"/>
        <v>240473</v>
      </c>
      <c r="O12" s="3"/>
    </row>
    <row r="13" spans="1:15" ht="24" customHeight="1" x14ac:dyDescent="0.25">
      <c r="A13" s="128" t="s">
        <v>12</v>
      </c>
      <c r="B13" s="129"/>
      <c r="C13" s="82">
        <v>21220</v>
      </c>
      <c r="D13" s="83">
        <f>+Sheet1!D48</f>
        <v>3961</v>
      </c>
      <c r="E13" s="78">
        <v>14500</v>
      </c>
      <c r="F13" s="88">
        <v>58</v>
      </c>
      <c r="G13" s="82">
        <v>40033</v>
      </c>
      <c r="H13" s="91">
        <v>9654.27</v>
      </c>
      <c r="I13" s="78">
        <f t="shared" si="0"/>
        <v>75753</v>
      </c>
      <c r="J13" s="71">
        <f t="shared" si="1"/>
        <v>13673.27</v>
      </c>
      <c r="K13" s="72">
        <f t="shared" si="2"/>
        <v>62079.729999999996</v>
      </c>
      <c r="O13" s="3"/>
    </row>
    <row r="14" spans="1:15" ht="20.25" customHeight="1" x14ac:dyDescent="0.25">
      <c r="A14" s="134" t="s">
        <v>13</v>
      </c>
      <c r="B14" s="135"/>
      <c r="C14" s="84">
        <f t="shared" ref="C14:H14" si="3">SUM(C7:C13)</f>
        <v>532800</v>
      </c>
      <c r="D14" s="74">
        <f t="shared" si="3"/>
        <v>6176</v>
      </c>
      <c r="E14" s="79">
        <f t="shared" si="3"/>
        <v>434500</v>
      </c>
      <c r="F14" s="89">
        <f t="shared" si="3"/>
        <v>21664</v>
      </c>
      <c r="G14" s="84">
        <f t="shared" si="3"/>
        <v>434500</v>
      </c>
      <c r="H14" s="74">
        <f t="shared" si="3"/>
        <v>53012.53</v>
      </c>
      <c r="I14" s="79">
        <f t="shared" si="0"/>
        <v>1401800</v>
      </c>
      <c r="J14" s="73">
        <f t="shared" si="1"/>
        <v>80852.53</v>
      </c>
      <c r="K14" s="74">
        <f t="shared" si="2"/>
        <v>1320947.47</v>
      </c>
      <c r="N14" s="3"/>
    </row>
    <row r="15" spans="1:15" ht="20.25" customHeight="1" x14ac:dyDescent="0.25">
      <c r="A15" s="128" t="s">
        <v>14</v>
      </c>
      <c r="B15" s="129"/>
      <c r="C15" s="85">
        <v>37296</v>
      </c>
      <c r="D15" s="83">
        <f>+Sheet1!D53</f>
        <v>432.32000000000005</v>
      </c>
      <c r="E15" s="78">
        <f>+E14*7%</f>
        <v>30415.000000000004</v>
      </c>
      <c r="F15" s="88">
        <f>+Sheet1!F53</f>
        <v>1874.9024000000002</v>
      </c>
      <c r="G15" s="93">
        <v>30415</v>
      </c>
      <c r="H15" s="94">
        <v>820.13</v>
      </c>
      <c r="I15" s="78">
        <f t="shared" ref="I15:I16" si="4">C15+E15+G15</f>
        <v>98126</v>
      </c>
      <c r="J15" s="71">
        <f t="shared" ref="J15:J16" si="5">+D15+F15+H15</f>
        <v>3127.3524000000002</v>
      </c>
      <c r="K15" s="72">
        <f t="shared" ref="K15:K16" si="6">+I15-J15</f>
        <v>94998.647599999997</v>
      </c>
    </row>
    <row r="16" spans="1:15" ht="20.25" customHeight="1" thickBot="1" x14ac:dyDescent="0.3">
      <c r="A16" s="132" t="s">
        <v>1</v>
      </c>
      <c r="B16" s="133"/>
      <c r="C16" s="86">
        <f>+C14+C15</f>
        <v>570096</v>
      </c>
      <c r="D16" s="76">
        <f>+D15+D14</f>
        <v>6608.32</v>
      </c>
      <c r="E16" s="80">
        <f>SUM(E14:E15)</f>
        <v>464915</v>
      </c>
      <c r="F16" s="90">
        <f>SUM(F14:F15)</f>
        <v>23538.902399999999</v>
      </c>
      <c r="G16" s="86">
        <f>G15+G14</f>
        <v>464915</v>
      </c>
      <c r="H16" s="76">
        <f>H14+H15</f>
        <v>53832.659999999996</v>
      </c>
      <c r="I16" s="80">
        <f t="shared" si="4"/>
        <v>1499926</v>
      </c>
      <c r="J16" s="75">
        <f t="shared" si="5"/>
        <v>83979.882400000002</v>
      </c>
      <c r="K16" s="76">
        <f t="shared" si="6"/>
        <v>1415946.1176</v>
      </c>
    </row>
    <row r="18" spans="4:10" x14ac:dyDescent="0.25">
      <c r="D18" s="5"/>
      <c r="H18" s="67"/>
      <c r="I18" s="3"/>
      <c r="J18" s="4"/>
    </row>
    <row r="19" spans="4:10" x14ac:dyDescent="0.25">
      <c r="I19" s="6"/>
    </row>
    <row r="20" spans="4:10" x14ac:dyDescent="0.25">
      <c r="H20" s="3"/>
      <c r="I20" s="3"/>
    </row>
    <row r="21" spans="4:10" x14ac:dyDescent="0.25">
      <c r="I21" s="3"/>
    </row>
    <row r="25" spans="4:10" x14ac:dyDescent="0.25">
      <c r="I25" s="3"/>
    </row>
  </sheetData>
  <mergeCells count="15">
    <mergeCell ref="A8:B8"/>
    <mergeCell ref="A9:B9"/>
    <mergeCell ref="A10:B10"/>
    <mergeCell ref="A16:B16"/>
    <mergeCell ref="A11:B11"/>
    <mergeCell ref="A12:B12"/>
    <mergeCell ref="A13:B13"/>
    <mergeCell ref="A14:B14"/>
    <mergeCell ref="A15:B15"/>
    <mergeCell ref="I5:K5"/>
    <mergeCell ref="G5:H5"/>
    <mergeCell ref="C5:D5"/>
    <mergeCell ref="E5:F5"/>
    <mergeCell ref="A7:B7"/>
    <mergeCell ref="A5:B6"/>
  </mergeCells>
  <pageMargins left="0.70866141732283472" right="0.70866141732283472" top="0.74803149606299213" bottom="0.74803149606299213" header="0.31496062992125984" footer="0.31496062992125984"/>
  <pageSetup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2019-05-29T12:02:44Z</cp:lastPrinted>
  <dcterms:created xsi:type="dcterms:W3CDTF">2017-11-15T21:17:43Z</dcterms:created>
  <dcterms:modified xsi:type="dcterms:W3CDTF">2020-11-25T13:37:53Z</dcterms:modified>
</cp:coreProperties>
</file>