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axim\Desktop\Reports\SC170818\"/>
    </mc:Choice>
  </mc:AlternateContent>
  <xr:revisionPtr revIDLastSave="0" documentId="13_ncr:1_{777A7F39-D525-4E52-97CC-5488B62DFEDC}" xr6:coauthVersionLast="45" xr6:coauthVersionMax="45" xr10:uidLastSave="{00000000-0000-0000-0000-000000000000}"/>
  <bookViews>
    <workbookView xWindow="-108" yWindow="-108" windowWidth="23256" windowHeight="12720" xr2:uid="{00000000-000D-0000-FFFF-FFFF00000000}"/>
  </bookViews>
  <sheets>
    <sheet name="Sheet1" sheetId="1" r:id="rId1"/>
  </sheets>
  <definedNames>
    <definedName name="_xlnm.Print_Area" localSheetId="0">Sheet1!$A$1:$R$46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1" l="1"/>
  <c r="Q13" i="1" s="1"/>
  <c r="P32" i="1"/>
  <c r="L31" i="1"/>
  <c r="L36" i="1" s="1"/>
  <c r="J31" i="1"/>
  <c r="J36" i="1" s="1"/>
  <c r="K31" i="1"/>
  <c r="K36" i="1" s="1"/>
  <c r="I31" i="1"/>
  <c r="I36" i="1" s="1"/>
  <c r="P29" i="1"/>
  <c r="P30" i="1"/>
  <c r="P28" i="1"/>
  <c r="P25" i="1"/>
  <c r="Q25" i="1" s="1"/>
  <c r="P26" i="1"/>
  <c r="Q26" i="1" s="1"/>
  <c r="P22" i="1"/>
  <c r="P23" i="1"/>
  <c r="Q23" i="1" s="1"/>
  <c r="P18" i="1"/>
  <c r="Q18" i="1" s="1"/>
  <c r="P17" i="1"/>
  <c r="Q17" i="1" s="1"/>
  <c r="P16" i="1"/>
  <c r="Q16" i="1" s="1"/>
  <c r="P15" i="1"/>
  <c r="P12" i="1"/>
  <c r="Q12" i="1" s="1"/>
  <c r="P11" i="1"/>
  <c r="Q11" i="1" s="1"/>
  <c r="P10" i="1"/>
  <c r="P9" i="1" s="1"/>
  <c r="Q9" i="1" s="1"/>
  <c r="M24" i="1"/>
  <c r="P24" i="1" s="1"/>
  <c r="Q24" i="1" s="1"/>
  <c r="M20" i="1"/>
  <c r="P20" i="1" s="1"/>
  <c r="Q20" i="1" s="1"/>
  <c r="M19" i="1"/>
  <c r="P19" i="1" s="1"/>
  <c r="Q19" i="1" s="1"/>
  <c r="O31" i="1"/>
  <c r="O36" i="1" s="1"/>
  <c r="N31" i="1"/>
  <c r="N36" i="1" s="1"/>
  <c r="D31" i="1"/>
  <c r="D36" i="1" s="1"/>
  <c r="C31" i="1"/>
  <c r="F36" i="1" s="1"/>
  <c r="H31" i="1"/>
  <c r="H36" i="1" s="1"/>
  <c r="E31" i="1"/>
  <c r="F31" i="1"/>
  <c r="M31" i="1" l="1"/>
  <c r="M36" i="1" s="1"/>
  <c r="Q10" i="1"/>
  <c r="C36" i="1"/>
  <c r="Q15" i="1"/>
  <c r="P14" i="1"/>
  <c r="Q14" i="1" s="1"/>
  <c r="Q22" i="1"/>
  <c r="P21" i="1"/>
  <c r="Q21" i="1" l="1"/>
  <c r="P27" i="1"/>
  <c r="P31" i="1" s="1"/>
  <c r="Q31" i="1" s="1"/>
  <c r="P36" i="1"/>
  <c r="P38" i="1" s="1"/>
</calcChain>
</file>

<file path=xl/sharedStrings.xml><?xml version="1.0" encoding="utf-8"?>
<sst xmlns="http://schemas.openxmlformats.org/spreadsheetml/2006/main" count="79" uniqueCount="77">
  <si>
    <t xml:space="preserve"> </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</si>
  <si>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</si>
  <si>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</si>
  <si>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</si>
  <si>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</si>
  <si>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</si>
  <si>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</si>
  <si>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</si>
  <si>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 xml:space="preserve">Resultat 1: </t>
  </si>
  <si>
    <t>Produit 1.1:</t>
  </si>
  <si>
    <t>Produit 1.2:</t>
  </si>
  <si>
    <t>Produit 1.3:</t>
  </si>
  <si>
    <t>Activite 1.1.1:</t>
  </si>
  <si>
    <t>Activite 1.1.2:</t>
  </si>
  <si>
    <t>Activite 1.1.3:</t>
  </si>
  <si>
    <t>Activite 1.2.1:</t>
  </si>
  <si>
    <t>Activite 1.2.2:</t>
  </si>
  <si>
    <t>Activite 1.2.3:</t>
  </si>
  <si>
    <t>Activite 1.3.1:</t>
  </si>
  <si>
    <t>Activite 1.3.2:</t>
  </si>
  <si>
    <t>Activite 1.3.3:</t>
  </si>
  <si>
    <t>Cout de personnel du projet si pas inclus dans les activites si-dessus</t>
  </si>
  <si>
    <t>Budget S&amp;E du projet</t>
  </si>
  <si>
    <t>BUDGET TOTAL DU PROJET:</t>
  </si>
  <si>
    <t>TOTAL $ pour Resultat 1:</t>
  </si>
  <si>
    <t xml:space="preserve">Les plateformes de dialogues sociales sont renforcées pour faciliter l’engagement civique des jeunes et des femmes </t>
  </si>
  <si>
    <t xml:space="preserve">Promouvoir et renforcer les capacités des Espaces Amis des Femmes </t>
  </si>
  <si>
    <t>Activite 1.1.4:</t>
  </si>
  <si>
    <t>Appuyer le Conseil National et les Jeunes parlementaires au niveau local pour l’organisation de Focus groups entre Jeunes et de dialogues communautaires</t>
  </si>
  <si>
    <t xml:space="preserve">Appuyer les campagnes d’information et de la mobilisation des jeunes et des communautés à travers des séances d’information de proximité, des émissions radiophoniques et la plateforme U Report </t>
  </si>
  <si>
    <t>Renforcer les capacités techniques et opérationnelle des services d’aide à la jeunesse</t>
  </si>
  <si>
    <t>Activite 1.2.4:</t>
  </si>
  <si>
    <t>Activite 1.2.5:</t>
  </si>
  <si>
    <t>Activite 1.2.6:</t>
  </si>
  <si>
    <t>Accompagner le processus de réinsertion des jeunes</t>
  </si>
  <si>
    <t>Renforcer les capacités de 150 jeunes pour favoriser leur engagement civique en vue d’améliorer la confiance entre les jeunes et les autorités locales</t>
  </si>
  <si>
    <t xml:space="preserve">Former les jeunes et les femmes à la culture de la paix et à la cohésion sociale et promouvoir les pratiques culturelles et traditionnelles favorisant la paix et la cohésion sociale </t>
  </si>
  <si>
    <t>Organiser la campagne synchronisée de communication en langue des communicateurs traditionnels et en français avec les acteurs de culture dans le domaine de la prévention des conflits et promotion de la paix et la cohésion sociale</t>
  </si>
  <si>
    <t>Appuyer la formation civique et l’insertion socio-professionnelle de 400 jeunes vulnérables</t>
  </si>
  <si>
    <t>Développer des AGRs pour la réinsertion socio-économique des jeunes vulnérables (jeunes ayant abandonnés les combats)</t>
  </si>
  <si>
    <t>Activite 1.3.4:</t>
  </si>
  <si>
    <t>Budget par agence recipiendiaire en USD - Veuillez ajouter une nouvelle colonne par agence recipiendiaire
UNICEF</t>
  </si>
  <si>
    <t>Budget par agence recipiendiaire en USD - Veuillez ajouter une nouvelle colonne par agence recipiendiaire
UNFPA</t>
  </si>
  <si>
    <t>Budget par agence recipiendiaire en USD - Veuillez ajouter une nouvelle colonne par agence recipiendiaire
UNESCO</t>
  </si>
  <si>
    <t>Budget par agence recipiendiaire en USD - Veuillez ajouter une nouvelle colonne par agence recipiendiaire
PNUD</t>
  </si>
  <si>
    <t xml:space="preserve">Appui à l’immersion des jeunes dans les administrations locales et forces de sécurité </t>
  </si>
  <si>
    <t xml:space="preserve"> Organiser des ateliers en vue d’élaborer des stratégies ciblées pour appuyer les initiatives innovantes des jeunes renforçant le processus participatif</t>
  </si>
  <si>
    <t xml:space="preserve">Réaliser des dialogues intercommunautaires et Mettre en œuvre 10 projets a impact rapide </t>
  </si>
  <si>
    <t xml:space="preserve">Réaliser un film documentaire et une étude rapide (Interpeace) avec les jeunes leaders en partenariat avec l’INSAAC/Interpeace sur jeunesse, leadership et prévention des conflits </t>
  </si>
  <si>
    <t xml:space="preserve">Renforcement du système d’état civil à travers l’utilisation des jeunes comme relais communautaire pour la promotion des droits à une identité juridique.  </t>
  </si>
  <si>
    <t>TOTAL DU BUDGET DE PROJET:</t>
  </si>
  <si>
    <t>Les jeunes disposent de capacités de prévention et de gestion de conflits dans leur communauté</t>
  </si>
  <si>
    <t>UNICEF</t>
  </si>
  <si>
    <t>UNESCO</t>
  </si>
  <si>
    <t>UNFPA</t>
  </si>
  <si>
    <t xml:space="preserve">Total depenses </t>
  </si>
  <si>
    <t>Taux d'absorbtion (sur budget total)</t>
  </si>
  <si>
    <t xml:space="preserve">Sous Total depenses </t>
  </si>
  <si>
    <t>Couts indirects (7% Unicef)</t>
  </si>
  <si>
    <t>Niveau de depense/ engagement actuel en USD (a remplir au moment des rapports de projet)                          CUMUL (2017-2020)</t>
  </si>
  <si>
    <t>Niveau de depense/ engagement actuel en USD (a remplir au moment des rapports de projet)                           CUMUL (2017-2020</t>
  </si>
  <si>
    <t>Niveau de depense/ engagement actuel en USD (a remplir au moment des rapports de projet)                         CUMUL 2017-2020         3 AGENCES</t>
  </si>
  <si>
    <t>Taux d'utilisation           CUMUL</t>
  </si>
  <si>
    <t>Couts indirects  UNESCO</t>
  </si>
  <si>
    <t>Cout indirect UNFPA</t>
  </si>
  <si>
    <t>PNUD</t>
  </si>
  <si>
    <t>Cout indirect PNUD</t>
  </si>
  <si>
    <t>Niveau de depense/ engagement actuel en USD (a remplir au moment des rapports de projet)                          SEMESTRE 1 &amp;2 2020</t>
  </si>
  <si>
    <t>Niveau de depense/ engagement actuel en USD (a remplir au moment des rapports de projet)                          SEMESTRE 1&amp;2- 2020</t>
  </si>
  <si>
    <t>Niveau de depense/ engagement actuel en USD (a remplir au moment des rapports de projet)                          SEMESTRE 1&amp;2 2020</t>
  </si>
  <si>
    <t xml:space="preserve">  </t>
  </si>
  <si>
    <t xml:space="preserve">Couts operationnels si pas inclus dans les activites si-dessus </t>
  </si>
  <si>
    <t>p1</t>
  </si>
  <si>
    <t>p2</t>
  </si>
  <si>
    <t>P3</t>
  </si>
  <si>
    <t>Niveau de dépense/ engagement actuel en USD (à remplir au moment des rapports de projet)                             CUMUL (2017-2020)</t>
  </si>
  <si>
    <t>Niveau de dépense/ engagement actuel en USD (à remplir au moment des rapports de projet)          SEMESTRE 1 &amp; 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</si>
</sst>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4"/>
      <color theme="1"/>
      <name val="Calibri"/>
      <family val="2"/>
      <scheme val="minor"/>
    </font>
    <font>
      <b/>
      <sz val="16"/>
      <color theme="1"/>
      <name val="Calibri"/>
      <family val="2"/>
      <scheme val="minor"/>
    </font>
    <font>
      <sz val="11"/>
      <color theme="1"/>
      <name val="Calibri"/>
      <family val="2"/>
      <scheme val="minor"/>
    </font>
    <font>
      <b/>
      <sz val="11"/>
      <color theme="1"/>
      <name val="Calibri"/>
      <family val="2"/>
    </font>
    <font>
      <sz val="14"/>
      <color theme="1"/>
      <name val="Calibri"/>
      <family val="2"/>
      <scheme val="minor"/>
    </font>
    <font>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s>
  <cellStyleXfs count="4">
    <xf numFmtId="0" fontId="0" fillId="0" borderId="0"/>
    <xf numFmtId="43" fontId="8" fillId="0" borderId="0" applyFont="0" applyFill="0" applyBorder="0" applyAlignment="0" applyProtection="0"/>
    <xf numFmtId="9" fontId="8" fillId="0" borderId="0" applyFont="0" applyFill="0" applyBorder="0" applyAlignment="0" applyProtection="0"/>
    <xf numFmtId="0" fontId="11" fillId="0" borderId="0"/>
  </cellStyleXfs>
  <cellXfs count="122">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6" fillId="0" borderId="0" xfId="0" applyFont="1"/>
    <xf numFmtId="0" fontId="7" fillId="0" borderId="0" xfId="0" applyFont="1"/>
    <xf numFmtId="0" fontId="1" fillId="0" borderId="2"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vertical="center" wrapText="1"/>
    </xf>
    <xf numFmtId="0" fontId="5" fillId="0" borderId="1"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 xfId="0" applyFont="1" applyBorder="1" applyAlignment="1">
      <alignment vertical="center" wrapText="1"/>
    </xf>
    <xf numFmtId="0" fontId="5" fillId="0" borderId="7" xfId="0" applyFont="1" applyBorder="1" applyAlignment="1">
      <alignment horizontal="justify" vertical="center" wrapText="1"/>
    </xf>
    <xf numFmtId="43" fontId="1" fillId="0" borderId="4" xfId="1" applyFont="1" applyBorder="1" applyAlignment="1">
      <alignment vertical="center" wrapText="1"/>
    </xf>
    <xf numFmtId="43" fontId="2" fillId="0" borderId="6" xfId="1" applyFont="1" applyBorder="1" applyAlignment="1">
      <alignment vertical="center" wrapText="1"/>
    </xf>
    <xf numFmtId="43" fontId="2" fillId="0" borderId="1" xfId="1" applyFont="1" applyBorder="1" applyAlignment="1">
      <alignment vertical="center" wrapText="1"/>
    </xf>
    <xf numFmtId="43" fontId="2" fillId="0" borderId="6" xfId="0" applyNumberFormat="1" applyFont="1" applyBorder="1" applyAlignment="1">
      <alignment vertical="center" wrapText="1"/>
    </xf>
    <xf numFmtId="0" fontId="1" fillId="0" borderId="2"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43" fontId="1" fillId="0" borderId="4" xfId="1" applyFont="1" applyBorder="1" applyAlignment="1">
      <alignment horizontal="center" vertical="center" wrapText="1"/>
    </xf>
    <xf numFmtId="43" fontId="1" fillId="0" borderId="6" xfId="1" applyFont="1" applyBorder="1" applyAlignment="1">
      <alignment vertical="center" wrapText="1"/>
    </xf>
    <xf numFmtId="0" fontId="0" fillId="0" borderId="0" xfId="0" applyFill="1"/>
    <xf numFmtId="0" fontId="1" fillId="0" borderId="2" xfId="0" applyFont="1" applyFill="1" applyBorder="1" applyAlignment="1">
      <alignment vertical="center" wrapText="1"/>
    </xf>
    <xf numFmtId="43" fontId="1" fillId="0" borderId="4" xfId="1" applyFont="1" applyFill="1" applyBorder="1" applyAlignment="1">
      <alignment vertical="center" wrapText="1"/>
    </xf>
    <xf numFmtId="43" fontId="2" fillId="0" borderId="6" xfId="1" applyFont="1" applyFill="1" applyBorder="1" applyAlignment="1">
      <alignment vertical="center" wrapText="1"/>
    </xf>
    <xf numFmtId="43" fontId="2" fillId="0" borderId="1" xfId="1" applyFont="1" applyFill="1" applyBorder="1" applyAlignment="1">
      <alignment vertical="center" wrapText="1"/>
    </xf>
    <xf numFmtId="43" fontId="2" fillId="0" borderId="6" xfId="0" applyNumberFormat="1" applyFont="1" applyFill="1" applyBorder="1" applyAlignment="1">
      <alignment vertical="center" wrapText="1"/>
    </xf>
    <xf numFmtId="43" fontId="1" fillId="0" borderId="1" xfId="1" applyFont="1" applyFill="1" applyBorder="1" applyAlignment="1">
      <alignment horizontal="center" vertical="center" wrapText="1"/>
    </xf>
    <xf numFmtId="43" fontId="1" fillId="0" borderId="2" xfId="1" applyFont="1" applyBorder="1" applyAlignment="1">
      <alignment horizontal="center" vertical="center" wrapText="1"/>
    </xf>
    <xf numFmtId="43" fontId="1" fillId="0" borderId="2" xfId="1" applyFont="1" applyBorder="1" applyAlignment="1">
      <alignment vertical="center" wrapText="1"/>
    </xf>
    <xf numFmtId="43" fontId="1" fillId="0" borderId="3" xfId="1" applyFont="1" applyFill="1" applyBorder="1" applyAlignment="1">
      <alignment horizontal="center" vertical="center" wrapText="1"/>
    </xf>
    <xf numFmtId="43" fontId="1" fillId="0" borderId="0" xfId="1" applyFont="1" applyFill="1"/>
    <xf numFmtId="0" fontId="10" fillId="0" borderId="0" xfId="0" applyFont="1"/>
    <xf numFmtId="0" fontId="10" fillId="0" borderId="0" xfId="0" applyFont="1" applyFill="1"/>
    <xf numFmtId="9" fontId="10" fillId="0" borderId="0" xfId="2" applyFont="1"/>
    <xf numFmtId="43" fontId="1" fillId="0" borderId="2" xfId="1" applyFont="1" applyFill="1" applyBorder="1" applyAlignment="1">
      <alignment horizontal="center" vertical="center" wrapText="1"/>
    </xf>
    <xf numFmtId="43" fontId="1" fillId="0" borderId="4" xfId="1" applyFont="1" applyFill="1" applyBorder="1" applyAlignment="1">
      <alignment horizontal="center" vertical="center" wrapText="1"/>
    </xf>
    <xf numFmtId="0" fontId="2" fillId="0" borderId="6" xfId="0" applyFont="1" applyFill="1" applyBorder="1" applyAlignment="1">
      <alignment vertical="center" wrapText="1"/>
    </xf>
    <xf numFmtId="0" fontId="0" fillId="2" borderId="0" xfId="0" applyFill="1"/>
    <xf numFmtId="0" fontId="1" fillId="2" borderId="2" xfId="0" applyFont="1" applyFill="1" applyBorder="1" applyAlignment="1">
      <alignment vertical="center" wrapText="1"/>
    </xf>
    <xf numFmtId="43" fontId="1" fillId="2" borderId="4" xfId="1" applyFont="1" applyFill="1" applyBorder="1" applyAlignment="1">
      <alignment vertical="center" wrapText="1"/>
    </xf>
    <xf numFmtId="0" fontId="1"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1" xfId="0" applyFont="1" applyFill="1" applyBorder="1" applyAlignment="1">
      <alignment vertical="center" wrapText="1"/>
    </xf>
    <xf numFmtId="43" fontId="2" fillId="2" borderId="6" xfId="0" applyNumberFormat="1" applyFont="1" applyFill="1" applyBorder="1" applyAlignment="1">
      <alignment vertical="center" wrapText="1"/>
    </xf>
    <xf numFmtId="0" fontId="1" fillId="2" borderId="6" xfId="0" applyFont="1" applyFill="1" applyBorder="1" applyAlignment="1">
      <alignment horizontal="left" vertical="center" wrapText="1"/>
    </xf>
    <xf numFmtId="43" fontId="10" fillId="2" borderId="0" xfId="0" applyNumberFormat="1" applyFont="1" applyFill="1"/>
    <xf numFmtId="0" fontId="0" fillId="3" borderId="0" xfId="0" applyFill="1"/>
    <xf numFmtId="0" fontId="1" fillId="3" borderId="2" xfId="0" applyFont="1" applyFill="1" applyBorder="1" applyAlignment="1">
      <alignment vertical="center" wrapText="1"/>
    </xf>
    <xf numFmtId="43" fontId="1" fillId="3" borderId="4" xfId="1" applyFont="1" applyFill="1" applyBorder="1" applyAlignment="1">
      <alignment vertical="center" wrapText="1"/>
    </xf>
    <xf numFmtId="0" fontId="1" fillId="3" borderId="4" xfId="0" applyFont="1" applyFill="1" applyBorder="1" applyAlignment="1">
      <alignment vertical="center" wrapText="1"/>
    </xf>
    <xf numFmtId="0" fontId="2" fillId="3" borderId="6" xfId="0" applyFont="1" applyFill="1" applyBorder="1" applyAlignment="1">
      <alignment vertical="center" wrapText="1"/>
    </xf>
    <xf numFmtId="0" fontId="2" fillId="3" borderId="1" xfId="0" applyFont="1" applyFill="1" applyBorder="1" applyAlignment="1">
      <alignment vertical="center" wrapText="1"/>
    </xf>
    <xf numFmtId="0" fontId="1" fillId="3" borderId="6" xfId="0" applyFont="1" applyFill="1" applyBorder="1" applyAlignment="1">
      <alignment horizontal="left" vertical="center" wrapText="1"/>
    </xf>
    <xf numFmtId="43" fontId="10" fillId="3" borderId="0" xfId="0" applyNumberFormat="1" applyFont="1" applyFill="1"/>
    <xf numFmtId="0" fontId="0" fillId="4" borderId="0" xfId="0" applyFill="1"/>
    <xf numFmtId="0" fontId="1" fillId="4" borderId="2" xfId="0" applyFont="1" applyFill="1" applyBorder="1" applyAlignment="1">
      <alignment vertical="center" wrapText="1"/>
    </xf>
    <xf numFmtId="43" fontId="1" fillId="4" borderId="4" xfId="1" applyFont="1" applyFill="1" applyBorder="1" applyAlignment="1">
      <alignment vertical="center" wrapText="1"/>
    </xf>
    <xf numFmtId="0" fontId="1" fillId="4" borderId="4" xfId="0" applyFont="1" applyFill="1" applyBorder="1" applyAlignment="1">
      <alignment vertical="center" wrapText="1"/>
    </xf>
    <xf numFmtId="0" fontId="2" fillId="4" borderId="6" xfId="0" applyFont="1" applyFill="1" applyBorder="1" applyAlignment="1">
      <alignment vertical="center" wrapText="1"/>
    </xf>
    <xf numFmtId="0" fontId="2" fillId="4" borderId="1" xfId="0" applyFont="1" applyFill="1" applyBorder="1" applyAlignment="1">
      <alignment vertical="center" wrapText="1"/>
    </xf>
    <xf numFmtId="0" fontId="1" fillId="4" borderId="6" xfId="0" applyFont="1" applyFill="1" applyBorder="1" applyAlignment="1">
      <alignment horizontal="left" vertical="center" wrapText="1"/>
    </xf>
    <xf numFmtId="43" fontId="10" fillId="4" borderId="0" xfId="0" applyNumberFormat="1" applyFont="1" applyFill="1"/>
    <xf numFmtId="43" fontId="0" fillId="0" borderId="0" xfId="0" applyNumberFormat="1"/>
    <xf numFmtId="0" fontId="2" fillId="0" borderId="5" xfId="0" applyFont="1" applyBorder="1" applyAlignment="1">
      <alignment vertical="center" wrapText="1"/>
    </xf>
    <xf numFmtId="0" fontId="2" fillId="0" borderId="6"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43" fontId="2" fillId="3" borderId="1" xfId="1" applyFont="1" applyFill="1" applyBorder="1" applyAlignment="1">
      <alignment horizontal="right" vertical="center" wrapText="1"/>
    </xf>
    <xf numFmtId="43" fontId="1" fillId="0" borderId="6" xfId="1" applyFont="1" applyBorder="1" applyAlignment="1">
      <alignment horizontal="left" vertical="center" wrapText="1"/>
    </xf>
    <xf numFmtId="9" fontId="1" fillId="0" borderId="4" xfId="2" applyFont="1" applyBorder="1" applyAlignment="1">
      <alignment vertical="center" wrapText="1"/>
    </xf>
    <xf numFmtId="0" fontId="2" fillId="0" borderId="8" xfId="0" applyFont="1" applyBorder="1" applyAlignment="1">
      <alignment vertical="center" wrapText="1"/>
    </xf>
    <xf numFmtId="43" fontId="2" fillId="4" borderId="6" xfId="0" applyNumberFormat="1" applyFont="1" applyFill="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Fill="1" applyBorder="1" applyAlignment="1">
      <alignment vertical="center" wrapText="1"/>
    </xf>
    <xf numFmtId="0" fontId="2" fillId="0" borderId="1" xfId="0" applyFont="1" applyFill="1" applyBorder="1" applyAlignment="1">
      <alignment vertical="center" wrapText="1"/>
    </xf>
    <xf numFmtId="43" fontId="2" fillId="0" borderId="4" xfId="1" applyFont="1" applyFill="1" applyBorder="1" applyAlignment="1">
      <alignment horizontal="right" vertical="center" wrapText="1"/>
    </xf>
    <xf numFmtId="0" fontId="1" fillId="0" borderId="6" xfId="0" applyFont="1" applyFill="1" applyBorder="1" applyAlignment="1">
      <alignment horizontal="left" vertical="center" wrapText="1"/>
    </xf>
    <xf numFmtId="43" fontId="10" fillId="0" borderId="0" xfId="0" applyNumberFormat="1" applyFont="1" applyFill="1"/>
    <xf numFmtId="43" fontId="1" fillId="0" borderId="4" xfId="0" applyNumberFormat="1" applyFont="1" applyFill="1" applyBorder="1" applyAlignment="1">
      <alignment vertical="center" wrapText="1"/>
    </xf>
    <xf numFmtId="43" fontId="1" fillId="5" borderId="6" xfId="1" applyFont="1" applyFill="1" applyBorder="1" applyAlignment="1">
      <alignment horizontal="left" vertical="center" wrapText="1"/>
    </xf>
    <xf numFmtId="43" fontId="2" fillId="2" borderId="1" xfId="1" applyFont="1" applyFill="1" applyBorder="1" applyAlignment="1">
      <alignment vertical="center" wrapText="1"/>
    </xf>
    <xf numFmtId="164" fontId="2" fillId="2" borderId="6" xfId="0" applyNumberFormat="1" applyFont="1" applyFill="1" applyBorder="1" applyAlignment="1">
      <alignment vertical="center" wrapText="1"/>
    </xf>
    <xf numFmtId="0" fontId="1" fillId="6" borderId="3" xfId="0" applyFont="1" applyFill="1" applyBorder="1" applyAlignment="1">
      <alignment vertical="center" wrapText="1"/>
    </xf>
    <xf numFmtId="0" fontId="5" fillId="6" borderId="1" xfId="0" applyFont="1" applyFill="1" applyBorder="1" applyAlignment="1">
      <alignment horizontal="justify" vertical="center" wrapText="1"/>
    </xf>
    <xf numFmtId="43" fontId="1" fillId="6" borderId="4" xfId="1" applyFont="1" applyFill="1" applyBorder="1" applyAlignment="1">
      <alignment vertical="center" wrapText="1"/>
    </xf>
    <xf numFmtId="9" fontId="1" fillId="6" borderId="4" xfId="2" applyFont="1" applyFill="1" applyBorder="1" applyAlignment="1">
      <alignment vertical="center" wrapText="1"/>
    </xf>
    <xf numFmtId="0" fontId="1" fillId="6" borderId="4" xfId="0" applyFont="1" applyFill="1" applyBorder="1" applyAlignment="1">
      <alignment vertical="center" wrapText="1"/>
    </xf>
    <xf numFmtId="0" fontId="0" fillId="6" borderId="0" xfId="0" applyFill="1"/>
    <xf numFmtId="0" fontId="5" fillId="6" borderId="3" xfId="0" applyFont="1" applyFill="1" applyBorder="1" applyAlignment="1">
      <alignment vertical="center" wrapText="1"/>
    </xf>
    <xf numFmtId="43" fontId="1" fillId="6" borderId="4" xfId="1" applyFont="1" applyFill="1" applyBorder="1" applyAlignment="1">
      <alignment horizontal="right" vertical="center" wrapText="1"/>
    </xf>
    <xf numFmtId="43" fontId="1" fillId="6" borderId="1" xfId="1" applyFont="1" applyFill="1" applyBorder="1" applyAlignment="1">
      <alignment horizontal="center" vertical="center" wrapText="1"/>
    </xf>
    <xf numFmtId="43" fontId="1" fillId="6" borderId="2" xfId="1" applyFont="1" applyFill="1" applyBorder="1" applyAlignment="1">
      <alignment horizontal="center" vertical="center" wrapText="1"/>
    </xf>
    <xf numFmtId="43" fontId="1" fillId="6" borderId="3" xfId="1" applyFont="1" applyFill="1" applyBorder="1" applyAlignment="1">
      <alignment horizontal="center" vertical="center" wrapText="1"/>
    </xf>
    <xf numFmtId="43" fontId="1" fillId="6" borderId="4" xfId="1" applyFont="1" applyFill="1" applyBorder="1" applyAlignment="1">
      <alignment horizontal="center" vertical="center" wrapText="1"/>
    </xf>
    <xf numFmtId="43" fontId="2" fillId="0" borderId="4" xfId="1" applyFont="1" applyBorder="1" applyAlignment="1">
      <alignment vertical="center" wrapText="1"/>
    </xf>
    <xf numFmtId="0" fontId="0" fillId="2" borderId="0" xfId="0" applyFill="1" applyAlignment="1">
      <alignment horizontal="center"/>
    </xf>
    <xf numFmtId="0" fontId="0" fillId="2" borderId="8" xfId="0" applyFill="1" applyBorder="1" applyAlignment="1">
      <alignment horizontal="center"/>
    </xf>
    <xf numFmtId="0" fontId="0" fillId="3" borderId="8" xfId="0" applyFill="1" applyBorder="1" applyAlignment="1">
      <alignment horizontal="center"/>
    </xf>
    <xf numFmtId="0" fontId="0" fillId="4" borderId="8" xfId="0" applyFill="1" applyBorder="1" applyAlignment="1">
      <alignment horizont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0" fillId="0" borderId="8" xfId="0" applyFill="1" applyBorder="1" applyAlignment="1">
      <alignment horizontal="center"/>
    </xf>
  </cellXfs>
  <cellStyles count="4">
    <cellStyle name="Milliers" xfId="1" builtinId="3"/>
    <cellStyle name="Normal" xfId="0" builtinId="0"/>
    <cellStyle name="Normal 2" xfId="3" xr:uid="{7A397E9F-5971-40C8-A2F7-7A2FDDE32426}"/>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view="pageBreakPreview" topLeftCell="A25" zoomScaleNormal="100" zoomScaleSheetLayoutView="100" workbookViewId="0">
      <selection activeCell="I30" sqref="I30"/>
    </sheetView>
  </sheetViews>
  <sheetFormatPr baseColWidth="10" defaultColWidth="8.88671875" defaultRowHeight="14.4" x14ac:dyDescent="0.3"/>
  <cols>
    <col min="1" max="1" width="24" customWidth="1"/>
    <col min="2" max="2" width="28.5546875" bestFit="1" customWidth="1"/>
    <col min="3" max="3" width="18.77734375" style="29" bestFit="1" customWidth="1"/>
    <col min="4" max="4" width="18.77734375" bestFit="1" customWidth="1"/>
    <col min="5" max="5" width="18.77734375" style="29" bestFit="1" customWidth="1"/>
    <col min="6" max="6" width="18.77734375" bestFit="1" customWidth="1"/>
    <col min="7" max="7" width="21.44140625" bestFit="1" customWidth="1"/>
    <col min="8" max="8" width="19.44140625" style="46" bestFit="1" customWidth="1"/>
    <col min="9" max="9" width="20.109375" style="46" bestFit="1" customWidth="1"/>
    <col min="10" max="10" width="17.21875" style="55" bestFit="1" customWidth="1"/>
    <col min="11" max="11" width="22" style="55" bestFit="1" customWidth="1"/>
    <col min="12" max="12" width="17.21875" style="29" bestFit="1" customWidth="1"/>
    <col min="13" max="13" width="22" style="29" bestFit="1" customWidth="1"/>
    <col min="14" max="14" width="18.21875" style="63" bestFit="1" customWidth="1"/>
    <col min="15" max="15" width="22" style="63" bestFit="1" customWidth="1"/>
    <col min="16" max="17" width="22.5546875" customWidth="1"/>
    <col min="18" max="18" width="20.77734375" customWidth="1"/>
    <col min="19" max="21" width="28.77734375" customWidth="1"/>
    <col min="22" max="22" width="34.21875" customWidth="1"/>
  </cols>
  <sheetData>
    <row r="1" spans="1:18" ht="21" x14ac:dyDescent="0.4">
      <c r="A1" s="8" t="s">
        <v>1</v>
      </c>
      <c r="B1" s="7"/>
    </row>
    <row r="2" spans="1:18" ht="15.6" x14ac:dyDescent="0.3">
      <c r="A2" s="6"/>
      <c r="B2" s="6"/>
    </row>
    <row r="3" spans="1:18" ht="15.6" x14ac:dyDescent="0.3">
      <c r="A3" s="6" t="s">
        <v>2</v>
      </c>
      <c r="B3" s="6"/>
    </row>
    <row r="5" spans="1:18" ht="15.6" x14ac:dyDescent="0.3">
      <c r="A5" s="6" t="s">
        <v>3</v>
      </c>
      <c r="H5" s="105" t="s">
        <v>52</v>
      </c>
      <c r="I5" s="105"/>
      <c r="P5" t="s">
        <v>72</v>
      </c>
      <c r="Q5" t="s">
        <v>73</v>
      </c>
      <c r="R5" t="s">
        <v>74</v>
      </c>
    </row>
    <row r="6" spans="1:18" ht="15" thickBot="1" x14ac:dyDescent="0.35">
      <c r="H6" s="106"/>
      <c r="I6" s="106"/>
      <c r="J6" s="107" t="s">
        <v>53</v>
      </c>
      <c r="K6" s="107"/>
      <c r="L6" s="121" t="s">
        <v>65</v>
      </c>
      <c r="M6" s="121"/>
      <c r="N6" s="108" t="s">
        <v>54</v>
      </c>
      <c r="O6" s="108"/>
      <c r="P6">
        <v>619134</v>
      </c>
      <c r="Q6">
        <v>1804543.52</v>
      </c>
      <c r="R6">
        <v>1040000</v>
      </c>
    </row>
    <row r="7" spans="1:18" ht="138.75" customHeight="1" thickBot="1" x14ac:dyDescent="0.35">
      <c r="A7" s="1" t="s">
        <v>4</v>
      </c>
      <c r="B7" s="2" t="s">
        <v>5</v>
      </c>
      <c r="C7" s="30" t="s">
        <v>41</v>
      </c>
      <c r="D7" s="12" t="s">
        <v>43</v>
      </c>
      <c r="E7" s="30" t="s">
        <v>44</v>
      </c>
      <c r="F7" s="12" t="s">
        <v>42</v>
      </c>
      <c r="G7" s="2" t="s">
        <v>6</v>
      </c>
      <c r="H7" s="47" t="s">
        <v>76</v>
      </c>
      <c r="I7" s="47" t="s">
        <v>75</v>
      </c>
      <c r="J7" s="56" t="s">
        <v>67</v>
      </c>
      <c r="K7" s="56" t="s">
        <v>59</v>
      </c>
      <c r="L7" s="30" t="s">
        <v>68</v>
      </c>
      <c r="M7" s="30" t="s">
        <v>59</v>
      </c>
      <c r="N7" s="64" t="s">
        <v>69</v>
      </c>
      <c r="O7" s="64" t="s">
        <v>60</v>
      </c>
      <c r="P7" s="9" t="s">
        <v>61</v>
      </c>
      <c r="Q7" s="22" t="s">
        <v>62</v>
      </c>
      <c r="R7" s="2" t="s">
        <v>7</v>
      </c>
    </row>
    <row r="8" spans="1:18" ht="16.2" thickBot="1" x14ac:dyDescent="0.35">
      <c r="A8" s="113" t="s">
        <v>8</v>
      </c>
      <c r="B8" s="114"/>
      <c r="C8" s="114"/>
      <c r="D8" s="114"/>
      <c r="E8" s="114"/>
      <c r="F8" s="114"/>
      <c r="G8" s="114"/>
      <c r="H8" s="114"/>
      <c r="I8" s="114"/>
      <c r="J8" s="114"/>
      <c r="K8" s="114"/>
      <c r="L8" s="114"/>
      <c r="M8" s="114"/>
      <c r="N8" s="114"/>
      <c r="O8" s="114"/>
      <c r="P8" s="114"/>
      <c r="Q8" s="114"/>
      <c r="R8" s="115"/>
    </row>
    <row r="9" spans="1:18" ht="51.75" customHeight="1" thickBot="1" x14ac:dyDescent="0.35">
      <c r="A9" s="3" t="s">
        <v>9</v>
      </c>
      <c r="B9" s="109" t="s">
        <v>25</v>
      </c>
      <c r="C9" s="110"/>
      <c r="D9" s="18"/>
      <c r="E9" s="31"/>
      <c r="F9" s="18"/>
      <c r="G9" s="78">
        <v>1</v>
      </c>
      <c r="H9" s="48"/>
      <c r="I9" s="48"/>
      <c r="J9" s="57"/>
      <c r="K9" s="57"/>
      <c r="L9" s="31"/>
      <c r="M9" s="31"/>
      <c r="N9" s="65"/>
      <c r="O9" s="65"/>
      <c r="P9" s="18">
        <f>SUM(P10:P13)</f>
        <v>424388.42</v>
      </c>
      <c r="Q9" s="78">
        <f>P9/P6</f>
        <v>0.68545487729635257</v>
      </c>
      <c r="R9" s="4"/>
    </row>
    <row r="10" spans="1:18" ht="42" thickBot="1" x14ac:dyDescent="0.35">
      <c r="A10" s="5" t="s">
        <v>12</v>
      </c>
      <c r="B10" s="15" t="s">
        <v>26</v>
      </c>
      <c r="C10" s="35"/>
      <c r="D10" s="36"/>
      <c r="E10" s="43"/>
      <c r="F10" s="37">
        <v>265000</v>
      </c>
      <c r="G10" s="78">
        <v>0.5</v>
      </c>
      <c r="H10" s="48"/>
      <c r="I10" s="48"/>
      <c r="J10" s="57"/>
      <c r="K10" s="57"/>
      <c r="L10" s="31"/>
      <c r="M10" s="31"/>
      <c r="N10" s="65">
        <v>100700</v>
      </c>
      <c r="O10" s="65">
        <v>100700</v>
      </c>
      <c r="P10" s="18">
        <f>O10+K10+I10+M10</f>
        <v>100700</v>
      </c>
      <c r="Q10" s="18">
        <f>P10/(E10+F10+D10+C10)*100</f>
        <v>38</v>
      </c>
      <c r="R10" s="4"/>
    </row>
    <row r="11" spans="1:18" ht="69.599999999999994" thickBot="1" x14ac:dyDescent="0.35">
      <c r="A11" s="5" t="s">
        <v>13</v>
      </c>
      <c r="B11" s="14" t="s">
        <v>28</v>
      </c>
      <c r="C11" s="38"/>
      <c r="D11" s="27"/>
      <c r="E11" s="31"/>
      <c r="F11" s="18">
        <v>70000</v>
      </c>
      <c r="G11" s="78">
        <v>0.3</v>
      </c>
      <c r="H11" s="48"/>
      <c r="I11" s="48"/>
      <c r="J11" s="57"/>
      <c r="K11" s="57"/>
      <c r="L11" s="31"/>
      <c r="M11" s="31"/>
      <c r="N11" s="65">
        <v>37993</v>
      </c>
      <c r="O11" s="65">
        <v>37993</v>
      </c>
      <c r="P11" s="18">
        <f>O11+K11+I11+M11</f>
        <v>37993</v>
      </c>
      <c r="Q11" s="18">
        <f>P11/(E11+F11+D11+C11)*100</f>
        <v>54.27571428571428</v>
      </c>
      <c r="R11" s="4"/>
    </row>
    <row r="12" spans="1:18" ht="97.2" thickBot="1" x14ac:dyDescent="0.35">
      <c r="A12" s="5" t="s">
        <v>14</v>
      </c>
      <c r="B12" s="15" t="s">
        <v>29</v>
      </c>
      <c r="C12" s="38">
        <v>120000</v>
      </c>
      <c r="D12" s="27">
        <v>29134.49</v>
      </c>
      <c r="E12" s="44"/>
      <c r="F12" s="18"/>
      <c r="G12" s="78">
        <v>0.3</v>
      </c>
      <c r="H12" s="48">
        <v>45528.63</v>
      </c>
      <c r="I12" s="48">
        <v>126506.63</v>
      </c>
      <c r="J12" s="57">
        <v>10000</v>
      </c>
      <c r="K12" s="57">
        <v>19134.490000000002</v>
      </c>
      <c r="L12" s="31"/>
      <c r="M12" s="31"/>
      <c r="N12" s="65"/>
      <c r="O12" s="65"/>
      <c r="P12" s="18">
        <f>O12+K12+I12+M12</f>
        <v>145641.12</v>
      </c>
      <c r="Q12" s="18">
        <f>P12/(E12+F12+D12+C12)*100</f>
        <v>97.657570693405674</v>
      </c>
      <c r="R12" s="4"/>
    </row>
    <row r="13" spans="1:18" ht="42" thickBot="1" x14ac:dyDescent="0.35">
      <c r="A13" s="5" t="s">
        <v>27</v>
      </c>
      <c r="B13" s="15" t="s">
        <v>30</v>
      </c>
      <c r="C13" s="38">
        <v>135000</v>
      </c>
      <c r="D13" s="27">
        <v>0</v>
      </c>
      <c r="E13" s="44">
        <v>0</v>
      </c>
      <c r="F13" s="18">
        <v>0</v>
      </c>
      <c r="G13" s="78"/>
      <c r="H13" s="48">
        <v>50753.88</v>
      </c>
      <c r="I13" s="48">
        <v>140054.29999999999</v>
      </c>
      <c r="J13" s="57">
        <v>0</v>
      </c>
      <c r="K13" s="57">
        <v>0</v>
      </c>
      <c r="L13" s="31">
        <v>0</v>
      </c>
      <c r="M13" s="31">
        <v>0</v>
      </c>
      <c r="N13" s="65"/>
      <c r="O13" s="65"/>
      <c r="P13" s="18">
        <f t="shared" ref="P13:P15" si="0">O13+K13+I13+M13</f>
        <v>140054.29999999999</v>
      </c>
      <c r="Q13" s="18">
        <f>P13/(E13+F13+D13+C13)*100</f>
        <v>103.74392592592592</v>
      </c>
      <c r="R13" s="4"/>
    </row>
    <row r="14" spans="1:18" ht="44.25" customHeight="1" thickBot="1" x14ac:dyDescent="0.35">
      <c r="A14" s="3" t="s">
        <v>10</v>
      </c>
      <c r="B14" s="116" t="s">
        <v>51</v>
      </c>
      <c r="C14" s="117"/>
      <c r="D14" s="117"/>
      <c r="E14" s="118"/>
      <c r="F14" s="18"/>
      <c r="G14" s="78">
        <v>0.5</v>
      </c>
      <c r="H14" s="49"/>
      <c r="I14" s="49" t="s">
        <v>70</v>
      </c>
      <c r="J14" s="58"/>
      <c r="K14" s="58"/>
      <c r="L14" s="83"/>
      <c r="M14" s="83"/>
      <c r="N14" s="66"/>
      <c r="O14" s="66"/>
      <c r="P14" s="18">
        <f>SUM(P15:P20)</f>
        <v>1585875</v>
      </c>
      <c r="Q14" s="78">
        <f>P14/Q6</f>
        <v>0.8788233602700809</v>
      </c>
      <c r="R14" s="4"/>
    </row>
    <row r="15" spans="1:18" s="97" customFormat="1" ht="69.599999999999994" thickBot="1" x14ac:dyDescent="0.35">
      <c r="A15" s="92" t="s">
        <v>15</v>
      </c>
      <c r="B15" s="93" t="s">
        <v>35</v>
      </c>
      <c r="C15" s="94">
        <v>160000</v>
      </c>
      <c r="D15" s="94"/>
      <c r="E15" s="94"/>
      <c r="F15" s="94"/>
      <c r="G15" s="95">
        <v>0.5</v>
      </c>
      <c r="H15" s="94">
        <v>44379.85</v>
      </c>
      <c r="I15" s="94">
        <v>106346.3</v>
      </c>
      <c r="J15" s="94"/>
      <c r="K15" s="94"/>
      <c r="L15" s="94"/>
      <c r="M15" s="94"/>
      <c r="N15" s="94"/>
      <c r="O15" s="94"/>
      <c r="P15" s="94">
        <f t="shared" si="0"/>
        <v>106346.3</v>
      </c>
      <c r="Q15" s="94">
        <f t="shared" ref="Q15:Q20" si="1">P15/(E15+F15+D15+C15)*100</f>
        <v>66.466437499999998</v>
      </c>
      <c r="R15" s="96"/>
    </row>
    <row r="16" spans="1:18" s="97" customFormat="1" ht="83.4" thickBot="1" x14ac:dyDescent="0.35">
      <c r="A16" s="92" t="s">
        <v>16</v>
      </c>
      <c r="B16" s="98" t="s">
        <v>36</v>
      </c>
      <c r="C16" s="94"/>
      <c r="D16" s="94">
        <v>241638.03</v>
      </c>
      <c r="E16" s="94"/>
      <c r="F16" s="94"/>
      <c r="G16" s="95">
        <v>0.3</v>
      </c>
      <c r="H16" s="94"/>
      <c r="I16" s="94"/>
      <c r="J16" s="94">
        <v>0</v>
      </c>
      <c r="K16" s="99">
        <v>147839.12</v>
      </c>
      <c r="L16" s="99"/>
      <c r="M16" s="99"/>
      <c r="N16" s="94"/>
      <c r="O16" s="94"/>
      <c r="P16" s="94">
        <f>O16+K16+I16+M16</f>
        <v>147839.12</v>
      </c>
      <c r="Q16" s="94">
        <f t="shared" si="1"/>
        <v>61.182058138778892</v>
      </c>
      <c r="R16" s="96"/>
    </row>
    <row r="17" spans="1:18" s="97" customFormat="1" ht="111" thickBot="1" x14ac:dyDescent="0.35">
      <c r="A17" s="92" t="s">
        <v>17</v>
      </c>
      <c r="B17" s="98" t="s">
        <v>37</v>
      </c>
      <c r="C17" s="94"/>
      <c r="D17" s="94">
        <v>357905.48</v>
      </c>
      <c r="E17" s="94"/>
      <c r="F17" s="94"/>
      <c r="G17" s="95">
        <v>0.4</v>
      </c>
      <c r="H17" s="94"/>
      <c r="I17" s="94"/>
      <c r="J17" s="94">
        <v>10000</v>
      </c>
      <c r="K17" s="99">
        <v>291173.98</v>
      </c>
      <c r="L17" s="99"/>
      <c r="M17" s="99"/>
      <c r="N17" s="94"/>
      <c r="O17" s="94"/>
      <c r="P17" s="94">
        <f>O17+K17+I17+M17</f>
        <v>291173.98</v>
      </c>
      <c r="Q17" s="94">
        <f t="shared" si="1"/>
        <v>81.354993502753857</v>
      </c>
      <c r="R17" s="96"/>
    </row>
    <row r="18" spans="1:18" s="97" customFormat="1" ht="42" thickBot="1" x14ac:dyDescent="0.35">
      <c r="A18" s="92" t="s">
        <v>31</v>
      </c>
      <c r="B18" s="98" t="s">
        <v>38</v>
      </c>
      <c r="C18" s="100">
        <v>475000</v>
      </c>
      <c r="D18" s="101"/>
      <c r="E18" s="101"/>
      <c r="F18" s="94"/>
      <c r="G18" s="95"/>
      <c r="H18" s="94">
        <v>161739.57999999999</v>
      </c>
      <c r="I18" s="94">
        <v>458600.3</v>
      </c>
      <c r="J18" s="94"/>
      <c r="K18" s="94"/>
      <c r="L18" s="94"/>
      <c r="M18" s="94"/>
      <c r="N18" s="94"/>
      <c r="O18" s="94"/>
      <c r="P18" s="94">
        <f>O18+K18+I18+M18</f>
        <v>458600.3</v>
      </c>
      <c r="Q18" s="94">
        <f t="shared" si="1"/>
        <v>96.547431578947368</v>
      </c>
      <c r="R18" s="96"/>
    </row>
    <row r="19" spans="1:18" s="97" customFormat="1" ht="55.8" thickBot="1" x14ac:dyDescent="0.35">
      <c r="A19" s="92" t="s">
        <v>32</v>
      </c>
      <c r="B19" s="98" t="s">
        <v>39</v>
      </c>
      <c r="C19" s="102"/>
      <c r="D19" s="103"/>
      <c r="E19" s="103">
        <v>330000</v>
      </c>
      <c r="F19" s="94"/>
      <c r="G19" s="95">
        <v>0.3</v>
      </c>
      <c r="H19" s="94"/>
      <c r="I19" s="94"/>
      <c r="J19" s="94"/>
      <c r="K19" s="94"/>
      <c r="L19" s="94"/>
      <c r="M19" s="94">
        <f>E19</f>
        <v>330000</v>
      </c>
      <c r="N19" s="94"/>
      <c r="O19" s="94"/>
      <c r="P19" s="94">
        <f>O19+K19+I19+M19</f>
        <v>330000</v>
      </c>
      <c r="Q19" s="94">
        <f t="shared" si="1"/>
        <v>100</v>
      </c>
      <c r="R19" s="96"/>
    </row>
    <row r="20" spans="1:18" s="97" customFormat="1" ht="28.2" thickBot="1" x14ac:dyDescent="0.35">
      <c r="A20" s="92" t="s">
        <v>33</v>
      </c>
      <c r="B20" s="98" t="s">
        <v>34</v>
      </c>
      <c r="C20" s="102">
        <v>145000</v>
      </c>
      <c r="D20" s="103"/>
      <c r="E20" s="103">
        <v>95000</v>
      </c>
      <c r="F20" s="94"/>
      <c r="G20" s="95"/>
      <c r="H20" s="94">
        <v>0</v>
      </c>
      <c r="I20" s="94">
        <v>156915.29999999999</v>
      </c>
      <c r="J20" s="94"/>
      <c r="K20" s="94"/>
      <c r="L20" s="94"/>
      <c r="M20" s="94">
        <f>E20</f>
        <v>95000</v>
      </c>
      <c r="N20" s="94"/>
      <c r="O20" s="94"/>
      <c r="P20" s="94">
        <f t="shared" ref="P20:P30" si="2">O20+K20+I20+M20</f>
        <v>251915.3</v>
      </c>
      <c r="Q20" s="94">
        <f t="shared" si="1"/>
        <v>104.96470833333333</v>
      </c>
      <c r="R20" s="96"/>
    </row>
    <row r="21" spans="1:18" ht="16.2" thickBot="1" x14ac:dyDescent="0.35">
      <c r="A21" s="3" t="s">
        <v>11</v>
      </c>
      <c r="B21" s="4"/>
      <c r="C21" s="31"/>
      <c r="D21" s="18"/>
      <c r="E21" s="31"/>
      <c r="F21" s="18"/>
      <c r="G21" s="78">
        <v>0.5</v>
      </c>
      <c r="H21" s="49"/>
      <c r="I21" s="49"/>
      <c r="J21" s="58"/>
      <c r="K21" s="58"/>
      <c r="L21" s="83"/>
      <c r="M21" s="83"/>
      <c r="N21" s="66"/>
      <c r="O21" s="66"/>
      <c r="P21" s="104">
        <f>SUM(P22:P26)</f>
        <v>829360.64000000001</v>
      </c>
      <c r="Q21" s="78">
        <f>P21/R6</f>
        <v>0.79746215384615382</v>
      </c>
      <c r="R21" s="4"/>
    </row>
    <row r="22" spans="1:18" ht="42" thickBot="1" x14ac:dyDescent="0.35">
      <c r="A22" s="5" t="s">
        <v>18</v>
      </c>
      <c r="B22" s="16" t="s">
        <v>45</v>
      </c>
      <c r="C22" s="31">
        <v>100000</v>
      </c>
      <c r="D22" s="18"/>
      <c r="E22" s="31"/>
      <c r="F22" s="18"/>
      <c r="G22" s="78">
        <v>0.5</v>
      </c>
      <c r="H22" s="48">
        <v>52371.02</v>
      </c>
      <c r="I22" s="48">
        <v>52371.02</v>
      </c>
      <c r="J22" s="58"/>
      <c r="K22" s="58"/>
      <c r="L22" s="83"/>
      <c r="M22" s="83"/>
      <c r="N22" s="66"/>
      <c r="O22" s="66"/>
      <c r="P22" s="18">
        <f t="shared" si="2"/>
        <v>52371.02</v>
      </c>
      <c r="Q22" s="18">
        <f>P22/(E22+F22+D22+C22)*100</f>
        <v>52.371020000000001</v>
      </c>
      <c r="R22" s="4"/>
    </row>
    <row r="23" spans="1:18" ht="69.599999999999994" thickBot="1" x14ac:dyDescent="0.35">
      <c r="A23" s="5" t="s">
        <v>19</v>
      </c>
      <c r="B23" s="15" t="s">
        <v>46</v>
      </c>
      <c r="C23" s="31">
        <v>120000</v>
      </c>
      <c r="D23" s="18"/>
      <c r="E23" s="31"/>
      <c r="F23" s="18"/>
      <c r="G23" s="78"/>
      <c r="H23" s="48">
        <v>24645.82</v>
      </c>
      <c r="I23" s="48">
        <v>39477.42</v>
      </c>
      <c r="J23" s="58"/>
      <c r="K23" s="58"/>
      <c r="L23" s="83"/>
      <c r="M23" s="83"/>
      <c r="N23" s="66"/>
      <c r="O23" s="66"/>
      <c r="P23" s="18">
        <f t="shared" si="2"/>
        <v>39477.42</v>
      </c>
      <c r="Q23" s="18">
        <f>P23/(E23+F23+D23+C23)*100</f>
        <v>32.897849999999998</v>
      </c>
      <c r="R23" s="4"/>
    </row>
    <row r="24" spans="1:18" ht="42" thickBot="1" x14ac:dyDescent="0.35">
      <c r="A24" s="5" t="s">
        <v>20</v>
      </c>
      <c r="B24" s="17" t="s">
        <v>47</v>
      </c>
      <c r="C24" s="31"/>
      <c r="D24" s="18"/>
      <c r="E24" s="31">
        <v>280000</v>
      </c>
      <c r="F24" s="18"/>
      <c r="G24" s="78"/>
      <c r="H24" s="49"/>
      <c r="I24" s="49"/>
      <c r="J24" s="58"/>
      <c r="K24" s="58"/>
      <c r="L24" s="83"/>
      <c r="M24" s="88">
        <f>E24</f>
        <v>280000</v>
      </c>
      <c r="N24" s="66"/>
      <c r="O24" s="66"/>
      <c r="P24" s="18">
        <f t="shared" si="2"/>
        <v>280000</v>
      </c>
      <c r="Q24" s="18">
        <f t="shared" ref="Q24:Q26" si="3">P24/(E24+F24+D24+C24)*100</f>
        <v>100</v>
      </c>
      <c r="R24" s="4"/>
    </row>
    <row r="25" spans="1:18" ht="89.25" customHeight="1" thickBot="1" x14ac:dyDescent="0.35">
      <c r="A25" s="5" t="s">
        <v>40</v>
      </c>
      <c r="B25" s="15" t="s">
        <v>49</v>
      </c>
      <c r="C25" s="31">
        <v>460000</v>
      </c>
      <c r="D25" s="18"/>
      <c r="E25" s="31"/>
      <c r="F25" s="18"/>
      <c r="G25" s="78"/>
      <c r="H25" s="48">
        <v>101285.09</v>
      </c>
      <c r="I25" s="48">
        <v>457512.2</v>
      </c>
      <c r="J25" s="58"/>
      <c r="K25" s="58"/>
      <c r="L25" s="83"/>
      <c r="M25" s="83"/>
      <c r="N25" s="66"/>
      <c r="O25" s="66"/>
      <c r="P25" s="18">
        <f t="shared" si="2"/>
        <v>457512.2</v>
      </c>
      <c r="Q25" s="18">
        <f t="shared" si="3"/>
        <v>99.459173913043486</v>
      </c>
      <c r="R25" s="4"/>
    </row>
    <row r="26" spans="1:18" ht="83.25" customHeight="1" thickBot="1" x14ac:dyDescent="0.35">
      <c r="A26" s="5" t="s">
        <v>20</v>
      </c>
      <c r="B26" s="15" t="s">
        <v>48</v>
      </c>
      <c r="C26" s="39"/>
      <c r="D26" s="18"/>
      <c r="E26" s="31"/>
      <c r="F26" s="18">
        <v>80000</v>
      </c>
      <c r="G26" s="73"/>
      <c r="H26" s="49"/>
      <c r="I26" s="49"/>
      <c r="J26" s="58"/>
      <c r="K26" s="58"/>
      <c r="L26" s="83"/>
      <c r="M26" s="83"/>
      <c r="N26" s="66"/>
      <c r="O26" s="66"/>
      <c r="P26" s="18">
        <f t="shared" si="2"/>
        <v>0</v>
      </c>
      <c r="Q26" s="18">
        <f t="shared" si="3"/>
        <v>0</v>
      </c>
      <c r="R26" s="4"/>
    </row>
    <row r="27" spans="1:18" ht="15.6" customHeight="1" thickBot="1" x14ac:dyDescent="0.35">
      <c r="A27" s="111" t="s">
        <v>24</v>
      </c>
      <c r="B27" s="112"/>
      <c r="C27" s="32"/>
      <c r="D27" s="19"/>
      <c r="E27" s="32"/>
      <c r="F27" s="19"/>
      <c r="G27" s="79"/>
      <c r="H27" s="50"/>
      <c r="I27" s="50"/>
      <c r="J27" s="59"/>
      <c r="K27" s="59"/>
      <c r="L27" s="45"/>
      <c r="M27" s="45"/>
      <c r="N27" s="67"/>
      <c r="O27" s="67"/>
      <c r="P27" s="18">
        <f>P21+P14+P9</f>
        <v>2839624.06</v>
      </c>
      <c r="Q27" s="18"/>
      <c r="R27" s="11"/>
    </row>
    <row r="28" spans="1:18" ht="70.5" customHeight="1" thickBot="1" x14ac:dyDescent="0.35">
      <c r="A28" s="1" t="s">
        <v>21</v>
      </c>
      <c r="B28" s="10"/>
      <c r="C28" s="33"/>
      <c r="D28" s="20"/>
      <c r="E28" s="33"/>
      <c r="F28" s="20"/>
      <c r="G28" s="79"/>
      <c r="H28" s="51"/>
      <c r="I28" s="51"/>
      <c r="J28" s="60"/>
      <c r="K28" s="60"/>
      <c r="L28" s="84"/>
      <c r="M28" s="84"/>
      <c r="N28" s="68">
        <v>15061</v>
      </c>
      <c r="O28" s="68">
        <v>15061</v>
      </c>
      <c r="P28" s="18">
        <f t="shared" si="2"/>
        <v>15061</v>
      </c>
      <c r="Q28" s="18"/>
      <c r="R28" s="10"/>
    </row>
    <row r="29" spans="1:18" ht="50.25" customHeight="1" thickBot="1" x14ac:dyDescent="0.35">
      <c r="A29" s="1" t="s">
        <v>71</v>
      </c>
      <c r="B29" s="10"/>
      <c r="C29" s="33"/>
      <c r="D29" s="20"/>
      <c r="E29" s="33"/>
      <c r="F29" s="20"/>
      <c r="G29" s="4"/>
      <c r="H29" s="90">
        <v>3884.2</v>
      </c>
      <c r="I29" s="51">
        <v>64315.48</v>
      </c>
      <c r="J29" s="60"/>
      <c r="K29" s="60"/>
      <c r="L29" s="84"/>
      <c r="M29" s="84"/>
      <c r="N29" s="68">
        <v>16337.98</v>
      </c>
      <c r="O29" s="68">
        <v>16337.98</v>
      </c>
      <c r="P29" s="18">
        <f t="shared" si="2"/>
        <v>80653.460000000006</v>
      </c>
      <c r="Q29" s="18"/>
      <c r="R29" s="10"/>
    </row>
    <row r="30" spans="1:18" ht="36" customHeight="1" thickBot="1" x14ac:dyDescent="0.35">
      <c r="A30" s="5" t="s">
        <v>22</v>
      </c>
      <c r="B30" s="4" t="s">
        <v>0</v>
      </c>
      <c r="C30" s="31">
        <v>135000</v>
      </c>
      <c r="D30" s="18">
        <v>71322</v>
      </c>
      <c r="E30" s="31">
        <v>45000</v>
      </c>
      <c r="F30" s="18">
        <v>35000</v>
      </c>
      <c r="G30" s="73"/>
      <c r="H30" s="48">
        <v>15619.29</v>
      </c>
      <c r="I30" s="48">
        <v>20789</v>
      </c>
      <c r="J30" s="76">
        <v>17010.89</v>
      </c>
      <c r="K30" s="76">
        <v>31851.41</v>
      </c>
      <c r="L30" s="85"/>
      <c r="M30" s="85">
        <v>45000</v>
      </c>
      <c r="N30" s="66"/>
      <c r="O30" s="66"/>
      <c r="P30" s="18">
        <f t="shared" si="2"/>
        <v>97640.41</v>
      </c>
      <c r="Q30" s="18"/>
      <c r="R30" s="4"/>
    </row>
    <row r="31" spans="1:18" ht="16.5" customHeight="1" thickBot="1" x14ac:dyDescent="0.35">
      <c r="A31" s="111" t="s">
        <v>50</v>
      </c>
      <c r="B31" s="112"/>
      <c r="C31" s="34">
        <f>SUM(C10:C30)</f>
        <v>1850000</v>
      </c>
      <c r="D31" s="21">
        <f t="shared" ref="D31:F31" si="4">SUM(D10:D30)</f>
        <v>700000</v>
      </c>
      <c r="E31" s="34">
        <f t="shared" si="4"/>
        <v>750000</v>
      </c>
      <c r="F31" s="21">
        <f t="shared" si="4"/>
        <v>450000</v>
      </c>
      <c r="G31" s="21" t="s">
        <v>57</v>
      </c>
      <c r="H31" s="91">
        <f>SUM(H9:H30)</f>
        <v>500207.35999999999</v>
      </c>
      <c r="I31" s="91">
        <f>SUM(I9:I30)</f>
        <v>1622887.95</v>
      </c>
      <c r="J31" s="52">
        <f>SUM(J9:J30)</f>
        <v>37010.89</v>
      </c>
      <c r="K31" s="52">
        <f t="shared" ref="K31:M31" si="5">SUM(K9:K30)</f>
        <v>489998.99999999994</v>
      </c>
      <c r="L31" s="52">
        <f t="shared" si="5"/>
        <v>0</v>
      </c>
      <c r="M31" s="52">
        <f t="shared" si="5"/>
        <v>750000</v>
      </c>
      <c r="N31" s="80">
        <f>SUM(N10+N11+N26+N28+N29)</f>
        <v>170091.98</v>
      </c>
      <c r="O31" s="80">
        <f>SUM(O10+O11+O26+O28+O29)</f>
        <v>170091.98</v>
      </c>
      <c r="P31" s="52">
        <f>P27+P28+P29+P30</f>
        <v>3032978.93</v>
      </c>
      <c r="Q31" s="18">
        <f>P31/(E31+F31+D31+C31)*100</f>
        <v>80.879438133333338</v>
      </c>
      <c r="R31" s="13"/>
    </row>
    <row r="32" spans="1:18" ht="16.5" customHeight="1" thickBot="1" x14ac:dyDescent="0.35">
      <c r="A32" s="119" t="s">
        <v>58</v>
      </c>
      <c r="B32" s="120"/>
      <c r="C32" s="120"/>
      <c r="D32" s="120"/>
      <c r="E32" s="120"/>
      <c r="F32" s="120"/>
      <c r="G32" s="120"/>
      <c r="H32" s="53"/>
      <c r="I32" s="53"/>
      <c r="J32" s="61"/>
      <c r="K32" s="61"/>
      <c r="L32" s="86"/>
      <c r="M32" s="86"/>
      <c r="N32" s="69"/>
      <c r="O32" s="69"/>
      <c r="P32" s="28">
        <f>O32+M32+K32+I32</f>
        <v>0</v>
      </c>
      <c r="Q32" s="18"/>
      <c r="R32" s="22"/>
    </row>
    <row r="33" spans="1:18" ht="16.5" customHeight="1" thickBot="1" x14ac:dyDescent="0.35">
      <c r="A33" s="74" t="s">
        <v>63</v>
      </c>
      <c r="B33" s="75"/>
      <c r="C33" s="75"/>
      <c r="D33" s="77">
        <v>45794</v>
      </c>
      <c r="E33" s="75"/>
      <c r="F33" s="75"/>
      <c r="G33" s="75"/>
      <c r="H33" s="53"/>
      <c r="I33" s="53"/>
      <c r="J33" s="61"/>
      <c r="K33" s="61"/>
      <c r="L33" s="86"/>
      <c r="M33" s="86"/>
      <c r="N33" s="69"/>
      <c r="O33" s="69"/>
      <c r="P33" s="28"/>
      <c r="Q33" s="18"/>
      <c r="R33" s="22"/>
    </row>
    <row r="34" spans="1:18" ht="16.5" customHeight="1" thickBot="1" x14ac:dyDescent="0.35">
      <c r="A34" s="74" t="s">
        <v>64</v>
      </c>
      <c r="B34" s="75"/>
      <c r="C34" s="75"/>
      <c r="D34" s="77"/>
      <c r="E34" s="75"/>
      <c r="F34" s="89">
        <v>30439</v>
      </c>
      <c r="G34" s="75"/>
      <c r="H34" s="53"/>
      <c r="I34" s="53"/>
      <c r="J34" s="61"/>
      <c r="K34" s="61"/>
      <c r="L34" s="86"/>
      <c r="M34" s="86"/>
      <c r="N34" s="69"/>
      <c r="O34" s="69"/>
      <c r="P34" s="28"/>
      <c r="Q34" s="18"/>
      <c r="R34" s="22"/>
    </row>
    <row r="35" spans="1:18" ht="16.5" customHeight="1" thickBot="1" x14ac:dyDescent="0.35">
      <c r="A35" s="81" t="s">
        <v>66</v>
      </c>
      <c r="B35" s="82"/>
      <c r="C35" s="82"/>
      <c r="D35" s="77"/>
      <c r="E35" s="82"/>
      <c r="F35" s="89"/>
      <c r="G35" s="82">
        <v>45000</v>
      </c>
      <c r="H35" s="53"/>
      <c r="I35" s="53"/>
      <c r="J35" s="61"/>
      <c r="K35" s="61"/>
      <c r="L35" s="86"/>
      <c r="M35" s="86"/>
      <c r="N35" s="69"/>
      <c r="O35" s="69"/>
      <c r="P35" s="28"/>
      <c r="Q35" s="18"/>
      <c r="R35" s="22"/>
    </row>
    <row r="36" spans="1:18" ht="31.8" thickBot="1" x14ac:dyDescent="0.35">
      <c r="A36" s="72" t="s">
        <v>23</v>
      </c>
      <c r="B36" s="73"/>
      <c r="C36" s="21">
        <f>C31</f>
        <v>1850000</v>
      </c>
      <c r="D36" s="21">
        <f>D31</f>
        <v>700000</v>
      </c>
      <c r="E36" s="34"/>
      <c r="F36" s="21">
        <f>C31+D31+E31+F31</f>
        <v>3750000</v>
      </c>
      <c r="G36" s="23" t="s">
        <v>55</v>
      </c>
      <c r="H36" s="52">
        <f>H31+H32</f>
        <v>500207.35999999999</v>
      </c>
      <c r="I36" s="52">
        <f>I31+I32</f>
        <v>1622887.95</v>
      </c>
      <c r="J36" s="52">
        <f>J31+J32</f>
        <v>37010.89</v>
      </c>
      <c r="K36" s="52">
        <f>K31+K32</f>
        <v>489998.99999999994</v>
      </c>
      <c r="L36" s="52">
        <f t="shared" ref="L36:O36" si="6">L31+L32</f>
        <v>0</v>
      </c>
      <c r="M36" s="52">
        <f t="shared" si="6"/>
        <v>750000</v>
      </c>
      <c r="N36" s="52">
        <f t="shared" si="6"/>
        <v>170091.98</v>
      </c>
      <c r="O36" s="52">
        <f t="shared" si="6"/>
        <v>170091.98</v>
      </c>
      <c r="P36" s="21">
        <f>P31+P32</f>
        <v>3032978.93</v>
      </c>
      <c r="Q36" s="18"/>
      <c r="R36" s="24"/>
    </row>
    <row r="37" spans="1:18" ht="16.5" customHeight="1" thickBot="1" x14ac:dyDescent="0.35">
      <c r="A37" s="111"/>
      <c r="B37" s="112"/>
      <c r="C37" s="112"/>
      <c r="D37" s="25"/>
      <c r="E37" s="45"/>
      <c r="F37" s="25"/>
      <c r="G37" s="25"/>
      <c r="H37" s="50"/>
      <c r="I37" s="50"/>
      <c r="J37" s="59"/>
      <c r="K37" s="59"/>
      <c r="L37" s="45"/>
      <c r="M37" s="45"/>
      <c r="N37" s="67"/>
      <c r="O37" s="67"/>
      <c r="P37" s="21"/>
      <c r="Q37" s="21"/>
      <c r="R37" s="26"/>
    </row>
    <row r="38" spans="1:18" s="40" customFormat="1" ht="18" x14ac:dyDescent="0.35">
      <c r="A38" s="40" t="s">
        <v>56</v>
      </c>
      <c r="C38" s="41"/>
      <c r="E38" s="41"/>
      <c r="H38" s="54"/>
      <c r="I38" s="54"/>
      <c r="J38" s="62"/>
      <c r="K38" s="62"/>
      <c r="L38" s="87"/>
      <c r="M38" s="87"/>
      <c r="N38" s="70"/>
      <c r="O38" s="70"/>
      <c r="P38" s="42">
        <f>P36/F36</f>
        <v>0.80879438133333337</v>
      </c>
      <c r="Q38" s="42"/>
    </row>
    <row r="41" spans="1:18" x14ac:dyDescent="0.3">
      <c r="D41" s="71"/>
    </row>
    <row r="43" spans="1:18" ht="25.5" customHeight="1" x14ac:dyDescent="0.3"/>
  </sheetData>
  <mergeCells count="11">
    <mergeCell ref="H5:I6"/>
    <mergeCell ref="J6:K6"/>
    <mergeCell ref="N6:O6"/>
    <mergeCell ref="B9:C9"/>
    <mergeCell ref="A37:C37"/>
    <mergeCell ref="A8:R8"/>
    <mergeCell ref="A27:B27"/>
    <mergeCell ref="A31:B31"/>
    <mergeCell ref="B14:E14"/>
    <mergeCell ref="A32:G32"/>
    <mergeCell ref="L6:M6"/>
  </mergeCells>
  <pageMargins left="0.7" right="0.7" top="0.75" bottom="0.75" header="0.3" footer="0.3"/>
  <pageSetup scale="32" orientation="landscape" r:id="rId1"/>
  <rowBreaks count="1" manualBreakCount="1">
    <brk id="26" max="1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Sheet1</vt:lpstr>
      <vt:lpstr>Sheet1!Zone_d_impression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Maxime Paquin</cp:lastModifiedBy>
  <cp:lastPrinted>2019-11-05T08:33:36Z</cp:lastPrinted>
  <dcterms:created xsi:type="dcterms:W3CDTF">2017-11-15T21:17:43Z</dcterms:created>
  <dcterms:modified xsi:type="dcterms:W3CDTF">2020-11-12T15:34:13Z</dcterms:modified>
</cp:coreProperties>
</file>