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polonio\Documents\Funds prop- Dono Report\PBF J4C -UNICEF-UNDP 2017\Non-cost extension\"/>
    </mc:Choice>
  </mc:AlternateContent>
  <xr:revisionPtr revIDLastSave="0" documentId="8_{A876923E-FD1C-4686-B848-EF89BA0D8EF8}" xr6:coauthVersionLast="31" xr6:coauthVersionMax="31" xr10:uidLastSave="{00000000-0000-0000-0000-000000000000}"/>
  <bookViews>
    <workbookView xWindow="0" yWindow="0" windowWidth="23040" windowHeight="8724" xr2:uid="{00000000-000D-0000-FFFF-FFFF00000000}"/>
  </bookViews>
  <sheets>
    <sheet name="Sheet1" sheetId="1" r:id="rId1"/>
    <sheet name="Sheet2"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1" l="1"/>
  <c r="J30" i="1" s="1"/>
  <c r="I28" i="1" l="1"/>
  <c r="I30" i="1" s="1"/>
  <c r="F14" i="1"/>
  <c r="F15" i="1"/>
  <c r="F18" i="1"/>
  <c r="F16" i="1" s="1"/>
  <c r="F21" i="1"/>
  <c r="F26" i="1"/>
  <c r="F9" i="1" l="1"/>
  <c r="F28" i="1" s="1"/>
  <c r="F30" i="1" s="1"/>
  <c r="G29" i="1" l="1"/>
  <c r="D28" i="1"/>
  <c r="G27" i="1"/>
  <c r="G26" i="1"/>
  <c r="G25" i="1"/>
  <c r="C21" i="1"/>
  <c r="G20" i="1"/>
  <c r="G19" i="1"/>
  <c r="G18" i="1"/>
  <c r="G17" i="1"/>
  <c r="C16" i="1"/>
  <c r="E16" i="1" s="1"/>
  <c r="G15" i="1"/>
  <c r="G14" i="1"/>
  <c r="G13" i="1"/>
  <c r="G11" i="1"/>
  <c r="C9" i="1"/>
  <c r="E9" i="1" s="1"/>
  <c r="G9" i="1" l="1"/>
  <c r="G16" i="1"/>
  <c r="G28" i="1" s="1"/>
  <c r="G30" i="1" s="1"/>
  <c r="C28" i="1"/>
  <c r="C29" i="1" s="1"/>
  <c r="C30" i="1" s="1"/>
</calcChain>
</file>

<file path=xl/sharedStrings.xml><?xml version="1.0" encoding="utf-8"?>
<sst xmlns="http://schemas.openxmlformats.org/spreadsheetml/2006/main" count="85" uniqueCount="73">
  <si>
    <t>Annex D - PBF project budget</t>
  </si>
  <si>
    <t>Outcome/ Output number</t>
  </si>
  <si>
    <t>Outcome/ output/ activity formulation:</t>
  </si>
  <si>
    <t>Output 1.1:</t>
  </si>
  <si>
    <t>Activity 1.1.1:</t>
  </si>
  <si>
    <t>Activity 1.1.2:</t>
  </si>
  <si>
    <t>Activity 1.1.3:</t>
  </si>
  <si>
    <t>Output 1.2:</t>
  </si>
  <si>
    <t>Activity 1.2.1:</t>
  </si>
  <si>
    <t>Activity 1.2.2:</t>
  </si>
  <si>
    <t>Activity 1.2.3:</t>
  </si>
  <si>
    <t>Output 1.3:</t>
  </si>
  <si>
    <t>Activity 1.3.1:</t>
  </si>
  <si>
    <t>Activity 1.3.2:</t>
  </si>
  <si>
    <t>TOTAL $ FOR OUTCOME 1:</t>
  </si>
  <si>
    <t xml:space="preserve"> </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</si>
  <si>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</si>
  <si>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</si>
  <si>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</si>
  <si>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</si>
  <si>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</si>
  <si>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CATEGORIES</t>
  </si>
  <si>
    <t>Amount Recipient  Agency XX</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</si>
  <si>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</si>
  <si>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</si>
  <si>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</si>
  <si>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</si>
  <si>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</si>
  <si>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</si>
  <si>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</si>
  <si>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</si>
  <si>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</si>
  <si>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</si>
  <si>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</si>
  <si>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</si>
  <si>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</si>
  <si>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</si>
  <si>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</si>
  <si>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</si>
  <si>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</si>
  <si>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</si>
  <si>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</si>
  <si>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</si>
  <si>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</si>
  <si>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r>
      <t xml:space="preserve">Budget by recipient organization in USD - </t>
    </r>
    <r>
      <rPr>
        <sz val="12"/>
        <color rgb="FFFF0000"/>
        <rFont val="Times New Roman"/>
        <family val="1"/>
      </rPr>
      <t>UNDP</t>
    </r>
  </si>
  <si>
    <r>
      <t xml:space="preserve">Budget by recipient organization in USD - </t>
    </r>
    <r>
      <rPr>
        <sz val="12"/>
        <color rgb="FFFF0000"/>
        <rFont val="Times New Roman"/>
        <family val="1"/>
      </rPr>
      <t>UNICEF</t>
    </r>
  </si>
  <si>
    <r>
      <t xml:space="preserve">Level of expenditure/ commitments in USD (to provide at time of project progress reporting): </t>
    </r>
    <r>
      <rPr>
        <sz val="12"/>
        <color rgb="FFFF0000"/>
        <rFont val="Times New Roman"/>
        <family val="1"/>
      </rPr>
      <t>UNDP</t>
    </r>
  </si>
  <si>
    <r>
      <t xml:space="preserve">Level of expenditure/ commitments in USD (to provide at time of project progress reporting): </t>
    </r>
    <r>
      <rPr>
        <sz val="12"/>
        <color rgb="FFFF0000"/>
        <rFont val="Times New Roman"/>
        <family val="1"/>
      </rPr>
      <t>UNICEF</t>
    </r>
  </si>
  <si>
    <t>OUTCOME 1: The population benefits from enhanced access to justice through strengthened alternative dispute resolution systems within informal and formal justice systems, and a strengthened interface between both systems, in line with international standards of administration of justice and human rights.</t>
  </si>
  <si>
    <t>ADR and Restorative Justice Practices in the Formal Justice system legitimized with the particular attention to Women and Child Rights</t>
  </si>
  <si>
    <t xml:space="preserve">Build Awareness/Advocacy of Key Stakeholders of RJ, ADR and Women’s/ Children’s Rights </t>
  </si>
  <si>
    <t>Activity 1.1.1.2:</t>
  </si>
  <si>
    <t>International Workshop to provide input to ADR/RJ law</t>
  </si>
  <si>
    <t xml:space="preserve"> Develop ADR/RJ draft Law for the Formal Justice Sector with TA </t>
  </si>
  <si>
    <t>Develop Child Protection Law with RJ lens with Technical Assistance and Collaborative Process</t>
  </si>
  <si>
    <t>Activity 1.1.4:</t>
  </si>
  <si>
    <t>Enhance public awareness through development of media products and coverage of project events</t>
  </si>
  <si>
    <t>Activity 1.1.5:</t>
  </si>
  <si>
    <t xml:space="preserve">Strengthen the capacity of key actors in the formal justice sector in the implementation ADR  mechanisms for conflict resolution and restorative justice, including child and women protection.           </t>
  </si>
  <si>
    <t>Key Stakeholders in traditional justice sector have increased capacity to engage in ADR and restorative justice in compliance with Women and Children’s Rights</t>
  </si>
  <si>
    <t>Map of Dispute Resolution decisions around child issues</t>
  </si>
  <si>
    <t>Awareness / advocacy of key stakeholders in traditional justice in RJ, ADR and women's and children's rights.</t>
  </si>
  <si>
    <t xml:space="preserve">Strengthen awarness  and engagement of traditional structures, NGOs and CBOs on ADR and RJ mechanisms, including on the rights of women and children.   </t>
  </si>
  <si>
    <t>Activity 1.2.4:</t>
  </si>
  <si>
    <t>Monitoring of access and quality of traditional justice through CSOs and CBOs that implement programs that promote community dialogue to change behavior against social practices and norms detrimental to the health and well-being of children and women (60 communities of 5 regions)</t>
  </si>
  <si>
    <t xml:space="preserve">The collaboration/ complementarity between formal and traditional justice system is effective </t>
  </si>
  <si>
    <t>Creation of functional mechanism of cooperation between formal and informal justice actors</t>
  </si>
  <si>
    <t xml:space="preserve">Develop legal framework on traditional justice boundaries </t>
  </si>
  <si>
    <t>2 ToRs launched (1 international and 1 national expert) and application deadlines closed, now pending procurement long-listing of experts.</t>
  </si>
  <si>
    <t>n/a</t>
  </si>
  <si>
    <t>3 ToRs launched (1 international and 2 national experts) and application deadlines closed, now pending procurement long-listing of experts.</t>
  </si>
  <si>
    <r>
      <t xml:space="preserve">Total budget approved by recipient organization in USD - </t>
    </r>
    <r>
      <rPr>
        <sz val="12"/>
        <color rgb="FFFF0000"/>
        <rFont val="Times New Roman"/>
        <family val="1"/>
      </rPr>
      <t>UNICEF</t>
    </r>
  </si>
  <si>
    <r>
      <t xml:space="preserve">Total budget reviewd for changes approval, by recipient organization in USD - </t>
    </r>
    <r>
      <rPr>
        <sz val="12"/>
        <color rgb="FFFF0000"/>
        <rFont val="Times New Roman"/>
        <family val="1"/>
      </rPr>
      <t>UNICEF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</si>
</sst>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 #,##0_-;_-* &quot;-&quot;_-;_-@_-"/>
    <numFmt numFmtId="165" formatCode="_-* #,##0.00_-;\-* #,##0.00_-;_-* &quot;-&quot;_-;_-@_-"/>
  </numFmts>
  <fonts count="15" x14ac:knownFonts="1">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sz val="10"/>
      <name val="Times New Roman"/>
      <family val="1"/>
    </font>
    <font>
      <b/>
      <sz val="12"/>
      <name val="Times New Roman"/>
      <family val="1"/>
    </font>
  </fonts>
  <fills count="8">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right style="medium">
        <color indexed="64"/>
      </right>
      <top/>
      <bottom/>
      <diagonal/>
    </border>
    <border>
      <left/>
      <right/>
      <top/>
      <bottom style="medium">
        <color indexed="64"/>
      </bottom>
      <diagonal/>
    </border>
  </borders>
  <cellStyleXfs count="2">
    <xf numFmtId="0" fontId="0" fillId="0" borderId="0"/>
    <xf numFmtId="43" fontId="10" fillId="0" borderId="0" applyFont="0" applyFill="0" applyBorder="0" applyAlignment="0" applyProtection="0"/>
  </cellStyleXfs>
  <cellXfs count="84">
    <xf numFmtId="0" fontId="0" fillId="0" borderId="0" xfId="0"/>
    <xf numFmtId="0" fontId="1" fillId="0" borderId="1"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4" fillId="0" borderId="0" xfId="0" applyFont="1"/>
    <xf numFmtId="0" fontId="5" fillId="3" borderId="10" xfId="0" applyFont="1" applyFill="1" applyBorder="1" applyAlignment="1">
      <alignment horizontal="center" vertical="center" wrapText="1"/>
    </xf>
    <xf numFmtId="0" fontId="6" fillId="0" borderId="8" xfId="0" applyFont="1" applyBorder="1" applyAlignment="1">
      <alignment vertical="center" wrapText="1"/>
    </xf>
    <xf numFmtId="0" fontId="6" fillId="0" borderId="10" xfId="0" applyFont="1" applyBorder="1" applyAlignment="1">
      <alignment horizontal="right" vertical="center" wrapText="1"/>
    </xf>
    <xf numFmtId="0" fontId="6" fillId="0" borderId="10" xfId="0" applyFont="1" applyBorder="1" applyAlignment="1">
      <alignment horizontal="center" vertical="center" wrapText="1"/>
    </xf>
    <xf numFmtId="0" fontId="5" fillId="4" borderId="8" xfId="0" applyFont="1" applyFill="1" applyBorder="1" applyAlignment="1">
      <alignment vertical="center" wrapText="1"/>
    </xf>
    <xf numFmtId="0" fontId="6" fillId="4" borderId="10" xfId="0" applyFont="1" applyFill="1" applyBorder="1" applyAlignment="1">
      <alignment horizontal="right" vertical="center" wrapText="1"/>
    </xf>
    <xf numFmtId="0" fontId="5" fillId="2" borderId="12" xfId="0" applyFont="1" applyFill="1" applyBorder="1" applyAlignment="1">
      <alignment horizontal="center" vertical="center" wrapText="1"/>
    </xf>
    <xf numFmtId="0" fontId="7" fillId="0" borderId="0" xfId="0" applyFont="1"/>
    <xf numFmtId="0" fontId="8" fillId="0" borderId="0" xfId="0" applyFont="1"/>
    <xf numFmtId="0" fontId="9" fillId="0" borderId="0" xfId="0" applyFont="1"/>
    <xf numFmtId="0" fontId="2" fillId="0" borderId="1"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11" fillId="0" borderId="4" xfId="0" applyFont="1" applyBorder="1" applyAlignment="1">
      <alignment vertical="center" wrapText="1"/>
    </xf>
    <xf numFmtId="164" fontId="2" fillId="0" borderId="4" xfId="0" applyNumberFormat="1" applyFont="1" applyBorder="1" applyAlignment="1">
      <alignment vertical="center" wrapText="1"/>
    </xf>
    <xf numFmtId="9" fontId="2" fillId="0" borderId="4" xfId="0" applyNumberFormat="1" applyFont="1" applyBorder="1" applyAlignment="1">
      <alignment vertical="center" wrapText="1"/>
    </xf>
    <xf numFmtId="43" fontId="2" fillId="0" borderId="4" xfId="1" applyFont="1" applyBorder="1" applyAlignment="1">
      <alignment vertical="center" wrapText="1"/>
    </xf>
    <xf numFmtId="0" fontId="1" fillId="0" borderId="3" xfId="0" applyFont="1" applyFill="1" applyBorder="1" applyAlignment="1">
      <alignment vertical="center" wrapText="1"/>
    </xf>
    <xf numFmtId="0" fontId="12" fillId="0" borderId="4" xfId="0" applyFont="1" applyFill="1" applyBorder="1" applyAlignment="1">
      <alignment vertical="center" wrapText="1"/>
    </xf>
    <xf numFmtId="164" fontId="1" fillId="0" borderId="4" xfId="0" applyNumberFormat="1" applyFont="1" applyFill="1" applyBorder="1" applyAlignment="1">
      <alignment vertical="center" wrapText="1"/>
    </xf>
    <xf numFmtId="9" fontId="1" fillId="0" borderId="4" xfId="0" applyNumberFormat="1" applyFont="1" applyFill="1" applyBorder="1" applyAlignment="1">
      <alignment vertical="center" wrapText="1"/>
    </xf>
    <xf numFmtId="43" fontId="1" fillId="0" borderId="4" xfId="1" applyFont="1" applyBorder="1" applyAlignment="1">
      <alignment vertical="center" wrapText="1"/>
    </xf>
    <xf numFmtId="43" fontId="1" fillId="5" borderId="4" xfId="1" applyFont="1" applyFill="1" applyBorder="1" applyAlignment="1">
      <alignment vertical="center" wrapText="1"/>
    </xf>
    <xf numFmtId="0" fontId="1" fillId="0" borderId="4" xfId="0" applyFont="1" applyFill="1" applyBorder="1" applyAlignment="1">
      <alignment vertical="center" wrapText="1"/>
    </xf>
    <xf numFmtId="0" fontId="12" fillId="0" borderId="4" xfId="0" applyFont="1" applyBorder="1" applyAlignment="1">
      <alignment vertical="center" wrapText="1"/>
    </xf>
    <xf numFmtId="164" fontId="1" fillId="0" borderId="4" xfId="0" applyNumberFormat="1" applyFont="1" applyBorder="1" applyAlignment="1">
      <alignment vertical="center" wrapText="1"/>
    </xf>
    <xf numFmtId="9" fontId="1" fillId="0" borderId="4" xfId="0" applyNumberFormat="1" applyFont="1" applyBorder="1" applyAlignment="1">
      <alignment vertical="center" wrapText="1"/>
    </xf>
    <xf numFmtId="0" fontId="13" fillId="0" borderId="4" xfId="0" applyFont="1" applyBorder="1" applyAlignment="1">
      <alignment vertical="center" wrapText="1"/>
    </xf>
    <xf numFmtId="0" fontId="13" fillId="0" borderId="4" xfId="0" applyFont="1" applyBorder="1" applyAlignment="1">
      <alignment vertical="top" wrapText="1"/>
    </xf>
    <xf numFmtId="0" fontId="11" fillId="0" borderId="4" xfId="0" applyFont="1" applyBorder="1" applyAlignment="1">
      <alignment horizontal="left" vertical="center" wrapText="1"/>
    </xf>
    <xf numFmtId="0" fontId="12" fillId="5" borderId="4" xfId="0" applyFont="1" applyFill="1" applyBorder="1" applyAlignment="1">
      <alignment vertical="center" wrapText="1"/>
    </xf>
    <xf numFmtId="164" fontId="1" fillId="5" borderId="4" xfId="0" applyNumberFormat="1" applyFont="1" applyFill="1" applyBorder="1" applyAlignment="1">
      <alignment vertical="center" wrapText="1"/>
    </xf>
    <xf numFmtId="9" fontId="1" fillId="5"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43" fontId="2" fillId="0" borderId="1" xfId="1" applyFont="1" applyBorder="1" applyAlignment="1">
      <alignment vertical="center" wrapText="1"/>
    </xf>
    <xf numFmtId="0" fontId="1" fillId="0" borderId="13" xfId="0" applyFont="1" applyBorder="1" applyAlignment="1">
      <alignment vertical="center" wrapText="1"/>
    </xf>
    <xf numFmtId="164" fontId="1" fillId="0" borderId="5" xfId="0" applyNumberFormat="1" applyFont="1" applyBorder="1" applyAlignment="1">
      <alignment vertical="center" wrapText="1"/>
    </xf>
    <xf numFmtId="164" fontId="1" fillId="0" borderId="3" xfId="0" applyNumberFormat="1" applyFont="1" applyBorder="1" applyAlignment="1">
      <alignment vertical="center" wrapText="1"/>
    </xf>
    <xf numFmtId="43" fontId="1" fillId="0" borderId="14" xfId="1" applyFont="1" applyBorder="1" applyAlignment="1">
      <alignment vertical="center" wrapText="1"/>
    </xf>
    <xf numFmtId="164" fontId="2" fillId="0" borderId="3" xfId="0" applyNumberFormat="1" applyFont="1" applyBorder="1" applyAlignment="1">
      <alignment vertical="center" wrapText="1"/>
    </xf>
    <xf numFmtId="164" fontId="2" fillId="0" borderId="1" xfId="0" applyNumberFormat="1" applyFont="1" applyBorder="1" applyAlignment="1">
      <alignment vertical="center" wrapText="1"/>
    </xf>
    <xf numFmtId="165" fontId="2" fillId="0" borderId="1" xfId="0" applyNumberFormat="1" applyFont="1" applyBorder="1" applyAlignment="1">
      <alignment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6" borderId="0" xfId="0" applyFill="1"/>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1" fillId="0" borderId="0" xfId="0" applyFont="1" applyBorder="1" applyAlignment="1">
      <alignment vertical="center" wrapText="1"/>
    </xf>
    <xf numFmtId="0" fontId="1" fillId="0" borderId="0" xfId="0" applyFont="1" applyFill="1" applyBorder="1" applyAlignment="1">
      <alignment vertical="center" wrapText="1"/>
    </xf>
    <xf numFmtId="0" fontId="0" fillId="0" borderId="0" xfId="0" applyFill="1"/>
    <xf numFmtId="164" fontId="2" fillId="0" borderId="4" xfId="0" applyNumberFormat="1" applyFont="1" applyFill="1" applyBorder="1" applyAlignment="1">
      <alignment vertical="center" wrapText="1"/>
    </xf>
    <xf numFmtId="164" fontId="1" fillId="0" borderId="1" xfId="0" applyNumberFormat="1" applyFont="1" applyFill="1" applyBorder="1" applyAlignment="1">
      <alignment vertical="center" wrapText="1"/>
    </xf>
    <xf numFmtId="164" fontId="2" fillId="0" borderId="1" xfId="0" applyNumberFormat="1" applyFont="1" applyFill="1" applyBorder="1" applyAlignment="1">
      <alignment vertical="center" wrapText="1"/>
    </xf>
    <xf numFmtId="43" fontId="2" fillId="0" borderId="4" xfId="1" applyFont="1" applyFill="1" applyBorder="1" applyAlignment="1">
      <alignment vertical="center" wrapText="1"/>
    </xf>
    <xf numFmtId="43" fontId="1" fillId="0" borderId="4" xfId="1" applyFont="1" applyFill="1" applyBorder="1" applyAlignment="1">
      <alignment vertical="center" wrapText="1"/>
    </xf>
    <xf numFmtId="43" fontId="2" fillId="0" borderId="1" xfId="1" applyFont="1" applyFill="1" applyBorder="1" applyAlignment="1">
      <alignment vertical="center" wrapText="1"/>
    </xf>
    <xf numFmtId="0" fontId="1" fillId="0" borderId="13" xfId="0" applyFont="1" applyFill="1" applyBorder="1" applyAlignment="1">
      <alignment vertical="center" wrapText="1"/>
    </xf>
    <xf numFmtId="43" fontId="14" fillId="0" borderId="1" xfId="1" applyFont="1" applyFill="1" applyBorder="1" applyAlignment="1">
      <alignment vertical="center" wrapText="1"/>
    </xf>
    <xf numFmtId="43" fontId="1" fillId="0" borderId="1" xfId="1" applyFont="1" applyFill="1" applyBorder="1" applyAlignment="1">
      <alignment vertical="center" wrapText="1"/>
    </xf>
    <xf numFmtId="165" fontId="2" fillId="0" borderId="1" xfId="0" applyNumberFormat="1" applyFont="1" applyFill="1" applyBorder="1" applyAlignment="1">
      <alignment vertical="center" wrapText="1"/>
    </xf>
    <xf numFmtId="0" fontId="0" fillId="5" borderId="0" xfId="0" applyFill="1"/>
    <xf numFmtId="164" fontId="2" fillId="5" borderId="4" xfId="0" applyNumberFormat="1" applyFont="1" applyFill="1" applyBorder="1" applyAlignment="1">
      <alignment vertical="center" wrapText="1"/>
    </xf>
    <xf numFmtId="164" fontId="1" fillId="5" borderId="1" xfId="0" applyNumberFormat="1" applyFont="1" applyFill="1" applyBorder="1" applyAlignment="1">
      <alignment vertical="center" wrapText="1"/>
    </xf>
    <xf numFmtId="164" fontId="2" fillId="5" borderId="1" xfId="0" applyNumberFormat="1" applyFont="1" applyFill="1" applyBorder="1" applyAlignment="1">
      <alignment vertical="center" wrapText="1"/>
    </xf>
    <xf numFmtId="164" fontId="3" fillId="5" borderId="4" xfId="0" applyNumberFormat="1" applyFont="1" applyFill="1" applyBorder="1" applyAlignment="1">
      <alignment vertical="center" wrapText="1"/>
    </xf>
    <xf numFmtId="0" fontId="1" fillId="7" borderId="2"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6"/>
  <sheetViews>
    <sheetView tabSelected="1" view="pageBreakPreview" topLeftCell="A8" zoomScale="70" zoomScaleNormal="100" zoomScaleSheetLayoutView="70" workbookViewId="0">
      <selection activeCell="G11" sqref="G11"/>
    </sheetView>
  </sheetViews>
  <sheetFormatPr defaultRowHeight="14.4" x14ac:dyDescent="0.3"/>
  <cols>
    <col min="1" max="1" width="24" customWidth="1"/>
    <col min="2" max="2" width="24.77734375" customWidth="1"/>
    <col min="3" max="3" width="25.5546875" customWidth="1"/>
    <col min="4" max="4" width="22.5546875" style="67" customWidth="1"/>
    <col min="5" max="5" width="22.5546875" hidden="1" customWidth="1"/>
    <col min="6" max="6" width="20.77734375" customWidth="1"/>
    <col min="7" max="7" width="25.33203125" style="67" customWidth="1"/>
    <col min="8" max="8" width="28.77734375" customWidth="1"/>
    <col min="9" max="9" width="22.5546875" style="78" customWidth="1"/>
    <col min="10" max="10" width="22.5546875" style="62" customWidth="1"/>
    <col min="11" max="12" width="28.77734375" customWidth="1"/>
    <col min="13" max="13" width="34.21875" customWidth="1"/>
  </cols>
  <sheetData>
    <row r="1" spans="1:11" ht="21" x14ac:dyDescent="0.4">
      <c r="A1" s="15" t="s">
        <v>0</v>
      </c>
      <c r="B1" s="14"/>
      <c r="J1" s="78"/>
    </row>
    <row r="2" spans="1:11" ht="15.6" x14ac:dyDescent="0.3">
      <c r="A2" s="5"/>
      <c r="B2" s="5"/>
      <c r="J2" s="78"/>
    </row>
    <row r="3" spans="1:11" ht="15.6" x14ac:dyDescent="0.3">
      <c r="A3" s="5" t="s">
        <v>38</v>
      </c>
      <c r="B3" s="5"/>
      <c r="J3" s="78"/>
    </row>
    <row r="4" spans="1:11" x14ac:dyDescent="0.3">
      <c r="J4" s="78"/>
    </row>
    <row r="5" spans="1:11" ht="15.6" x14ac:dyDescent="0.3">
      <c r="A5" s="5" t="s">
        <v>43</v>
      </c>
      <c r="J5" s="78"/>
    </row>
    <row r="6" spans="1:11" ht="15" thickBot="1" x14ac:dyDescent="0.35">
      <c r="J6" s="78"/>
    </row>
    <row r="7" spans="1:11" ht="138.75" customHeight="1" thickBot="1" x14ac:dyDescent="0.35">
      <c r="A7" s="53" t="s">
        <v>1</v>
      </c>
      <c r="B7" s="51" t="s">
        <v>2</v>
      </c>
      <c r="C7" s="51" t="s">
        <v>44</v>
      </c>
      <c r="D7" s="52" t="s">
        <v>45</v>
      </c>
      <c r="E7" s="51" t="s">
        <v>19</v>
      </c>
      <c r="F7" s="52" t="s">
        <v>46</v>
      </c>
      <c r="G7" s="52" t="s">
        <v>47</v>
      </c>
      <c r="H7" s="51" t="s">
        <v>20</v>
      </c>
      <c r="I7" s="83" t="s">
        <v>71</v>
      </c>
      <c r="J7" s="83" t="s">
        <v>72</v>
      </c>
      <c r="K7" s="63"/>
    </row>
    <row r="8" spans="1:11" ht="33" customHeight="1" thickBot="1" x14ac:dyDescent="0.35">
      <c r="A8" s="55" t="s">
        <v>48</v>
      </c>
      <c r="B8" s="56"/>
      <c r="C8" s="56"/>
      <c r="D8" s="56"/>
      <c r="E8" s="56"/>
      <c r="F8" s="56"/>
      <c r="G8" s="56"/>
      <c r="H8" s="56"/>
      <c r="I8" s="56"/>
      <c r="J8" s="57"/>
      <c r="K8" s="64"/>
    </row>
    <row r="9" spans="1:11" ht="75.45" customHeight="1" thickBot="1" x14ac:dyDescent="0.35">
      <c r="A9" s="2" t="s">
        <v>3</v>
      </c>
      <c r="B9" s="22" t="s">
        <v>49</v>
      </c>
      <c r="C9" s="23">
        <f>SUM(C10:C15)</f>
        <v>237500</v>
      </c>
      <c r="D9" s="68">
        <v>115000</v>
      </c>
      <c r="E9" s="24">
        <f>(C10+C15)/C9</f>
        <v>0.32631578947368423</v>
      </c>
      <c r="F9" s="25">
        <f>SUM(F10:F15)</f>
        <v>167447.76</v>
      </c>
      <c r="G9" s="71">
        <f>SUM(G10:G15)</f>
        <v>100477</v>
      </c>
      <c r="H9" s="3"/>
      <c r="I9" s="79">
        <v>155500</v>
      </c>
      <c r="J9" s="79">
        <v>155500</v>
      </c>
      <c r="K9" s="65"/>
    </row>
    <row r="10" spans="1:11" ht="53.4" thickBot="1" x14ac:dyDescent="0.35">
      <c r="A10" s="26" t="s">
        <v>4</v>
      </c>
      <c r="B10" s="27" t="s">
        <v>50</v>
      </c>
      <c r="C10" s="28">
        <v>49000</v>
      </c>
      <c r="D10" s="28">
        <v>15000</v>
      </c>
      <c r="E10" s="29"/>
      <c r="F10" s="30">
        <v>16820.8</v>
      </c>
      <c r="G10" s="72"/>
      <c r="H10" s="32"/>
      <c r="I10" s="40">
        <v>15000</v>
      </c>
      <c r="J10" s="82">
        <v>10000</v>
      </c>
      <c r="K10" s="66"/>
    </row>
    <row r="11" spans="1:11" ht="46.8" customHeight="1" thickBot="1" x14ac:dyDescent="0.35">
      <c r="A11" s="4" t="s">
        <v>51</v>
      </c>
      <c r="B11" s="33" t="s">
        <v>52</v>
      </c>
      <c r="C11" s="34">
        <v>130000</v>
      </c>
      <c r="D11" s="28">
        <v>20000</v>
      </c>
      <c r="E11" s="35"/>
      <c r="F11" s="30">
        <v>19931.759999999998</v>
      </c>
      <c r="G11" s="72">
        <f>9620</f>
        <v>9620</v>
      </c>
      <c r="H11" s="3"/>
      <c r="I11" s="40">
        <v>20000</v>
      </c>
      <c r="J11" s="82">
        <v>15000</v>
      </c>
      <c r="K11" s="65"/>
    </row>
    <row r="12" spans="1:11" ht="40.200000000000003" thickBot="1" x14ac:dyDescent="0.35">
      <c r="A12" s="4" t="s">
        <v>5</v>
      </c>
      <c r="B12" s="33" t="s">
        <v>53</v>
      </c>
      <c r="C12" s="34">
        <v>25000</v>
      </c>
      <c r="D12" s="28">
        <v>0</v>
      </c>
      <c r="E12" s="35"/>
      <c r="F12" s="30">
        <v>32000</v>
      </c>
      <c r="G12" s="72">
        <v>0</v>
      </c>
      <c r="H12" s="3"/>
      <c r="I12" s="40">
        <v>0</v>
      </c>
      <c r="J12" s="40">
        <v>0</v>
      </c>
      <c r="K12" s="65"/>
    </row>
    <row r="13" spans="1:11" ht="53.4" thickBot="1" x14ac:dyDescent="0.35">
      <c r="A13" s="4" t="s">
        <v>6</v>
      </c>
      <c r="B13" s="33" t="s">
        <v>54</v>
      </c>
      <c r="C13" s="34">
        <v>0</v>
      </c>
      <c r="D13" s="28">
        <v>42000</v>
      </c>
      <c r="E13" s="35"/>
      <c r="F13" s="30">
        <v>0</v>
      </c>
      <c r="G13" s="72">
        <f>54663</f>
        <v>54663</v>
      </c>
      <c r="H13" s="3"/>
      <c r="I13" s="40">
        <v>62000</v>
      </c>
      <c r="J13" s="82">
        <v>72000</v>
      </c>
      <c r="K13" s="65"/>
    </row>
    <row r="14" spans="1:11" ht="53.4" thickBot="1" x14ac:dyDescent="0.35">
      <c r="A14" s="4" t="s">
        <v>55</v>
      </c>
      <c r="B14" s="33" t="s">
        <v>56</v>
      </c>
      <c r="C14" s="34">
        <v>5000</v>
      </c>
      <c r="D14" s="28">
        <v>20000</v>
      </c>
      <c r="E14" s="35"/>
      <c r="F14" s="30">
        <f>3722.4+11856</f>
        <v>15578.4</v>
      </c>
      <c r="G14" s="72">
        <f>20618</f>
        <v>20618</v>
      </c>
      <c r="H14" s="3"/>
      <c r="I14" s="40">
        <v>28100</v>
      </c>
      <c r="J14" s="40">
        <v>28100</v>
      </c>
      <c r="K14" s="65"/>
    </row>
    <row r="15" spans="1:11" ht="93" thickBot="1" x14ac:dyDescent="0.35">
      <c r="A15" s="4" t="s">
        <v>57</v>
      </c>
      <c r="B15" s="36" t="s">
        <v>58</v>
      </c>
      <c r="C15" s="34">
        <v>28500</v>
      </c>
      <c r="D15" s="28">
        <v>18000</v>
      </c>
      <c r="E15" s="35"/>
      <c r="F15" s="30">
        <f>2444.8+20672+28500+31500</f>
        <v>83116.800000000003</v>
      </c>
      <c r="G15" s="72">
        <f>15576</f>
        <v>15576</v>
      </c>
      <c r="H15" s="3"/>
      <c r="I15" s="40">
        <v>30400</v>
      </c>
      <c r="J15" s="40">
        <v>30400</v>
      </c>
      <c r="K15" s="65"/>
    </row>
    <row r="16" spans="1:11" ht="85.05" customHeight="1" thickBot="1" x14ac:dyDescent="0.35">
      <c r="A16" s="2" t="s">
        <v>7</v>
      </c>
      <c r="B16" s="22" t="s">
        <v>59</v>
      </c>
      <c r="C16" s="23">
        <f>SUM(C17:C20)</f>
        <v>84400</v>
      </c>
      <c r="D16" s="68">
        <v>142600</v>
      </c>
      <c r="E16" s="24">
        <f>(C18+C19+C20)/C16</f>
        <v>0.65165876777251186</v>
      </c>
      <c r="F16" s="25">
        <f>SUM(F17:F20)</f>
        <v>94155</v>
      </c>
      <c r="G16" s="71">
        <f>SUM(G17:G20)</f>
        <v>76765</v>
      </c>
      <c r="H16" s="3"/>
      <c r="I16" s="79">
        <v>205600</v>
      </c>
      <c r="J16" s="79">
        <v>205600</v>
      </c>
      <c r="K16" s="65"/>
    </row>
    <row r="17" spans="1:11" ht="27" thickBot="1" x14ac:dyDescent="0.35">
      <c r="A17" s="4" t="s">
        <v>8</v>
      </c>
      <c r="B17" s="33" t="s">
        <v>60</v>
      </c>
      <c r="C17" s="34">
        <v>29400</v>
      </c>
      <c r="D17" s="28">
        <v>25600</v>
      </c>
      <c r="E17" s="35"/>
      <c r="F17" s="30">
        <v>11856</v>
      </c>
      <c r="G17" s="72">
        <f>20368</f>
        <v>20368</v>
      </c>
      <c r="H17" s="3"/>
      <c r="I17" s="40">
        <v>40600</v>
      </c>
      <c r="J17" s="40">
        <v>40600</v>
      </c>
      <c r="K17" s="65"/>
    </row>
    <row r="18" spans="1:11" ht="53.4" thickBot="1" x14ac:dyDescent="0.35">
      <c r="A18" s="4" t="s">
        <v>9</v>
      </c>
      <c r="B18" s="36" t="s">
        <v>61</v>
      </c>
      <c r="C18" s="34">
        <v>30000</v>
      </c>
      <c r="D18" s="28">
        <v>30000</v>
      </c>
      <c r="E18" s="35"/>
      <c r="F18" s="30">
        <f>20672+11856</f>
        <v>32528</v>
      </c>
      <c r="G18" s="72">
        <f>17878</f>
        <v>17878</v>
      </c>
      <c r="H18" s="3"/>
      <c r="I18" s="40">
        <v>40000</v>
      </c>
      <c r="J18" s="40">
        <v>40000</v>
      </c>
      <c r="K18" s="65"/>
    </row>
    <row r="19" spans="1:11" ht="79.8" thickBot="1" x14ac:dyDescent="0.35">
      <c r="A19" s="4" t="s">
        <v>10</v>
      </c>
      <c r="B19" s="37" t="s">
        <v>62</v>
      </c>
      <c r="C19" s="34">
        <v>10000</v>
      </c>
      <c r="D19" s="28">
        <v>40200</v>
      </c>
      <c r="E19" s="35"/>
      <c r="F19" s="30">
        <v>37915</v>
      </c>
      <c r="G19" s="72">
        <f>7759</f>
        <v>7759</v>
      </c>
      <c r="H19" s="3"/>
      <c r="I19" s="40">
        <v>52000</v>
      </c>
      <c r="J19" s="40">
        <v>52000</v>
      </c>
      <c r="K19" s="65"/>
    </row>
    <row r="20" spans="1:11" ht="145.80000000000001" thickBot="1" x14ac:dyDescent="0.35">
      <c r="A20" s="4" t="s">
        <v>63</v>
      </c>
      <c r="B20" s="36" t="s">
        <v>64</v>
      </c>
      <c r="C20" s="34">
        <v>15000</v>
      </c>
      <c r="D20" s="28">
        <v>45000</v>
      </c>
      <c r="E20" s="35"/>
      <c r="F20" s="30">
        <v>11856</v>
      </c>
      <c r="G20" s="72">
        <f>30760</f>
        <v>30760</v>
      </c>
      <c r="H20" s="3"/>
      <c r="I20" s="40">
        <v>73000</v>
      </c>
      <c r="J20" s="40">
        <v>73000</v>
      </c>
      <c r="K20" s="65"/>
    </row>
    <row r="21" spans="1:11" ht="58.95" customHeight="1" thickBot="1" x14ac:dyDescent="0.35">
      <c r="A21" s="2" t="s">
        <v>11</v>
      </c>
      <c r="B21" s="38" t="s">
        <v>65</v>
      </c>
      <c r="C21" s="23">
        <f>SUM(C22:C23)</f>
        <v>68000</v>
      </c>
      <c r="D21" s="68">
        <v>12000</v>
      </c>
      <c r="E21" s="24">
        <v>0</v>
      </c>
      <c r="F21" s="30">
        <f>F22+F23</f>
        <v>0</v>
      </c>
      <c r="G21" s="72">
        <v>0</v>
      </c>
      <c r="H21" s="3"/>
      <c r="I21" s="79">
        <v>18900</v>
      </c>
      <c r="J21" s="79">
        <v>18900</v>
      </c>
      <c r="K21" s="65"/>
    </row>
    <row r="22" spans="1:11" ht="94.2" thickBot="1" x14ac:dyDescent="0.35">
      <c r="A22" s="4" t="s">
        <v>12</v>
      </c>
      <c r="B22" s="39" t="s">
        <v>66</v>
      </c>
      <c r="C22" s="40">
        <v>38000</v>
      </c>
      <c r="D22" s="28">
        <v>12000</v>
      </c>
      <c r="E22" s="41"/>
      <c r="F22" s="31"/>
      <c r="G22" s="72">
        <v>0</v>
      </c>
      <c r="H22" s="3" t="s">
        <v>70</v>
      </c>
      <c r="I22" s="40">
        <v>18900</v>
      </c>
      <c r="J22" s="40">
        <v>18900</v>
      </c>
      <c r="K22" s="65"/>
    </row>
    <row r="23" spans="1:11" ht="94.2" thickBot="1" x14ac:dyDescent="0.35">
      <c r="A23" s="4" t="s">
        <v>13</v>
      </c>
      <c r="B23" s="39" t="s">
        <v>67</v>
      </c>
      <c r="C23" s="40">
        <v>30000</v>
      </c>
      <c r="D23" s="28">
        <v>0</v>
      </c>
      <c r="E23" s="41"/>
      <c r="F23" s="31"/>
      <c r="G23" s="72">
        <v>0</v>
      </c>
      <c r="H23" s="3" t="s">
        <v>68</v>
      </c>
      <c r="I23" s="40"/>
      <c r="J23" s="40">
        <v>0</v>
      </c>
      <c r="K23" s="65"/>
    </row>
    <row r="24" spans="1:11" ht="16.2" thickBot="1" x14ac:dyDescent="0.35">
      <c r="A24" s="55" t="s">
        <v>14</v>
      </c>
      <c r="B24" s="56"/>
      <c r="C24" s="56"/>
      <c r="D24" s="56"/>
      <c r="E24" s="56"/>
      <c r="F24" s="56"/>
      <c r="G24" s="56"/>
      <c r="H24" s="56"/>
      <c r="I24" s="56"/>
      <c r="J24" s="57"/>
      <c r="K24" s="64"/>
    </row>
    <row r="25" spans="1:11" ht="47.4" thickBot="1" x14ac:dyDescent="0.35">
      <c r="A25" s="1" t="s">
        <v>39</v>
      </c>
      <c r="B25" s="16"/>
      <c r="C25" s="34">
        <v>84000</v>
      </c>
      <c r="D25" s="69">
        <v>70000</v>
      </c>
      <c r="E25" s="42" t="s">
        <v>69</v>
      </c>
      <c r="F25" s="43">
        <v>47917.599999999999</v>
      </c>
      <c r="G25" s="73">
        <f>56254.17</f>
        <v>56254.17</v>
      </c>
      <c r="H25" s="16"/>
      <c r="I25" s="80">
        <v>100000</v>
      </c>
      <c r="J25" s="80">
        <v>100000</v>
      </c>
      <c r="K25" s="64"/>
    </row>
    <row r="26" spans="1:11" ht="47.4" thickBot="1" x14ac:dyDescent="0.35">
      <c r="A26" s="1" t="s">
        <v>40</v>
      </c>
      <c r="B26" s="16"/>
      <c r="C26" s="34">
        <v>52500</v>
      </c>
      <c r="D26" s="69">
        <v>24402</v>
      </c>
      <c r="E26" s="42" t="s">
        <v>69</v>
      </c>
      <c r="F26" s="43">
        <f>25824.27</f>
        <v>25824.27</v>
      </c>
      <c r="G26" s="73">
        <f>4848</f>
        <v>4848</v>
      </c>
      <c r="H26" s="16"/>
      <c r="I26" s="80">
        <v>34860</v>
      </c>
      <c r="J26" s="80">
        <v>34860</v>
      </c>
      <c r="K26" s="64"/>
    </row>
    <row r="27" spans="1:11" ht="16.2" thickBot="1" x14ac:dyDescent="0.35">
      <c r="A27" s="4" t="s">
        <v>41</v>
      </c>
      <c r="B27" s="3" t="s">
        <v>15</v>
      </c>
      <c r="C27" s="34">
        <v>21000</v>
      </c>
      <c r="D27" s="69">
        <v>9000</v>
      </c>
      <c r="E27" s="42" t="s">
        <v>69</v>
      </c>
      <c r="F27" s="44">
        <v>137.5</v>
      </c>
      <c r="G27" s="74">
        <f>0</f>
        <v>0</v>
      </c>
      <c r="H27" s="3"/>
      <c r="I27" s="80">
        <v>18000</v>
      </c>
      <c r="J27" s="80">
        <v>18000</v>
      </c>
      <c r="K27" s="65"/>
    </row>
    <row r="28" spans="1:11" ht="31.8" thickBot="1" x14ac:dyDescent="0.35">
      <c r="A28" s="17" t="s">
        <v>16</v>
      </c>
      <c r="B28" s="16"/>
      <c r="C28" s="42">
        <f>SUM(C25:C27,C21,C16,C9)</f>
        <v>547400</v>
      </c>
      <c r="D28" s="69">
        <f>D9+D16+D21+D25+D26+D27</f>
        <v>373002</v>
      </c>
      <c r="E28" s="45" t="s">
        <v>69</v>
      </c>
      <c r="F28" s="43">
        <f>SUM(F25:F27,F21,F16,F9)</f>
        <v>335482.13</v>
      </c>
      <c r="G28" s="75">
        <f>SUM(G25:G27,G21,G16,G9)</f>
        <v>238344.16999999998</v>
      </c>
      <c r="H28" s="54"/>
      <c r="I28" s="80">
        <f>I9+I16+I21+I25+I26+I27</f>
        <v>532860</v>
      </c>
      <c r="J28" s="80">
        <f>J9+J16+J21+J25+J26+J27</f>
        <v>532860</v>
      </c>
      <c r="K28" s="64"/>
    </row>
    <row r="29" spans="1:11" ht="31.8" thickBot="1" x14ac:dyDescent="0.35">
      <c r="A29" s="19" t="s">
        <v>17</v>
      </c>
      <c r="B29" s="20"/>
      <c r="C29" s="46">
        <f>C28*7%</f>
        <v>38318.000000000007</v>
      </c>
      <c r="D29" s="69">
        <v>26110</v>
      </c>
      <c r="E29" s="42" t="s">
        <v>69</v>
      </c>
      <c r="F29" s="47">
        <v>10740.26</v>
      </c>
      <c r="G29" s="76">
        <f>13152.47</f>
        <v>13152.47</v>
      </c>
      <c r="H29" s="21"/>
      <c r="I29" s="80">
        <v>37300</v>
      </c>
      <c r="J29" s="80">
        <v>37300</v>
      </c>
      <c r="K29" s="65"/>
    </row>
    <row r="30" spans="1:11" ht="31.8" thickBot="1" x14ac:dyDescent="0.35">
      <c r="A30" s="17" t="s">
        <v>18</v>
      </c>
      <c r="B30" s="18"/>
      <c r="C30" s="48">
        <f>SUM(C29,C28)</f>
        <v>585718</v>
      </c>
      <c r="D30" s="70">
        <v>399112</v>
      </c>
      <c r="E30" s="49" t="s">
        <v>69</v>
      </c>
      <c r="F30" s="50">
        <f>SUM(F28:F29)</f>
        <v>346222.39</v>
      </c>
      <c r="G30" s="77">
        <f>G28+G29</f>
        <v>251496.63999999998</v>
      </c>
      <c r="H30" s="54"/>
      <c r="I30" s="81">
        <f>SUM(I28:I29)</f>
        <v>570160</v>
      </c>
      <c r="J30" s="81">
        <f>SUM(J28:J29)</f>
        <v>570160</v>
      </c>
      <c r="K30" s="64"/>
    </row>
    <row r="31" spans="1:11" x14ac:dyDescent="0.3">
      <c r="J31" s="78"/>
    </row>
    <row r="32" spans="1:11" x14ac:dyDescent="0.3">
      <c r="J32" s="78"/>
    </row>
    <row r="33" spans="10:10" x14ac:dyDescent="0.3">
      <c r="J33" s="78"/>
    </row>
    <row r="34" spans="10:10" x14ac:dyDescent="0.3">
      <c r="J34" s="78"/>
    </row>
    <row r="35" spans="10:10" x14ac:dyDescent="0.3">
      <c r="J35" s="78"/>
    </row>
    <row r="36" spans="10:10" ht="25.5" customHeight="1" x14ac:dyDescent="0.3">
      <c r="J36" s="78"/>
    </row>
  </sheetData>
  <mergeCells count="2">
    <mergeCell ref="A8:J8"/>
    <mergeCell ref="A24:J24"/>
  </mergeCells>
  <pageMargins left="0.7" right="0.7" top="0.75" bottom="0.75" header="0.3" footer="0.3"/>
  <pageSetup scale="56" fitToHeight="0" orientation="landscape" r:id="rId1"/>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workbookViewId="0"/>
  </sheetViews>
  <sheetFormatPr defaultRowHeight="14.4" x14ac:dyDescent="0.3"/>
  <cols>
    <col min="1" max="1" width="15.5546875" customWidth="1"/>
  </cols>
  <sheetData>
    <row r="1" spans="1:10" ht="15.6" x14ac:dyDescent="0.3">
      <c r="A1" s="5" t="s">
        <v>42</v>
      </c>
      <c r="B1" s="5"/>
      <c r="C1" s="5"/>
      <c r="D1" s="5"/>
    </row>
    <row r="2" spans="1:10" x14ac:dyDescent="0.3">
      <c r="A2" s="13"/>
      <c r="B2" s="13"/>
      <c r="C2" s="13"/>
      <c r="D2" s="13"/>
    </row>
    <row r="3" spans="1:10" x14ac:dyDescent="0.3">
      <c r="A3" s="13" t="s">
        <v>38</v>
      </c>
      <c r="B3" s="13"/>
      <c r="C3" s="13"/>
      <c r="D3" s="13"/>
    </row>
    <row r="4" spans="1:10" ht="15" thickBot="1" x14ac:dyDescent="0.35"/>
    <row r="5" spans="1:10" ht="28.2" thickBot="1" x14ac:dyDescent="0.35">
      <c r="A5" s="60" t="s">
        <v>21</v>
      </c>
      <c r="B5" s="58" t="s">
        <v>22</v>
      </c>
      <c r="C5" s="59"/>
      <c r="D5" s="58" t="s">
        <v>22</v>
      </c>
      <c r="E5" s="59"/>
      <c r="F5" s="58" t="s">
        <v>22</v>
      </c>
      <c r="G5" s="59"/>
      <c r="H5" s="12" t="s">
        <v>35</v>
      </c>
      <c r="I5" s="12" t="s">
        <v>37</v>
      </c>
      <c r="J5" s="60" t="s">
        <v>36</v>
      </c>
    </row>
    <row r="6" spans="1:10" ht="28.2" thickBot="1" x14ac:dyDescent="0.35">
      <c r="A6" s="61"/>
      <c r="B6" s="6" t="s">
        <v>24</v>
      </c>
      <c r="C6" s="6" t="s">
        <v>25</v>
      </c>
      <c r="D6" s="6" t="s">
        <v>24</v>
      </c>
      <c r="E6" s="6" t="s">
        <v>25</v>
      </c>
      <c r="F6" s="6" t="s">
        <v>24</v>
      </c>
      <c r="G6" s="6" t="s">
        <v>25</v>
      </c>
      <c r="H6" s="6"/>
      <c r="I6" s="6"/>
      <c r="J6" s="61"/>
    </row>
    <row r="7" spans="1:10" ht="28.2" thickBot="1" x14ac:dyDescent="0.35">
      <c r="A7" s="7" t="s">
        <v>26</v>
      </c>
      <c r="B7" s="8"/>
      <c r="C7" s="8"/>
      <c r="D7" s="8"/>
      <c r="E7" s="8"/>
      <c r="F7" s="8"/>
      <c r="G7" s="8"/>
      <c r="H7" s="8"/>
      <c r="I7" s="8"/>
      <c r="J7" s="8"/>
    </row>
    <row r="8" spans="1:10" ht="42" thickBot="1" x14ac:dyDescent="0.35">
      <c r="A8" s="7" t="s">
        <v>27</v>
      </c>
      <c r="B8" s="8"/>
      <c r="C8" s="8"/>
      <c r="D8" s="9"/>
      <c r="E8" s="8"/>
      <c r="F8" s="8"/>
      <c r="G8" s="8"/>
      <c r="H8" s="8"/>
      <c r="I8" s="8"/>
      <c r="J8" s="8"/>
    </row>
    <row r="9" spans="1:10" ht="69.599999999999994" thickBot="1" x14ac:dyDescent="0.35">
      <c r="A9" s="7" t="s">
        <v>28</v>
      </c>
      <c r="B9" s="8"/>
      <c r="C9" s="8"/>
      <c r="D9" s="8"/>
      <c r="E9" s="8"/>
      <c r="F9" s="8"/>
      <c r="G9" s="8"/>
      <c r="H9" s="8"/>
      <c r="I9" s="8"/>
      <c r="J9" s="8"/>
    </row>
    <row r="10" spans="1:10" ht="28.2" thickBot="1" x14ac:dyDescent="0.35">
      <c r="A10" s="7" t="s">
        <v>29</v>
      </c>
      <c r="B10" s="8"/>
      <c r="C10" s="8"/>
      <c r="D10" s="8"/>
      <c r="E10" s="8"/>
      <c r="F10" s="8"/>
      <c r="G10" s="8"/>
      <c r="H10" s="8"/>
      <c r="I10" s="8"/>
      <c r="J10" s="8"/>
    </row>
    <row r="11" spans="1:10" ht="15" thickBot="1" x14ac:dyDescent="0.35">
      <c r="A11" s="7" t="s">
        <v>30</v>
      </c>
      <c r="B11" s="8"/>
      <c r="C11" s="8"/>
      <c r="D11" s="8"/>
      <c r="E11" s="8"/>
      <c r="F11" s="8"/>
      <c r="G11" s="8"/>
      <c r="H11" s="8"/>
      <c r="I11" s="8"/>
      <c r="J11" s="8"/>
    </row>
    <row r="12" spans="1:10" ht="42" thickBot="1" x14ac:dyDescent="0.35">
      <c r="A12" s="7" t="s">
        <v>31</v>
      </c>
      <c r="B12" s="8"/>
      <c r="C12" s="8"/>
      <c r="D12" s="8"/>
      <c r="E12" s="8"/>
      <c r="F12" s="8"/>
      <c r="G12" s="8"/>
      <c r="H12" s="8"/>
      <c r="I12" s="8"/>
      <c r="J12" s="8"/>
    </row>
    <row r="13" spans="1:10" ht="42" thickBot="1" x14ac:dyDescent="0.35">
      <c r="A13" s="7" t="s">
        <v>32</v>
      </c>
      <c r="B13" s="8"/>
      <c r="C13" s="8"/>
      <c r="D13" s="8"/>
      <c r="E13" s="8"/>
      <c r="F13" s="8"/>
      <c r="G13" s="8"/>
      <c r="H13" s="8"/>
      <c r="I13" s="8"/>
      <c r="J13" s="8"/>
    </row>
    <row r="14" spans="1:10" ht="28.2" thickBot="1" x14ac:dyDescent="0.35">
      <c r="A14" s="10" t="s">
        <v>33</v>
      </c>
      <c r="B14" s="11"/>
      <c r="C14" s="11"/>
      <c r="D14" s="11"/>
      <c r="E14" s="11"/>
      <c r="F14" s="11"/>
      <c r="G14" s="11"/>
      <c r="H14" s="11"/>
      <c r="I14" s="11"/>
      <c r="J14" s="11"/>
    </row>
    <row r="15" spans="1:10" ht="42" thickBot="1" x14ac:dyDescent="0.35">
      <c r="A15" s="7" t="s">
        <v>34</v>
      </c>
      <c r="B15" s="8"/>
      <c r="C15" s="8"/>
      <c r="D15" s="8"/>
      <c r="E15" s="8"/>
      <c r="F15" s="8"/>
      <c r="G15" s="8"/>
      <c r="H15" s="8"/>
      <c r="I15" s="8"/>
      <c r="J15" s="8"/>
    </row>
    <row r="16" spans="1:10" ht="15" thickBot="1" x14ac:dyDescent="0.35">
      <c r="A16" s="10" t="s">
        <v>23</v>
      </c>
      <c r="B16" s="11"/>
      <c r="C16" s="11"/>
      <c r="D16" s="11"/>
      <c r="E16" s="11"/>
      <c r="F16" s="11"/>
      <c r="G16" s="11"/>
      <c r="H16" s="11"/>
      <c r="I16" s="11"/>
      <c r="J16" s="11"/>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Administrator</cp:lastModifiedBy>
  <cp:lastPrinted>2019-06-06T20:13:07Z</cp:lastPrinted>
  <dcterms:created xsi:type="dcterms:W3CDTF">2017-11-15T21:17:43Z</dcterms:created>
  <dcterms:modified xsi:type="dcterms:W3CDTF">2019-06-08T22:56:05Z</dcterms:modified>
</cp:coreProperties>
</file>