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OneDrive\OneDrive - UN Women\Fairooza\18. Financial Reporting\4. GPI Phase 2\3. FR -31.05.2021\New folder\"/>
    </mc:Choice>
  </mc:AlternateContent>
  <xr:revisionPtr revIDLastSave="0" documentId="13_ncr:1_{D22F27E8-B1C9-473E-A583-584CEB51C48C}" xr6:coauthVersionLast="47" xr6:coauthVersionMax="47" xr10:uidLastSave="{00000000-0000-0000-0000-000000000000}"/>
  <bookViews>
    <workbookView xWindow="-120" yWindow="-120" windowWidth="20730" windowHeight="11160" firstSheet="5" activeTab="5" xr2:uid="{00000000-000D-0000-FFFF-FFFF00000000}"/>
  </bookViews>
  <sheets>
    <sheet name="AAA 8 Jun Org" sheetId="23" state="hidden" r:id="rId1"/>
    <sheet name="AAA-09.11.2020" sheetId="24" state="hidden" r:id="rId2"/>
    <sheet name="Manual Breakdown+AAA 2020" sheetId="22" state="hidden" r:id="rId3"/>
    <sheet name="Manual Breakdown+AAA 2019" sheetId="21" state="hidden" r:id="rId4"/>
    <sheet name="Data for Pivot" sheetId="15" state="hidden" r:id="rId5"/>
    <sheet name="Report for Submission" sheetId="1" r:id="rId6"/>
    <sheet name="Prog Support Cost 2019" sheetId="12" state="hidden" r:id="rId7"/>
    <sheet name="2) By Category" sheetId="5" r:id="rId8"/>
    <sheet name="3) Explanatory Notes" sheetId="3" r:id="rId9"/>
    <sheet name="4) -For PBSO Use-" sheetId="6" r:id="rId10"/>
    <sheet name="5) -For MPTF Use-" sheetId="4" r:id="rId11"/>
    <sheet name="Dropdowns" sheetId="8" state="hidden" r:id="rId12"/>
    <sheet name="Sheet2" sheetId="7" state="hidden" r:id="rId13"/>
  </sheets>
  <definedNames>
    <definedName name="_xlnm._FilterDatabase" localSheetId="0" hidden="1">'AAA 8 Jun Org'!$A$2:$AF$44</definedName>
    <definedName name="_xlnm._FilterDatabase" localSheetId="1" hidden="1">'AAA-09.11.2020'!$A$2:$AG$89</definedName>
    <definedName name="_xlnm._FilterDatabase" localSheetId="3" hidden="1">'Manual Breakdown+AAA 2019'!$A$2:$AF$9</definedName>
    <definedName name="_xlnm._FilterDatabase" localSheetId="2" hidden="1">'Manual Breakdown+AAA 2020'!$A$3:$AF$37</definedName>
    <definedName name="_xlnm._FilterDatabase" localSheetId="6" hidden="1">'Prog Support Cost 2019'!$A$3:$AF$45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24" l="1"/>
  <c r="C5" i="24"/>
  <c r="C6" i="24"/>
  <c r="C7" i="24"/>
  <c r="C8"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5" i="24"/>
  <c r="C66" i="24"/>
  <c r="C67" i="24"/>
  <c r="C68" i="24"/>
  <c r="C69" i="24"/>
  <c r="C70" i="24"/>
  <c r="C71" i="24"/>
  <c r="C72" i="24"/>
  <c r="C73" i="24"/>
  <c r="C74" i="24"/>
  <c r="C75" i="24"/>
  <c r="C76" i="24"/>
  <c r="C77" i="24"/>
  <c r="C78" i="24"/>
  <c r="C79" i="24"/>
  <c r="C80" i="24"/>
  <c r="C81" i="24"/>
  <c r="C82" i="24"/>
  <c r="C83" i="24"/>
  <c r="C84" i="24"/>
  <c r="C85" i="24"/>
  <c r="C86" i="24"/>
  <c r="C87" i="24"/>
  <c r="C88" i="24"/>
  <c r="C89" i="24"/>
  <c r="C3" i="24"/>
  <c r="AD92" i="24" l="1"/>
  <c r="AB92" i="24"/>
  <c r="AG22" i="22" l="1"/>
  <c r="AN22" i="22"/>
  <c r="AN2" i="22" s="1"/>
  <c r="BA32" i="22"/>
  <c r="BE32" i="22" s="1"/>
  <c r="BF32" i="22" s="1"/>
  <c r="BA33" i="22"/>
  <c r="BE33" i="22" s="1"/>
  <c r="BF33" i="22" s="1"/>
  <c r="BA34" i="22"/>
  <c r="BE34" i="22" s="1"/>
  <c r="BF34" i="22" s="1"/>
  <c r="BA31" i="22"/>
  <c r="BE11" i="22"/>
  <c r="BF11" i="22" s="1"/>
  <c r="BE27" i="22"/>
  <c r="BF27" i="22" s="1"/>
  <c r="BE31" i="22"/>
  <c r="BF31" i="22" s="1"/>
  <c r="AH2" i="22"/>
  <c r="AI2" i="22"/>
  <c r="AJ2" i="22"/>
  <c r="AK2" i="22"/>
  <c r="AL2" i="22"/>
  <c r="AM2" i="22"/>
  <c r="AO2" i="22"/>
  <c r="AP2" i="22"/>
  <c r="AQ2" i="22"/>
  <c r="AR2" i="22"/>
  <c r="AS2" i="22"/>
  <c r="AT2" i="22"/>
  <c r="AU2" i="22"/>
  <c r="AV2" i="22"/>
  <c r="AW2" i="22"/>
  <c r="AX2" i="22"/>
  <c r="AY2" i="22"/>
  <c r="AZ2" i="22"/>
  <c r="BC2" i="22"/>
  <c r="BD2" i="22"/>
  <c r="BB36" i="22"/>
  <c r="BE36" i="22" s="1"/>
  <c r="BF36" i="22" s="1"/>
  <c r="BB35" i="22"/>
  <c r="BE35" i="22" s="1"/>
  <c r="BF35" i="22" s="1"/>
  <c r="BB25" i="22"/>
  <c r="BE25" i="22" s="1"/>
  <c r="BF25" i="22" s="1"/>
  <c r="BB26" i="22"/>
  <c r="BE26" i="22" s="1"/>
  <c r="BF26" i="22" s="1"/>
  <c r="BB27" i="22"/>
  <c r="BB28" i="22"/>
  <c r="BE28" i="22" s="1"/>
  <c r="BF28" i="22" s="1"/>
  <c r="BB29" i="22"/>
  <c r="BE29" i="22" s="1"/>
  <c r="BF29" i="22" s="1"/>
  <c r="BB30" i="22"/>
  <c r="BE30" i="22" s="1"/>
  <c r="BF30" i="22" s="1"/>
  <c r="BB24" i="22"/>
  <c r="BE24" i="22" s="1"/>
  <c r="BF24" i="22" s="1"/>
  <c r="BB23" i="22"/>
  <c r="BE23" i="22" s="1"/>
  <c r="BF23" i="22" s="1"/>
  <c r="BB5" i="22"/>
  <c r="BE5" i="22" s="1"/>
  <c r="BF5" i="22" s="1"/>
  <c r="BB6" i="22"/>
  <c r="BE6" i="22" s="1"/>
  <c r="BF6" i="22" s="1"/>
  <c r="BB7" i="22"/>
  <c r="BE7" i="22" s="1"/>
  <c r="BF7" i="22" s="1"/>
  <c r="BB8" i="22"/>
  <c r="BE8" i="22" s="1"/>
  <c r="BF8" i="22" s="1"/>
  <c r="BB9" i="22"/>
  <c r="BE9" i="22" s="1"/>
  <c r="BF9" i="22" s="1"/>
  <c r="BB10" i="22"/>
  <c r="BE10" i="22" s="1"/>
  <c r="BF10" i="22" s="1"/>
  <c r="BB11" i="22"/>
  <c r="BB12" i="22"/>
  <c r="BE12" i="22" s="1"/>
  <c r="BF12" i="22" s="1"/>
  <c r="BB13" i="22"/>
  <c r="BE13" i="22" s="1"/>
  <c r="BF13" i="22" s="1"/>
  <c r="BB14" i="22"/>
  <c r="BE14" i="22" s="1"/>
  <c r="BF14" i="22" s="1"/>
  <c r="BB15" i="22"/>
  <c r="BE15" i="22" s="1"/>
  <c r="BF15" i="22" s="1"/>
  <c r="BB16" i="22"/>
  <c r="BE16" i="22" s="1"/>
  <c r="BF16" i="22" s="1"/>
  <c r="BB17" i="22"/>
  <c r="BE17" i="22" s="1"/>
  <c r="BF17" i="22" s="1"/>
  <c r="BB18" i="22"/>
  <c r="BE18" i="22" s="1"/>
  <c r="BF18" i="22" s="1"/>
  <c r="BB19" i="22"/>
  <c r="BE19" i="22" s="1"/>
  <c r="BF19" i="22" s="1"/>
  <c r="BB20" i="22"/>
  <c r="BE20" i="22" s="1"/>
  <c r="BF20" i="22" s="1"/>
  <c r="BB21" i="22"/>
  <c r="BE21" i="22" s="1"/>
  <c r="BF21" i="22" s="1"/>
  <c r="BB4" i="22"/>
  <c r="BB2" i="22" s="1"/>
  <c r="BA2" i="22" l="1"/>
  <c r="BE4" i="22"/>
  <c r="BF4" i="22" s="1"/>
  <c r="BE22" i="22"/>
  <c r="BF22" i="22" s="1"/>
  <c r="AG2" i="22"/>
  <c r="AC2" i="22"/>
  <c r="AH4" i="21"/>
  <c r="AH1" i="21" s="1"/>
  <c r="AG4" i="21"/>
  <c r="AI4" i="21" s="1"/>
  <c r="AI1" i="21" s="1"/>
  <c r="AG1" i="21"/>
  <c r="AC1" i="21"/>
  <c r="BE2" i="22" l="1"/>
  <c r="AF51" i="12" l="1"/>
  <c r="AC2" i="12"/>
  <c r="AF49" i="12" s="1"/>
  <c r="F24" i="4" l="1"/>
  <c r="F23" i="4"/>
  <c r="F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sharedStrings.xml><?xml version="1.0" encoding="utf-8"?>
<sst xmlns="http://schemas.openxmlformats.org/spreadsheetml/2006/main" count="4736" uniqueCount="926">
  <si>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</si>
  <si>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</si>
  <si>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</si>
  <si>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</si>
  <si>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</si>
  <si>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</si>
  <si>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</si>
  <si>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</si>
  <si>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</si>
  <si>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</si>
  <si>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</si>
  <si>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</si>
  <si>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</si>
  <si>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</si>
  <si>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</si>
  <si>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</si>
  <si>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</si>
  <si>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</si>
  <si>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</si>
  <si>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</si>
  <si>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</si>
  <si>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</si>
  <si>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</si>
  <si>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</si>
  <si>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</si>
  <si>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</si>
  <si>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</si>
  <si>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</si>
  <si>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</si>
  <si>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</si>
  <si>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</si>
  <si>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</si>
  <si>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</si>
  <si>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</si>
  <si>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</si>
  <si>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</si>
  <si>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</si>
  <si>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</si>
  <si>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</si>
  <si>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</si>
  <si>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</si>
  <si>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</si>
  <si>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</si>
  <si>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</si>
  <si>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</si>
  <si>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</si>
  <si>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</si>
  <si>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</si>
  <si>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</si>
  <si>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</si>
  <si>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</si>
  <si>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</si>
  <si>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</si>
  <si>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</si>
  <si>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</si>
  <si>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</si>
  <si>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</si>
  <si>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</si>
  <si>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</si>
  <si>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</si>
  <si>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</si>
  <si>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</si>
  <si>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</si>
  <si>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</si>
  <si>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</si>
  <si>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</si>
  <si>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</si>
  <si>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</si>
  <si>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</si>
  <si>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</si>
  <si>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</si>
  <si>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</si>
  <si>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</si>
  <si>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</si>
  <si>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</si>
  <si>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</si>
  <si>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</si>
  <si>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</si>
  <si>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</si>
  <si>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</si>
  <si>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</si>
  <si>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</si>
  <si>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</si>
  <si>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</si>
  <si>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</si>
  <si>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</si>
  <si>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</si>
  <si>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</si>
  <si>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</si>
  <si>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</si>
  <si>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</si>
  <si>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</si>
  <si>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</si>
  <si>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</si>
  <si>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</si>
  <si>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</si>
  <si>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</si>
  <si>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</si>
  <si>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</si>
  <si>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</si>
  <si>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</si>
  <si>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</si>
  <si>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</si>
  <si>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</si>
  <si>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</si>
  <si>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</si>
  <si>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</si>
  <si>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</si>
  <si>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</si>
  <si>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</si>
  <si>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</si>
  <si>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</si>
  <si>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</si>
  <si>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</si>
  <si>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</si>
  <si>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</si>
  <si>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</si>
  <si>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</si>
  <si>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</si>
  <si>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</si>
  <si>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</si>
  <si>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</si>
  <si>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</si>
  <si>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</si>
  <si>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</si>
  <si>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</si>
  <si>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</si>
  <si>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</si>
  <si>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</si>
  <si>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</si>
  <si>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</si>
  <si>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</si>
  <si>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</si>
  <si>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</si>
  <si>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</si>
  <si>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</si>
  <si>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</si>
  <si>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</si>
  <si>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</si>
  <si>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</si>
  <si>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</si>
  <si>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</si>
  <si>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</si>
  <si>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</si>
  <si>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</si>
  <si>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</si>
  <si>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</si>
  <si>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</si>
  <si>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</si>
  <si>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</si>
  <si>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</si>
  <si>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</si>
  <si>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</si>
  <si>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</si>
  <si>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</si>
  <si>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</si>
  <si>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</si>
  <si>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</si>
  <si>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</si>
  <si>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</si>
  <si>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</si>
  <si>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</si>
  <si>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</si>
  <si>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</si>
  <si>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</si>
  <si>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</si>
  <si>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</si>
  <si>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</si>
  <si>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</si>
  <si>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</si>
  <si>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</si>
  <si>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</si>
  <si>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</si>
  <si>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</si>
  <si>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</si>
  <si>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</si>
  <si>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</si>
  <si>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</si>
  <si>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</si>
  <si>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</si>
  <si>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</si>
  <si>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</si>
  <si>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</si>
  <si>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</si>
  <si>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</si>
  <si>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</si>
  <si>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</si>
  <si>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</si>
  <si>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</si>
  <si>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</si>
  <si>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</si>
  <si>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</si>
  <si>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</si>
  <si>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</si>
  <si>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</si>
  <si>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</si>
  <si>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</si>
  <si>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</si>
  <si>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</si>
  <si>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</si>
  <si>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</si>
  <si>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</si>
  <si>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</si>
  <si>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</si>
  <si>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</si>
  <si>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</si>
  <si>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</si>
  <si>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</si>
  <si>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</si>
  <si>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</si>
  <si>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</si>
  <si>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</si>
  <si>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</si>
  <si>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</si>
  <si>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</si>
  <si>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</si>
  <si>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</si>
  <si>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</si>
  <si>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</si>
  <si>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</si>
  <si>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</si>
  <si>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</si>
  <si>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</si>
  <si>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</si>
  <si>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</si>
  <si>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</si>
  <si>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</si>
  <si>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</si>
  <si>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</si>
  <si>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</si>
  <si>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</si>
  <si>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</si>
  <si>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</si>
  <si>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</si>
  <si>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</si>
  <si>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</si>
  <si>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</si>
  <si>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</si>
  <si>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</si>
  <si>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</si>
  <si>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</si>
  <si>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</si>
  <si>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</si>
  <si>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</si>
  <si>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</si>
  <si>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</si>
  <si>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</si>
  <si>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</si>
  <si>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</si>
  <si>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</si>
  <si>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</si>
  <si>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</si>
  <si>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</si>
  <si>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</si>
  <si>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</si>
  <si>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</si>
  <si>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</si>
  <si>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</si>
  <si>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</si>
  <si>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</si>
  <si>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</si>
  <si>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</si>
  <si>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</si>
  <si>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</si>
  <si>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</si>
  <si>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</si>
  <si>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</si>
  <si>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</si>
  <si>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</si>
  <si>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</si>
  <si>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</si>
  <si>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</si>
  <si>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</si>
  <si>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</si>
  <si>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</si>
  <si>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</si>
  <si>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</si>
  <si>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</si>
  <si>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</si>
  <si>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</si>
  <si>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</si>
  <si>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</si>
  <si>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</si>
  <si>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</si>
  <si>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</si>
  <si>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</si>
  <si>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</si>
  <si>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</si>
  <si>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</si>
  <si>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</si>
  <si>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</si>
  <si>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</si>
  <si>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</si>
  <si>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</si>
  <si>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</si>
  <si>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</si>
  <si>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</si>
  <si>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</si>
  <si>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</si>
  <si>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</si>
  <si>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</si>
  <si>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</si>
  <si>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</si>
  <si>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</si>
  <si>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</si>
  <si>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</si>
  <si>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</si>
  <si>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</si>
  <si>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</si>
  <si>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</si>
  <si>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</si>
  <si>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</si>
  <si>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</si>
  <si>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</si>
  <si>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</si>
  <si>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</si>
  <si>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</si>
  <si>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</si>
  <si>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</si>
  <si>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</si>
  <si>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</si>
  <si>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</si>
  <si>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</si>
  <si>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</si>
  <si>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</si>
  <si>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</si>
  <si>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</si>
  <si>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</si>
  <si>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</si>
  <si>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</si>
  <si>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</si>
  <si>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</si>
  <si>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</si>
  <si>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</si>
  <si>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</si>
  <si>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</si>
  <si>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</si>
  <si>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</si>
  <si>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</si>
  <si>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</si>
  <si>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</si>
  <si>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</si>
  <si>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</si>
  <si>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</si>
  <si>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</si>
  <si>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</si>
  <si>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</si>
  <si>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</si>
  <si>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</si>
  <si>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</si>
  <si>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</si>
  <si>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</si>
  <si>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</si>
  <si>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</si>
  <si>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</si>
  <si>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</si>
  <si>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</si>
  <si>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</si>
  <si>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</si>
  <si>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</si>
  <si>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</si>
  <si>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</si>
  <si>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</si>
  <si>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</si>
  <si>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</si>
  <si>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</si>
  <si>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</si>
  <si>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</si>
  <si>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</si>
  <si>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</si>
  <si>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</si>
  <si>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</si>
  <si>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</si>
  <si>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</si>
  <si>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</si>
  <si>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</si>
  <si>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</si>
  <si>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</si>
  <si>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</si>
  <si>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</si>
  <si>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</si>
  <si>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</si>
  <si>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</si>
  <si>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</si>
  <si>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</si>
  <si>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</si>
  <si>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</si>
  <si>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</si>
  <si>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</si>
  <si>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</si>
  <si>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</si>
  <si>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</si>
  <si>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</si>
  <si>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</si>
  <si>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</si>
  <si>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</si>
  <si>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</si>
  <si>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</si>
  <si>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</si>
  <si>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</si>
  <si>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</si>
  <si>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</si>
  <si>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</si>
  <si>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</si>
  <si>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</si>
  <si>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</si>
  <si>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</si>
  <si>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</si>
  <si>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</si>
  <si>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</si>
  <si>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</si>
  <si>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</si>
  <si>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</si>
  <si>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</si>
  <si>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</si>
  <si>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</si>
  <si>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</si>
  <si>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</si>
  <si>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</si>
  <si>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</si>
  <si>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</si>
  <si>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</si>
  <si>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</si>
  <si>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</si>
  <si>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</si>
  <si>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</si>
  <si>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</si>
  <si>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</si>
  <si>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</si>
  <si>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</si>
  <si>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</si>
  <si>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</si>
  <si>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</si>
  <si>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</si>
  <si>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</si>
  <si>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</si>
  <si>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</si>
  <si>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</si>
  <si>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</si>
  <si>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</si>
  <si>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</si>
  <si>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</si>
  <si>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</si>
  <si>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</si>
  <si>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</si>
  <si>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</si>
  <si>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</si>
  <si>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</si>
  <si>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</si>
  <si>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</si>
  <si>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</si>
  <si>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</si>
  <si>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</si>
  <si>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</si>
  <si>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</si>
  <si>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</si>
  <si>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</si>
  <si>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</si>
  <si>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</si>
  <si>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</si>
  <si>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</si>
  <si>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</si>
  <si>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</si>
  <si>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</si>
  <si>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</si>
  <si>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</si>
  <si>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</si>
  <si>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</si>
  <si>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</si>
  <si>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</si>
  <si>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</si>
  <si>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</si>
  <si>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</si>
  <si>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</si>
  <si>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</si>
  <si>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</si>
  <si>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</si>
  <si>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</si>
  <si>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</si>
  <si>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</si>
  <si>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</si>
  <si>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</si>
  <si>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</si>
  <si>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</si>
  <si>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</si>
  <si>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</si>
  <si>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</si>
  <si>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</si>
  <si>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</si>
  <si>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</si>
  <si>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</si>
  <si>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</si>
  <si>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</si>
  <si>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</si>
  <si>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</si>
  <si>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</si>
  <si>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</si>
  <si>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</si>
  <si>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</si>
  <si>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</si>
  <si>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</si>
  <si>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</si>
  <si>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</si>
  <si>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</si>
  <si>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</si>
  <si>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</si>
  <si>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</si>
  <si>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</si>
  <si>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</si>
  <si>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</si>
  <si>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</si>
  <si>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</si>
  <si>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</si>
  <si>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</si>
  <si>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</si>
  <si>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</si>
  <si>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</si>
  <si>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</si>
  <si>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</si>
  <si>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</si>
  <si>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</si>
  <si>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</si>
  <si>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</si>
  <si>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</si>
  <si>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</si>
  <si>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</si>
  <si>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</si>
  <si>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</si>
  <si>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</si>
  <si>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</si>
  <si>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</si>
  <si>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</si>
  <si>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</si>
  <si>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</si>
  <si>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</si>
  <si>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</si>
  <si>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</si>
  <si>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</si>
  <si>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</si>
  <si>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</si>
  <si>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</si>
  <si>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</si>
  <si>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</si>
  <si>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</si>
  <si>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</si>
  <si>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</si>
  <si>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</si>
  <si>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</si>
  <si>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</si>
  <si>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</si>
  <si>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</si>
  <si>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</si>
  <si>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</si>
  <si>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</si>
  <si>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</si>
  <si>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</si>
  <si>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</si>
  <si>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</si>
  <si>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</si>
  <si>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</si>
  <si>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</si>
  <si>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</si>
  <si>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</si>
  <si>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</si>
  <si>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</si>
  <si>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</si>
  <si>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</si>
  <si>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</si>
  <si>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</si>
  <si>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</si>
  <si>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</si>
  <si>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</si>
  <si>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</si>
  <si>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</si>
  <si>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</si>
  <si>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</si>
  <si>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</si>
  <si>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</si>
  <si>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</si>
  <si>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UN WOMEN</t>
  </si>
  <si>
    <t>Transaction Type</t>
  </si>
  <si>
    <t>Transaction Id</t>
  </si>
  <si>
    <t>Accounting Date</t>
  </si>
  <si>
    <t>Date Posted</t>
  </si>
  <si>
    <t>GL Business Unit</t>
  </si>
  <si>
    <t xml:space="preserve">Account </t>
  </si>
  <si>
    <t>Account Description</t>
  </si>
  <si>
    <t>Operating Unit</t>
  </si>
  <si>
    <t>Fund</t>
  </si>
  <si>
    <t>Department</t>
  </si>
  <si>
    <t>Implementing Agent</t>
  </si>
  <si>
    <t>Donor (Agency)</t>
  </si>
  <si>
    <t>PC Business Unit</t>
  </si>
  <si>
    <t>Project Id</t>
  </si>
  <si>
    <t>Activity Id</t>
  </si>
  <si>
    <t>Analysis Type</t>
  </si>
  <si>
    <t>Open Item Key</t>
  </si>
  <si>
    <t>Vendor Id</t>
  </si>
  <si>
    <t>Vendor Name</t>
  </si>
  <si>
    <t>Related Voucher</t>
  </si>
  <si>
    <t>Description</t>
  </si>
  <si>
    <t>Description2</t>
  </si>
  <si>
    <t>Journal Ref</t>
  </si>
  <si>
    <t>Journal ID</t>
  </si>
  <si>
    <t>Journal Line No</t>
  </si>
  <si>
    <t>Journal Date</t>
  </si>
  <si>
    <t>Local Curr Amount</t>
  </si>
  <si>
    <t>Local Curr</t>
  </si>
  <si>
    <t>USD Amount</t>
  </si>
  <si>
    <t>Journal Source</t>
  </si>
  <si>
    <t>Fiscal Year</t>
  </si>
  <si>
    <t>Accounting Period</t>
  </si>
  <si>
    <t>Voucher</t>
  </si>
  <si>
    <t>APA30-00016178-2-1-ACCR-DST</t>
  </si>
  <si>
    <t>UNFEM</t>
  </si>
  <si>
    <t>ACQUIS OF COMPUTER HARDWARE</t>
  </si>
  <si>
    <t>LKA</t>
  </si>
  <si>
    <t>W3007</t>
  </si>
  <si>
    <t>LKAD4010405</t>
  </si>
  <si>
    <t>ACT</t>
  </si>
  <si>
    <t xml:space="preserve"> </t>
  </si>
  <si>
    <t>OPTIMAL SOLUTIONS</t>
  </si>
  <si>
    <t>N  NOTEBOOK_LKA_STAFF_GPI II</t>
  </si>
  <si>
    <t>1012/PO#9312_Laptop 3 Units</t>
  </si>
  <si>
    <t>AP08425342</t>
  </si>
  <si>
    <t>LKR</t>
  </si>
  <si>
    <t>AP</t>
  </si>
  <si>
    <t>APA30-00016178-2-1-PYMN-RXG</t>
  </si>
  <si>
    <t>REALIZED GAIN</t>
  </si>
  <si>
    <t>AP08426129</t>
  </si>
  <si>
    <t>APA30-00016202-1-1-ACCR-DST</t>
  </si>
  <si>
    <t>DAILY SUBSISTENCE ALLOW-INTL</t>
  </si>
  <si>
    <t>ROTCHAREK LIMKITISUPASIN</t>
  </si>
  <si>
    <t>DSA-I-ROAP-2020-072</t>
  </si>
  <si>
    <t>Adv DSA Colombo 15-21 Mar'20</t>
  </si>
  <si>
    <t>AP08427854</t>
  </si>
  <si>
    <t>THB</t>
  </si>
  <si>
    <t>APA30-00016202-2-1-ACCR-DST</t>
  </si>
  <si>
    <t>TRAVEL - OTHER</t>
  </si>
  <si>
    <t>TML-I-ROAP-2020-072</t>
  </si>
  <si>
    <t>APA30-00016203-1-1-ACCR-DST</t>
  </si>
  <si>
    <t>KETSARA NAUNPUNYONG</t>
  </si>
  <si>
    <t>DSA-I-ROAP-2020-071</t>
  </si>
  <si>
    <t>Adv DSA Colombo 14-21 Mar'20</t>
  </si>
  <si>
    <t>APA30-00016203-2-1-ACCR-DST</t>
  </si>
  <si>
    <t>TML-I-ROAP-2020-071</t>
  </si>
  <si>
    <t>APA30-00016230-4-1-ACCR-DST</t>
  </si>
  <si>
    <t>DAILY SUBSISTENCE ALLOW-LOCAL</t>
  </si>
  <si>
    <t>LIHINI RAMAAYA SALGADO</t>
  </si>
  <si>
    <t>DSA-D-LKA-2020-009</t>
  </si>
  <si>
    <t>F10 Negombo 26-28 Feb'20</t>
  </si>
  <si>
    <t>AP08433371</t>
  </si>
  <si>
    <t>APA30-00016230-4-1-PYMN-RXL</t>
  </si>
  <si>
    <t>REALIZED LOSS</t>
  </si>
  <si>
    <t>AP08439396</t>
  </si>
  <si>
    <t>APA30-00016230-7-1-ACCR-DST</t>
  </si>
  <si>
    <t>SUPPLEMENTARY DSA</t>
  </si>
  <si>
    <t>APA30-00016230-7-1-PYMN-RXL</t>
  </si>
  <si>
    <t>AP Jrnl Vchr</t>
  </si>
  <si>
    <t>APA30-00016276-1-1-ACCR-DST</t>
  </si>
  <si>
    <t>JR00016276</t>
  </si>
  <si>
    <t>DID XXXX_ADJ TO CORRECT A/C</t>
  </si>
  <si>
    <t>ReturnedAdvDSAColombo_D#</t>
  </si>
  <si>
    <t>AP08447137</t>
  </si>
  <si>
    <t>APA30-00016276-1-2-ACCR-DST</t>
  </si>
  <si>
    <t>APA30-00016276-1-3-ACCR-DST</t>
  </si>
  <si>
    <t>APA30-00016277-1-1-ACCR-DST</t>
  </si>
  <si>
    <t>JR00016277</t>
  </si>
  <si>
    <t>DID _ADJ TO CORRECT A/C</t>
  </si>
  <si>
    <t>APA30-00016277-1-2-ACCR-DST</t>
  </si>
  <si>
    <t>APA30-00016277-1-3-ACCR-DST</t>
  </si>
  <si>
    <t>APA30-00016280-2-1-ACCR-DST</t>
  </si>
  <si>
    <t>TRAVEL TICKETS-INTERNATIONAL</t>
  </si>
  <si>
    <t>GBT (THAILAND) CO.,LTD</t>
  </si>
  <si>
    <t>9279/3385ROTCHAREK/CLB16-21MAR</t>
  </si>
  <si>
    <t>3053151-0353617 16Feb-15 Mar20</t>
  </si>
  <si>
    <t>AP08451840</t>
  </si>
  <si>
    <t>APA30-00016280-2-1-PYMN-RXG</t>
  </si>
  <si>
    <t>AP08455386</t>
  </si>
  <si>
    <t>APA30-00016284-1-1-ACCR-DST</t>
  </si>
  <si>
    <t>OFA- GOVERNMENTS (NEX)</t>
  </si>
  <si>
    <t>W86127</t>
  </si>
  <si>
    <t>LKAD4010501</t>
  </si>
  <si>
    <t>CHRYSALIS</t>
  </si>
  <si>
    <t>1ST ADV Q1/2020_JAN-MAR</t>
  </si>
  <si>
    <t>PCA-2020-001-LKA_1st Adv Q1/20</t>
  </si>
  <si>
    <t>AP08449112</t>
  </si>
  <si>
    <t>GL Journal</t>
  </si>
  <si>
    <t>UNFEM-0008357033-31-DEC-2019-128</t>
  </si>
  <si>
    <t>Fees for Support Serv Provided</t>
  </si>
  <si>
    <t>APA</t>
  </si>
  <si>
    <t>W0300</t>
  </si>
  <si>
    <t>LKASC4010115</t>
  </si>
  <si>
    <t>GLR</t>
  </si>
  <si>
    <t>To record support cost on contributions received in 2019</t>
  </si>
  <si>
    <t>Support Cost 2019</t>
  </si>
  <si>
    <t>USD</t>
  </si>
  <si>
    <t>ONL</t>
  </si>
  <si>
    <t>UNFEM-0008357033-31-DEC-2019-87</t>
  </si>
  <si>
    <t>UNFEM-0008357033-31-DEC-2019-49</t>
  </si>
  <si>
    <t>H60</t>
  </si>
  <si>
    <t>UNFEM-0008357033-31-DEC-2019-8</t>
  </si>
  <si>
    <t>Facilities &amp; Admin - OH &amp; Ind</t>
  </si>
  <si>
    <t>GLE</t>
  </si>
  <si>
    <t>UNFEM-0008474943-15-APR-2020-48</t>
  </si>
  <si>
    <t>Reimb to UNDP for Supp Srvs</t>
  </si>
  <si>
    <t>UNDP Invoice no.2020/08. UNDP cost recovery for service provided to UNWOMEN ROAP during Jan-Mar 2020.</t>
  </si>
  <si>
    <t>UNFEM-0008483893-23-APR-2020-4</t>
  </si>
  <si>
    <t>Acquis of Computer Hardware</t>
  </si>
  <si>
    <t>LKADC4010114</t>
  </si>
  <si>
    <t>To reversal expenses charged to project activities from LKAD4010405 to LKADC4010114 (DPMC ) in activity line of the same project 00118983 USD 922.73 (Ref. V16178 (Line 2) &amp; V.16230 (Line 4&amp;7)</t>
  </si>
  <si>
    <t>V.16178-2 fm Act LKAD4010405</t>
  </si>
  <si>
    <t>UNFEM-0008483893-23-APR-2020-6</t>
  </si>
  <si>
    <t>Daily Subsistence Allow-Local</t>
  </si>
  <si>
    <t>V.16230-7 fm Act LKAD4010405</t>
  </si>
  <si>
    <t>UNFEM-0008483893-23-APR-2020-5</t>
  </si>
  <si>
    <t>V.16230-4 fm Act LKAD4010405</t>
  </si>
  <si>
    <t>UNFEM-0008483893-23-APR-2020-3</t>
  </si>
  <si>
    <t>V.16230-7 to Act LKADC4010114</t>
  </si>
  <si>
    <t>UNFEM-0008483893-23-APR-2020-1</t>
  </si>
  <si>
    <t>V.16178-2 to Act LKADC4010114</t>
  </si>
  <si>
    <t>UNFEM-0008483893-23-APR-2020-2</t>
  </si>
  <si>
    <t>V.16230-4 to Act LKADC4010114</t>
  </si>
  <si>
    <t>UNFEM-0008507669-14-MAY-2020-1</t>
  </si>
  <si>
    <t>Rent</t>
  </si>
  <si>
    <t>To process the payment for the conference hall charges for the months of Jan-Feb'20 and UNWomen_x001A_s Contribution towards the UNCT-SWAP Gender Equality Scorecard Exercise 2020 amount USD3,235.00 (Ref. Inv no. 030,066,0045)</t>
  </si>
  <si>
    <t>Inv030&amp;066-ConferenceHallChg</t>
  </si>
  <si>
    <t>UNFEM-CAR8331196-01-DEC-2019-3</t>
  </si>
  <si>
    <t>Contributions</t>
  </si>
  <si>
    <t>Contract Admin Revenue</t>
  </si>
  <si>
    <t>CAR8331196</t>
  </si>
  <si>
    <t>CA</t>
  </si>
  <si>
    <t>UNFEM-CAR8331196-01-DEC-2019-4</t>
  </si>
  <si>
    <t>Unbilled AR Contracts</t>
  </si>
  <si>
    <t>Payroll Jrnl</t>
  </si>
  <si>
    <t>UNFEM-LKA20M05SC-31-MAY-2020-177</t>
  </si>
  <si>
    <t>Service Contracts-Individuals</t>
  </si>
  <si>
    <t>LKAD4010408</t>
  </si>
  <si>
    <t>PAY</t>
  </si>
  <si>
    <t>Payroll</t>
  </si>
  <si>
    <t>LKA20M05SC</t>
  </si>
  <si>
    <t>GP</t>
  </si>
  <si>
    <t>UNFEM-LKARAM05SC-31-MAY-2020-95</t>
  </si>
  <si>
    <t>Appendix D SC</t>
  </si>
  <si>
    <t>LKARAM05SC</t>
  </si>
  <si>
    <t>UNFEM-LKARAM05SC-31-MAY-2020-85</t>
  </si>
  <si>
    <t>MAIP Premium SC</t>
  </si>
  <si>
    <t>UNFEM-LKARAM05SC-31-MAY-2020-90</t>
  </si>
  <si>
    <t>Contribution to Security SC</t>
  </si>
  <si>
    <t>UNFEM-11363-04639-1-2</t>
  </si>
  <si>
    <t>Contributions Receivable</t>
  </si>
  <si>
    <t>LKAD4010301</t>
  </si>
  <si>
    <t>REV</t>
  </si>
  <si>
    <t>AR08333773</t>
  </si>
  <si>
    <t>AR</t>
  </si>
  <si>
    <t>Misc Deposits</t>
  </si>
  <si>
    <t>THA10-7174-1-2</t>
  </si>
  <si>
    <t>Daily Subsistence Allow-Intl</t>
  </si>
  <si>
    <t>DJA</t>
  </si>
  <si>
    <t>Returned DSA V.16202-Rotcharek</t>
  </si>
  <si>
    <t>AR08447487</t>
  </si>
  <si>
    <t>THA10-7174-1-3</t>
  </si>
  <si>
    <t>Returned DSA V.16203-Ketsara</t>
  </si>
  <si>
    <t>Billing</t>
  </si>
  <si>
    <t>UNFEM-04639-1-1</t>
  </si>
  <si>
    <t>Non Core Contributions</t>
  </si>
  <si>
    <t>BI08331234</t>
  </si>
  <si>
    <t>BI</t>
  </si>
  <si>
    <t>Type</t>
  </si>
  <si>
    <t>Partner Advance</t>
  </si>
  <si>
    <t>Expense</t>
  </si>
  <si>
    <t xml:space="preserve">Project personnel costs </t>
  </si>
  <si>
    <t>Project Operational Costs</t>
  </si>
  <si>
    <t>Project M&amp;E costs</t>
  </si>
  <si>
    <t xml:space="preserve"> Support Cost</t>
  </si>
  <si>
    <t>(B) Manual Added Breakdown</t>
  </si>
  <si>
    <t>Support Costs</t>
  </si>
  <si>
    <t>(A)From AAA</t>
  </si>
  <si>
    <t>Total Revenue</t>
  </si>
  <si>
    <t>Support Costs (7%)*</t>
  </si>
  <si>
    <t>*Please note this is calculated at &amp;% and not 8%</t>
  </si>
  <si>
    <t>Activity 1.1.1</t>
  </si>
  <si>
    <t>Activity 1.1.2</t>
  </si>
  <si>
    <t>Activity 1.1.3</t>
  </si>
  <si>
    <t>UNOPS</t>
  </si>
  <si>
    <t>Women, across ethno-religious communities in target districts, are empowered to undertake critical leadership roles in community decision-making to diffuse local triggers of conflict.</t>
  </si>
  <si>
    <t>Increased knowledge and capacities among women to identify and respond to emerging conflicts within/amongst communities.</t>
  </si>
  <si>
    <t>Baseline and perception surveys, conflict and gender analyses, stakeholder mapping, value chain analysis on SWM (how gender dimensions work in the value chain, how masculinity is interlinked, and how economic benefits can be extracted  out of this value chain)</t>
  </si>
  <si>
    <t>Series of local-level, multi-stakeholder dialogues convening cross-party elected officials, public officials, CSOs, religious and media representatives to identify common issues (including SWM) and solutions. Includes support for implementation of identified solutions.</t>
  </si>
  <si>
    <t>Quick-win community mobilisation activities in both districts by Praja Mandala including 'Diversity Kitchen' programmes</t>
  </si>
  <si>
    <t xml:space="preserve">Capacity building for women community leaders on conflict analysis, conflict management and conflict resolution to act as intermediaries among communities. </t>
  </si>
  <si>
    <t>Capacity building for women community leaders on developing alternative narratives to ethno-religious intolerance and other potential drivers of emerging conflicts, and dissemination of these community-developed narratives/messaging</t>
  </si>
  <si>
    <t xml:space="preserve">Engaging men and women to address  issues of SWM and peacebuilding and identify  champions to lead the relational changes at the community/local level. </t>
  </si>
  <si>
    <t>Formation of Youth Task Force and building young people's capacity to address community level issues (linked to PM)</t>
  </si>
  <si>
    <t>Increased women’s engagement with local municipalities related to policy and decision-making on critical issues including SWM.</t>
  </si>
  <si>
    <t xml:space="preserve">Establish or strengthen existing Praja Mandala to collectively identify and address community issues through Participatory Rural Appraisals (PRAs) supported by  Village Development Plans (VDPs); build their capacity for effective implementation of VDPs; and supporting Praja Mandala to implement community level initiatives with the leadership of women and youth. Includes Community Action Grants to tackle waste related issues. </t>
  </si>
  <si>
    <t>Capacity building of Local Government officials to effectively adopt measures to mitigate existing conflict and future conflicts (community development &amp; PRA, soft skilll development, conflict analysis, gender, peacebuilding and problem solving, negotiations) - including on SWM by UNOPS</t>
  </si>
  <si>
    <t>Capacity building and engagement with local councillors (both male and female) on gender-responsiveness and collective leadership for peacebuilding, community development and economic growth - including exchange programme in the Northern Province on adopting gender-responsive approaches within LAs.</t>
  </si>
  <si>
    <t>Capacity building for women community leaders on collective leadership and decision-making at community/municipality levels, including awareness on access to local authorities.</t>
  </si>
  <si>
    <t>Establishment of district level Women Councillors' Caucuses and support its operationalization at Local Authority levels - with a focus on peacebuilding and community development.</t>
  </si>
  <si>
    <t>Supporting/engaging with Inter-Religious District and Divisional Committees to promote tolerance/respect within and amongst communities – linking with Praja Mandala and the trained women community leaders.</t>
  </si>
  <si>
    <t>Cross-regional exchanges among trained women across divisions within each district and amongst the two districts.</t>
  </si>
  <si>
    <t>Series of village “townhalls” for citizens to directly interact with respective elected and public officials (good practice from Kurunegala Multi-Party Dialogue).</t>
  </si>
  <si>
    <t>Economically and socially empowered women, changed gender relations, and improved practices of environmental remediation amongst all communities in Puttalam and Mannar.</t>
  </si>
  <si>
    <t>Supporting women led-initiatives at the local authority level to implement participatory solutions on waste collection (led by women councillors and PM).</t>
  </si>
  <si>
    <t>Engage with local authorities (and potentially private sector partners) on creating income-generating opportunities for women and youth through the monetizing of waste collection.</t>
  </si>
  <si>
    <t xml:space="preserve">Collective designing of SWM initiatives (women / youth led) at the Local authority level to mitigate conflict related to SWM and Pollution - Partly supporting 4 LAs </t>
  </si>
  <si>
    <t>Supporting household level greening initiatives and home gardening (Training and material support for selected household level - representing all the classes of community)  - 1000 households</t>
  </si>
  <si>
    <t>Communities (with a specific focus on women) are effectively engaged and empowered through strengthening of SWM systems focusing on resolving conflicts related to SWM</t>
  </si>
  <si>
    <t>Technical advisory services on SWM to Puttalam district local authorities</t>
  </si>
  <si>
    <t>Capacity building and technical advisory of local authorities to deliver and manage SWM services in Puttalam</t>
  </si>
  <si>
    <t>Capacity building and technical advisory of local authorities to deliver and manage SWM services in Chilaw</t>
  </si>
  <si>
    <t>Capacity building and technical advisory of local authorities to deliver and manage SWM services in Arachchikattuwa</t>
  </si>
  <si>
    <t>Public education and increased community awareness and knowledge on SWM</t>
  </si>
  <si>
    <t>Education and awareness session to Women leaders, Praja Mandala and local  authorities on  SWM</t>
  </si>
  <si>
    <t>Public Education and Awareness session at household and neighborhood level</t>
  </si>
  <si>
    <t>Awareness campaign engaging youth, private sector and places of faith</t>
  </si>
  <si>
    <t>Closure of  illegal dumping sites</t>
  </si>
  <si>
    <t>Clean up of illegal dumping sites in Puttalam</t>
  </si>
  <si>
    <t>Clean up of illegal dumping, beach and shores sites in Chilaw</t>
  </si>
  <si>
    <t>Clean up of illegal dumping sites in Arachchikattuwa.</t>
  </si>
  <si>
    <t>Improved Waste Management Capacity</t>
  </si>
  <si>
    <t>Improvement of existing composting facility in Puttalam</t>
  </si>
  <si>
    <t>Establishment of waste management facility including provision of machines and training in Chilaw</t>
  </si>
  <si>
    <t>Establishment of waste management facility including provision of machines and training in Arachchikattuwa</t>
  </si>
  <si>
    <t>(A) - (B)</t>
  </si>
  <si>
    <t>Total (B)</t>
  </si>
  <si>
    <t>Manual Breakdown</t>
  </si>
  <si>
    <t>Test</t>
  </si>
  <si>
    <t>Reported</t>
  </si>
  <si>
    <t xml:space="preserve">Due to the unavailability of a separate budget line to report expenditure of the '7% Support Cost' this 'Operational Costs' budget line is inclusve of the 'Support Cost' charged within this reporting period. </t>
  </si>
  <si>
    <t>BI08670054</t>
  </si>
  <si>
    <t>Recurring Personnel Management</t>
  </si>
  <si>
    <t>ISS Charges for Q2, 2020</t>
  </si>
  <si>
    <t>LKA10-155239-3-1</t>
  </si>
  <si>
    <t>LKARAM10SC</t>
  </si>
  <si>
    <t>UNFEM-LKARAM10SC-31-OCT-2020-82</t>
  </si>
  <si>
    <t>UNFEM-LKARAM10SC-31-OCT-2020-94</t>
  </si>
  <si>
    <t>UNFEM-LKARAM10SC-31-OCT-2020-88</t>
  </si>
  <si>
    <t>Learning costs</t>
  </si>
  <si>
    <t>UNFEM-LKARAM10SC-31-OCT-2020-100</t>
  </si>
  <si>
    <t>LKARAM09SC</t>
  </si>
  <si>
    <t>UNFEM-LKARAM09SC-30-SEP-2020-87</t>
  </si>
  <si>
    <t>UNFEM-LKARAM09SC-30-SEP-2020-99</t>
  </si>
  <si>
    <t>UNFEM-LKARAM09SC-30-SEP-2020-81</t>
  </si>
  <si>
    <t>UNFEM-LKARAM09SC-30-SEP-2020-93</t>
  </si>
  <si>
    <t>LKARAM08SC</t>
  </si>
  <si>
    <t>UNFEM-LKARAM08SC-31-AUG-2020-99</t>
  </si>
  <si>
    <t>UNFEM-LKARAM08SC-31-AUG-2020-93</t>
  </si>
  <si>
    <t>UNFEM-LKARAM08SC-31-AUG-2020-81</t>
  </si>
  <si>
    <t>UNFEM-LKARAM08SC-31-AUG-2020-87</t>
  </si>
  <si>
    <t>LKARAM07SC</t>
  </si>
  <si>
    <t>UNFEM-LKARAM07SC-31-JUL-2020-100</t>
  </si>
  <si>
    <t>UNFEM-LKARAM07SC-31-JUL-2020-88</t>
  </si>
  <si>
    <t>UNFEM-LKARAM07SC-31-JUL-2020-82</t>
  </si>
  <si>
    <t>UNFEM-LKARAM07SC-31-JUL-2020-94</t>
  </si>
  <si>
    <t>LKARAM06SC</t>
  </si>
  <si>
    <t>UNFEM-LKARAM06SC-30-JUN-2020-93</t>
  </si>
  <si>
    <t>UNFEM-LKARAM06SC-30-JUN-2020-83</t>
  </si>
  <si>
    <t>UNFEM-LKARAM06SC-30-JUN-2020-88</t>
  </si>
  <si>
    <t>LKA20M10SC</t>
  </si>
  <si>
    <t>UNFEM-LKA20M10SC-31-OCT-2020-175</t>
  </si>
  <si>
    <t>LKA20M09SC</t>
  </si>
  <si>
    <t>UNFEM-LKA20M09SC-30-SEP-2020-178</t>
  </si>
  <si>
    <t>LKA20M08SC</t>
  </si>
  <si>
    <t>UNFEM-LKA20M08SC-31-AUG-2020-172</t>
  </si>
  <si>
    <t>LKA20M07SC</t>
  </si>
  <si>
    <t>UNFEM-LKA20M07SC-31-JUL-2020-171</t>
  </si>
  <si>
    <t>LKA20M06SC</t>
  </si>
  <si>
    <t>UNFEM-LKA20M06SC-30-JUN-2020-177</t>
  </si>
  <si>
    <t>Lihini's Payroll_May toP113073</t>
  </si>
  <si>
    <t>To correct COA payroll of SLO project period May'20 for Lihini R/ PradeepaK, Avanthi K and  Upul R.Apr-May'20, total USD 8,166.74</t>
  </si>
  <si>
    <t>UNFEM-0008582308-20-JUL-2020-7</t>
  </si>
  <si>
    <t>UNFEM-0008582308-20-JUL-2020-8</t>
  </si>
  <si>
    <t>Upul'sPayrollApr-MayfmP115344</t>
  </si>
  <si>
    <t>UNFEM-0008582308-20-JUL-2020-28</t>
  </si>
  <si>
    <t>UNFEM-0008582308-20-JUL-2020-5</t>
  </si>
  <si>
    <t>Upul'sPayrollApr-MayfmP11534</t>
  </si>
  <si>
    <t>UNFEM-0008582308-20-JUL-2020-25</t>
  </si>
  <si>
    <t>UNFEM-0008582308-20-JUL-2020-6</t>
  </si>
  <si>
    <t>UNFEM-0008582308-20-JUL-2020-26</t>
  </si>
  <si>
    <t>UNFEM-0008582308-20-JUL-2020-27</t>
  </si>
  <si>
    <t>AP08702391</t>
  </si>
  <si>
    <t>INV1282480454 PO22483R35733OCT</t>
  </si>
  <si>
    <t>S  SOFTWARE MAINTENANCE</t>
  </si>
  <si>
    <t>ADOBE SYSTEMS INCORPORATED</t>
  </si>
  <si>
    <t>MAINT   LICENCING OF SOFTWARE</t>
  </si>
  <si>
    <t>UNFEM-00064275-23-1-ACCR-DST</t>
  </si>
  <si>
    <t>AP08699683</t>
  </si>
  <si>
    <t>Refurblisment &amp; InteriorDesign</t>
  </si>
  <si>
    <t>COLOMBO DETAILED OFFICE PLAN</t>
  </si>
  <si>
    <t>KEYSTONE HOLDINGS (PVT) LTD</t>
  </si>
  <si>
    <t>PREMISES ALTERNATIONS</t>
  </si>
  <si>
    <t>APA30-00017286-1-1-ACCR-DST</t>
  </si>
  <si>
    <t>AP08597091</t>
  </si>
  <si>
    <t>PCA-20-001-LKA/2ndLiq_Apr-Jun</t>
  </si>
  <si>
    <t>2ND LIQUIDATION APR - JUN 20</t>
  </si>
  <si>
    <t>JR00016838</t>
  </si>
  <si>
    <t>LKAD4010401</t>
  </si>
  <si>
    <t>APA30-00016838-1-3-ACCR-DST</t>
  </si>
  <si>
    <t>SERVICE CONTRACTS-INDIVIDUALS</t>
  </si>
  <si>
    <t>APA30-00016838-1-2-ACCR-DST</t>
  </si>
  <si>
    <t>APA30-00016838-1-1-ACCR-DST</t>
  </si>
  <si>
    <t>AP08563625</t>
  </si>
  <si>
    <t>LKA PC Replenishment Jan-Mar20</t>
  </si>
  <si>
    <t>FEB_PC REPLENISHMENT REPORT</t>
  </si>
  <si>
    <t>FAIROOZA BANU CADER</t>
  </si>
  <si>
    <t>LAND TRANSPORT</t>
  </si>
  <si>
    <t>APA30-00016731-2-5-ACCR-DST</t>
  </si>
  <si>
    <t>LEARNING COSTS</t>
  </si>
  <si>
    <t>APA30-00016731-2-4-ACCR-DST</t>
  </si>
  <si>
    <t>AP08563997</t>
  </si>
  <si>
    <t>Reim Medical Examination</t>
  </si>
  <si>
    <t>T H UPUL PUSHPAKUMARA RANAWEERA</t>
  </si>
  <si>
    <t>APA30-00016712-1-1-PYMN-RXL</t>
  </si>
  <si>
    <t>AP08559831</t>
  </si>
  <si>
    <t>MEDICALCHECKUP_M E OFFICER</t>
  </si>
  <si>
    <t>APA30-00016712-1-1-ACCR-DST</t>
  </si>
  <si>
    <t>AP08553588</t>
  </si>
  <si>
    <t>PCA-20-001-LKA/1stLiq_7Feb-Mar</t>
  </si>
  <si>
    <t>1ST LIQUIDATION_7FEB-31MAR,20</t>
  </si>
  <si>
    <t>JR00016689</t>
  </si>
  <si>
    <t>APA30-00016689-1-3-ACCR-DST</t>
  </si>
  <si>
    <t>APA30-00016689-1-2-ACCR-DST</t>
  </si>
  <si>
    <t>APA30-00016689-1-1-ACCR-DST</t>
  </si>
  <si>
    <t>AAA as of 09.11.2020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</si>
</sst>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0"/>
      <color theme="1"/>
      <name val="Calibri"/>
      <family val="2"/>
      <scheme val="minor"/>
    </font>
    <font>
      <i/>
      <sz val="11"/>
      <color theme="1"/>
      <name val="Calibri"/>
      <family val="2"/>
      <scheme val="minor"/>
    </font>
    <font>
      <b/>
      <sz val="11"/>
      <color rgb="FF7030A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rgb="FFFFFF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bgColor indexed="64"/>
      </patternFill>
    </fill>
    <fill>
      <patternFill patternType="solid">
        <fgColor theme="5" tint="0.79998168889431442"/>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cellStyleXfs>
  <cellXfs count="352">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4" xfId="1" applyFont="1" applyFill="1" applyBorder="1" applyAlignment="1" applyProtection="1">
      <alignment wrapText="1"/>
    </xf>
    <xf numFmtId="164" fontId="2" fillId="2" borderId="55"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1" fillId="0" borderId="3" xfId="1" applyFont="1" applyBorder="1" applyAlignment="1" applyProtection="1">
      <alignment horizontal="center" vertical="center" wrapText="1"/>
      <protection locked="0"/>
    </xf>
    <xf numFmtId="15" fontId="0" fillId="0" borderId="0" xfId="0" applyNumberFormat="1"/>
    <xf numFmtId="0" fontId="3" fillId="0" borderId="0" xfId="0" applyFont="1"/>
    <xf numFmtId="165" fontId="0" fillId="0" borderId="0" xfId="3" applyFont="1"/>
    <xf numFmtId="0" fontId="0" fillId="10" borderId="3" xfId="0" applyFill="1" applyBorder="1" applyAlignment="1">
      <alignment vertical="center"/>
    </xf>
    <xf numFmtId="165" fontId="0" fillId="11" borderId="3" xfId="3" applyFont="1" applyFill="1" applyBorder="1" applyAlignment="1">
      <alignment vertical="center" wrapText="1"/>
    </xf>
    <xf numFmtId="0" fontId="0" fillId="0" borderId="3" xfId="0" applyBorder="1"/>
    <xf numFmtId="0" fontId="3" fillId="0" borderId="3" xfId="0" applyFont="1" applyBorder="1"/>
    <xf numFmtId="165" fontId="3" fillId="0" borderId="3" xfId="3" applyFont="1" applyBorder="1"/>
    <xf numFmtId="15" fontId="0" fillId="0" borderId="3" xfId="0" applyNumberFormat="1" applyBorder="1"/>
    <xf numFmtId="165" fontId="0" fillId="0" borderId="3" xfId="3" applyFont="1" applyBorder="1"/>
    <xf numFmtId="165" fontId="0" fillId="0" borderId="0" xfId="0" applyNumberFormat="1"/>
    <xf numFmtId="0" fontId="3" fillId="11" borderId="0" xfId="0" applyFont="1" applyFill="1"/>
    <xf numFmtId="0" fontId="22" fillId="11" borderId="3" xfId="0" applyFont="1" applyFill="1" applyBorder="1" applyAlignment="1">
      <alignment vertical="center" wrapText="1"/>
    </xf>
    <xf numFmtId="0" fontId="3" fillId="10" borderId="0" xfId="0" applyFont="1" applyFill="1"/>
    <xf numFmtId="0" fontId="0" fillId="0" borderId="23" xfId="0" applyBorder="1"/>
    <xf numFmtId="0" fontId="23" fillId="0" borderId="0" xfId="0" applyFont="1"/>
    <xf numFmtId="165" fontId="0" fillId="0" borderId="24" xfId="3" applyFont="1" applyBorder="1"/>
    <xf numFmtId="0" fontId="0" fillId="0" borderId="17" xfId="0" applyBorder="1"/>
    <xf numFmtId="0" fontId="0" fillId="0" borderId="11" xfId="0" applyBorder="1"/>
    <xf numFmtId="0" fontId="0" fillId="0" borderId="19" xfId="0" applyBorder="1"/>
    <xf numFmtId="165" fontId="0" fillId="0" borderId="22" xfId="0" applyNumberFormat="1" applyBorder="1"/>
    <xf numFmtId="0" fontId="3" fillId="9" borderId="3" xfId="0" applyFont="1" applyFill="1" applyBorder="1"/>
    <xf numFmtId="0" fontId="3" fillId="0" borderId="1" xfId="0" applyFont="1" applyBorder="1"/>
    <xf numFmtId="0" fontId="0" fillId="0" borderId="56" xfId="0" applyBorder="1"/>
    <xf numFmtId="15" fontId="0" fillId="0" borderId="0" xfId="0" applyNumberFormat="1" applyBorder="1"/>
    <xf numFmtId="0" fontId="0" fillId="9" borderId="0" xfId="0" applyFill="1" applyBorder="1"/>
    <xf numFmtId="165" fontId="0" fillId="0" borderId="0" xfId="3" applyFont="1" applyBorder="1"/>
    <xf numFmtId="4" fontId="0" fillId="0" borderId="0" xfId="0" applyNumberFormat="1"/>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3" fontId="0" fillId="0" borderId="0" xfId="0" applyNumberFormat="1"/>
    <xf numFmtId="165" fontId="0" fillId="11" borderId="2" xfId="3" applyNumberFormat="1" applyFont="1" applyFill="1" applyBorder="1" applyAlignment="1">
      <alignment vertical="center" wrapText="1"/>
    </xf>
    <xf numFmtId="0" fontId="0" fillId="0" borderId="0" xfId="0" applyFill="1" applyBorder="1"/>
    <xf numFmtId="0" fontId="9" fillId="0" borderId="0" xfId="0" applyFont="1"/>
    <xf numFmtId="9" fontId="1" fillId="0" borderId="3" xfId="2" applyFont="1" applyBorder="1" applyAlignment="1" applyProtection="1">
      <alignment horizontal="center" vertical="center" wrapText="1"/>
      <protection locked="0"/>
    </xf>
    <xf numFmtId="49" fontId="1" fillId="0" borderId="3" xfId="0" applyNumberFormat="1" applyFont="1" applyBorder="1" applyAlignment="1" applyProtection="1">
      <alignment horizontal="left" wrapText="1"/>
      <protection locked="0"/>
    </xf>
    <xf numFmtId="165" fontId="0" fillId="0" borderId="3" xfId="0" applyNumberFormat="1" applyBorder="1"/>
    <xf numFmtId="0" fontId="0" fillId="12" borderId="3" xfId="0" applyFill="1" applyBorder="1"/>
    <xf numFmtId="165" fontId="0" fillId="10" borderId="2" xfId="3" applyFont="1" applyFill="1" applyBorder="1" applyAlignment="1">
      <alignment vertical="center" wrapText="1"/>
    </xf>
    <xf numFmtId="165" fontId="0" fillId="10" borderId="1" xfId="3" applyFont="1" applyFill="1" applyBorder="1" applyAlignment="1">
      <alignment vertical="center" wrapText="1"/>
    </xf>
    <xf numFmtId="165" fontId="24" fillId="11" borderId="3" xfId="3" applyFont="1" applyFill="1" applyBorder="1" applyAlignment="1">
      <alignment vertical="center" wrapText="1"/>
    </xf>
    <xf numFmtId="165" fontId="3" fillId="11" borderId="3" xfId="3" applyFont="1" applyFill="1" applyBorder="1" applyAlignment="1">
      <alignment vertical="center" wrapText="1"/>
    </xf>
    <xf numFmtId="0" fontId="3" fillId="12" borderId="3" xfId="0" applyFont="1" applyFill="1" applyBorder="1"/>
    <xf numFmtId="165" fontId="3" fillId="10" borderId="2" xfId="3" applyFont="1" applyFill="1" applyBorder="1" applyAlignment="1">
      <alignment vertical="center" wrapText="1"/>
    </xf>
    <xf numFmtId="165" fontId="3" fillId="10" borderId="1" xfId="3" applyFont="1" applyFill="1" applyBorder="1" applyAlignment="1">
      <alignment vertical="center" wrapText="1"/>
    </xf>
    <xf numFmtId="0" fontId="0" fillId="13" borderId="0" xfId="0" applyFill="1"/>
    <xf numFmtId="15" fontId="0" fillId="13" borderId="0" xfId="0" applyNumberFormat="1" applyFill="1"/>
    <xf numFmtId="165" fontId="0" fillId="13" borderId="0" xfId="3" applyFont="1" applyFill="1"/>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A7A7"/>
      <color rgb="FFFF9B9B"/>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142875</xdr:colOff>
      <xdr:row>212</xdr:row>
      <xdr:rowOff>345282</xdr:rowOff>
    </xdr:from>
    <xdr:ext cx="6560343" cy="1059656"/>
    <xdr:sp macro="" textlink="">
      <xdr:nvSpPr>
        <xdr:cNvPr id="2" name="TextBox 1">
          <a:extLst>
            <a:ext uri="{FF2B5EF4-FFF2-40B4-BE49-F238E27FC236}">
              <a16:creationId xmlns:a16="http://schemas.microsoft.com/office/drawing/2014/main" id="{D2CDA1EB-DC4D-4790-B8D1-013EE65F0DE6}"/>
            </a:ext>
          </a:extLst>
        </xdr:cNvPr>
        <xdr:cNvSpPr txBox="1"/>
      </xdr:nvSpPr>
      <xdr:spPr>
        <a:xfrm>
          <a:off x="6512719" y="93559313"/>
          <a:ext cx="6560343" cy="10596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Remark:</a:t>
          </a:r>
        </a:p>
        <a:p>
          <a:endParaRPr lang="en-US" sz="1100"/>
        </a:p>
      </xdr:txBody>
    </xdr:sp>
    <xdr:clientData/>
  </xdr:oneCellAnchor>
  <xdr:oneCellAnchor>
    <xdr:from>
      <xdr:col>4</xdr:col>
      <xdr:colOff>119063</xdr:colOff>
      <xdr:row>215</xdr:row>
      <xdr:rowOff>381000</xdr:rowOff>
    </xdr:from>
    <xdr:ext cx="7953375" cy="857250"/>
    <xdr:sp macro="" textlink="">
      <xdr:nvSpPr>
        <xdr:cNvPr id="4" name="TextBox 3">
          <a:extLst>
            <a:ext uri="{FF2B5EF4-FFF2-40B4-BE49-F238E27FC236}">
              <a16:creationId xmlns:a16="http://schemas.microsoft.com/office/drawing/2014/main" id="{D94705C4-408D-42D2-B752-4E75C2BA49E9}"/>
            </a:ext>
          </a:extLst>
        </xdr:cNvPr>
        <xdr:cNvSpPr txBox="1"/>
      </xdr:nvSpPr>
      <xdr:spPr>
        <a:xfrm>
          <a:off x="6488907" y="94654688"/>
          <a:ext cx="7953375" cy="857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t>Disclaimer:</a:t>
          </a:r>
        </a:p>
        <a:p>
          <a:r>
            <a:rPr lang="en-US" sz="1100">
              <a:solidFill>
                <a:schemeClr val="tx1"/>
              </a:solidFill>
              <a:effectLst/>
              <a:latin typeface="+mn-lt"/>
              <a:ea typeface="+mn-ea"/>
              <a:cs typeface="+mn-cs"/>
            </a:rPr>
            <a:t>This report has been provided to the user from unreconciled and unaudited data. These figures are subject to change once the financial year is closed and the data is fully reconciled and audited. </a:t>
          </a:r>
          <a:endParaRPr lang="en-US">
            <a:effectLst/>
          </a:endParaRPr>
        </a:p>
        <a:p>
          <a:r>
            <a:rPr lang="en-US" sz="1100">
              <a:solidFill>
                <a:schemeClr val="tx1"/>
              </a:solidFill>
              <a:effectLst/>
              <a:latin typeface="+mn-lt"/>
              <a:ea typeface="+mn-ea"/>
              <a:cs typeface="+mn-cs"/>
            </a:rPr>
            <a:t>A certified financial statement will be issued by 30 June in the year after 31 December of this financial year end.</a:t>
          </a:r>
          <a:endParaRPr lang="en-US">
            <a:effectLst/>
          </a:endParaRPr>
        </a:p>
        <a:p>
          <a:endParaRPr lang="en-US" sz="1100"/>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50E37-03F9-4471-A096-3C3CA6B0BF8F}">
  <dimension ref="A2:AF44"/>
  <sheetViews>
    <sheetView workbookViewId="0">
      <selection activeCell="F12" sqref="F12"/>
    </sheetView>
  </sheetViews>
  <sheetFormatPr defaultRowHeight="15" x14ac:dyDescent="0.25"/>
  <cols>
    <col min="3" max="3" width="10.28515625" customWidth="1"/>
    <col min="4" max="4" width="9.7109375" customWidth="1"/>
    <col min="26" max="26" width="10.85546875" customWidth="1"/>
    <col min="27" max="27" width="11" customWidth="1"/>
  </cols>
  <sheetData>
    <row r="2" spans="1:32" x14ac:dyDescent="0.25">
      <c r="A2" t="s">
        <v>580</v>
      </c>
      <c r="B2" t="s">
        <v>581</v>
      </c>
      <c r="C2" t="s">
        <v>582</v>
      </c>
      <c r="D2" t="s">
        <v>583</v>
      </c>
      <c r="E2" t="s">
        <v>584</v>
      </c>
      <c r="F2" t="s">
        <v>585</v>
      </c>
      <c r="G2" t="s">
        <v>586</v>
      </c>
      <c r="H2" t="s">
        <v>587</v>
      </c>
      <c r="I2" t="s">
        <v>588</v>
      </c>
      <c r="J2" t="s">
        <v>589</v>
      </c>
      <c r="K2" t="s">
        <v>590</v>
      </c>
      <c r="L2" t="s">
        <v>591</v>
      </c>
      <c r="M2" t="s">
        <v>592</v>
      </c>
      <c r="N2" t="s">
        <v>593</v>
      </c>
      <c r="O2" t="s">
        <v>594</v>
      </c>
      <c r="P2" t="s">
        <v>595</v>
      </c>
      <c r="Q2" t="s">
        <v>596</v>
      </c>
      <c r="R2" t="s">
        <v>597</v>
      </c>
      <c r="S2" t="s">
        <v>598</v>
      </c>
      <c r="T2" t="s">
        <v>599</v>
      </c>
      <c r="U2" t="s">
        <v>600</v>
      </c>
      <c r="V2" t="s">
        <v>601</v>
      </c>
      <c r="W2" t="s">
        <v>602</v>
      </c>
      <c r="X2" t="s">
        <v>603</v>
      </c>
      <c r="Y2" t="s">
        <v>604</v>
      </c>
      <c r="Z2" t="s">
        <v>605</v>
      </c>
      <c r="AA2" t="s">
        <v>606</v>
      </c>
      <c r="AB2" t="s">
        <v>607</v>
      </c>
      <c r="AC2" t="s">
        <v>608</v>
      </c>
      <c r="AD2" t="s">
        <v>609</v>
      </c>
      <c r="AE2" t="s">
        <v>610</v>
      </c>
      <c r="AF2" t="s">
        <v>611</v>
      </c>
    </row>
    <row r="3" spans="1:32" x14ac:dyDescent="0.25">
      <c r="A3" t="s">
        <v>612</v>
      </c>
      <c r="B3" t="s">
        <v>613</v>
      </c>
      <c r="C3" s="217">
        <v>43893</v>
      </c>
      <c r="D3" s="217">
        <v>43894</v>
      </c>
      <c r="E3" t="s">
        <v>614</v>
      </c>
      <c r="F3">
        <v>72805</v>
      </c>
      <c r="G3" t="s">
        <v>615</v>
      </c>
      <c r="H3" t="s">
        <v>616</v>
      </c>
      <c r="I3" t="s">
        <v>617</v>
      </c>
      <c r="J3">
        <v>92140</v>
      </c>
      <c r="K3">
        <v>2001</v>
      </c>
      <c r="L3">
        <v>11363</v>
      </c>
      <c r="M3" t="s">
        <v>614</v>
      </c>
      <c r="N3">
        <v>118983</v>
      </c>
      <c r="O3" t="s">
        <v>618</v>
      </c>
      <c r="P3" t="s">
        <v>619</v>
      </c>
      <c r="Q3" t="s">
        <v>620</v>
      </c>
      <c r="R3">
        <v>77132</v>
      </c>
      <c r="S3" t="s">
        <v>621</v>
      </c>
      <c r="T3" t="s">
        <v>620</v>
      </c>
      <c r="U3" t="s">
        <v>622</v>
      </c>
      <c r="V3" t="s">
        <v>623</v>
      </c>
      <c r="X3" t="s">
        <v>624</v>
      </c>
      <c r="Y3">
        <v>14</v>
      </c>
      <c r="Z3" s="217">
        <v>43893</v>
      </c>
      <c r="AA3">
        <v>155000</v>
      </c>
      <c r="AB3" t="s">
        <v>625</v>
      </c>
      <c r="AC3">
        <v>855.69</v>
      </c>
      <c r="AD3" t="s">
        <v>626</v>
      </c>
      <c r="AE3">
        <v>2020</v>
      </c>
      <c r="AF3">
        <v>3</v>
      </c>
    </row>
    <row r="4" spans="1:32" x14ac:dyDescent="0.25">
      <c r="A4" t="s">
        <v>612</v>
      </c>
      <c r="B4" t="s">
        <v>627</v>
      </c>
      <c r="C4" s="217">
        <v>43894</v>
      </c>
      <c r="D4" s="217">
        <v>43895</v>
      </c>
      <c r="E4" t="s">
        <v>614</v>
      </c>
      <c r="F4">
        <v>76135</v>
      </c>
      <c r="G4" t="s">
        <v>628</v>
      </c>
      <c r="H4" t="s">
        <v>616</v>
      </c>
      <c r="I4" t="s">
        <v>617</v>
      </c>
      <c r="J4">
        <v>92140</v>
      </c>
      <c r="K4">
        <v>2001</v>
      </c>
      <c r="L4">
        <v>11363</v>
      </c>
      <c r="M4" t="s">
        <v>614</v>
      </c>
      <c r="N4">
        <v>118983</v>
      </c>
      <c r="O4" t="s">
        <v>618</v>
      </c>
      <c r="P4" t="s">
        <v>619</v>
      </c>
      <c r="Q4" t="s">
        <v>620</v>
      </c>
      <c r="R4">
        <v>77132</v>
      </c>
      <c r="S4" t="s">
        <v>621</v>
      </c>
      <c r="T4" t="s">
        <v>620</v>
      </c>
      <c r="U4" t="s">
        <v>628</v>
      </c>
      <c r="V4" t="s">
        <v>623</v>
      </c>
      <c r="X4" t="s">
        <v>629</v>
      </c>
      <c r="Y4">
        <v>81</v>
      </c>
      <c r="Z4" s="217">
        <v>43894</v>
      </c>
      <c r="AA4">
        <v>0</v>
      </c>
      <c r="AB4" t="s">
        <v>625</v>
      </c>
      <c r="AC4">
        <v>-2.82</v>
      </c>
      <c r="AD4" t="s">
        <v>626</v>
      </c>
      <c r="AE4">
        <v>2020</v>
      </c>
      <c r="AF4">
        <v>3</v>
      </c>
    </row>
    <row r="5" spans="1:32" x14ac:dyDescent="0.25">
      <c r="A5" t="s">
        <v>612</v>
      </c>
      <c r="B5" t="s">
        <v>630</v>
      </c>
      <c r="C5" s="217">
        <v>43895</v>
      </c>
      <c r="D5" s="217">
        <v>43896</v>
      </c>
      <c r="E5" t="s">
        <v>614</v>
      </c>
      <c r="F5">
        <v>71615</v>
      </c>
      <c r="G5" t="s">
        <v>631</v>
      </c>
      <c r="H5" t="s">
        <v>616</v>
      </c>
      <c r="I5" t="s">
        <v>617</v>
      </c>
      <c r="J5">
        <v>92140</v>
      </c>
      <c r="K5">
        <v>2001</v>
      </c>
      <c r="L5">
        <v>11363</v>
      </c>
      <c r="M5" t="s">
        <v>614</v>
      </c>
      <c r="N5">
        <v>118983</v>
      </c>
      <c r="O5" t="s">
        <v>618</v>
      </c>
      <c r="P5" t="s">
        <v>619</v>
      </c>
      <c r="Q5" t="s">
        <v>620</v>
      </c>
      <c r="R5">
        <v>86251</v>
      </c>
      <c r="S5" t="s">
        <v>632</v>
      </c>
      <c r="T5" t="s">
        <v>620</v>
      </c>
      <c r="U5" t="s">
        <v>633</v>
      </c>
      <c r="V5" t="s">
        <v>634</v>
      </c>
      <c r="X5" t="s">
        <v>635</v>
      </c>
      <c r="Y5">
        <v>20</v>
      </c>
      <c r="Z5" s="217">
        <v>43895</v>
      </c>
      <c r="AA5">
        <v>40664.28</v>
      </c>
      <c r="AB5" t="s">
        <v>636</v>
      </c>
      <c r="AC5">
        <v>1284</v>
      </c>
      <c r="AD5" t="s">
        <v>626</v>
      </c>
      <c r="AE5">
        <v>2020</v>
      </c>
      <c r="AF5">
        <v>3</v>
      </c>
    </row>
    <row r="6" spans="1:32" x14ac:dyDescent="0.25">
      <c r="A6" t="s">
        <v>612</v>
      </c>
      <c r="B6" t="s">
        <v>637</v>
      </c>
      <c r="C6" s="217">
        <v>43895</v>
      </c>
      <c r="D6" s="217">
        <v>43896</v>
      </c>
      <c r="E6" t="s">
        <v>614</v>
      </c>
      <c r="F6">
        <v>71635</v>
      </c>
      <c r="G6" t="s">
        <v>638</v>
      </c>
      <c r="H6" t="s">
        <v>616</v>
      </c>
      <c r="I6" t="s">
        <v>617</v>
      </c>
      <c r="J6">
        <v>92140</v>
      </c>
      <c r="K6">
        <v>2001</v>
      </c>
      <c r="L6">
        <v>11363</v>
      </c>
      <c r="M6" t="s">
        <v>614</v>
      </c>
      <c r="N6">
        <v>118983</v>
      </c>
      <c r="O6" t="s">
        <v>618</v>
      </c>
      <c r="P6" t="s">
        <v>619</v>
      </c>
      <c r="Q6" t="s">
        <v>620</v>
      </c>
      <c r="R6">
        <v>86251</v>
      </c>
      <c r="S6" t="s">
        <v>632</v>
      </c>
      <c r="T6" t="s">
        <v>620</v>
      </c>
      <c r="U6" t="s">
        <v>639</v>
      </c>
      <c r="V6" t="s">
        <v>634</v>
      </c>
      <c r="X6" t="s">
        <v>635</v>
      </c>
      <c r="Y6">
        <v>23</v>
      </c>
      <c r="Z6" s="217">
        <v>43895</v>
      </c>
      <c r="AA6">
        <v>5953.96</v>
      </c>
      <c r="AB6" t="s">
        <v>636</v>
      </c>
      <c r="AC6">
        <v>188</v>
      </c>
      <c r="AD6" t="s">
        <v>626</v>
      </c>
      <c r="AE6">
        <v>2020</v>
      </c>
      <c r="AF6">
        <v>3</v>
      </c>
    </row>
    <row r="7" spans="1:32" x14ac:dyDescent="0.25">
      <c r="A7" t="s">
        <v>612</v>
      </c>
      <c r="B7" t="s">
        <v>640</v>
      </c>
      <c r="C7" s="217">
        <v>43895</v>
      </c>
      <c r="D7" s="217">
        <v>43896</v>
      </c>
      <c r="E7" t="s">
        <v>614</v>
      </c>
      <c r="F7">
        <v>71615</v>
      </c>
      <c r="G7" t="s">
        <v>631</v>
      </c>
      <c r="H7" t="s">
        <v>616</v>
      </c>
      <c r="I7" t="s">
        <v>617</v>
      </c>
      <c r="J7">
        <v>92140</v>
      </c>
      <c r="K7">
        <v>2001</v>
      </c>
      <c r="L7">
        <v>11363</v>
      </c>
      <c r="M7" t="s">
        <v>614</v>
      </c>
      <c r="N7">
        <v>118983</v>
      </c>
      <c r="O7" t="s">
        <v>618</v>
      </c>
      <c r="P7" t="s">
        <v>619</v>
      </c>
      <c r="Q7" t="s">
        <v>620</v>
      </c>
      <c r="R7">
        <v>32255</v>
      </c>
      <c r="S7" t="s">
        <v>641</v>
      </c>
      <c r="T7" t="s">
        <v>620</v>
      </c>
      <c r="U7" t="s">
        <v>642</v>
      </c>
      <c r="V7" t="s">
        <v>643</v>
      </c>
      <c r="X7" t="s">
        <v>635</v>
      </c>
      <c r="Y7">
        <v>21</v>
      </c>
      <c r="Z7" s="217">
        <v>43895</v>
      </c>
      <c r="AA7">
        <v>40664.28</v>
      </c>
      <c r="AB7" t="s">
        <v>636</v>
      </c>
      <c r="AC7">
        <v>1284</v>
      </c>
      <c r="AD7" t="s">
        <v>626</v>
      </c>
      <c r="AE7">
        <v>2020</v>
      </c>
      <c r="AF7">
        <v>3</v>
      </c>
    </row>
    <row r="8" spans="1:32" x14ac:dyDescent="0.25">
      <c r="A8" t="s">
        <v>612</v>
      </c>
      <c r="B8" t="s">
        <v>644</v>
      </c>
      <c r="C8" s="217">
        <v>43895</v>
      </c>
      <c r="D8" s="217">
        <v>43896</v>
      </c>
      <c r="E8" t="s">
        <v>614</v>
      </c>
      <c r="F8">
        <v>71635</v>
      </c>
      <c r="G8" t="s">
        <v>638</v>
      </c>
      <c r="H8" t="s">
        <v>616</v>
      </c>
      <c r="I8" t="s">
        <v>617</v>
      </c>
      <c r="J8">
        <v>92140</v>
      </c>
      <c r="K8">
        <v>2001</v>
      </c>
      <c r="L8">
        <v>11363</v>
      </c>
      <c r="M8" t="s">
        <v>614</v>
      </c>
      <c r="N8">
        <v>118983</v>
      </c>
      <c r="O8" t="s">
        <v>618</v>
      </c>
      <c r="P8" t="s">
        <v>619</v>
      </c>
      <c r="Q8" t="s">
        <v>620</v>
      </c>
      <c r="R8">
        <v>32255</v>
      </c>
      <c r="S8" t="s">
        <v>641</v>
      </c>
      <c r="T8" t="s">
        <v>620</v>
      </c>
      <c r="U8" t="s">
        <v>645</v>
      </c>
      <c r="V8" t="s">
        <v>643</v>
      </c>
      <c r="X8" t="s">
        <v>635</v>
      </c>
      <c r="Y8">
        <v>24</v>
      </c>
      <c r="Z8" s="217">
        <v>43895</v>
      </c>
      <c r="AA8">
        <v>5953.96</v>
      </c>
      <c r="AB8" t="s">
        <v>636</v>
      </c>
      <c r="AC8">
        <v>188</v>
      </c>
      <c r="AD8" t="s">
        <v>626</v>
      </c>
      <c r="AE8">
        <v>2020</v>
      </c>
      <c r="AF8">
        <v>3</v>
      </c>
    </row>
    <row r="9" spans="1:32" x14ac:dyDescent="0.25">
      <c r="A9" t="s">
        <v>612</v>
      </c>
      <c r="B9" t="s">
        <v>646</v>
      </c>
      <c r="C9" s="217">
        <v>43900</v>
      </c>
      <c r="D9" s="217">
        <v>43900</v>
      </c>
      <c r="E9" t="s">
        <v>614</v>
      </c>
      <c r="F9">
        <v>71620</v>
      </c>
      <c r="G9" t="s">
        <v>647</v>
      </c>
      <c r="H9" t="s">
        <v>616</v>
      </c>
      <c r="I9" t="s">
        <v>617</v>
      </c>
      <c r="J9">
        <v>92140</v>
      </c>
      <c r="K9">
        <v>2001</v>
      </c>
      <c r="L9">
        <v>11363</v>
      </c>
      <c r="M9" t="s">
        <v>614</v>
      </c>
      <c r="N9">
        <v>118983</v>
      </c>
      <c r="O9" t="s">
        <v>618</v>
      </c>
      <c r="P9" t="s">
        <v>619</v>
      </c>
      <c r="Q9" t="s">
        <v>620</v>
      </c>
      <c r="R9">
        <v>55938</v>
      </c>
      <c r="S9" t="s">
        <v>648</v>
      </c>
      <c r="T9" t="s">
        <v>620</v>
      </c>
      <c r="U9" t="s">
        <v>649</v>
      </c>
      <c r="V9" t="s">
        <v>650</v>
      </c>
      <c r="X9" t="s">
        <v>651</v>
      </c>
      <c r="Y9">
        <v>35</v>
      </c>
      <c r="Z9" s="217">
        <v>43900</v>
      </c>
      <c r="AA9">
        <v>7092</v>
      </c>
      <c r="AB9" t="s">
        <v>625</v>
      </c>
      <c r="AC9">
        <v>39.020000000000003</v>
      </c>
      <c r="AD9" t="s">
        <v>626</v>
      </c>
      <c r="AE9">
        <v>2020</v>
      </c>
      <c r="AF9">
        <v>3</v>
      </c>
    </row>
    <row r="10" spans="1:32" x14ac:dyDescent="0.25">
      <c r="A10" t="s">
        <v>612</v>
      </c>
      <c r="B10" t="s">
        <v>652</v>
      </c>
      <c r="C10" s="217">
        <v>43903</v>
      </c>
      <c r="D10" s="217">
        <v>43904</v>
      </c>
      <c r="E10" t="s">
        <v>614</v>
      </c>
      <c r="F10">
        <v>76125</v>
      </c>
      <c r="G10" t="s">
        <v>653</v>
      </c>
      <c r="H10" t="s">
        <v>616</v>
      </c>
      <c r="I10" t="s">
        <v>617</v>
      </c>
      <c r="J10">
        <v>92140</v>
      </c>
      <c r="K10">
        <v>2001</v>
      </c>
      <c r="L10">
        <v>11363</v>
      </c>
      <c r="M10" t="s">
        <v>614</v>
      </c>
      <c r="N10">
        <v>118983</v>
      </c>
      <c r="O10" t="s">
        <v>618</v>
      </c>
      <c r="P10" t="s">
        <v>619</v>
      </c>
      <c r="Q10" t="s">
        <v>620</v>
      </c>
      <c r="R10">
        <v>55938</v>
      </c>
      <c r="S10" t="s">
        <v>648</v>
      </c>
      <c r="T10" t="s">
        <v>620</v>
      </c>
      <c r="U10" t="s">
        <v>653</v>
      </c>
      <c r="V10" t="s">
        <v>650</v>
      </c>
      <c r="X10" t="s">
        <v>654</v>
      </c>
      <c r="Y10">
        <v>70</v>
      </c>
      <c r="Z10" s="217">
        <v>43903</v>
      </c>
      <c r="AA10">
        <v>0</v>
      </c>
      <c r="AB10" t="s">
        <v>625</v>
      </c>
      <c r="AC10">
        <v>0</v>
      </c>
      <c r="AD10" t="s">
        <v>626</v>
      </c>
      <c r="AE10">
        <v>2020</v>
      </c>
      <c r="AF10">
        <v>3</v>
      </c>
    </row>
    <row r="11" spans="1:32" x14ac:dyDescent="0.25">
      <c r="A11" t="s">
        <v>612</v>
      </c>
      <c r="B11" t="s">
        <v>655</v>
      </c>
      <c r="C11" s="217">
        <v>43900</v>
      </c>
      <c r="D11" s="217">
        <v>43900</v>
      </c>
      <c r="E11" t="s">
        <v>614</v>
      </c>
      <c r="F11">
        <v>71620</v>
      </c>
      <c r="G11" t="s">
        <v>647</v>
      </c>
      <c r="H11" t="s">
        <v>616</v>
      </c>
      <c r="I11" t="s">
        <v>617</v>
      </c>
      <c r="J11">
        <v>92140</v>
      </c>
      <c r="K11">
        <v>2001</v>
      </c>
      <c r="L11">
        <v>11363</v>
      </c>
      <c r="M11" t="s">
        <v>614</v>
      </c>
      <c r="N11">
        <v>118983</v>
      </c>
      <c r="O11" t="s">
        <v>618</v>
      </c>
      <c r="P11" t="s">
        <v>619</v>
      </c>
      <c r="Q11" t="s">
        <v>620</v>
      </c>
      <c r="R11">
        <v>55938</v>
      </c>
      <c r="S11" t="s">
        <v>648</v>
      </c>
      <c r="T11" t="s">
        <v>620</v>
      </c>
      <c r="U11" t="s">
        <v>656</v>
      </c>
      <c r="V11" t="s">
        <v>650</v>
      </c>
      <c r="X11" t="s">
        <v>651</v>
      </c>
      <c r="Y11">
        <v>30</v>
      </c>
      <c r="Z11" s="217">
        <v>43900</v>
      </c>
      <c r="AA11">
        <v>5093</v>
      </c>
      <c r="AB11" t="s">
        <v>625</v>
      </c>
      <c r="AC11">
        <v>28.02</v>
      </c>
      <c r="AD11" t="s">
        <v>626</v>
      </c>
      <c r="AE11">
        <v>2020</v>
      </c>
      <c r="AF11">
        <v>3</v>
      </c>
    </row>
    <row r="12" spans="1:32" x14ac:dyDescent="0.25">
      <c r="A12" t="s">
        <v>612</v>
      </c>
      <c r="B12" t="s">
        <v>657</v>
      </c>
      <c r="C12" s="217">
        <v>43903</v>
      </c>
      <c r="D12" s="217">
        <v>43904</v>
      </c>
      <c r="E12" t="s">
        <v>614</v>
      </c>
      <c r="F12">
        <v>76125</v>
      </c>
      <c r="G12" t="s">
        <v>653</v>
      </c>
      <c r="H12" t="s">
        <v>616</v>
      </c>
      <c r="I12" t="s">
        <v>617</v>
      </c>
      <c r="J12">
        <v>92140</v>
      </c>
      <c r="K12">
        <v>2001</v>
      </c>
      <c r="L12">
        <v>11363</v>
      </c>
      <c r="M12" t="s">
        <v>614</v>
      </c>
      <c r="N12">
        <v>118983</v>
      </c>
      <c r="O12" t="s">
        <v>618</v>
      </c>
      <c r="P12" t="s">
        <v>619</v>
      </c>
      <c r="Q12" t="s">
        <v>620</v>
      </c>
      <c r="R12">
        <v>55938</v>
      </c>
      <c r="S12" t="s">
        <v>648</v>
      </c>
      <c r="T12" t="s">
        <v>620</v>
      </c>
      <c r="U12" t="s">
        <v>653</v>
      </c>
      <c r="V12" t="s">
        <v>650</v>
      </c>
      <c r="X12" t="s">
        <v>654</v>
      </c>
      <c r="Y12">
        <v>65</v>
      </c>
      <c r="Z12" s="217">
        <v>43903</v>
      </c>
      <c r="AA12">
        <v>0</v>
      </c>
      <c r="AB12" t="s">
        <v>625</v>
      </c>
      <c r="AC12">
        <v>0</v>
      </c>
      <c r="AD12" t="s">
        <v>626</v>
      </c>
      <c r="AE12">
        <v>2020</v>
      </c>
      <c r="AF12">
        <v>3</v>
      </c>
    </row>
    <row r="13" spans="1:32" x14ac:dyDescent="0.25">
      <c r="A13" t="s">
        <v>658</v>
      </c>
      <c r="B13" t="s">
        <v>659</v>
      </c>
      <c r="C13" s="217">
        <v>43909</v>
      </c>
      <c r="D13" s="217">
        <v>43910</v>
      </c>
      <c r="E13" t="s">
        <v>614</v>
      </c>
      <c r="F13">
        <v>71615</v>
      </c>
      <c r="G13" t="s">
        <v>631</v>
      </c>
      <c r="H13" t="s">
        <v>616</v>
      </c>
      <c r="I13" t="s">
        <v>617</v>
      </c>
      <c r="J13">
        <v>92140</v>
      </c>
      <c r="K13">
        <v>2001</v>
      </c>
      <c r="L13">
        <v>11363</v>
      </c>
      <c r="M13" t="s">
        <v>614</v>
      </c>
      <c r="N13">
        <v>118983</v>
      </c>
      <c r="O13" t="s">
        <v>618</v>
      </c>
      <c r="P13" t="s">
        <v>620</v>
      </c>
      <c r="Q13" t="s">
        <v>660</v>
      </c>
      <c r="R13">
        <v>86251</v>
      </c>
      <c r="S13" t="s">
        <v>632</v>
      </c>
      <c r="T13">
        <v>16202</v>
      </c>
      <c r="U13" t="s">
        <v>661</v>
      </c>
      <c r="V13" t="s">
        <v>662</v>
      </c>
      <c r="X13" t="s">
        <v>663</v>
      </c>
      <c r="Y13">
        <v>8</v>
      </c>
      <c r="Z13" s="217">
        <v>43909</v>
      </c>
      <c r="AA13">
        <v>46618.239999999998</v>
      </c>
      <c r="AB13" t="s">
        <v>636</v>
      </c>
      <c r="AC13">
        <v>1472</v>
      </c>
      <c r="AD13" t="s">
        <v>626</v>
      </c>
      <c r="AE13">
        <v>2020</v>
      </c>
      <c r="AF13">
        <v>3</v>
      </c>
    </row>
    <row r="14" spans="1:32" x14ac:dyDescent="0.25">
      <c r="A14" t="s">
        <v>658</v>
      </c>
      <c r="B14" t="s">
        <v>664</v>
      </c>
      <c r="C14" s="217">
        <v>43909</v>
      </c>
      <c r="D14" s="217">
        <v>43910</v>
      </c>
      <c r="E14" t="s">
        <v>614</v>
      </c>
      <c r="F14">
        <v>71615</v>
      </c>
      <c r="G14" t="s">
        <v>631</v>
      </c>
      <c r="H14" t="s">
        <v>616</v>
      </c>
      <c r="I14" t="s">
        <v>617</v>
      </c>
      <c r="J14">
        <v>92140</v>
      </c>
      <c r="K14">
        <v>2001</v>
      </c>
      <c r="L14">
        <v>11363</v>
      </c>
      <c r="M14" t="s">
        <v>614</v>
      </c>
      <c r="N14">
        <v>118983</v>
      </c>
      <c r="O14" t="s">
        <v>618</v>
      </c>
      <c r="P14" t="s">
        <v>620</v>
      </c>
      <c r="Q14" t="s">
        <v>660</v>
      </c>
      <c r="R14">
        <v>86251</v>
      </c>
      <c r="S14" t="s">
        <v>632</v>
      </c>
      <c r="T14">
        <v>16202</v>
      </c>
      <c r="U14" t="s">
        <v>661</v>
      </c>
      <c r="V14" t="s">
        <v>662</v>
      </c>
      <c r="X14" t="s">
        <v>663</v>
      </c>
      <c r="Y14">
        <v>9</v>
      </c>
      <c r="Z14" s="217">
        <v>43909</v>
      </c>
      <c r="AA14">
        <v>-40664.28</v>
      </c>
      <c r="AB14" t="s">
        <v>636</v>
      </c>
      <c r="AC14">
        <v>-1284</v>
      </c>
      <c r="AD14" t="s">
        <v>626</v>
      </c>
      <c r="AE14">
        <v>2020</v>
      </c>
      <c r="AF14">
        <v>3</v>
      </c>
    </row>
    <row r="15" spans="1:32" x14ac:dyDescent="0.25">
      <c r="A15" t="s">
        <v>658</v>
      </c>
      <c r="B15" t="s">
        <v>665</v>
      </c>
      <c r="C15" s="217">
        <v>43909</v>
      </c>
      <c r="D15" s="217">
        <v>43910</v>
      </c>
      <c r="E15" t="s">
        <v>614</v>
      </c>
      <c r="F15">
        <v>71635</v>
      </c>
      <c r="G15" t="s">
        <v>638</v>
      </c>
      <c r="H15" t="s">
        <v>616</v>
      </c>
      <c r="I15" t="s">
        <v>617</v>
      </c>
      <c r="J15">
        <v>92140</v>
      </c>
      <c r="K15">
        <v>2001</v>
      </c>
      <c r="L15">
        <v>11363</v>
      </c>
      <c r="M15" t="s">
        <v>614</v>
      </c>
      <c r="N15">
        <v>118983</v>
      </c>
      <c r="O15" t="s">
        <v>618</v>
      </c>
      <c r="P15" t="s">
        <v>620</v>
      </c>
      <c r="Q15" t="s">
        <v>660</v>
      </c>
      <c r="R15">
        <v>86251</v>
      </c>
      <c r="S15" t="s">
        <v>632</v>
      </c>
      <c r="T15">
        <v>16202</v>
      </c>
      <c r="U15" t="s">
        <v>661</v>
      </c>
      <c r="V15" t="s">
        <v>662</v>
      </c>
      <c r="X15" t="s">
        <v>663</v>
      </c>
      <c r="Y15">
        <v>12</v>
      </c>
      <c r="Z15" s="217">
        <v>43909</v>
      </c>
      <c r="AA15">
        <v>-5953.96</v>
      </c>
      <c r="AB15" t="s">
        <v>636</v>
      </c>
      <c r="AC15">
        <v>-188</v>
      </c>
      <c r="AD15" t="s">
        <v>626</v>
      </c>
      <c r="AE15">
        <v>2020</v>
      </c>
      <c r="AF15">
        <v>3</v>
      </c>
    </row>
    <row r="16" spans="1:32" x14ac:dyDescent="0.25">
      <c r="A16" t="s">
        <v>658</v>
      </c>
      <c r="B16" t="s">
        <v>666</v>
      </c>
      <c r="C16" s="217">
        <v>43909</v>
      </c>
      <c r="D16" s="217">
        <v>43910</v>
      </c>
      <c r="E16" t="s">
        <v>614</v>
      </c>
      <c r="F16">
        <v>71615</v>
      </c>
      <c r="G16" t="s">
        <v>631</v>
      </c>
      <c r="H16" t="s">
        <v>616</v>
      </c>
      <c r="I16" t="s">
        <v>617</v>
      </c>
      <c r="J16">
        <v>92140</v>
      </c>
      <c r="K16">
        <v>2001</v>
      </c>
      <c r="L16">
        <v>11363</v>
      </c>
      <c r="M16" t="s">
        <v>614</v>
      </c>
      <c r="N16">
        <v>118983</v>
      </c>
      <c r="O16" t="s">
        <v>618</v>
      </c>
      <c r="P16" t="s">
        <v>620</v>
      </c>
      <c r="Q16" t="s">
        <v>667</v>
      </c>
      <c r="R16">
        <v>32255</v>
      </c>
      <c r="S16" t="s">
        <v>641</v>
      </c>
      <c r="T16">
        <v>16203</v>
      </c>
      <c r="U16" t="s">
        <v>668</v>
      </c>
      <c r="V16" t="s">
        <v>662</v>
      </c>
      <c r="X16" t="s">
        <v>663</v>
      </c>
      <c r="Y16">
        <v>10</v>
      </c>
      <c r="Z16" s="217">
        <v>43909</v>
      </c>
      <c r="AA16">
        <v>46618.239999999998</v>
      </c>
      <c r="AB16" t="s">
        <v>636</v>
      </c>
      <c r="AC16">
        <v>1472</v>
      </c>
      <c r="AD16" t="s">
        <v>626</v>
      </c>
      <c r="AE16">
        <v>2020</v>
      </c>
      <c r="AF16">
        <v>3</v>
      </c>
    </row>
    <row r="17" spans="1:32" x14ac:dyDescent="0.25">
      <c r="A17" t="s">
        <v>658</v>
      </c>
      <c r="B17" t="s">
        <v>669</v>
      </c>
      <c r="C17" s="217">
        <v>43909</v>
      </c>
      <c r="D17" s="217">
        <v>43910</v>
      </c>
      <c r="E17" t="s">
        <v>614</v>
      </c>
      <c r="F17">
        <v>71615</v>
      </c>
      <c r="G17" t="s">
        <v>631</v>
      </c>
      <c r="H17" t="s">
        <v>616</v>
      </c>
      <c r="I17" t="s">
        <v>617</v>
      </c>
      <c r="J17">
        <v>92140</v>
      </c>
      <c r="K17">
        <v>2001</v>
      </c>
      <c r="L17">
        <v>11363</v>
      </c>
      <c r="M17" t="s">
        <v>614</v>
      </c>
      <c r="N17">
        <v>118983</v>
      </c>
      <c r="O17" t="s">
        <v>618</v>
      </c>
      <c r="P17" t="s">
        <v>620</v>
      </c>
      <c r="Q17" t="s">
        <v>667</v>
      </c>
      <c r="R17">
        <v>32255</v>
      </c>
      <c r="S17" t="s">
        <v>641</v>
      </c>
      <c r="T17">
        <v>16203</v>
      </c>
      <c r="U17" t="s">
        <v>668</v>
      </c>
      <c r="V17" t="s">
        <v>662</v>
      </c>
      <c r="X17" t="s">
        <v>663</v>
      </c>
      <c r="Y17">
        <v>7</v>
      </c>
      <c r="Z17" s="217">
        <v>43909</v>
      </c>
      <c r="AA17">
        <v>-40664.28</v>
      </c>
      <c r="AB17" t="s">
        <v>636</v>
      </c>
      <c r="AC17">
        <v>-1284</v>
      </c>
      <c r="AD17" t="s">
        <v>626</v>
      </c>
      <c r="AE17">
        <v>2020</v>
      </c>
      <c r="AF17">
        <v>3</v>
      </c>
    </row>
    <row r="18" spans="1:32" x14ac:dyDescent="0.25">
      <c r="A18" t="s">
        <v>658</v>
      </c>
      <c r="B18" t="s">
        <v>670</v>
      </c>
      <c r="C18" s="217">
        <v>43909</v>
      </c>
      <c r="D18" s="217">
        <v>43910</v>
      </c>
      <c r="E18" t="s">
        <v>614</v>
      </c>
      <c r="F18">
        <v>71635</v>
      </c>
      <c r="G18" t="s">
        <v>638</v>
      </c>
      <c r="H18" t="s">
        <v>616</v>
      </c>
      <c r="I18" t="s">
        <v>617</v>
      </c>
      <c r="J18">
        <v>92140</v>
      </c>
      <c r="K18">
        <v>2001</v>
      </c>
      <c r="L18">
        <v>11363</v>
      </c>
      <c r="M18" t="s">
        <v>614</v>
      </c>
      <c r="N18">
        <v>118983</v>
      </c>
      <c r="O18" t="s">
        <v>618</v>
      </c>
      <c r="P18" t="s">
        <v>620</v>
      </c>
      <c r="Q18" t="s">
        <v>667</v>
      </c>
      <c r="R18">
        <v>32255</v>
      </c>
      <c r="S18" t="s">
        <v>641</v>
      </c>
      <c r="T18">
        <v>16203</v>
      </c>
      <c r="U18" t="s">
        <v>668</v>
      </c>
      <c r="V18" t="s">
        <v>662</v>
      </c>
      <c r="X18" t="s">
        <v>663</v>
      </c>
      <c r="Y18">
        <v>11</v>
      </c>
      <c r="Z18" s="217">
        <v>43909</v>
      </c>
      <c r="AA18">
        <v>-5953.96</v>
      </c>
      <c r="AB18" t="s">
        <v>636</v>
      </c>
      <c r="AC18">
        <v>-188</v>
      </c>
      <c r="AD18" t="s">
        <v>626</v>
      </c>
      <c r="AE18">
        <v>2020</v>
      </c>
      <c r="AF18">
        <v>3</v>
      </c>
    </row>
    <row r="19" spans="1:32" x14ac:dyDescent="0.25">
      <c r="A19" t="s">
        <v>612</v>
      </c>
      <c r="B19" t="s">
        <v>671</v>
      </c>
      <c r="C19" s="217">
        <v>43909</v>
      </c>
      <c r="D19" s="217">
        <v>43915</v>
      </c>
      <c r="E19" t="s">
        <v>614</v>
      </c>
      <c r="F19">
        <v>71605</v>
      </c>
      <c r="G19" t="s">
        <v>672</v>
      </c>
      <c r="H19" t="s">
        <v>616</v>
      </c>
      <c r="I19" t="s">
        <v>617</v>
      </c>
      <c r="J19">
        <v>92140</v>
      </c>
      <c r="K19">
        <v>2001</v>
      </c>
      <c r="L19">
        <v>11363</v>
      </c>
      <c r="M19" t="s">
        <v>614</v>
      </c>
      <c r="N19">
        <v>118983</v>
      </c>
      <c r="O19" t="s">
        <v>618</v>
      </c>
      <c r="P19" t="s">
        <v>619</v>
      </c>
      <c r="Q19" t="s">
        <v>620</v>
      </c>
      <c r="R19">
        <v>54359</v>
      </c>
      <c r="S19" t="s">
        <v>673</v>
      </c>
      <c r="T19" t="s">
        <v>620</v>
      </c>
      <c r="U19" t="s">
        <v>674</v>
      </c>
      <c r="V19" t="s">
        <v>675</v>
      </c>
      <c r="X19" t="s">
        <v>676</v>
      </c>
      <c r="Y19">
        <v>21</v>
      </c>
      <c r="Z19" s="217">
        <v>43909</v>
      </c>
      <c r="AA19">
        <v>13325</v>
      </c>
      <c r="AB19" t="s">
        <v>636</v>
      </c>
      <c r="AC19">
        <v>420.75</v>
      </c>
      <c r="AD19" t="s">
        <v>626</v>
      </c>
      <c r="AE19">
        <v>2020</v>
      </c>
      <c r="AF19">
        <v>3</v>
      </c>
    </row>
    <row r="20" spans="1:32" x14ac:dyDescent="0.25">
      <c r="A20" t="s">
        <v>612</v>
      </c>
      <c r="B20" t="s">
        <v>677</v>
      </c>
      <c r="C20" s="217">
        <v>43917</v>
      </c>
      <c r="D20" s="217">
        <v>43918</v>
      </c>
      <c r="E20" t="s">
        <v>614</v>
      </c>
      <c r="F20">
        <v>76135</v>
      </c>
      <c r="G20" t="s">
        <v>628</v>
      </c>
      <c r="H20" t="s">
        <v>616</v>
      </c>
      <c r="I20" t="s">
        <v>617</v>
      </c>
      <c r="J20">
        <v>92140</v>
      </c>
      <c r="K20">
        <v>2001</v>
      </c>
      <c r="L20">
        <v>11363</v>
      </c>
      <c r="M20" t="s">
        <v>614</v>
      </c>
      <c r="N20">
        <v>118983</v>
      </c>
      <c r="O20" t="s">
        <v>618</v>
      </c>
      <c r="P20" t="s">
        <v>619</v>
      </c>
      <c r="Q20" t="s">
        <v>620</v>
      </c>
      <c r="R20">
        <v>54359</v>
      </c>
      <c r="S20" t="s">
        <v>673</v>
      </c>
      <c r="T20" t="s">
        <v>620</v>
      </c>
      <c r="U20" t="s">
        <v>628</v>
      </c>
      <c r="V20" t="s">
        <v>675</v>
      </c>
      <c r="X20" t="s">
        <v>678</v>
      </c>
      <c r="Y20">
        <v>61</v>
      </c>
      <c r="Z20" s="217">
        <v>43917</v>
      </c>
      <c r="AA20">
        <v>0</v>
      </c>
      <c r="AB20" t="s">
        <v>636</v>
      </c>
      <c r="AC20">
        <v>0</v>
      </c>
      <c r="AD20" t="s">
        <v>626</v>
      </c>
      <c r="AE20">
        <v>2020</v>
      </c>
      <c r="AF20">
        <v>3</v>
      </c>
    </row>
    <row r="21" spans="1:32" x14ac:dyDescent="0.25">
      <c r="A21" t="s">
        <v>612</v>
      </c>
      <c r="B21" t="s">
        <v>679</v>
      </c>
      <c r="C21" s="217">
        <v>43909</v>
      </c>
      <c r="D21" s="217">
        <v>43914</v>
      </c>
      <c r="E21" t="s">
        <v>614</v>
      </c>
      <c r="F21">
        <v>16005</v>
      </c>
      <c r="G21" t="s">
        <v>680</v>
      </c>
      <c r="H21" t="s">
        <v>616</v>
      </c>
      <c r="I21" t="s">
        <v>617</v>
      </c>
      <c r="J21">
        <v>92140</v>
      </c>
      <c r="K21" t="s">
        <v>681</v>
      </c>
      <c r="L21">
        <v>11363</v>
      </c>
      <c r="M21" t="s">
        <v>614</v>
      </c>
      <c r="N21">
        <v>118983</v>
      </c>
      <c r="O21" t="s">
        <v>682</v>
      </c>
      <c r="P21" t="s">
        <v>619</v>
      </c>
      <c r="Q21" t="s">
        <v>620</v>
      </c>
      <c r="R21">
        <v>86127</v>
      </c>
      <c r="S21" t="s">
        <v>683</v>
      </c>
      <c r="T21" t="s">
        <v>620</v>
      </c>
      <c r="U21" t="s">
        <v>684</v>
      </c>
      <c r="V21" t="s">
        <v>685</v>
      </c>
      <c r="X21" t="s">
        <v>686</v>
      </c>
      <c r="Y21">
        <v>1</v>
      </c>
      <c r="Z21" s="217">
        <v>43909</v>
      </c>
      <c r="AA21">
        <v>13395544</v>
      </c>
      <c r="AB21" t="s">
        <v>625</v>
      </c>
      <c r="AC21">
        <v>73707.19</v>
      </c>
      <c r="AD21" t="s">
        <v>626</v>
      </c>
      <c r="AE21">
        <v>2020</v>
      </c>
      <c r="AF21">
        <v>3</v>
      </c>
    </row>
    <row r="22" spans="1:32" x14ac:dyDescent="0.25">
      <c r="A22" t="s">
        <v>687</v>
      </c>
      <c r="B22" t="s">
        <v>688</v>
      </c>
      <c r="C22" s="217">
        <v>43830</v>
      </c>
      <c r="D22" s="217">
        <v>43846</v>
      </c>
      <c r="E22" t="s">
        <v>614</v>
      </c>
      <c r="F22">
        <v>54005</v>
      </c>
      <c r="G22" t="s">
        <v>689</v>
      </c>
      <c r="H22" t="s">
        <v>690</v>
      </c>
      <c r="I22" t="s">
        <v>691</v>
      </c>
      <c r="J22">
        <v>92201</v>
      </c>
      <c r="K22">
        <v>2001</v>
      </c>
      <c r="L22">
        <v>11363</v>
      </c>
      <c r="M22" t="s">
        <v>614</v>
      </c>
      <c r="N22">
        <v>118983</v>
      </c>
      <c r="O22" t="s">
        <v>692</v>
      </c>
      <c r="P22" t="s">
        <v>693</v>
      </c>
      <c r="U22" t="s">
        <v>694</v>
      </c>
      <c r="V22" t="s">
        <v>695</v>
      </c>
      <c r="X22">
        <v>8357033</v>
      </c>
      <c r="Y22">
        <v>128</v>
      </c>
      <c r="Z22" s="217">
        <v>43830</v>
      </c>
      <c r="AA22">
        <v>-3269.72</v>
      </c>
      <c r="AB22" t="s">
        <v>696</v>
      </c>
      <c r="AC22">
        <v>-3269.72</v>
      </c>
      <c r="AD22" t="s">
        <v>697</v>
      </c>
      <c r="AE22">
        <v>2019</v>
      </c>
      <c r="AF22">
        <v>12</v>
      </c>
    </row>
    <row r="23" spans="1:32" x14ac:dyDescent="0.25">
      <c r="A23" t="s">
        <v>687</v>
      </c>
      <c r="B23" t="s">
        <v>698</v>
      </c>
      <c r="C23" s="217">
        <v>43830</v>
      </c>
      <c r="D23" s="217">
        <v>43846</v>
      </c>
      <c r="E23" t="s">
        <v>614</v>
      </c>
      <c r="F23">
        <v>54005</v>
      </c>
      <c r="G23" t="s">
        <v>689</v>
      </c>
      <c r="H23" t="s">
        <v>616</v>
      </c>
      <c r="I23" t="s">
        <v>691</v>
      </c>
      <c r="J23">
        <v>92140</v>
      </c>
      <c r="K23">
        <v>2001</v>
      </c>
      <c r="L23">
        <v>11363</v>
      </c>
      <c r="M23" t="s">
        <v>614</v>
      </c>
      <c r="N23">
        <v>118983</v>
      </c>
      <c r="O23" t="s">
        <v>692</v>
      </c>
      <c r="P23" t="s">
        <v>693</v>
      </c>
      <c r="U23" t="s">
        <v>694</v>
      </c>
      <c r="V23" t="s">
        <v>695</v>
      </c>
      <c r="X23">
        <v>8357033</v>
      </c>
      <c r="Y23">
        <v>87</v>
      </c>
      <c r="Z23" s="217">
        <v>43830</v>
      </c>
      <c r="AA23">
        <v>-19627.48</v>
      </c>
      <c r="AB23" t="s">
        <v>696</v>
      </c>
      <c r="AC23">
        <v>-19627.48</v>
      </c>
      <c r="AD23" t="s">
        <v>697</v>
      </c>
      <c r="AE23">
        <v>2019</v>
      </c>
      <c r="AF23">
        <v>12</v>
      </c>
    </row>
    <row r="24" spans="1:32" x14ac:dyDescent="0.25">
      <c r="A24" t="s">
        <v>687</v>
      </c>
      <c r="B24" t="s">
        <v>699</v>
      </c>
      <c r="C24" s="217">
        <v>43830</v>
      </c>
      <c r="D24" s="217">
        <v>43846</v>
      </c>
      <c r="E24" t="s">
        <v>614</v>
      </c>
      <c r="F24">
        <v>54005</v>
      </c>
      <c r="G24" t="s">
        <v>689</v>
      </c>
      <c r="H24" t="s">
        <v>700</v>
      </c>
      <c r="I24" t="s">
        <v>691</v>
      </c>
      <c r="J24">
        <v>90101</v>
      </c>
      <c r="K24">
        <v>2001</v>
      </c>
      <c r="L24">
        <v>11363</v>
      </c>
      <c r="M24" t="s">
        <v>614</v>
      </c>
      <c r="N24">
        <v>118983</v>
      </c>
      <c r="O24" t="s">
        <v>692</v>
      </c>
      <c r="P24" t="s">
        <v>693</v>
      </c>
      <c r="U24" t="s">
        <v>694</v>
      </c>
      <c r="V24" t="s">
        <v>695</v>
      </c>
      <c r="X24">
        <v>8357033</v>
      </c>
      <c r="Y24">
        <v>49</v>
      </c>
      <c r="Z24" s="217">
        <v>43830</v>
      </c>
      <c r="AA24">
        <v>-22897.200000000001</v>
      </c>
      <c r="AB24" t="s">
        <v>696</v>
      </c>
      <c r="AC24">
        <v>-22897.200000000001</v>
      </c>
      <c r="AD24" t="s">
        <v>697</v>
      </c>
      <c r="AE24">
        <v>2019</v>
      </c>
      <c r="AF24">
        <v>12</v>
      </c>
    </row>
    <row r="25" spans="1:32" x14ac:dyDescent="0.25">
      <c r="A25" t="s">
        <v>687</v>
      </c>
      <c r="B25" t="s">
        <v>701</v>
      </c>
      <c r="C25" s="217">
        <v>43830</v>
      </c>
      <c r="D25" s="217">
        <v>43846</v>
      </c>
      <c r="E25" t="s">
        <v>614</v>
      </c>
      <c r="F25">
        <v>75115</v>
      </c>
      <c r="G25" t="s">
        <v>702</v>
      </c>
      <c r="H25" t="s">
        <v>616</v>
      </c>
      <c r="I25" t="s">
        <v>617</v>
      </c>
      <c r="J25">
        <v>92140</v>
      </c>
      <c r="K25">
        <v>2001</v>
      </c>
      <c r="L25">
        <v>11363</v>
      </c>
      <c r="M25" t="s">
        <v>614</v>
      </c>
      <c r="N25">
        <v>118983</v>
      </c>
      <c r="O25" t="s">
        <v>692</v>
      </c>
      <c r="P25" t="s">
        <v>703</v>
      </c>
      <c r="U25" t="s">
        <v>694</v>
      </c>
      <c r="V25" t="s">
        <v>695</v>
      </c>
      <c r="X25">
        <v>8357033</v>
      </c>
      <c r="Y25">
        <v>8</v>
      </c>
      <c r="Z25" s="217">
        <v>43830</v>
      </c>
      <c r="AA25">
        <v>45794.400000000001</v>
      </c>
      <c r="AB25" t="s">
        <v>696</v>
      </c>
      <c r="AC25">
        <v>45794.400000000001</v>
      </c>
      <c r="AD25" t="s">
        <v>697</v>
      </c>
      <c r="AE25">
        <v>2019</v>
      </c>
      <c r="AF25">
        <v>12</v>
      </c>
    </row>
    <row r="26" spans="1:32" x14ac:dyDescent="0.25">
      <c r="A26" t="s">
        <v>687</v>
      </c>
      <c r="B26" t="s">
        <v>704</v>
      </c>
      <c r="C26" s="217">
        <v>43936</v>
      </c>
      <c r="D26" s="217">
        <v>43952</v>
      </c>
      <c r="E26" t="s">
        <v>614</v>
      </c>
      <c r="F26">
        <v>73505</v>
      </c>
      <c r="G26" t="s">
        <v>705</v>
      </c>
      <c r="H26" t="s">
        <v>616</v>
      </c>
      <c r="I26" t="s">
        <v>617</v>
      </c>
      <c r="J26">
        <v>92140</v>
      </c>
      <c r="K26">
        <v>2001</v>
      </c>
      <c r="L26">
        <v>11363</v>
      </c>
      <c r="M26" t="s">
        <v>614</v>
      </c>
      <c r="N26">
        <v>118983</v>
      </c>
      <c r="O26" t="s">
        <v>618</v>
      </c>
      <c r="P26" t="s">
        <v>703</v>
      </c>
      <c r="U26" t="s">
        <v>706</v>
      </c>
      <c r="V26" t="s">
        <v>705</v>
      </c>
      <c r="X26">
        <v>8474943</v>
      </c>
      <c r="Y26">
        <v>48</v>
      </c>
      <c r="Z26" s="217">
        <v>43936</v>
      </c>
      <c r="AA26">
        <v>37.380000000000003</v>
      </c>
      <c r="AB26" t="s">
        <v>696</v>
      </c>
      <c r="AC26">
        <v>37.380000000000003</v>
      </c>
      <c r="AD26" t="s">
        <v>697</v>
      </c>
      <c r="AE26">
        <v>2020</v>
      </c>
      <c r="AF26">
        <v>4</v>
      </c>
    </row>
    <row r="27" spans="1:32" x14ac:dyDescent="0.25">
      <c r="A27" t="s">
        <v>687</v>
      </c>
      <c r="B27" t="s">
        <v>715</v>
      </c>
      <c r="C27" s="217">
        <v>43944</v>
      </c>
      <c r="D27" s="217">
        <v>43945</v>
      </c>
      <c r="E27" t="s">
        <v>614</v>
      </c>
      <c r="F27">
        <v>71620</v>
      </c>
      <c r="G27" t="s">
        <v>713</v>
      </c>
      <c r="H27" t="s">
        <v>616</v>
      </c>
      <c r="I27" t="s">
        <v>617</v>
      </c>
      <c r="J27">
        <v>92140</v>
      </c>
      <c r="K27">
        <v>2001</v>
      </c>
      <c r="L27">
        <v>11363</v>
      </c>
      <c r="M27" t="s">
        <v>614</v>
      </c>
      <c r="N27">
        <v>118983</v>
      </c>
      <c r="O27" t="s">
        <v>709</v>
      </c>
      <c r="P27" t="s">
        <v>703</v>
      </c>
      <c r="U27" t="s">
        <v>710</v>
      </c>
      <c r="V27" t="s">
        <v>716</v>
      </c>
      <c r="X27">
        <v>8483893</v>
      </c>
      <c r="Y27">
        <v>5</v>
      </c>
      <c r="Z27" s="217">
        <v>43944</v>
      </c>
      <c r="AA27">
        <v>39.020000000000003</v>
      </c>
      <c r="AB27" t="s">
        <v>696</v>
      </c>
      <c r="AC27">
        <v>39.020000000000003</v>
      </c>
      <c r="AD27" t="s">
        <v>697</v>
      </c>
      <c r="AE27">
        <v>2020</v>
      </c>
      <c r="AF27">
        <v>4</v>
      </c>
    </row>
    <row r="28" spans="1:32" x14ac:dyDescent="0.25">
      <c r="A28" t="s">
        <v>687</v>
      </c>
      <c r="B28" t="s">
        <v>719</v>
      </c>
      <c r="C28" s="217">
        <v>43944</v>
      </c>
      <c r="D28" s="217">
        <v>43945</v>
      </c>
      <c r="E28" t="s">
        <v>614</v>
      </c>
      <c r="F28">
        <v>72805</v>
      </c>
      <c r="G28" t="s">
        <v>708</v>
      </c>
      <c r="H28" t="s">
        <v>616</v>
      </c>
      <c r="I28" t="s">
        <v>617</v>
      </c>
      <c r="J28">
        <v>92140</v>
      </c>
      <c r="K28">
        <v>2001</v>
      </c>
      <c r="L28">
        <v>11363</v>
      </c>
      <c r="M28" t="s">
        <v>614</v>
      </c>
      <c r="N28">
        <v>118983</v>
      </c>
      <c r="O28" t="s">
        <v>618</v>
      </c>
      <c r="P28" t="s">
        <v>703</v>
      </c>
      <c r="U28" t="s">
        <v>710</v>
      </c>
      <c r="V28" t="s">
        <v>720</v>
      </c>
      <c r="X28">
        <v>8483893</v>
      </c>
      <c r="Y28">
        <v>1</v>
      </c>
      <c r="Z28" s="217">
        <v>43944</v>
      </c>
      <c r="AA28">
        <v>-855.69</v>
      </c>
      <c r="AB28" t="s">
        <v>696</v>
      </c>
      <c r="AC28">
        <v>-855.69</v>
      </c>
      <c r="AD28" t="s">
        <v>697</v>
      </c>
      <c r="AE28">
        <v>2020</v>
      </c>
      <c r="AF28">
        <v>4</v>
      </c>
    </row>
    <row r="29" spans="1:32" x14ac:dyDescent="0.25">
      <c r="A29" t="s">
        <v>687</v>
      </c>
      <c r="B29" t="s">
        <v>707</v>
      </c>
      <c r="C29" s="217">
        <v>43944</v>
      </c>
      <c r="D29" s="217">
        <v>43945</v>
      </c>
      <c r="E29" t="s">
        <v>614</v>
      </c>
      <c r="F29">
        <v>72805</v>
      </c>
      <c r="G29" t="s">
        <v>708</v>
      </c>
      <c r="H29" t="s">
        <v>616</v>
      </c>
      <c r="I29" t="s">
        <v>617</v>
      </c>
      <c r="J29">
        <v>92140</v>
      </c>
      <c r="K29">
        <v>2001</v>
      </c>
      <c r="L29">
        <v>11363</v>
      </c>
      <c r="M29" t="s">
        <v>614</v>
      </c>
      <c r="N29">
        <v>118983</v>
      </c>
      <c r="O29" t="s">
        <v>709</v>
      </c>
      <c r="P29" t="s">
        <v>703</v>
      </c>
      <c r="U29" t="s">
        <v>710</v>
      </c>
      <c r="V29" t="s">
        <v>711</v>
      </c>
      <c r="X29">
        <v>8483893</v>
      </c>
      <c r="Y29">
        <v>4</v>
      </c>
      <c r="Z29" s="217">
        <v>43944</v>
      </c>
      <c r="AA29">
        <v>855.69</v>
      </c>
      <c r="AB29" t="s">
        <v>696</v>
      </c>
      <c r="AC29">
        <v>855.69</v>
      </c>
      <c r="AD29" t="s">
        <v>697</v>
      </c>
      <c r="AE29">
        <v>2020</v>
      </c>
      <c r="AF29">
        <v>4</v>
      </c>
    </row>
    <row r="30" spans="1:32" x14ac:dyDescent="0.25">
      <c r="A30" t="s">
        <v>687</v>
      </c>
      <c r="B30" t="s">
        <v>721</v>
      </c>
      <c r="C30" s="217">
        <v>43944</v>
      </c>
      <c r="D30" s="217">
        <v>43945</v>
      </c>
      <c r="E30" t="s">
        <v>614</v>
      </c>
      <c r="F30">
        <v>71620</v>
      </c>
      <c r="G30" t="s">
        <v>713</v>
      </c>
      <c r="H30" t="s">
        <v>616</v>
      </c>
      <c r="I30" t="s">
        <v>617</v>
      </c>
      <c r="J30">
        <v>92140</v>
      </c>
      <c r="K30">
        <v>2001</v>
      </c>
      <c r="L30">
        <v>11363</v>
      </c>
      <c r="M30" t="s">
        <v>614</v>
      </c>
      <c r="N30">
        <v>118983</v>
      </c>
      <c r="O30" t="s">
        <v>618</v>
      </c>
      <c r="P30" t="s">
        <v>703</v>
      </c>
      <c r="U30" t="s">
        <v>710</v>
      </c>
      <c r="V30" t="s">
        <v>722</v>
      </c>
      <c r="X30">
        <v>8483893</v>
      </c>
      <c r="Y30">
        <v>2</v>
      </c>
      <c r="Z30" s="217">
        <v>43944</v>
      </c>
      <c r="AA30">
        <v>-39.020000000000003</v>
      </c>
      <c r="AB30" t="s">
        <v>696</v>
      </c>
      <c r="AC30">
        <v>-39.020000000000003</v>
      </c>
      <c r="AD30" t="s">
        <v>697</v>
      </c>
      <c r="AE30">
        <v>2020</v>
      </c>
      <c r="AF30">
        <v>4</v>
      </c>
    </row>
    <row r="31" spans="1:32" x14ac:dyDescent="0.25">
      <c r="A31" t="s">
        <v>687</v>
      </c>
      <c r="B31" t="s">
        <v>712</v>
      </c>
      <c r="C31" s="217">
        <v>43944</v>
      </c>
      <c r="D31" s="217">
        <v>43945</v>
      </c>
      <c r="E31" t="s">
        <v>614</v>
      </c>
      <c r="F31">
        <v>71620</v>
      </c>
      <c r="G31" t="s">
        <v>713</v>
      </c>
      <c r="H31" t="s">
        <v>616</v>
      </c>
      <c r="I31" t="s">
        <v>617</v>
      </c>
      <c r="J31">
        <v>92140</v>
      </c>
      <c r="K31">
        <v>2001</v>
      </c>
      <c r="L31">
        <v>11363</v>
      </c>
      <c r="M31" t="s">
        <v>614</v>
      </c>
      <c r="N31">
        <v>118983</v>
      </c>
      <c r="O31" t="s">
        <v>709</v>
      </c>
      <c r="P31" t="s">
        <v>703</v>
      </c>
      <c r="U31" t="s">
        <v>710</v>
      </c>
      <c r="V31" t="s">
        <v>714</v>
      </c>
      <c r="X31">
        <v>8483893</v>
      </c>
      <c r="Y31">
        <v>6</v>
      </c>
      <c r="Z31" s="217">
        <v>43944</v>
      </c>
      <c r="AA31">
        <v>28.02</v>
      </c>
      <c r="AB31" t="s">
        <v>696</v>
      </c>
      <c r="AC31">
        <v>28.02</v>
      </c>
      <c r="AD31" t="s">
        <v>697</v>
      </c>
      <c r="AE31">
        <v>2020</v>
      </c>
      <c r="AF31">
        <v>4</v>
      </c>
    </row>
    <row r="32" spans="1:32" x14ac:dyDescent="0.25">
      <c r="A32" t="s">
        <v>687</v>
      </c>
      <c r="B32" t="s">
        <v>717</v>
      </c>
      <c r="C32" s="217">
        <v>43944</v>
      </c>
      <c r="D32" s="217">
        <v>43945</v>
      </c>
      <c r="E32" t="s">
        <v>614</v>
      </c>
      <c r="F32">
        <v>71620</v>
      </c>
      <c r="G32" t="s">
        <v>713</v>
      </c>
      <c r="H32" t="s">
        <v>616</v>
      </c>
      <c r="I32" t="s">
        <v>617</v>
      </c>
      <c r="J32">
        <v>92140</v>
      </c>
      <c r="K32">
        <v>2001</v>
      </c>
      <c r="L32">
        <v>11363</v>
      </c>
      <c r="M32" t="s">
        <v>614</v>
      </c>
      <c r="N32">
        <v>118983</v>
      </c>
      <c r="O32" t="s">
        <v>618</v>
      </c>
      <c r="P32" t="s">
        <v>703</v>
      </c>
      <c r="U32" t="s">
        <v>710</v>
      </c>
      <c r="V32" t="s">
        <v>718</v>
      </c>
      <c r="X32">
        <v>8483893</v>
      </c>
      <c r="Y32">
        <v>3</v>
      </c>
      <c r="Z32" s="217">
        <v>43944</v>
      </c>
      <c r="AA32">
        <v>-28.02</v>
      </c>
      <c r="AB32" t="s">
        <v>696</v>
      </c>
      <c r="AC32">
        <v>-28.02</v>
      </c>
      <c r="AD32" t="s">
        <v>697</v>
      </c>
      <c r="AE32">
        <v>2020</v>
      </c>
      <c r="AF32">
        <v>4</v>
      </c>
    </row>
    <row r="33" spans="1:32" x14ac:dyDescent="0.25">
      <c r="A33" t="s">
        <v>687</v>
      </c>
      <c r="B33" t="s">
        <v>723</v>
      </c>
      <c r="C33" s="217">
        <v>43965</v>
      </c>
      <c r="D33" s="217">
        <v>43977</v>
      </c>
      <c r="E33" t="s">
        <v>614</v>
      </c>
      <c r="F33">
        <v>73105</v>
      </c>
      <c r="G33" t="s">
        <v>724</v>
      </c>
      <c r="H33" t="s">
        <v>616</v>
      </c>
      <c r="I33" t="s">
        <v>617</v>
      </c>
      <c r="J33">
        <v>92140</v>
      </c>
      <c r="K33">
        <v>2001</v>
      </c>
      <c r="L33">
        <v>11363</v>
      </c>
      <c r="M33" t="s">
        <v>614</v>
      </c>
      <c r="N33">
        <v>118983</v>
      </c>
      <c r="O33" t="s">
        <v>709</v>
      </c>
      <c r="P33" t="s">
        <v>703</v>
      </c>
      <c r="U33" t="s">
        <v>725</v>
      </c>
      <c r="V33" t="s">
        <v>726</v>
      </c>
      <c r="X33">
        <v>8507669</v>
      </c>
      <c r="Y33">
        <v>1</v>
      </c>
      <c r="Z33" s="217">
        <v>43965</v>
      </c>
      <c r="AA33">
        <v>137</v>
      </c>
      <c r="AB33" t="s">
        <v>696</v>
      </c>
      <c r="AC33">
        <v>137</v>
      </c>
      <c r="AD33" t="s">
        <v>697</v>
      </c>
      <c r="AE33">
        <v>2020</v>
      </c>
      <c r="AF33">
        <v>5</v>
      </c>
    </row>
    <row r="34" spans="1:32" x14ac:dyDescent="0.25">
      <c r="A34" t="s">
        <v>687</v>
      </c>
      <c r="B34" t="s">
        <v>732</v>
      </c>
      <c r="C34" s="217">
        <v>43800</v>
      </c>
      <c r="D34" s="217">
        <v>43826</v>
      </c>
      <c r="E34" t="s">
        <v>614</v>
      </c>
      <c r="F34">
        <v>14081</v>
      </c>
      <c r="G34" t="s">
        <v>733</v>
      </c>
      <c r="H34" t="s">
        <v>616</v>
      </c>
      <c r="I34" t="s">
        <v>617</v>
      </c>
      <c r="J34">
        <v>92140</v>
      </c>
      <c r="K34">
        <v>2001</v>
      </c>
      <c r="L34">
        <v>11363</v>
      </c>
      <c r="M34" t="s">
        <v>620</v>
      </c>
      <c r="N34">
        <v>118983</v>
      </c>
      <c r="O34" t="s">
        <v>620</v>
      </c>
      <c r="P34" t="s">
        <v>620</v>
      </c>
      <c r="U34" t="s">
        <v>729</v>
      </c>
      <c r="X34" t="s">
        <v>730</v>
      </c>
      <c r="Y34">
        <v>4</v>
      </c>
      <c r="Z34" s="217">
        <v>43800</v>
      </c>
      <c r="AA34">
        <v>700000</v>
      </c>
      <c r="AB34" t="s">
        <v>696</v>
      </c>
      <c r="AC34">
        <v>700000</v>
      </c>
      <c r="AD34" t="s">
        <v>731</v>
      </c>
      <c r="AE34">
        <v>2019</v>
      </c>
      <c r="AF34">
        <v>12</v>
      </c>
    </row>
    <row r="35" spans="1:32" x14ac:dyDescent="0.25">
      <c r="A35" t="s">
        <v>687</v>
      </c>
      <c r="B35" t="s">
        <v>727</v>
      </c>
      <c r="C35" s="217">
        <v>43800</v>
      </c>
      <c r="D35" s="217">
        <v>43826</v>
      </c>
      <c r="E35" t="s">
        <v>614</v>
      </c>
      <c r="F35">
        <v>51005</v>
      </c>
      <c r="G35" t="s">
        <v>728</v>
      </c>
      <c r="H35" t="s">
        <v>616</v>
      </c>
      <c r="I35" t="s">
        <v>617</v>
      </c>
      <c r="J35">
        <v>92140</v>
      </c>
      <c r="K35">
        <v>2001</v>
      </c>
      <c r="L35">
        <v>11363</v>
      </c>
      <c r="M35" t="s">
        <v>620</v>
      </c>
      <c r="N35">
        <v>118983</v>
      </c>
      <c r="O35" t="s">
        <v>620</v>
      </c>
      <c r="P35" t="s">
        <v>620</v>
      </c>
      <c r="U35" t="s">
        <v>729</v>
      </c>
      <c r="X35" t="s">
        <v>730</v>
      </c>
      <c r="Y35">
        <v>3</v>
      </c>
      <c r="Z35" s="217">
        <v>43800</v>
      </c>
      <c r="AA35">
        <v>-700000</v>
      </c>
      <c r="AB35" t="s">
        <v>696</v>
      </c>
      <c r="AC35">
        <v>-700000</v>
      </c>
      <c r="AD35" t="s">
        <v>731</v>
      </c>
      <c r="AE35">
        <v>2019</v>
      </c>
      <c r="AF35">
        <v>12</v>
      </c>
    </row>
    <row r="36" spans="1:32" x14ac:dyDescent="0.25">
      <c r="A36" t="s">
        <v>734</v>
      </c>
      <c r="B36" t="s">
        <v>735</v>
      </c>
      <c r="C36" s="217">
        <v>43982</v>
      </c>
      <c r="D36" s="217">
        <v>43986</v>
      </c>
      <c r="E36" t="s">
        <v>614</v>
      </c>
      <c r="F36">
        <v>71405</v>
      </c>
      <c r="G36" t="s">
        <v>736</v>
      </c>
      <c r="H36" t="s">
        <v>616</v>
      </c>
      <c r="I36" t="s">
        <v>617</v>
      </c>
      <c r="J36">
        <v>92140</v>
      </c>
      <c r="K36">
        <v>2001</v>
      </c>
      <c r="L36">
        <v>11363</v>
      </c>
      <c r="M36" t="s">
        <v>614</v>
      </c>
      <c r="N36">
        <v>118983</v>
      </c>
      <c r="O36" t="s">
        <v>737</v>
      </c>
      <c r="P36" t="s">
        <v>738</v>
      </c>
      <c r="U36" t="s">
        <v>739</v>
      </c>
      <c r="V36" t="s">
        <v>739</v>
      </c>
      <c r="X36" t="s">
        <v>740</v>
      </c>
      <c r="Y36">
        <v>177</v>
      </c>
      <c r="Z36" s="217">
        <v>43982</v>
      </c>
      <c r="AA36">
        <v>313701.13</v>
      </c>
      <c r="AB36" t="s">
        <v>625</v>
      </c>
      <c r="AC36">
        <v>1638.13</v>
      </c>
      <c r="AD36" t="s">
        <v>741</v>
      </c>
      <c r="AE36">
        <v>2020</v>
      </c>
      <c r="AF36">
        <v>5</v>
      </c>
    </row>
    <row r="37" spans="1:32" x14ac:dyDescent="0.25">
      <c r="A37" t="s">
        <v>734</v>
      </c>
      <c r="B37" t="s">
        <v>742</v>
      </c>
      <c r="C37" s="217">
        <v>43982</v>
      </c>
      <c r="D37" s="217">
        <v>43986</v>
      </c>
      <c r="E37" t="s">
        <v>614</v>
      </c>
      <c r="F37">
        <v>71440</v>
      </c>
      <c r="G37" t="s">
        <v>743</v>
      </c>
      <c r="H37" t="s">
        <v>616</v>
      </c>
      <c r="I37" t="s">
        <v>617</v>
      </c>
      <c r="J37">
        <v>92140</v>
      </c>
      <c r="K37">
        <v>2001</v>
      </c>
      <c r="L37">
        <v>11363</v>
      </c>
      <c r="M37" t="s">
        <v>614</v>
      </c>
      <c r="N37">
        <v>118983</v>
      </c>
      <c r="O37" t="s">
        <v>737</v>
      </c>
      <c r="P37" t="s">
        <v>738</v>
      </c>
      <c r="U37" t="s">
        <v>739</v>
      </c>
      <c r="V37" t="s">
        <v>739</v>
      </c>
      <c r="X37" t="s">
        <v>744</v>
      </c>
      <c r="Y37">
        <v>95</v>
      </c>
      <c r="Z37" s="217">
        <v>43982</v>
      </c>
      <c r="AA37">
        <v>10430.17</v>
      </c>
      <c r="AB37" t="s">
        <v>625</v>
      </c>
      <c r="AC37">
        <v>54.47</v>
      </c>
      <c r="AD37" t="s">
        <v>741</v>
      </c>
      <c r="AE37">
        <v>2020</v>
      </c>
      <c r="AF37">
        <v>5</v>
      </c>
    </row>
    <row r="38" spans="1:32" x14ac:dyDescent="0.25">
      <c r="A38" t="s">
        <v>734</v>
      </c>
      <c r="B38" t="s">
        <v>745</v>
      </c>
      <c r="C38" s="217">
        <v>43982</v>
      </c>
      <c r="D38" s="217">
        <v>43986</v>
      </c>
      <c r="E38" t="s">
        <v>614</v>
      </c>
      <c r="F38">
        <v>71410</v>
      </c>
      <c r="G38" t="s">
        <v>746</v>
      </c>
      <c r="H38" t="s">
        <v>616</v>
      </c>
      <c r="I38" t="s">
        <v>617</v>
      </c>
      <c r="J38">
        <v>92140</v>
      </c>
      <c r="K38">
        <v>2001</v>
      </c>
      <c r="L38">
        <v>11363</v>
      </c>
      <c r="M38" t="s">
        <v>614</v>
      </c>
      <c r="N38">
        <v>118983</v>
      </c>
      <c r="O38" t="s">
        <v>737</v>
      </c>
      <c r="P38" t="s">
        <v>738</v>
      </c>
      <c r="U38" t="s">
        <v>739</v>
      </c>
      <c r="V38" t="s">
        <v>739</v>
      </c>
      <c r="X38" t="s">
        <v>744</v>
      </c>
      <c r="Y38">
        <v>85</v>
      </c>
      <c r="Z38" s="217">
        <v>43982</v>
      </c>
      <c r="AA38">
        <v>1303.77</v>
      </c>
      <c r="AB38" t="s">
        <v>625</v>
      </c>
      <c r="AC38">
        <v>6.81</v>
      </c>
      <c r="AD38" t="s">
        <v>741</v>
      </c>
      <c r="AE38">
        <v>2020</v>
      </c>
      <c r="AF38">
        <v>5</v>
      </c>
    </row>
    <row r="39" spans="1:32" x14ac:dyDescent="0.25">
      <c r="A39" t="s">
        <v>734</v>
      </c>
      <c r="B39" t="s">
        <v>747</v>
      </c>
      <c r="C39" s="217">
        <v>43982</v>
      </c>
      <c r="D39" s="217">
        <v>43986</v>
      </c>
      <c r="E39" t="s">
        <v>614</v>
      </c>
      <c r="F39">
        <v>71415</v>
      </c>
      <c r="G39" t="s">
        <v>748</v>
      </c>
      <c r="H39" t="s">
        <v>616</v>
      </c>
      <c r="I39" t="s">
        <v>617</v>
      </c>
      <c r="J39">
        <v>92140</v>
      </c>
      <c r="K39">
        <v>2001</v>
      </c>
      <c r="L39">
        <v>11363</v>
      </c>
      <c r="M39" t="s">
        <v>614</v>
      </c>
      <c r="N39">
        <v>118983</v>
      </c>
      <c r="O39" t="s">
        <v>737</v>
      </c>
      <c r="P39" t="s">
        <v>738</v>
      </c>
      <c r="U39" t="s">
        <v>739</v>
      </c>
      <c r="V39" t="s">
        <v>739</v>
      </c>
      <c r="X39" t="s">
        <v>744</v>
      </c>
      <c r="Y39">
        <v>90</v>
      </c>
      <c r="Z39" s="217">
        <v>43982</v>
      </c>
      <c r="AA39">
        <v>14341.48</v>
      </c>
      <c r="AB39" t="s">
        <v>625</v>
      </c>
      <c r="AC39">
        <v>74.89</v>
      </c>
      <c r="AD39" t="s">
        <v>741</v>
      </c>
      <c r="AE39">
        <v>2020</v>
      </c>
      <c r="AF39">
        <v>5</v>
      </c>
    </row>
    <row r="40" spans="1:32" x14ac:dyDescent="0.25">
      <c r="A40" t="s">
        <v>728</v>
      </c>
      <c r="B40" t="s">
        <v>749</v>
      </c>
      <c r="C40" s="217">
        <v>43795</v>
      </c>
      <c r="D40" s="217">
        <v>43829</v>
      </c>
      <c r="E40" t="s">
        <v>614</v>
      </c>
      <c r="F40">
        <v>14015</v>
      </c>
      <c r="G40" t="s">
        <v>750</v>
      </c>
      <c r="H40" t="s">
        <v>616</v>
      </c>
      <c r="I40" t="s">
        <v>617</v>
      </c>
      <c r="J40">
        <v>92140</v>
      </c>
      <c r="K40">
        <v>2001</v>
      </c>
      <c r="L40">
        <v>11363</v>
      </c>
      <c r="M40" t="s">
        <v>614</v>
      </c>
      <c r="N40">
        <v>118983</v>
      </c>
      <c r="O40" t="s">
        <v>751</v>
      </c>
      <c r="P40" t="s">
        <v>752</v>
      </c>
      <c r="Q40" t="s">
        <v>620</v>
      </c>
      <c r="U40" t="s">
        <v>620</v>
      </c>
      <c r="X40" t="s">
        <v>753</v>
      </c>
      <c r="Y40">
        <v>6</v>
      </c>
      <c r="Z40" s="217">
        <v>43795</v>
      </c>
      <c r="AA40">
        <v>-700000</v>
      </c>
      <c r="AB40" t="s">
        <v>696</v>
      </c>
      <c r="AC40">
        <v>-700000</v>
      </c>
      <c r="AD40" t="s">
        <v>754</v>
      </c>
      <c r="AE40">
        <v>2019</v>
      </c>
      <c r="AF40">
        <v>11</v>
      </c>
    </row>
    <row r="41" spans="1:32" x14ac:dyDescent="0.25">
      <c r="A41" t="s">
        <v>755</v>
      </c>
      <c r="B41" t="s">
        <v>756</v>
      </c>
      <c r="C41" s="217">
        <v>43909</v>
      </c>
      <c r="D41" s="217">
        <v>43910</v>
      </c>
      <c r="E41" t="s">
        <v>614</v>
      </c>
      <c r="F41">
        <v>71615</v>
      </c>
      <c r="G41" t="s">
        <v>757</v>
      </c>
      <c r="H41" t="s">
        <v>616</v>
      </c>
      <c r="I41" t="s">
        <v>617</v>
      </c>
      <c r="J41">
        <v>92140</v>
      </c>
      <c r="K41">
        <v>2001</v>
      </c>
      <c r="L41">
        <v>11363</v>
      </c>
      <c r="M41" t="s">
        <v>614</v>
      </c>
      <c r="N41">
        <v>118983</v>
      </c>
      <c r="O41" t="s">
        <v>618</v>
      </c>
      <c r="P41" t="s">
        <v>758</v>
      </c>
      <c r="Q41" t="s">
        <v>620</v>
      </c>
      <c r="U41" t="s">
        <v>759</v>
      </c>
      <c r="X41" t="s">
        <v>760</v>
      </c>
      <c r="Y41">
        <v>2</v>
      </c>
      <c r="Z41" s="217">
        <v>43909</v>
      </c>
      <c r="AA41">
        <v>-46618.239999999998</v>
      </c>
      <c r="AB41" t="s">
        <v>636</v>
      </c>
      <c r="AC41">
        <v>-1472</v>
      </c>
      <c r="AD41" t="s">
        <v>754</v>
      </c>
      <c r="AE41">
        <v>2020</v>
      </c>
      <c r="AF41">
        <v>3</v>
      </c>
    </row>
    <row r="42" spans="1:32" x14ac:dyDescent="0.25">
      <c r="A42" t="s">
        <v>755</v>
      </c>
      <c r="B42" t="s">
        <v>761</v>
      </c>
      <c r="C42" s="217">
        <v>43909</v>
      </c>
      <c r="D42" s="217">
        <v>43910</v>
      </c>
      <c r="E42" t="s">
        <v>614</v>
      </c>
      <c r="F42">
        <v>71615</v>
      </c>
      <c r="G42" t="s">
        <v>757</v>
      </c>
      <c r="H42" t="s">
        <v>616</v>
      </c>
      <c r="I42" t="s">
        <v>617</v>
      </c>
      <c r="J42">
        <v>92140</v>
      </c>
      <c r="K42">
        <v>2001</v>
      </c>
      <c r="L42">
        <v>11363</v>
      </c>
      <c r="M42" t="s">
        <v>614</v>
      </c>
      <c r="N42">
        <v>118983</v>
      </c>
      <c r="O42" t="s">
        <v>618</v>
      </c>
      <c r="P42" t="s">
        <v>758</v>
      </c>
      <c r="Q42" t="s">
        <v>620</v>
      </c>
      <c r="U42" t="s">
        <v>762</v>
      </c>
      <c r="X42" t="s">
        <v>760</v>
      </c>
      <c r="Y42">
        <v>3</v>
      </c>
      <c r="Z42" s="217">
        <v>43909</v>
      </c>
      <c r="AA42">
        <v>-46618.239999999998</v>
      </c>
      <c r="AB42" t="s">
        <v>636</v>
      </c>
      <c r="AC42">
        <v>-1472</v>
      </c>
      <c r="AD42" t="s">
        <v>754</v>
      </c>
      <c r="AE42">
        <v>2020</v>
      </c>
      <c r="AF42">
        <v>3</v>
      </c>
    </row>
    <row r="43" spans="1:32" x14ac:dyDescent="0.25">
      <c r="A43" t="s">
        <v>763</v>
      </c>
      <c r="B43" t="s">
        <v>764</v>
      </c>
      <c r="C43" s="217">
        <v>43800</v>
      </c>
      <c r="D43" s="217">
        <v>43827</v>
      </c>
      <c r="E43" t="s">
        <v>614</v>
      </c>
      <c r="F43">
        <v>14081</v>
      </c>
      <c r="G43" t="s">
        <v>733</v>
      </c>
      <c r="H43" t="s">
        <v>616</v>
      </c>
      <c r="I43" t="s">
        <v>617</v>
      </c>
      <c r="J43">
        <v>92140</v>
      </c>
      <c r="K43">
        <v>2001</v>
      </c>
      <c r="L43">
        <v>11363</v>
      </c>
      <c r="M43" t="s">
        <v>614</v>
      </c>
      <c r="N43">
        <v>118983</v>
      </c>
      <c r="O43" t="s">
        <v>751</v>
      </c>
      <c r="P43" t="s">
        <v>620</v>
      </c>
      <c r="Q43" t="s">
        <v>620</v>
      </c>
      <c r="R43" t="s">
        <v>765</v>
      </c>
      <c r="U43" t="s">
        <v>620</v>
      </c>
      <c r="V43" t="s">
        <v>765</v>
      </c>
      <c r="X43" t="s">
        <v>766</v>
      </c>
      <c r="Y43">
        <v>2</v>
      </c>
      <c r="Z43" s="217">
        <v>43800</v>
      </c>
      <c r="AA43">
        <v>-700000</v>
      </c>
      <c r="AB43" t="s">
        <v>696</v>
      </c>
      <c r="AC43">
        <v>-700000</v>
      </c>
      <c r="AD43" t="s">
        <v>767</v>
      </c>
      <c r="AE43">
        <v>2019</v>
      </c>
      <c r="AF43">
        <v>12</v>
      </c>
    </row>
    <row r="44" spans="1:32" x14ac:dyDescent="0.25">
      <c r="A44" t="s">
        <v>763</v>
      </c>
      <c r="B44" t="s">
        <v>764</v>
      </c>
      <c r="C44" s="217">
        <v>43800</v>
      </c>
      <c r="D44" s="217">
        <v>43827</v>
      </c>
      <c r="E44" t="s">
        <v>614</v>
      </c>
      <c r="F44">
        <v>14015</v>
      </c>
      <c r="G44" t="s">
        <v>750</v>
      </c>
      <c r="H44" t="s">
        <v>616</v>
      </c>
      <c r="I44" t="s">
        <v>617</v>
      </c>
      <c r="J44">
        <v>92140</v>
      </c>
      <c r="K44">
        <v>2001</v>
      </c>
      <c r="L44">
        <v>11363</v>
      </c>
      <c r="M44" t="s">
        <v>614</v>
      </c>
      <c r="N44">
        <v>118983</v>
      </c>
      <c r="O44" t="s">
        <v>751</v>
      </c>
      <c r="P44" t="s">
        <v>620</v>
      </c>
      <c r="Q44" t="s">
        <v>620</v>
      </c>
      <c r="R44" t="s">
        <v>765</v>
      </c>
      <c r="U44" t="s">
        <v>620</v>
      </c>
      <c r="V44" t="s">
        <v>765</v>
      </c>
      <c r="X44" t="s">
        <v>766</v>
      </c>
      <c r="Y44">
        <v>7</v>
      </c>
      <c r="Z44" s="217">
        <v>43800</v>
      </c>
      <c r="AA44">
        <v>700000</v>
      </c>
      <c r="AB44" t="s">
        <v>696</v>
      </c>
      <c r="AC44">
        <v>700000</v>
      </c>
      <c r="AD44" t="s">
        <v>767</v>
      </c>
      <c r="AE44">
        <v>2019</v>
      </c>
      <c r="AF44">
        <v>12</v>
      </c>
    </row>
  </sheetData>
  <autoFilter ref="A2:AF44" xr:uid="{DC8E0E5C-A242-4A62-9954-E51FCEF37A5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28"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37" t="s">
        <v>570</v>
      </c>
      <c r="C2" s="338"/>
      <c r="D2" s="339"/>
    </row>
    <row r="3" spans="2:4" ht="15.75" thickBot="1" x14ac:dyDescent="0.3">
      <c r="B3" s="340"/>
      <c r="C3" s="341"/>
      <c r="D3" s="342"/>
    </row>
    <row r="4" spans="2:4" ht="15.75" thickBot="1" x14ac:dyDescent="0.3"/>
    <row r="5" spans="2:4" x14ac:dyDescent="0.25">
      <c r="B5" s="328" t="s">
        <v>188</v>
      </c>
      <c r="C5" s="329"/>
      <c r="D5" s="330"/>
    </row>
    <row r="6" spans="2:4" ht="15.75" thickBot="1" x14ac:dyDescent="0.3">
      <c r="B6" s="331"/>
      <c r="C6" s="332"/>
      <c r="D6" s="333"/>
    </row>
    <row r="7" spans="2:4" x14ac:dyDescent="0.25">
      <c r="B7" s="103" t="s">
        <v>198</v>
      </c>
      <c r="C7" s="326">
        <f>SUM('Report for Submission'!D24:F24,'Report for Submission'!D34:F34,'Report for Submission'!D44:F44,'Report for Submission'!D54:F54)</f>
        <v>759677.25</v>
      </c>
      <c r="D7" s="327"/>
    </row>
    <row r="8" spans="2:4" x14ac:dyDescent="0.25">
      <c r="B8" s="103" t="s">
        <v>545</v>
      </c>
      <c r="C8" s="324">
        <f>SUM(D10:D14)</f>
        <v>0</v>
      </c>
      <c r="D8" s="325"/>
    </row>
    <row r="9" spans="2:4" x14ac:dyDescent="0.25">
      <c r="B9" s="104" t="s">
        <v>539</v>
      </c>
      <c r="C9" s="105" t="s">
        <v>540</v>
      </c>
      <c r="D9" s="106" t="s">
        <v>541</v>
      </c>
    </row>
    <row r="10" spans="2:4" ht="35.1" customHeight="1" x14ac:dyDescent="0.25">
      <c r="B10" s="131"/>
      <c r="C10" s="108"/>
      <c r="D10" s="109">
        <f>$C$7*C10</f>
        <v>0</v>
      </c>
    </row>
    <row r="11" spans="2:4" ht="35.1" customHeight="1" x14ac:dyDescent="0.25">
      <c r="B11" s="131"/>
      <c r="C11" s="108"/>
      <c r="D11" s="109">
        <f>C7*C11</f>
        <v>0</v>
      </c>
    </row>
    <row r="12" spans="2:4" ht="35.1" customHeight="1" x14ac:dyDescent="0.25">
      <c r="B12" s="132"/>
      <c r="C12" s="108"/>
      <c r="D12" s="109">
        <f>C7*C12</f>
        <v>0</v>
      </c>
    </row>
    <row r="13" spans="2:4" ht="35.1" customHeight="1" x14ac:dyDescent="0.25">
      <c r="B13" s="132"/>
      <c r="C13" s="108"/>
      <c r="D13" s="109">
        <f>C7*C13</f>
        <v>0</v>
      </c>
    </row>
    <row r="14" spans="2:4" ht="35.1" customHeight="1" thickBot="1" x14ac:dyDescent="0.3">
      <c r="B14" s="133"/>
      <c r="C14" s="108"/>
      <c r="D14" s="113">
        <f>C7*C14</f>
        <v>0</v>
      </c>
    </row>
    <row r="15" spans="2:4" ht="15.75" thickBot="1" x14ac:dyDescent="0.3"/>
    <row r="16" spans="2:4" x14ac:dyDescent="0.25">
      <c r="B16" s="328" t="s">
        <v>542</v>
      </c>
      <c r="C16" s="329"/>
      <c r="D16" s="330"/>
    </row>
    <row r="17" spans="2:4" ht="15.75" thickBot="1" x14ac:dyDescent="0.3">
      <c r="B17" s="334"/>
      <c r="C17" s="335"/>
      <c r="D17" s="336"/>
    </row>
    <row r="18" spans="2:4" x14ac:dyDescent="0.25">
      <c r="B18" s="103" t="s">
        <v>198</v>
      </c>
      <c r="C18" s="326">
        <f>SUM('Report for Submission'!D66:F66,'Report for Submission'!D76:F76,'Report for Submission'!D86:F86,'Report for Submission'!D96:F96)</f>
        <v>459192.53</v>
      </c>
      <c r="D18" s="327"/>
    </row>
    <row r="19" spans="2:4" x14ac:dyDescent="0.25">
      <c r="B19" s="103" t="s">
        <v>545</v>
      </c>
      <c r="C19" s="324">
        <f>SUM(D21:D25)</f>
        <v>0</v>
      </c>
      <c r="D19" s="325"/>
    </row>
    <row r="20" spans="2:4" x14ac:dyDescent="0.25">
      <c r="B20" s="104" t="s">
        <v>539</v>
      </c>
      <c r="C20" s="105" t="s">
        <v>540</v>
      </c>
      <c r="D20" s="106" t="s">
        <v>541</v>
      </c>
    </row>
    <row r="21" spans="2:4" ht="35.1" customHeight="1" x14ac:dyDescent="0.25">
      <c r="B21" s="107"/>
      <c r="C21" s="108"/>
      <c r="D21" s="109">
        <f>$C$18*C21</f>
        <v>0</v>
      </c>
    </row>
    <row r="22" spans="2:4" ht="35.1" customHeight="1" x14ac:dyDescent="0.25">
      <c r="B22" s="110"/>
      <c r="C22" s="108"/>
      <c r="D22" s="109">
        <f>$C$18*C22</f>
        <v>0</v>
      </c>
    </row>
    <row r="23" spans="2:4" ht="35.1" customHeight="1" x14ac:dyDescent="0.25">
      <c r="B23" s="111"/>
      <c r="C23" s="108"/>
      <c r="D23" s="109">
        <f>$C$18*C23</f>
        <v>0</v>
      </c>
    </row>
    <row r="24" spans="2:4" ht="35.1" customHeight="1" x14ac:dyDescent="0.25">
      <c r="B24" s="111"/>
      <c r="C24" s="108"/>
      <c r="D24" s="109">
        <f>$C$18*C24</f>
        <v>0</v>
      </c>
    </row>
    <row r="25" spans="2:4" ht="35.1" customHeight="1" thickBot="1" x14ac:dyDescent="0.3">
      <c r="B25" s="112"/>
      <c r="C25" s="108"/>
      <c r="D25" s="109">
        <f>$C$18*C25</f>
        <v>0</v>
      </c>
    </row>
    <row r="26" spans="2:4" ht="15.75" thickBot="1" x14ac:dyDescent="0.3"/>
    <row r="27" spans="2:4" x14ac:dyDescent="0.25">
      <c r="B27" s="328" t="s">
        <v>543</v>
      </c>
      <c r="C27" s="329"/>
      <c r="D27" s="330"/>
    </row>
    <row r="28" spans="2:4" ht="15.75" thickBot="1" x14ac:dyDescent="0.3">
      <c r="B28" s="331"/>
      <c r="C28" s="332"/>
      <c r="D28" s="333"/>
    </row>
    <row r="29" spans="2:4" x14ac:dyDescent="0.25">
      <c r="B29" s="103" t="s">
        <v>198</v>
      </c>
      <c r="C29" s="326">
        <f>SUM('Report for Submission'!D108:F108,'Report for Submission'!D118:F118,'Report for Submission'!D128:F128,'Report for Submission'!D138:F138)</f>
        <v>0</v>
      </c>
      <c r="D29" s="327"/>
    </row>
    <row r="30" spans="2:4" x14ac:dyDescent="0.25">
      <c r="B30" s="103" t="s">
        <v>545</v>
      </c>
      <c r="C30" s="324">
        <f>SUM(D32:D36)</f>
        <v>0</v>
      </c>
      <c r="D30" s="325"/>
    </row>
    <row r="31" spans="2:4" x14ac:dyDescent="0.25">
      <c r="B31" s="104" t="s">
        <v>539</v>
      </c>
      <c r="C31" s="105" t="s">
        <v>540</v>
      </c>
      <c r="D31" s="106" t="s">
        <v>541</v>
      </c>
    </row>
    <row r="32" spans="2:4" ht="35.1" customHeight="1" x14ac:dyDescent="0.25">
      <c r="B32" s="107"/>
      <c r="C32" s="108"/>
      <c r="D32" s="109">
        <f>$C$29*C32</f>
        <v>0</v>
      </c>
    </row>
    <row r="33" spans="2:4" ht="35.1" customHeight="1" x14ac:dyDescent="0.25">
      <c r="B33" s="110"/>
      <c r="C33" s="108"/>
      <c r="D33" s="109">
        <f>$C$29*C33</f>
        <v>0</v>
      </c>
    </row>
    <row r="34" spans="2:4" ht="35.1" customHeight="1" x14ac:dyDescent="0.25">
      <c r="B34" s="111"/>
      <c r="C34" s="108"/>
      <c r="D34" s="109">
        <f>$C$29*C34</f>
        <v>0</v>
      </c>
    </row>
    <row r="35" spans="2:4" ht="35.1" customHeight="1" x14ac:dyDescent="0.25">
      <c r="B35" s="111"/>
      <c r="C35" s="108"/>
      <c r="D35" s="109">
        <f>$C$29*C35</f>
        <v>0</v>
      </c>
    </row>
    <row r="36" spans="2:4" ht="35.1" customHeight="1" thickBot="1" x14ac:dyDescent="0.3">
      <c r="B36" s="112"/>
      <c r="C36" s="108"/>
      <c r="D36" s="109">
        <f>$C$29*C36</f>
        <v>0</v>
      </c>
    </row>
    <row r="37" spans="2:4" ht="15.75" thickBot="1" x14ac:dyDescent="0.3"/>
    <row r="38" spans="2:4" x14ac:dyDescent="0.25">
      <c r="B38" s="328" t="s">
        <v>544</v>
      </c>
      <c r="C38" s="329"/>
      <c r="D38" s="330"/>
    </row>
    <row r="39" spans="2:4" ht="15.75" thickBot="1" x14ac:dyDescent="0.3">
      <c r="B39" s="331"/>
      <c r="C39" s="332"/>
      <c r="D39" s="333"/>
    </row>
    <row r="40" spans="2:4" x14ac:dyDescent="0.25">
      <c r="B40" s="103" t="s">
        <v>198</v>
      </c>
      <c r="C40" s="326">
        <f>SUM('Report for Submission'!D150:F150,'Report for Submission'!D160:F160,'Report for Submission'!D170:F170,'Report for Submission'!D180:F180)</f>
        <v>0</v>
      </c>
      <c r="D40" s="327"/>
    </row>
    <row r="41" spans="2:4" x14ac:dyDescent="0.25">
      <c r="B41" s="103" t="s">
        <v>545</v>
      </c>
      <c r="C41" s="324">
        <f>SUM(D43:D47)</f>
        <v>0</v>
      </c>
      <c r="D41" s="325"/>
    </row>
    <row r="42" spans="2:4" x14ac:dyDescent="0.25">
      <c r="B42" s="104" t="s">
        <v>539</v>
      </c>
      <c r="C42" s="105" t="s">
        <v>540</v>
      </c>
      <c r="D42" s="106" t="s">
        <v>541</v>
      </c>
    </row>
    <row r="43" spans="2:4" ht="35.1" customHeight="1" x14ac:dyDescent="0.25">
      <c r="B43" s="107"/>
      <c r="C43" s="108"/>
      <c r="D43" s="109">
        <f>$C$40*C43</f>
        <v>0</v>
      </c>
    </row>
    <row r="44" spans="2:4" ht="35.1" customHeight="1" x14ac:dyDescent="0.25">
      <c r="B44" s="110"/>
      <c r="C44" s="108"/>
      <c r="D44" s="109">
        <f>$C$40*C44</f>
        <v>0</v>
      </c>
    </row>
    <row r="45" spans="2:4" ht="35.1" customHeight="1" x14ac:dyDescent="0.25">
      <c r="B45" s="111"/>
      <c r="C45" s="108"/>
      <c r="D45" s="109">
        <f>$C$40*C45</f>
        <v>0</v>
      </c>
    </row>
    <row r="46" spans="2:4" ht="35.1" customHeight="1" x14ac:dyDescent="0.25">
      <c r="B46" s="111"/>
      <c r="C46" s="108"/>
      <c r="D46" s="109">
        <f>$C$40*C46</f>
        <v>0</v>
      </c>
    </row>
    <row r="47" spans="2:4" ht="35.1" customHeight="1" thickBot="1" x14ac:dyDescent="0.3">
      <c r="B47" s="112"/>
      <c r="C47" s="108"/>
      <c r="D47" s="11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election activeCell="C8" sqref="C8"/>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6" customFormat="1" ht="15.75" x14ac:dyDescent="0.25">
      <c r="B2" s="346" t="s">
        <v>66</v>
      </c>
      <c r="C2" s="347"/>
      <c r="D2" s="347"/>
      <c r="E2" s="347"/>
      <c r="F2" s="348"/>
    </row>
    <row r="3" spans="2:6" s="96" customFormat="1" ht="16.5" thickBot="1" x14ac:dyDescent="0.3">
      <c r="B3" s="349"/>
      <c r="C3" s="350"/>
      <c r="D3" s="350"/>
      <c r="E3" s="350"/>
      <c r="F3" s="351"/>
    </row>
    <row r="4" spans="2:6" s="96" customFormat="1" ht="16.5" thickBot="1" x14ac:dyDescent="0.3"/>
    <row r="5" spans="2:6" s="96" customFormat="1" ht="16.5" thickBot="1" x14ac:dyDescent="0.3">
      <c r="B5" s="321" t="s">
        <v>19</v>
      </c>
      <c r="C5" s="322"/>
      <c r="D5" s="322"/>
      <c r="E5" s="322"/>
      <c r="F5" s="323"/>
    </row>
    <row r="6" spans="2:6" s="96" customFormat="1" ht="15.75" x14ac:dyDescent="0.25">
      <c r="B6" s="183"/>
      <c r="C6" s="179" t="s">
        <v>33</v>
      </c>
      <c r="D6" s="179" t="s">
        <v>179</v>
      </c>
      <c r="E6" s="179" t="s">
        <v>180</v>
      </c>
      <c r="F6" s="313" t="s">
        <v>19</v>
      </c>
    </row>
    <row r="7" spans="2:6" s="96" customFormat="1" ht="15.75" x14ac:dyDescent="0.25">
      <c r="B7" s="183"/>
      <c r="C7" s="178" t="str">
        <f>'Report for Submission'!D13</f>
        <v>UN WOMEN</v>
      </c>
      <c r="D7" s="178" t="str">
        <f>'Report for Submission'!E13</f>
        <v>UNOPS</v>
      </c>
      <c r="E7" s="178">
        <f>'Report for Submission'!F13</f>
        <v>0</v>
      </c>
      <c r="F7" s="314"/>
    </row>
    <row r="8" spans="2:6" s="96" customFormat="1" ht="31.5" x14ac:dyDescent="0.25">
      <c r="B8" s="175" t="s">
        <v>10</v>
      </c>
      <c r="C8" s="184">
        <f>'2) By Category'!D208</f>
        <v>0</v>
      </c>
      <c r="D8" s="184">
        <f>'2) By Category'!E208</f>
        <v>0</v>
      </c>
      <c r="E8" s="184">
        <f>'2) By Category'!F208</f>
        <v>0</v>
      </c>
      <c r="F8" s="180">
        <f t="shared" ref="F8:F15" si="0">SUM(C8:E8)</f>
        <v>0</v>
      </c>
    </row>
    <row r="9" spans="2:6" s="96" customFormat="1" ht="47.25" x14ac:dyDescent="0.25">
      <c r="B9" s="175" t="s">
        <v>11</v>
      </c>
      <c r="C9" s="184">
        <f>'2) By Category'!D209</f>
        <v>0</v>
      </c>
      <c r="D9" s="184">
        <f>'2) By Category'!E209</f>
        <v>0</v>
      </c>
      <c r="E9" s="184">
        <f>'2) By Category'!F209</f>
        <v>0</v>
      </c>
      <c r="F9" s="181">
        <f t="shared" si="0"/>
        <v>0</v>
      </c>
    </row>
    <row r="10" spans="2:6" s="96" customFormat="1" ht="78.75" x14ac:dyDescent="0.25">
      <c r="B10" s="175" t="s">
        <v>12</v>
      </c>
      <c r="C10" s="184">
        <f>'2) By Category'!D210</f>
        <v>0</v>
      </c>
      <c r="D10" s="184">
        <f>'2) By Category'!E210</f>
        <v>0</v>
      </c>
      <c r="E10" s="184">
        <f>'2) By Category'!F210</f>
        <v>0</v>
      </c>
      <c r="F10" s="181">
        <f t="shared" si="0"/>
        <v>0</v>
      </c>
    </row>
    <row r="11" spans="2:6" s="96" customFormat="1" ht="31.5" x14ac:dyDescent="0.25">
      <c r="B11" s="177" t="s">
        <v>13</v>
      </c>
      <c r="C11" s="184">
        <f>'2) By Category'!D211</f>
        <v>0</v>
      </c>
      <c r="D11" s="184">
        <f>'2) By Category'!E211</f>
        <v>0</v>
      </c>
      <c r="E11" s="184">
        <f>'2) By Category'!F211</f>
        <v>0</v>
      </c>
      <c r="F11" s="181">
        <f t="shared" si="0"/>
        <v>0</v>
      </c>
    </row>
    <row r="12" spans="2:6" s="96" customFormat="1" ht="15.75" x14ac:dyDescent="0.25">
      <c r="B12" s="175" t="s">
        <v>18</v>
      </c>
      <c r="C12" s="184">
        <f>'2) By Category'!D212</f>
        <v>0</v>
      </c>
      <c r="D12" s="184">
        <f>'2) By Category'!E212</f>
        <v>0</v>
      </c>
      <c r="E12" s="184">
        <f>'2) By Category'!F212</f>
        <v>0</v>
      </c>
      <c r="F12" s="181">
        <f t="shared" si="0"/>
        <v>0</v>
      </c>
    </row>
    <row r="13" spans="2:6" s="96" customFormat="1" ht="47.25" x14ac:dyDescent="0.25">
      <c r="B13" s="175" t="s">
        <v>14</v>
      </c>
      <c r="C13" s="184">
        <f>'2) By Category'!D213</f>
        <v>0</v>
      </c>
      <c r="D13" s="184">
        <f>'2) By Category'!E213</f>
        <v>0</v>
      </c>
      <c r="E13" s="184">
        <f>'2) By Category'!F213</f>
        <v>0</v>
      </c>
      <c r="F13" s="181">
        <f t="shared" si="0"/>
        <v>0</v>
      </c>
    </row>
    <row r="14" spans="2:6" s="96" customFormat="1" ht="48" thickBot="1" x14ac:dyDescent="0.3">
      <c r="B14" s="176" t="s">
        <v>184</v>
      </c>
      <c r="C14" s="185">
        <f>'2) By Category'!D214</f>
        <v>0</v>
      </c>
      <c r="D14" s="185">
        <f>'2) By Category'!E214</f>
        <v>0</v>
      </c>
      <c r="E14" s="185">
        <f>'2) By Category'!F214</f>
        <v>0</v>
      </c>
      <c r="F14" s="182">
        <f t="shared" si="0"/>
        <v>0</v>
      </c>
    </row>
    <row r="15" spans="2:6" s="96" customFormat="1" ht="30" customHeight="1" x14ac:dyDescent="0.25">
      <c r="B15" s="188" t="s">
        <v>572</v>
      </c>
      <c r="C15" s="189">
        <f>SUM(C8:C14)</f>
        <v>0</v>
      </c>
      <c r="D15" s="189">
        <f>SUM(D8:D14)</f>
        <v>0</v>
      </c>
      <c r="E15" s="189">
        <f>SUM(E8:E14)</f>
        <v>0</v>
      </c>
      <c r="F15" s="190">
        <f t="shared" si="0"/>
        <v>0</v>
      </c>
    </row>
    <row r="16" spans="2:6" s="186" customFormat="1" ht="19.5" customHeight="1" x14ac:dyDescent="0.25">
      <c r="B16" s="187" t="s">
        <v>559</v>
      </c>
      <c r="C16" s="191">
        <f>C15*0.07</f>
        <v>0</v>
      </c>
      <c r="D16" s="191">
        <f t="shared" ref="D16:F16" si="1">D15*0.07</f>
        <v>0</v>
      </c>
      <c r="E16" s="191">
        <f t="shared" si="1"/>
        <v>0</v>
      </c>
      <c r="F16" s="191">
        <f t="shared" si="1"/>
        <v>0</v>
      </c>
    </row>
    <row r="17" spans="2:6" s="186" customFormat="1" ht="25.5" customHeight="1" thickBot="1" x14ac:dyDescent="0.3">
      <c r="B17" s="192" t="s">
        <v>65</v>
      </c>
      <c r="C17" s="193">
        <f>C15+C16</f>
        <v>0</v>
      </c>
      <c r="D17" s="193">
        <f t="shared" ref="D17:F17" si="2">D15+D16</f>
        <v>0</v>
      </c>
      <c r="E17" s="193">
        <f t="shared" si="2"/>
        <v>0</v>
      </c>
      <c r="F17" s="193">
        <f t="shared" si="2"/>
        <v>0</v>
      </c>
    </row>
    <row r="18" spans="2:6" s="96" customFormat="1" ht="16.5" thickBot="1" x14ac:dyDescent="0.3"/>
    <row r="19" spans="2:6" s="96" customFormat="1" ht="15.75" customHeight="1" x14ac:dyDescent="0.25">
      <c r="B19" s="343" t="s">
        <v>29</v>
      </c>
      <c r="C19" s="344"/>
      <c r="D19" s="344"/>
      <c r="E19" s="344"/>
      <c r="F19" s="345"/>
    </row>
    <row r="20" spans="2:6" ht="15.75" x14ac:dyDescent="0.25">
      <c r="B20" s="33"/>
      <c r="C20" s="31" t="s">
        <v>181</v>
      </c>
      <c r="D20" s="31" t="s">
        <v>182</v>
      </c>
      <c r="E20" s="31" t="s">
        <v>183</v>
      </c>
      <c r="F20" s="34" t="s">
        <v>31</v>
      </c>
    </row>
    <row r="21" spans="2:6" ht="15.75" x14ac:dyDescent="0.25">
      <c r="B21" s="33"/>
      <c r="C21" s="31" t="str">
        <f>'Report for Submission'!D13</f>
        <v>UN WOMEN</v>
      </c>
      <c r="D21" s="31" t="str">
        <f>'Report for Submission'!E13</f>
        <v>UNOPS</v>
      </c>
      <c r="E21" s="31">
        <f>'Report for Submission'!F13</f>
        <v>0</v>
      </c>
      <c r="F21" s="34"/>
    </row>
    <row r="22" spans="2:6" ht="23.25" customHeight="1" x14ac:dyDescent="0.25">
      <c r="B22" s="32" t="s">
        <v>30</v>
      </c>
      <c r="C22" s="30">
        <f>'Report for Submission'!D206</f>
        <v>700000.25522000005</v>
      </c>
      <c r="D22" s="30">
        <f>'Report for Submission'!E206</f>
        <v>350000.20999999996</v>
      </c>
      <c r="E22" s="30">
        <f>'Report for Submission'!F206</f>
        <v>0</v>
      </c>
      <c r="F22" s="9">
        <f>'Report for Submission'!H206</f>
        <v>0.7</v>
      </c>
    </row>
    <row r="23" spans="2:6" ht="24.75" customHeight="1" x14ac:dyDescent="0.25">
      <c r="B23" s="32" t="s">
        <v>32</v>
      </c>
      <c r="C23" s="30">
        <f>'Report for Submission'!D207</f>
        <v>300000.10938000004</v>
      </c>
      <c r="D23" s="30">
        <f>'Report for Submission'!E207</f>
        <v>150000.09</v>
      </c>
      <c r="E23" s="30">
        <f>'Report for Submission'!F207</f>
        <v>0</v>
      </c>
      <c r="F23" s="9">
        <f>'Report for Submission'!H207</f>
        <v>0.3</v>
      </c>
    </row>
    <row r="24" spans="2:6" ht="24.75" customHeight="1" thickBot="1" x14ac:dyDescent="0.3">
      <c r="B24" s="10" t="s">
        <v>578</v>
      </c>
      <c r="C24" s="35">
        <f>'Report for Submission'!D208</f>
        <v>0</v>
      </c>
      <c r="D24" s="35">
        <f>'Report for Submission'!E208</f>
        <v>0</v>
      </c>
      <c r="E24" s="35">
        <f>'Report for Submission'!F208</f>
        <v>0</v>
      </c>
      <c r="F24" s="11">
        <f>'Report for Submission'!H208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'Report for Submission'!$G$200</xm:f>
            <x14:dxf>
              <font>
                <color rgb="FF9C0006"/>
              </font>
              <fill>
                <patternFill>
                  <bgColor rgb="FFFFC7CE"/>
                </patternFill>
              </fill>
            </x14:dxf>
          </x14:cfRule>
          <xm:sqref>F17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9">
        <v>0</v>
      </c>
    </row>
    <row r="2" spans="1:1" x14ac:dyDescent="0.25">
      <c r="A2" s="169">
        <v>0.2</v>
      </c>
    </row>
    <row r="3" spans="1:1" x14ac:dyDescent="0.25">
      <c r="A3" s="169">
        <v>0.4</v>
      </c>
    </row>
    <row r="4" spans="1:1" x14ac:dyDescent="0.25">
      <c r="A4" s="169">
        <v>0.6</v>
      </c>
    </row>
    <row r="5" spans="1:1" x14ac:dyDescent="0.25">
      <c r="A5" s="169">
        <v>0.8</v>
      </c>
    </row>
    <row r="6" spans="1:1" x14ac:dyDescent="0.25">
      <c r="A6" s="169">
        <v>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7" t="s">
        <v>199</v>
      </c>
      <c r="B1" s="98" t="s">
        <v>200</v>
      </c>
    </row>
    <row r="2" spans="1:2" x14ac:dyDescent="0.25">
      <c r="A2" s="99" t="s">
        <v>201</v>
      </c>
      <c r="B2" s="100" t="s">
        <v>202</v>
      </c>
    </row>
    <row r="3" spans="1:2" x14ac:dyDescent="0.25">
      <c r="A3" s="99" t="s">
        <v>203</v>
      </c>
      <c r="B3" s="100" t="s">
        <v>204</v>
      </c>
    </row>
    <row r="4" spans="1:2" x14ac:dyDescent="0.25">
      <c r="A4" s="99" t="s">
        <v>205</v>
      </c>
      <c r="B4" s="100" t="s">
        <v>206</v>
      </c>
    </row>
    <row r="5" spans="1:2" x14ac:dyDescent="0.25">
      <c r="A5" s="99" t="s">
        <v>207</v>
      </c>
      <c r="B5" s="100" t="s">
        <v>208</v>
      </c>
    </row>
    <row r="6" spans="1:2" x14ac:dyDescent="0.25">
      <c r="A6" s="99" t="s">
        <v>209</v>
      </c>
      <c r="B6" s="100" t="s">
        <v>210</v>
      </c>
    </row>
    <row r="7" spans="1:2" x14ac:dyDescent="0.25">
      <c r="A7" s="99" t="s">
        <v>211</v>
      </c>
      <c r="B7" s="100" t="s">
        <v>212</v>
      </c>
    </row>
    <row r="8" spans="1:2" x14ac:dyDescent="0.25">
      <c r="A8" s="99" t="s">
        <v>213</v>
      </c>
      <c r="B8" s="100" t="s">
        <v>214</v>
      </c>
    </row>
    <row r="9" spans="1:2" x14ac:dyDescent="0.25">
      <c r="A9" s="99" t="s">
        <v>215</v>
      </c>
      <c r="B9" s="100" t="s">
        <v>216</v>
      </c>
    </row>
    <row r="10" spans="1:2" x14ac:dyDescent="0.25">
      <c r="A10" s="99" t="s">
        <v>217</v>
      </c>
      <c r="B10" s="100" t="s">
        <v>218</v>
      </c>
    </row>
    <row r="11" spans="1:2" x14ac:dyDescent="0.25">
      <c r="A11" s="99" t="s">
        <v>219</v>
      </c>
      <c r="B11" s="100" t="s">
        <v>220</v>
      </c>
    </row>
    <row r="12" spans="1:2" x14ac:dyDescent="0.25">
      <c r="A12" s="99" t="s">
        <v>221</v>
      </c>
      <c r="B12" s="100" t="s">
        <v>222</v>
      </c>
    </row>
    <row r="13" spans="1:2" x14ac:dyDescent="0.25">
      <c r="A13" s="99" t="s">
        <v>223</v>
      </c>
      <c r="B13" s="100" t="s">
        <v>224</v>
      </c>
    </row>
    <row r="14" spans="1:2" x14ac:dyDescent="0.25">
      <c r="A14" s="99" t="s">
        <v>225</v>
      </c>
      <c r="B14" s="100" t="s">
        <v>226</v>
      </c>
    </row>
    <row r="15" spans="1:2" x14ac:dyDescent="0.25">
      <c r="A15" s="99" t="s">
        <v>227</v>
      </c>
      <c r="B15" s="100" t="s">
        <v>228</v>
      </c>
    </row>
    <row r="16" spans="1:2" x14ac:dyDescent="0.25">
      <c r="A16" s="99" t="s">
        <v>229</v>
      </c>
      <c r="B16" s="100" t="s">
        <v>230</v>
      </c>
    </row>
    <row r="17" spans="1:2" x14ac:dyDescent="0.25">
      <c r="A17" s="99" t="s">
        <v>231</v>
      </c>
      <c r="B17" s="100" t="s">
        <v>232</v>
      </c>
    </row>
    <row r="18" spans="1:2" x14ac:dyDescent="0.25">
      <c r="A18" s="99" t="s">
        <v>233</v>
      </c>
      <c r="B18" s="100" t="s">
        <v>234</v>
      </c>
    </row>
    <row r="19" spans="1:2" x14ac:dyDescent="0.25">
      <c r="A19" s="99" t="s">
        <v>235</v>
      </c>
      <c r="B19" s="100" t="s">
        <v>236</v>
      </c>
    </row>
    <row r="20" spans="1:2" x14ac:dyDescent="0.25">
      <c r="A20" s="99" t="s">
        <v>237</v>
      </c>
      <c r="B20" s="100" t="s">
        <v>238</v>
      </c>
    </row>
    <row r="21" spans="1:2" x14ac:dyDescent="0.25">
      <c r="A21" s="99" t="s">
        <v>239</v>
      </c>
      <c r="B21" s="100" t="s">
        <v>240</v>
      </c>
    </row>
    <row r="22" spans="1:2" x14ac:dyDescent="0.25">
      <c r="A22" s="99" t="s">
        <v>241</v>
      </c>
      <c r="B22" s="100" t="s">
        <v>242</v>
      </c>
    </row>
    <row r="23" spans="1:2" x14ac:dyDescent="0.25">
      <c r="A23" s="99" t="s">
        <v>243</v>
      </c>
      <c r="B23" s="100" t="s">
        <v>244</v>
      </c>
    </row>
    <row r="24" spans="1:2" x14ac:dyDescent="0.25">
      <c r="A24" s="99" t="s">
        <v>245</v>
      </c>
      <c r="B24" s="100" t="s">
        <v>246</v>
      </c>
    </row>
    <row r="25" spans="1:2" x14ac:dyDescent="0.25">
      <c r="A25" s="99" t="s">
        <v>247</v>
      </c>
      <c r="B25" s="100" t="s">
        <v>248</v>
      </c>
    </row>
    <row r="26" spans="1:2" x14ac:dyDescent="0.25">
      <c r="A26" s="99" t="s">
        <v>249</v>
      </c>
      <c r="B26" s="100" t="s">
        <v>250</v>
      </c>
    </row>
    <row r="27" spans="1:2" x14ac:dyDescent="0.25">
      <c r="A27" s="99" t="s">
        <v>251</v>
      </c>
      <c r="B27" s="100" t="s">
        <v>252</v>
      </c>
    </row>
    <row r="28" spans="1:2" x14ac:dyDescent="0.25">
      <c r="A28" s="99" t="s">
        <v>253</v>
      </c>
      <c r="B28" s="100" t="s">
        <v>254</v>
      </c>
    </row>
    <row r="29" spans="1:2" x14ac:dyDescent="0.25">
      <c r="A29" s="99" t="s">
        <v>255</v>
      </c>
      <c r="B29" s="100" t="s">
        <v>256</v>
      </c>
    </row>
    <row r="30" spans="1:2" x14ac:dyDescent="0.25">
      <c r="A30" s="99" t="s">
        <v>257</v>
      </c>
      <c r="B30" s="100" t="s">
        <v>258</v>
      </c>
    </row>
    <row r="31" spans="1:2" x14ac:dyDescent="0.25">
      <c r="A31" s="99" t="s">
        <v>259</v>
      </c>
      <c r="B31" s="100" t="s">
        <v>260</v>
      </c>
    </row>
    <row r="32" spans="1:2" x14ac:dyDescent="0.25">
      <c r="A32" s="99" t="s">
        <v>261</v>
      </c>
      <c r="B32" s="100" t="s">
        <v>262</v>
      </c>
    </row>
    <row r="33" spans="1:2" x14ac:dyDescent="0.25">
      <c r="A33" s="99" t="s">
        <v>263</v>
      </c>
      <c r="B33" s="100" t="s">
        <v>264</v>
      </c>
    </row>
    <row r="34" spans="1:2" x14ac:dyDescent="0.25">
      <c r="A34" s="99" t="s">
        <v>265</v>
      </c>
      <c r="B34" s="100" t="s">
        <v>266</v>
      </c>
    </row>
    <row r="35" spans="1:2" x14ac:dyDescent="0.25">
      <c r="A35" s="99" t="s">
        <v>267</v>
      </c>
      <c r="B35" s="100" t="s">
        <v>268</v>
      </c>
    </row>
    <row r="36" spans="1:2" x14ac:dyDescent="0.25">
      <c r="A36" s="99" t="s">
        <v>269</v>
      </c>
      <c r="B36" s="100" t="s">
        <v>270</v>
      </c>
    </row>
    <row r="37" spans="1:2" x14ac:dyDescent="0.25">
      <c r="A37" s="99" t="s">
        <v>271</v>
      </c>
      <c r="B37" s="100" t="s">
        <v>272</v>
      </c>
    </row>
    <row r="38" spans="1:2" x14ac:dyDescent="0.25">
      <c r="A38" s="99" t="s">
        <v>273</v>
      </c>
      <c r="B38" s="100" t="s">
        <v>274</v>
      </c>
    </row>
    <row r="39" spans="1:2" x14ac:dyDescent="0.25">
      <c r="A39" s="99" t="s">
        <v>275</v>
      </c>
      <c r="B39" s="100" t="s">
        <v>276</v>
      </c>
    </row>
    <row r="40" spans="1:2" x14ac:dyDescent="0.25">
      <c r="A40" s="99" t="s">
        <v>277</v>
      </c>
      <c r="B40" s="100" t="s">
        <v>278</v>
      </c>
    </row>
    <row r="41" spans="1:2" x14ac:dyDescent="0.25">
      <c r="A41" s="99" t="s">
        <v>279</v>
      </c>
      <c r="B41" s="100" t="s">
        <v>280</v>
      </c>
    </row>
    <row r="42" spans="1:2" x14ac:dyDescent="0.25">
      <c r="A42" s="99" t="s">
        <v>281</v>
      </c>
      <c r="B42" s="100" t="s">
        <v>282</v>
      </c>
    </row>
    <row r="43" spans="1:2" x14ac:dyDescent="0.25">
      <c r="A43" s="99" t="s">
        <v>283</v>
      </c>
      <c r="B43" s="100" t="s">
        <v>284</v>
      </c>
    </row>
    <row r="44" spans="1:2" x14ac:dyDescent="0.25">
      <c r="A44" s="99" t="s">
        <v>285</v>
      </c>
      <c r="B44" s="100" t="s">
        <v>286</v>
      </c>
    </row>
    <row r="45" spans="1:2" x14ac:dyDescent="0.25">
      <c r="A45" s="99" t="s">
        <v>287</v>
      </c>
      <c r="B45" s="100" t="s">
        <v>288</v>
      </c>
    </row>
    <row r="46" spans="1:2" x14ac:dyDescent="0.25">
      <c r="A46" s="99" t="s">
        <v>289</v>
      </c>
      <c r="B46" s="100" t="s">
        <v>290</v>
      </c>
    </row>
    <row r="47" spans="1:2" x14ac:dyDescent="0.25">
      <c r="A47" s="99" t="s">
        <v>291</v>
      </c>
      <c r="B47" s="100" t="s">
        <v>292</v>
      </c>
    </row>
    <row r="48" spans="1:2" x14ac:dyDescent="0.25">
      <c r="A48" s="99" t="s">
        <v>293</v>
      </c>
      <c r="B48" s="100" t="s">
        <v>294</v>
      </c>
    </row>
    <row r="49" spans="1:2" x14ac:dyDescent="0.25">
      <c r="A49" s="99" t="s">
        <v>295</v>
      </c>
      <c r="B49" s="100" t="s">
        <v>296</v>
      </c>
    </row>
    <row r="50" spans="1:2" x14ac:dyDescent="0.25">
      <c r="A50" s="99" t="s">
        <v>297</v>
      </c>
      <c r="B50" s="100" t="s">
        <v>298</v>
      </c>
    </row>
    <row r="51" spans="1:2" x14ac:dyDescent="0.25">
      <c r="A51" s="99" t="s">
        <v>299</v>
      </c>
      <c r="B51" s="100" t="s">
        <v>300</v>
      </c>
    </row>
    <row r="52" spans="1:2" x14ac:dyDescent="0.25">
      <c r="A52" s="99" t="s">
        <v>301</v>
      </c>
      <c r="B52" s="100" t="s">
        <v>302</v>
      </c>
    </row>
    <row r="53" spans="1:2" x14ac:dyDescent="0.25">
      <c r="A53" s="99" t="s">
        <v>303</v>
      </c>
      <c r="B53" s="100" t="s">
        <v>304</v>
      </c>
    </row>
    <row r="54" spans="1:2" x14ac:dyDescent="0.25">
      <c r="A54" s="99" t="s">
        <v>305</v>
      </c>
      <c r="B54" s="100" t="s">
        <v>306</v>
      </c>
    </row>
    <row r="55" spans="1:2" x14ac:dyDescent="0.25">
      <c r="A55" s="99" t="s">
        <v>307</v>
      </c>
      <c r="B55" s="100" t="s">
        <v>308</v>
      </c>
    </row>
    <row r="56" spans="1:2" x14ac:dyDescent="0.25">
      <c r="A56" s="99" t="s">
        <v>309</v>
      </c>
      <c r="B56" s="100" t="s">
        <v>310</v>
      </c>
    </row>
    <row r="57" spans="1:2" x14ac:dyDescent="0.25">
      <c r="A57" s="99" t="s">
        <v>311</v>
      </c>
      <c r="B57" s="100" t="s">
        <v>312</v>
      </c>
    </row>
    <row r="58" spans="1:2" x14ac:dyDescent="0.25">
      <c r="A58" s="99" t="s">
        <v>313</v>
      </c>
      <c r="B58" s="100" t="s">
        <v>314</v>
      </c>
    </row>
    <row r="59" spans="1:2" x14ac:dyDescent="0.25">
      <c r="A59" s="99" t="s">
        <v>315</v>
      </c>
      <c r="B59" s="100" t="s">
        <v>316</v>
      </c>
    </row>
    <row r="60" spans="1:2" x14ac:dyDescent="0.25">
      <c r="A60" s="99" t="s">
        <v>317</v>
      </c>
      <c r="B60" s="100" t="s">
        <v>318</v>
      </c>
    </row>
    <row r="61" spans="1:2" x14ac:dyDescent="0.25">
      <c r="A61" s="99" t="s">
        <v>319</v>
      </c>
      <c r="B61" s="100" t="s">
        <v>320</v>
      </c>
    </row>
    <row r="62" spans="1:2" x14ac:dyDescent="0.25">
      <c r="A62" s="99" t="s">
        <v>321</v>
      </c>
      <c r="B62" s="100" t="s">
        <v>322</v>
      </c>
    </row>
    <row r="63" spans="1:2" x14ac:dyDescent="0.25">
      <c r="A63" s="99" t="s">
        <v>323</v>
      </c>
      <c r="B63" s="100" t="s">
        <v>324</v>
      </c>
    </row>
    <row r="64" spans="1:2" x14ac:dyDescent="0.25">
      <c r="A64" s="99" t="s">
        <v>325</v>
      </c>
      <c r="B64" s="100" t="s">
        <v>326</v>
      </c>
    </row>
    <row r="65" spans="1:2" x14ac:dyDescent="0.25">
      <c r="A65" s="99" t="s">
        <v>327</v>
      </c>
      <c r="B65" s="100" t="s">
        <v>328</v>
      </c>
    </row>
    <row r="66" spans="1:2" x14ac:dyDescent="0.25">
      <c r="A66" s="99" t="s">
        <v>329</v>
      </c>
      <c r="B66" s="100" t="s">
        <v>330</v>
      </c>
    </row>
    <row r="67" spans="1:2" x14ac:dyDescent="0.25">
      <c r="A67" s="99" t="s">
        <v>331</v>
      </c>
      <c r="B67" s="100" t="s">
        <v>332</v>
      </c>
    </row>
    <row r="68" spans="1:2" x14ac:dyDescent="0.25">
      <c r="A68" s="99" t="s">
        <v>333</v>
      </c>
      <c r="B68" s="100" t="s">
        <v>334</v>
      </c>
    </row>
    <row r="69" spans="1:2" x14ac:dyDescent="0.25">
      <c r="A69" s="99" t="s">
        <v>335</v>
      </c>
      <c r="B69" s="100" t="s">
        <v>336</v>
      </c>
    </row>
    <row r="70" spans="1:2" x14ac:dyDescent="0.25">
      <c r="A70" s="99" t="s">
        <v>337</v>
      </c>
      <c r="B70" s="100" t="s">
        <v>338</v>
      </c>
    </row>
    <row r="71" spans="1:2" x14ac:dyDescent="0.25">
      <c r="A71" s="99" t="s">
        <v>339</v>
      </c>
      <c r="B71" s="100" t="s">
        <v>340</v>
      </c>
    </row>
    <row r="72" spans="1:2" x14ac:dyDescent="0.25">
      <c r="A72" s="99" t="s">
        <v>341</v>
      </c>
      <c r="B72" s="100" t="s">
        <v>342</v>
      </c>
    </row>
    <row r="73" spans="1:2" x14ac:dyDescent="0.25">
      <c r="A73" s="99" t="s">
        <v>343</v>
      </c>
      <c r="B73" s="100" t="s">
        <v>344</v>
      </c>
    </row>
    <row r="74" spans="1:2" x14ac:dyDescent="0.25">
      <c r="A74" s="99" t="s">
        <v>345</v>
      </c>
      <c r="B74" s="100" t="s">
        <v>346</v>
      </c>
    </row>
    <row r="75" spans="1:2" x14ac:dyDescent="0.25">
      <c r="A75" s="99" t="s">
        <v>347</v>
      </c>
      <c r="B75" s="101" t="s">
        <v>348</v>
      </c>
    </row>
    <row r="76" spans="1:2" x14ac:dyDescent="0.25">
      <c r="A76" s="99" t="s">
        <v>349</v>
      </c>
      <c r="B76" s="101" t="s">
        <v>350</v>
      </c>
    </row>
    <row r="77" spans="1:2" x14ac:dyDescent="0.25">
      <c r="A77" s="99" t="s">
        <v>351</v>
      </c>
      <c r="B77" s="101" t="s">
        <v>352</v>
      </c>
    </row>
    <row r="78" spans="1:2" x14ac:dyDescent="0.25">
      <c r="A78" s="99" t="s">
        <v>353</v>
      </c>
      <c r="B78" s="101" t="s">
        <v>354</v>
      </c>
    </row>
    <row r="79" spans="1:2" x14ac:dyDescent="0.25">
      <c r="A79" s="99" t="s">
        <v>355</v>
      </c>
      <c r="B79" s="101" t="s">
        <v>356</v>
      </c>
    </row>
    <row r="80" spans="1:2" x14ac:dyDescent="0.25">
      <c r="A80" s="99" t="s">
        <v>357</v>
      </c>
      <c r="B80" s="101" t="s">
        <v>358</v>
      </c>
    </row>
    <row r="81" spans="1:2" x14ac:dyDescent="0.25">
      <c r="A81" s="99" t="s">
        <v>359</v>
      </c>
      <c r="B81" s="101" t="s">
        <v>360</v>
      </c>
    </row>
    <row r="82" spans="1:2" x14ac:dyDescent="0.25">
      <c r="A82" s="99" t="s">
        <v>361</v>
      </c>
      <c r="B82" s="101" t="s">
        <v>362</v>
      </c>
    </row>
    <row r="83" spans="1:2" x14ac:dyDescent="0.25">
      <c r="A83" s="99" t="s">
        <v>363</v>
      </c>
      <c r="B83" s="101" t="s">
        <v>364</v>
      </c>
    </row>
    <row r="84" spans="1:2" x14ac:dyDescent="0.25">
      <c r="A84" s="99" t="s">
        <v>365</v>
      </c>
      <c r="B84" s="101" t="s">
        <v>366</v>
      </c>
    </row>
    <row r="85" spans="1:2" x14ac:dyDescent="0.25">
      <c r="A85" s="99" t="s">
        <v>367</v>
      </c>
      <c r="B85" s="101" t="s">
        <v>368</v>
      </c>
    </row>
    <row r="86" spans="1:2" x14ac:dyDescent="0.25">
      <c r="A86" s="99" t="s">
        <v>369</v>
      </c>
      <c r="B86" s="101" t="s">
        <v>370</v>
      </c>
    </row>
    <row r="87" spans="1:2" x14ac:dyDescent="0.25">
      <c r="A87" s="99" t="s">
        <v>371</v>
      </c>
      <c r="B87" s="101" t="s">
        <v>372</v>
      </c>
    </row>
    <row r="88" spans="1:2" x14ac:dyDescent="0.25">
      <c r="A88" s="99" t="s">
        <v>373</v>
      </c>
      <c r="B88" s="101" t="s">
        <v>374</v>
      </c>
    </row>
    <row r="89" spans="1:2" x14ac:dyDescent="0.25">
      <c r="A89" s="99" t="s">
        <v>375</v>
      </c>
      <c r="B89" s="101" t="s">
        <v>376</v>
      </c>
    </row>
    <row r="90" spans="1:2" x14ac:dyDescent="0.25">
      <c r="A90" s="99" t="s">
        <v>377</v>
      </c>
      <c r="B90" s="101" t="s">
        <v>378</v>
      </c>
    </row>
    <row r="91" spans="1:2" x14ac:dyDescent="0.25">
      <c r="A91" s="99" t="s">
        <v>379</v>
      </c>
      <c r="B91" s="101" t="s">
        <v>380</v>
      </c>
    </row>
    <row r="92" spans="1:2" x14ac:dyDescent="0.25">
      <c r="A92" s="99" t="s">
        <v>381</v>
      </c>
      <c r="B92" s="101" t="s">
        <v>382</v>
      </c>
    </row>
    <row r="93" spans="1:2" x14ac:dyDescent="0.25">
      <c r="A93" s="99" t="s">
        <v>383</v>
      </c>
      <c r="B93" s="101" t="s">
        <v>384</v>
      </c>
    </row>
    <row r="94" spans="1:2" x14ac:dyDescent="0.25">
      <c r="A94" s="99" t="s">
        <v>385</v>
      </c>
      <c r="B94" s="101" t="s">
        <v>386</v>
      </c>
    </row>
    <row r="95" spans="1:2" x14ac:dyDescent="0.25">
      <c r="A95" s="99" t="s">
        <v>387</v>
      </c>
      <c r="B95" s="101" t="s">
        <v>388</v>
      </c>
    </row>
    <row r="96" spans="1:2" x14ac:dyDescent="0.25">
      <c r="A96" s="99" t="s">
        <v>389</v>
      </c>
      <c r="B96" s="101" t="s">
        <v>390</v>
      </c>
    </row>
    <row r="97" spans="1:2" x14ac:dyDescent="0.25">
      <c r="A97" s="99" t="s">
        <v>391</v>
      </c>
      <c r="B97" s="101" t="s">
        <v>392</v>
      </c>
    </row>
    <row r="98" spans="1:2" x14ac:dyDescent="0.25">
      <c r="A98" s="99" t="s">
        <v>393</v>
      </c>
      <c r="B98" s="101" t="s">
        <v>394</v>
      </c>
    </row>
    <row r="99" spans="1:2" x14ac:dyDescent="0.25">
      <c r="A99" s="99" t="s">
        <v>395</v>
      </c>
      <c r="B99" s="101" t="s">
        <v>396</v>
      </c>
    </row>
    <row r="100" spans="1:2" x14ac:dyDescent="0.25">
      <c r="A100" s="99" t="s">
        <v>397</v>
      </c>
      <c r="B100" s="101" t="s">
        <v>398</v>
      </c>
    </row>
    <row r="101" spans="1:2" x14ac:dyDescent="0.25">
      <c r="A101" s="99" t="s">
        <v>399</v>
      </c>
      <c r="B101" s="101" t="s">
        <v>400</v>
      </c>
    </row>
    <row r="102" spans="1:2" x14ac:dyDescent="0.25">
      <c r="A102" s="99" t="s">
        <v>401</v>
      </c>
      <c r="B102" s="101" t="s">
        <v>402</v>
      </c>
    </row>
    <row r="103" spans="1:2" x14ac:dyDescent="0.25">
      <c r="A103" s="99" t="s">
        <v>403</v>
      </c>
      <c r="B103" s="101" t="s">
        <v>404</v>
      </c>
    </row>
    <row r="104" spans="1:2" x14ac:dyDescent="0.25">
      <c r="A104" s="99" t="s">
        <v>405</v>
      </c>
      <c r="B104" s="101" t="s">
        <v>406</v>
      </c>
    </row>
    <row r="105" spans="1:2" x14ac:dyDescent="0.25">
      <c r="A105" s="99" t="s">
        <v>407</v>
      </c>
      <c r="B105" s="101" t="s">
        <v>408</v>
      </c>
    </row>
    <row r="106" spans="1:2" x14ac:dyDescent="0.25">
      <c r="A106" s="99" t="s">
        <v>409</v>
      </c>
      <c r="B106" s="101" t="s">
        <v>410</v>
      </c>
    </row>
    <row r="107" spans="1:2" x14ac:dyDescent="0.25">
      <c r="A107" s="99" t="s">
        <v>411</v>
      </c>
      <c r="B107" s="101" t="s">
        <v>412</v>
      </c>
    </row>
    <row r="108" spans="1:2" x14ac:dyDescent="0.25">
      <c r="A108" s="99" t="s">
        <v>413</v>
      </c>
      <c r="B108" s="101" t="s">
        <v>414</v>
      </c>
    </row>
    <row r="109" spans="1:2" x14ac:dyDescent="0.25">
      <c r="A109" s="99" t="s">
        <v>415</v>
      </c>
      <c r="B109" s="101" t="s">
        <v>416</v>
      </c>
    </row>
    <row r="110" spans="1:2" x14ac:dyDescent="0.25">
      <c r="A110" s="99" t="s">
        <v>417</v>
      </c>
      <c r="B110" s="101" t="s">
        <v>418</v>
      </c>
    </row>
    <row r="111" spans="1:2" x14ac:dyDescent="0.25">
      <c r="A111" s="99" t="s">
        <v>419</v>
      </c>
      <c r="B111" s="101" t="s">
        <v>420</v>
      </c>
    </row>
    <row r="112" spans="1:2" x14ac:dyDescent="0.25">
      <c r="A112" s="99" t="s">
        <v>421</v>
      </c>
      <c r="B112" s="101" t="s">
        <v>422</v>
      </c>
    </row>
    <row r="113" spans="1:2" x14ac:dyDescent="0.25">
      <c r="A113" s="99" t="s">
        <v>423</v>
      </c>
      <c r="B113" s="101" t="s">
        <v>424</v>
      </c>
    </row>
    <row r="114" spans="1:2" x14ac:dyDescent="0.25">
      <c r="A114" s="99" t="s">
        <v>425</v>
      </c>
      <c r="B114" s="101" t="s">
        <v>426</v>
      </c>
    </row>
    <row r="115" spans="1:2" x14ac:dyDescent="0.25">
      <c r="A115" s="99" t="s">
        <v>427</v>
      </c>
      <c r="B115" s="101" t="s">
        <v>428</v>
      </c>
    </row>
    <row r="116" spans="1:2" x14ac:dyDescent="0.25">
      <c r="A116" s="99" t="s">
        <v>429</v>
      </c>
      <c r="B116" s="101" t="s">
        <v>430</v>
      </c>
    </row>
    <row r="117" spans="1:2" x14ac:dyDescent="0.25">
      <c r="A117" s="99" t="s">
        <v>431</v>
      </c>
      <c r="B117" s="101" t="s">
        <v>432</v>
      </c>
    </row>
    <row r="118" spans="1:2" x14ac:dyDescent="0.25">
      <c r="A118" s="99" t="s">
        <v>433</v>
      </c>
      <c r="B118" s="101" t="s">
        <v>434</v>
      </c>
    </row>
    <row r="119" spans="1:2" x14ac:dyDescent="0.25">
      <c r="A119" s="99" t="s">
        <v>435</v>
      </c>
      <c r="B119" s="101" t="s">
        <v>436</v>
      </c>
    </row>
    <row r="120" spans="1:2" x14ac:dyDescent="0.25">
      <c r="A120" s="99" t="s">
        <v>437</v>
      </c>
      <c r="B120" s="101" t="s">
        <v>438</v>
      </c>
    </row>
    <row r="121" spans="1:2" x14ac:dyDescent="0.25">
      <c r="A121" s="99" t="s">
        <v>439</v>
      </c>
      <c r="B121" s="101" t="s">
        <v>440</v>
      </c>
    </row>
    <row r="122" spans="1:2" x14ac:dyDescent="0.25">
      <c r="A122" s="99" t="s">
        <v>441</v>
      </c>
      <c r="B122" s="101" t="s">
        <v>442</v>
      </c>
    </row>
    <row r="123" spans="1:2" x14ac:dyDescent="0.25">
      <c r="A123" s="99" t="s">
        <v>443</v>
      </c>
      <c r="B123" s="101" t="s">
        <v>444</v>
      </c>
    </row>
    <row r="124" spans="1:2" x14ac:dyDescent="0.25">
      <c r="A124" s="99" t="s">
        <v>445</v>
      </c>
      <c r="B124" s="101" t="s">
        <v>446</v>
      </c>
    </row>
    <row r="125" spans="1:2" x14ac:dyDescent="0.25">
      <c r="A125" s="99" t="s">
        <v>447</v>
      </c>
      <c r="B125" s="101" t="s">
        <v>448</v>
      </c>
    </row>
    <row r="126" spans="1:2" x14ac:dyDescent="0.25">
      <c r="A126" s="99" t="s">
        <v>449</v>
      </c>
      <c r="B126" s="101" t="s">
        <v>450</v>
      </c>
    </row>
    <row r="127" spans="1:2" x14ac:dyDescent="0.25">
      <c r="A127" s="99" t="s">
        <v>451</v>
      </c>
      <c r="B127" s="101" t="s">
        <v>452</v>
      </c>
    </row>
    <row r="128" spans="1:2" x14ac:dyDescent="0.25">
      <c r="A128" s="99" t="s">
        <v>453</v>
      </c>
      <c r="B128" s="101" t="s">
        <v>454</v>
      </c>
    </row>
    <row r="129" spans="1:2" x14ac:dyDescent="0.25">
      <c r="A129" s="99" t="s">
        <v>455</v>
      </c>
      <c r="B129" s="101" t="s">
        <v>456</v>
      </c>
    </row>
    <row r="130" spans="1:2" x14ac:dyDescent="0.25">
      <c r="A130" s="99" t="s">
        <v>457</v>
      </c>
      <c r="B130" s="101" t="s">
        <v>458</v>
      </c>
    </row>
    <row r="131" spans="1:2" x14ac:dyDescent="0.25">
      <c r="A131" s="99" t="s">
        <v>459</v>
      </c>
      <c r="B131" s="101" t="s">
        <v>460</v>
      </c>
    </row>
    <row r="132" spans="1:2" x14ac:dyDescent="0.25">
      <c r="A132" s="99" t="s">
        <v>461</v>
      </c>
      <c r="B132" s="101" t="s">
        <v>462</v>
      </c>
    </row>
    <row r="133" spans="1:2" x14ac:dyDescent="0.25">
      <c r="A133" s="99" t="s">
        <v>463</v>
      </c>
      <c r="B133" s="101" t="s">
        <v>464</v>
      </c>
    </row>
    <row r="134" spans="1:2" x14ac:dyDescent="0.25">
      <c r="A134" s="99" t="s">
        <v>465</v>
      </c>
      <c r="B134" s="101" t="s">
        <v>466</v>
      </c>
    </row>
    <row r="135" spans="1:2" x14ac:dyDescent="0.25">
      <c r="A135" s="99" t="s">
        <v>467</v>
      </c>
      <c r="B135" s="101" t="s">
        <v>468</v>
      </c>
    </row>
    <row r="136" spans="1:2" x14ac:dyDescent="0.25">
      <c r="A136" s="99" t="s">
        <v>469</v>
      </c>
      <c r="B136" s="101" t="s">
        <v>470</v>
      </c>
    </row>
    <row r="137" spans="1:2" x14ac:dyDescent="0.25">
      <c r="A137" s="99" t="s">
        <v>471</v>
      </c>
      <c r="B137" s="101" t="s">
        <v>472</v>
      </c>
    </row>
    <row r="138" spans="1:2" x14ac:dyDescent="0.25">
      <c r="A138" s="99" t="s">
        <v>473</v>
      </c>
      <c r="B138" s="101" t="s">
        <v>474</v>
      </c>
    </row>
    <row r="139" spans="1:2" x14ac:dyDescent="0.25">
      <c r="A139" s="99" t="s">
        <v>475</v>
      </c>
      <c r="B139" s="101" t="s">
        <v>476</v>
      </c>
    </row>
    <row r="140" spans="1:2" x14ac:dyDescent="0.25">
      <c r="A140" s="99" t="s">
        <v>477</v>
      </c>
      <c r="B140" s="101" t="s">
        <v>478</v>
      </c>
    </row>
    <row r="141" spans="1:2" x14ac:dyDescent="0.25">
      <c r="A141" s="99" t="s">
        <v>479</v>
      </c>
      <c r="B141" s="101" t="s">
        <v>480</v>
      </c>
    </row>
    <row r="142" spans="1:2" x14ac:dyDescent="0.25">
      <c r="A142" s="99" t="s">
        <v>481</v>
      </c>
      <c r="B142" s="101" t="s">
        <v>482</v>
      </c>
    </row>
    <row r="143" spans="1:2" x14ac:dyDescent="0.25">
      <c r="A143" s="99" t="s">
        <v>483</v>
      </c>
      <c r="B143" s="101" t="s">
        <v>484</v>
      </c>
    </row>
    <row r="144" spans="1:2" x14ac:dyDescent="0.25">
      <c r="A144" s="99" t="s">
        <v>485</v>
      </c>
      <c r="B144" s="102" t="s">
        <v>486</v>
      </c>
    </row>
    <row r="145" spans="1:2" x14ac:dyDescent="0.25">
      <c r="A145" s="99" t="s">
        <v>487</v>
      </c>
      <c r="B145" s="101" t="s">
        <v>488</v>
      </c>
    </row>
    <row r="146" spans="1:2" x14ac:dyDescent="0.25">
      <c r="A146" s="99" t="s">
        <v>489</v>
      </c>
      <c r="B146" s="101" t="s">
        <v>490</v>
      </c>
    </row>
    <row r="147" spans="1:2" x14ac:dyDescent="0.25">
      <c r="A147" s="99" t="s">
        <v>491</v>
      </c>
      <c r="B147" s="101" t="s">
        <v>492</v>
      </c>
    </row>
    <row r="148" spans="1:2" x14ac:dyDescent="0.25">
      <c r="A148" s="99" t="s">
        <v>493</v>
      </c>
      <c r="B148" s="101" t="s">
        <v>494</v>
      </c>
    </row>
    <row r="149" spans="1:2" x14ac:dyDescent="0.25">
      <c r="A149" s="99" t="s">
        <v>495</v>
      </c>
      <c r="B149" s="101" t="s">
        <v>496</v>
      </c>
    </row>
    <row r="150" spans="1:2" x14ac:dyDescent="0.25">
      <c r="A150" s="99" t="s">
        <v>497</v>
      </c>
      <c r="B150" s="101" t="s">
        <v>498</v>
      </c>
    </row>
    <row r="151" spans="1:2" x14ac:dyDescent="0.25">
      <c r="A151" s="99" t="s">
        <v>499</v>
      </c>
      <c r="B151" s="101" t="s">
        <v>500</v>
      </c>
    </row>
    <row r="152" spans="1:2" x14ac:dyDescent="0.25">
      <c r="A152" s="99" t="s">
        <v>501</v>
      </c>
      <c r="B152" s="101" t="s">
        <v>502</v>
      </c>
    </row>
    <row r="153" spans="1:2" x14ac:dyDescent="0.25">
      <c r="A153" s="99" t="s">
        <v>503</v>
      </c>
      <c r="B153" s="101" t="s">
        <v>504</v>
      </c>
    </row>
    <row r="154" spans="1:2" x14ac:dyDescent="0.25">
      <c r="A154" s="99" t="s">
        <v>505</v>
      </c>
      <c r="B154" s="101" t="s">
        <v>506</v>
      </c>
    </row>
    <row r="155" spans="1:2" x14ac:dyDescent="0.25">
      <c r="A155" s="99" t="s">
        <v>507</v>
      </c>
      <c r="B155" s="101" t="s">
        <v>508</v>
      </c>
    </row>
    <row r="156" spans="1:2" x14ac:dyDescent="0.25">
      <c r="A156" s="99" t="s">
        <v>509</v>
      </c>
      <c r="B156" s="101" t="s">
        <v>510</v>
      </c>
    </row>
    <row r="157" spans="1:2" x14ac:dyDescent="0.25">
      <c r="A157" s="99" t="s">
        <v>511</v>
      </c>
      <c r="B157" s="101" t="s">
        <v>512</v>
      </c>
    </row>
    <row r="158" spans="1:2" x14ac:dyDescent="0.25">
      <c r="A158" s="99" t="s">
        <v>513</v>
      </c>
      <c r="B158" s="101" t="s">
        <v>514</v>
      </c>
    </row>
    <row r="159" spans="1:2" x14ac:dyDescent="0.25">
      <c r="A159" s="99" t="s">
        <v>515</v>
      </c>
      <c r="B159" s="101" t="s">
        <v>516</v>
      </c>
    </row>
    <row r="160" spans="1:2" x14ac:dyDescent="0.25">
      <c r="A160" s="99" t="s">
        <v>517</v>
      </c>
      <c r="B160" s="101" t="s">
        <v>518</v>
      </c>
    </row>
    <row r="161" spans="1:2" x14ac:dyDescent="0.25">
      <c r="A161" s="99" t="s">
        <v>519</v>
      </c>
      <c r="B161" s="101" t="s">
        <v>520</v>
      </c>
    </row>
    <row r="162" spans="1:2" x14ac:dyDescent="0.25">
      <c r="A162" s="99" t="s">
        <v>521</v>
      </c>
      <c r="B162" s="101" t="s">
        <v>522</v>
      </c>
    </row>
    <row r="163" spans="1:2" x14ac:dyDescent="0.25">
      <c r="A163" s="99" t="s">
        <v>523</v>
      </c>
      <c r="B163" s="101" t="s">
        <v>524</v>
      </c>
    </row>
    <row r="164" spans="1:2" x14ac:dyDescent="0.25">
      <c r="A164" s="99" t="s">
        <v>525</v>
      </c>
      <c r="B164" s="101" t="s">
        <v>526</v>
      </c>
    </row>
    <row r="165" spans="1:2" x14ac:dyDescent="0.25">
      <c r="A165" s="99" t="s">
        <v>527</v>
      </c>
      <c r="B165" s="101" t="s">
        <v>528</v>
      </c>
    </row>
    <row r="166" spans="1:2" x14ac:dyDescent="0.25">
      <c r="A166" s="99" t="s">
        <v>529</v>
      </c>
      <c r="B166" s="101" t="s">
        <v>530</v>
      </c>
    </row>
    <row r="167" spans="1:2" x14ac:dyDescent="0.25">
      <c r="A167" s="99" t="s">
        <v>531</v>
      </c>
      <c r="B167" s="101" t="s">
        <v>532</v>
      </c>
    </row>
    <row r="168" spans="1:2" x14ac:dyDescent="0.25">
      <c r="A168" s="99" t="s">
        <v>533</v>
      </c>
      <c r="B168" s="101" t="s">
        <v>534</v>
      </c>
    </row>
    <row r="169" spans="1:2" x14ac:dyDescent="0.25">
      <c r="A169" s="99" t="s">
        <v>535</v>
      </c>
      <c r="B169" s="101" t="s">
        <v>536</v>
      </c>
    </row>
    <row r="170" spans="1:2" x14ac:dyDescent="0.25">
      <c r="A170" s="99" t="s">
        <v>537</v>
      </c>
      <c r="B170" s="101" t="s">
        <v>538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F5CC7-0A65-43DB-BD53-B60446C1E2F8}">
  <sheetPr filterMode="1"/>
  <dimension ref="A1:AG92"/>
  <sheetViews>
    <sheetView topLeftCell="A28" zoomScale="90" zoomScaleNormal="90" workbookViewId="0">
      <selection activeCell="A2" sqref="A2"/>
    </sheetView>
  </sheetViews>
  <sheetFormatPr defaultRowHeight="15" x14ac:dyDescent="0.25"/>
  <cols>
    <col min="4" max="4" width="10.7109375" customWidth="1"/>
    <col min="5" max="5" width="10.42578125" customWidth="1"/>
    <col min="27" max="27" width="10.85546875" customWidth="1"/>
    <col min="28" max="28" width="15" style="219" bestFit="1" customWidth="1"/>
    <col min="29" max="29" width="9.140625" style="219"/>
    <col min="30" max="30" width="12.85546875" style="219" bestFit="1" customWidth="1"/>
  </cols>
  <sheetData>
    <row r="1" spans="1:33" x14ac:dyDescent="0.25">
      <c r="A1" s="218" t="s">
        <v>925</v>
      </c>
    </row>
    <row r="2" spans="1:33" x14ac:dyDescent="0.25">
      <c r="A2" t="s">
        <v>580</v>
      </c>
      <c r="B2" t="s">
        <v>581</v>
      </c>
      <c r="C2" s="218" t="s">
        <v>829</v>
      </c>
      <c r="D2" t="s">
        <v>582</v>
      </c>
      <c r="E2" t="s">
        <v>583</v>
      </c>
      <c r="F2" t="s">
        <v>584</v>
      </c>
      <c r="G2" t="s">
        <v>585</v>
      </c>
      <c r="H2" t="s">
        <v>586</v>
      </c>
      <c r="I2" t="s">
        <v>587</v>
      </c>
      <c r="J2" t="s">
        <v>588</v>
      </c>
      <c r="K2" t="s">
        <v>589</v>
      </c>
      <c r="L2" t="s">
        <v>590</v>
      </c>
      <c r="M2" t="s">
        <v>591</v>
      </c>
      <c r="N2" t="s">
        <v>592</v>
      </c>
      <c r="O2" t="s">
        <v>593</v>
      </c>
      <c r="P2" t="s">
        <v>594</v>
      </c>
      <c r="Q2" t="s">
        <v>595</v>
      </c>
      <c r="R2" t="s">
        <v>596</v>
      </c>
      <c r="S2" t="s">
        <v>597</v>
      </c>
      <c r="T2" t="s">
        <v>598</v>
      </c>
      <c r="U2" t="s">
        <v>599</v>
      </c>
      <c r="V2" t="s">
        <v>600</v>
      </c>
      <c r="W2" t="s">
        <v>601</v>
      </c>
      <c r="X2" t="s">
        <v>602</v>
      </c>
      <c r="Y2" t="s">
        <v>603</v>
      </c>
      <c r="Z2" t="s">
        <v>604</v>
      </c>
      <c r="AA2" t="s">
        <v>605</v>
      </c>
      <c r="AB2" s="219" t="s">
        <v>606</v>
      </c>
      <c r="AC2" s="219" t="s">
        <v>607</v>
      </c>
      <c r="AD2" s="219" t="s">
        <v>608</v>
      </c>
      <c r="AE2" t="s">
        <v>609</v>
      </c>
      <c r="AF2" t="s">
        <v>610</v>
      </c>
      <c r="AG2" t="s">
        <v>611</v>
      </c>
    </row>
    <row r="3" spans="1:33" hidden="1" x14ac:dyDescent="0.25">
      <c r="A3" t="s">
        <v>612</v>
      </c>
      <c r="B3" t="s">
        <v>613</v>
      </c>
      <c r="C3" t="e">
        <f>VLOOKUP($B3,#REF!,3,FALSE)</f>
        <v>#REF!</v>
      </c>
      <c r="D3" s="217">
        <v>43893</v>
      </c>
      <c r="E3" s="217">
        <v>43894</v>
      </c>
      <c r="F3" t="s">
        <v>614</v>
      </c>
      <c r="G3">
        <v>72805</v>
      </c>
      <c r="H3" t="s">
        <v>615</v>
      </c>
      <c r="I3" t="s">
        <v>616</v>
      </c>
      <c r="J3" t="s">
        <v>617</v>
      </c>
      <c r="K3">
        <v>92140</v>
      </c>
      <c r="L3">
        <v>2001</v>
      </c>
      <c r="M3">
        <v>11363</v>
      </c>
      <c r="N3" t="s">
        <v>614</v>
      </c>
      <c r="O3">
        <v>118983</v>
      </c>
      <c r="P3" t="s">
        <v>618</v>
      </c>
      <c r="Q3" t="s">
        <v>619</v>
      </c>
      <c r="R3" t="s">
        <v>620</v>
      </c>
      <c r="S3">
        <v>77132</v>
      </c>
      <c r="T3" t="s">
        <v>621</v>
      </c>
      <c r="U3" t="s">
        <v>620</v>
      </c>
      <c r="V3" t="s">
        <v>622</v>
      </c>
      <c r="W3" t="s">
        <v>623</v>
      </c>
      <c r="Y3" t="s">
        <v>624</v>
      </c>
      <c r="Z3">
        <v>14</v>
      </c>
      <c r="AA3" s="217">
        <v>43893</v>
      </c>
      <c r="AB3" s="219">
        <v>155000</v>
      </c>
      <c r="AC3" s="219" t="s">
        <v>625</v>
      </c>
      <c r="AD3" s="219">
        <v>855.69</v>
      </c>
      <c r="AE3" t="s">
        <v>626</v>
      </c>
      <c r="AF3">
        <v>2020</v>
      </c>
      <c r="AG3">
        <v>3</v>
      </c>
    </row>
    <row r="4" spans="1:33" hidden="1" x14ac:dyDescent="0.25">
      <c r="A4" t="s">
        <v>612</v>
      </c>
      <c r="B4" t="s">
        <v>627</v>
      </c>
      <c r="C4" t="e">
        <f>VLOOKUP($B4,#REF!,3,FALSE)</f>
        <v>#REF!</v>
      </c>
      <c r="D4" s="217">
        <v>43894</v>
      </c>
      <c r="E4" s="217">
        <v>43895</v>
      </c>
      <c r="F4" t="s">
        <v>614</v>
      </c>
      <c r="G4">
        <v>76135</v>
      </c>
      <c r="H4" t="s">
        <v>628</v>
      </c>
      <c r="I4" t="s">
        <v>616</v>
      </c>
      <c r="J4" t="s">
        <v>617</v>
      </c>
      <c r="K4">
        <v>92140</v>
      </c>
      <c r="L4">
        <v>2001</v>
      </c>
      <c r="M4">
        <v>11363</v>
      </c>
      <c r="N4" t="s">
        <v>614</v>
      </c>
      <c r="O4">
        <v>118983</v>
      </c>
      <c r="P4" t="s">
        <v>618</v>
      </c>
      <c r="Q4" t="s">
        <v>619</v>
      </c>
      <c r="R4" t="s">
        <v>620</v>
      </c>
      <c r="S4">
        <v>77132</v>
      </c>
      <c r="T4" t="s">
        <v>621</v>
      </c>
      <c r="U4" t="s">
        <v>620</v>
      </c>
      <c r="V4" t="s">
        <v>628</v>
      </c>
      <c r="W4" t="s">
        <v>623</v>
      </c>
      <c r="Y4" t="s">
        <v>629</v>
      </c>
      <c r="Z4">
        <v>81</v>
      </c>
      <c r="AA4" s="217">
        <v>43894</v>
      </c>
      <c r="AB4" s="219">
        <v>0</v>
      </c>
      <c r="AC4" s="219" t="s">
        <v>625</v>
      </c>
      <c r="AD4" s="219">
        <v>-2.82</v>
      </c>
      <c r="AE4" t="s">
        <v>626</v>
      </c>
      <c r="AF4">
        <v>2020</v>
      </c>
      <c r="AG4">
        <v>3</v>
      </c>
    </row>
    <row r="5" spans="1:33" hidden="1" x14ac:dyDescent="0.25">
      <c r="A5" t="s">
        <v>612</v>
      </c>
      <c r="B5" t="s">
        <v>630</v>
      </c>
      <c r="C5" t="e">
        <f>VLOOKUP($B5,#REF!,3,FALSE)</f>
        <v>#REF!</v>
      </c>
      <c r="D5" s="217">
        <v>43895</v>
      </c>
      <c r="E5" s="217">
        <v>43896</v>
      </c>
      <c r="F5" t="s">
        <v>614</v>
      </c>
      <c r="G5">
        <v>71615</v>
      </c>
      <c r="H5" t="s">
        <v>631</v>
      </c>
      <c r="I5" t="s">
        <v>616</v>
      </c>
      <c r="J5" t="s">
        <v>617</v>
      </c>
      <c r="K5">
        <v>92140</v>
      </c>
      <c r="L5">
        <v>2001</v>
      </c>
      <c r="M5">
        <v>11363</v>
      </c>
      <c r="N5" t="s">
        <v>614</v>
      </c>
      <c r="O5">
        <v>118983</v>
      </c>
      <c r="P5" t="s">
        <v>618</v>
      </c>
      <c r="Q5" t="s">
        <v>619</v>
      </c>
      <c r="R5" t="s">
        <v>620</v>
      </c>
      <c r="S5">
        <v>86251</v>
      </c>
      <c r="T5" t="s">
        <v>632</v>
      </c>
      <c r="U5" t="s">
        <v>620</v>
      </c>
      <c r="V5" t="s">
        <v>633</v>
      </c>
      <c r="W5" t="s">
        <v>634</v>
      </c>
      <c r="Y5" t="s">
        <v>635</v>
      </c>
      <c r="Z5">
        <v>20</v>
      </c>
      <c r="AA5" s="217">
        <v>43895</v>
      </c>
      <c r="AB5" s="219">
        <v>40664.28</v>
      </c>
      <c r="AC5" s="219" t="s">
        <v>636</v>
      </c>
      <c r="AD5" s="219">
        <v>1284</v>
      </c>
      <c r="AE5" t="s">
        <v>626</v>
      </c>
      <c r="AF5">
        <v>2020</v>
      </c>
      <c r="AG5">
        <v>3</v>
      </c>
    </row>
    <row r="6" spans="1:33" hidden="1" x14ac:dyDescent="0.25">
      <c r="A6" t="s">
        <v>612</v>
      </c>
      <c r="B6" t="s">
        <v>637</v>
      </c>
      <c r="C6" t="e">
        <f>VLOOKUP($B6,#REF!,3,FALSE)</f>
        <v>#REF!</v>
      </c>
      <c r="D6" s="217">
        <v>43895</v>
      </c>
      <c r="E6" s="217">
        <v>43896</v>
      </c>
      <c r="F6" t="s">
        <v>614</v>
      </c>
      <c r="G6">
        <v>71635</v>
      </c>
      <c r="H6" t="s">
        <v>638</v>
      </c>
      <c r="I6" t="s">
        <v>616</v>
      </c>
      <c r="J6" t="s">
        <v>617</v>
      </c>
      <c r="K6">
        <v>92140</v>
      </c>
      <c r="L6">
        <v>2001</v>
      </c>
      <c r="M6">
        <v>11363</v>
      </c>
      <c r="N6" t="s">
        <v>614</v>
      </c>
      <c r="O6">
        <v>118983</v>
      </c>
      <c r="P6" t="s">
        <v>618</v>
      </c>
      <c r="Q6" t="s">
        <v>619</v>
      </c>
      <c r="R6" t="s">
        <v>620</v>
      </c>
      <c r="S6">
        <v>86251</v>
      </c>
      <c r="T6" t="s">
        <v>632</v>
      </c>
      <c r="U6" t="s">
        <v>620</v>
      </c>
      <c r="V6" t="s">
        <v>639</v>
      </c>
      <c r="W6" t="s">
        <v>634</v>
      </c>
      <c r="Y6" t="s">
        <v>635</v>
      </c>
      <c r="Z6">
        <v>23</v>
      </c>
      <c r="AA6" s="217">
        <v>43895</v>
      </c>
      <c r="AB6" s="219">
        <v>5953.96</v>
      </c>
      <c r="AC6" s="219" t="s">
        <v>636</v>
      </c>
      <c r="AD6" s="219">
        <v>188</v>
      </c>
      <c r="AE6" t="s">
        <v>626</v>
      </c>
      <c r="AF6">
        <v>2020</v>
      </c>
      <c r="AG6">
        <v>3</v>
      </c>
    </row>
    <row r="7" spans="1:33" hidden="1" x14ac:dyDescent="0.25">
      <c r="A7" t="s">
        <v>612</v>
      </c>
      <c r="B7" t="s">
        <v>640</v>
      </c>
      <c r="C7" t="e">
        <f>VLOOKUP($B7,#REF!,3,FALSE)</f>
        <v>#REF!</v>
      </c>
      <c r="D7" s="217">
        <v>43895</v>
      </c>
      <c r="E7" s="217">
        <v>43896</v>
      </c>
      <c r="F7" t="s">
        <v>614</v>
      </c>
      <c r="G7">
        <v>71615</v>
      </c>
      <c r="H7" t="s">
        <v>631</v>
      </c>
      <c r="I7" t="s">
        <v>616</v>
      </c>
      <c r="J7" t="s">
        <v>617</v>
      </c>
      <c r="K7">
        <v>92140</v>
      </c>
      <c r="L7">
        <v>2001</v>
      </c>
      <c r="M7">
        <v>11363</v>
      </c>
      <c r="N7" t="s">
        <v>614</v>
      </c>
      <c r="O7">
        <v>118983</v>
      </c>
      <c r="P7" t="s">
        <v>618</v>
      </c>
      <c r="Q7" t="s">
        <v>619</v>
      </c>
      <c r="R7" t="s">
        <v>620</v>
      </c>
      <c r="S7">
        <v>32255</v>
      </c>
      <c r="T7" t="s">
        <v>641</v>
      </c>
      <c r="U7" t="s">
        <v>620</v>
      </c>
      <c r="V7" t="s">
        <v>642</v>
      </c>
      <c r="W7" t="s">
        <v>643</v>
      </c>
      <c r="Y7" t="s">
        <v>635</v>
      </c>
      <c r="Z7">
        <v>21</v>
      </c>
      <c r="AA7" s="217">
        <v>43895</v>
      </c>
      <c r="AB7" s="219">
        <v>40664.28</v>
      </c>
      <c r="AC7" s="219" t="s">
        <v>636</v>
      </c>
      <c r="AD7" s="219">
        <v>1284</v>
      </c>
      <c r="AE7" t="s">
        <v>626</v>
      </c>
      <c r="AF7">
        <v>2020</v>
      </c>
      <c r="AG7">
        <v>3</v>
      </c>
    </row>
    <row r="8" spans="1:33" hidden="1" x14ac:dyDescent="0.25">
      <c r="A8" t="s">
        <v>612</v>
      </c>
      <c r="B8" t="s">
        <v>644</v>
      </c>
      <c r="C8" t="e">
        <f>VLOOKUP($B8,#REF!,3,FALSE)</f>
        <v>#REF!</v>
      </c>
      <c r="D8" s="217">
        <v>43895</v>
      </c>
      <c r="E8" s="217">
        <v>43896</v>
      </c>
      <c r="F8" t="s">
        <v>614</v>
      </c>
      <c r="G8">
        <v>71635</v>
      </c>
      <c r="H8" t="s">
        <v>638</v>
      </c>
      <c r="I8" t="s">
        <v>616</v>
      </c>
      <c r="J8" t="s">
        <v>617</v>
      </c>
      <c r="K8">
        <v>92140</v>
      </c>
      <c r="L8">
        <v>2001</v>
      </c>
      <c r="M8">
        <v>11363</v>
      </c>
      <c r="N8" t="s">
        <v>614</v>
      </c>
      <c r="O8">
        <v>118983</v>
      </c>
      <c r="P8" t="s">
        <v>618</v>
      </c>
      <c r="Q8" t="s">
        <v>619</v>
      </c>
      <c r="R8" t="s">
        <v>620</v>
      </c>
      <c r="S8">
        <v>32255</v>
      </c>
      <c r="T8" t="s">
        <v>641</v>
      </c>
      <c r="U8" t="s">
        <v>620</v>
      </c>
      <c r="V8" t="s">
        <v>645</v>
      </c>
      <c r="W8" t="s">
        <v>643</v>
      </c>
      <c r="Y8" t="s">
        <v>635</v>
      </c>
      <c r="Z8">
        <v>24</v>
      </c>
      <c r="AA8" s="217">
        <v>43895</v>
      </c>
      <c r="AB8" s="219">
        <v>5953.96</v>
      </c>
      <c r="AC8" s="219" t="s">
        <v>636</v>
      </c>
      <c r="AD8" s="219">
        <v>188</v>
      </c>
      <c r="AE8" t="s">
        <v>626</v>
      </c>
      <c r="AF8">
        <v>2020</v>
      </c>
      <c r="AG8">
        <v>3</v>
      </c>
    </row>
    <row r="9" spans="1:33" hidden="1" x14ac:dyDescent="0.25">
      <c r="A9" t="s">
        <v>612</v>
      </c>
      <c r="B9" t="s">
        <v>646</v>
      </c>
      <c r="C9" t="e">
        <f>VLOOKUP($B9,#REF!,3,FALSE)</f>
        <v>#REF!</v>
      </c>
      <c r="D9" s="217">
        <v>43900</v>
      </c>
      <c r="E9" s="217">
        <v>43900</v>
      </c>
      <c r="F9" t="s">
        <v>614</v>
      </c>
      <c r="G9">
        <v>71620</v>
      </c>
      <c r="H9" t="s">
        <v>647</v>
      </c>
      <c r="I9" t="s">
        <v>616</v>
      </c>
      <c r="J9" t="s">
        <v>617</v>
      </c>
      <c r="K9">
        <v>92140</v>
      </c>
      <c r="L9">
        <v>2001</v>
      </c>
      <c r="M9">
        <v>11363</v>
      </c>
      <c r="N9" t="s">
        <v>614</v>
      </c>
      <c r="O9">
        <v>118983</v>
      </c>
      <c r="P9" t="s">
        <v>618</v>
      </c>
      <c r="Q9" t="s">
        <v>619</v>
      </c>
      <c r="R9" t="s">
        <v>620</v>
      </c>
      <c r="S9">
        <v>55938</v>
      </c>
      <c r="T9" t="s">
        <v>648</v>
      </c>
      <c r="U9" t="s">
        <v>620</v>
      </c>
      <c r="V9" t="s">
        <v>649</v>
      </c>
      <c r="W9" t="s">
        <v>650</v>
      </c>
      <c r="Y9" t="s">
        <v>651</v>
      </c>
      <c r="Z9">
        <v>35</v>
      </c>
      <c r="AA9" s="217">
        <v>43900</v>
      </c>
      <c r="AB9" s="219">
        <v>7092</v>
      </c>
      <c r="AC9" s="219" t="s">
        <v>625</v>
      </c>
      <c r="AD9" s="219">
        <v>39.020000000000003</v>
      </c>
      <c r="AE9" t="s">
        <v>626</v>
      </c>
      <c r="AF9">
        <v>2020</v>
      </c>
      <c r="AG9">
        <v>3</v>
      </c>
    </row>
    <row r="10" spans="1:33" hidden="1" x14ac:dyDescent="0.25">
      <c r="A10" t="s">
        <v>612</v>
      </c>
      <c r="B10" t="s">
        <v>652</v>
      </c>
      <c r="C10" t="e">
        <f>VLOOKUP($B10,#REF!,3,FALSE)</f>
        <v>#REF!</v>
      </c>
      <c r="D10" s="217">
        <v>43903</v>
      </c>
      <c r="E10" s="217">
        <v>43904</v>
      </c>
      <c r="F10" t="s">
        <v>614</v>
      </c>
      <c r="G10">
        <v>76125</v>
      </c>
      <c r="H10" t="s">
        <v>653</v>
      </c>
      <c r="I10" t="s">
        <v>616</v>
      </c>
      <c r="J10" t="s">
        <v>617</v>
      </c>
      <c r="K10">
        <v>92140</v>
      </c>
      <c r="L10">
        <v>2001</v>
      </c>
      <c r="M10">
        <v>11363</v>
      </c>
      <c r="N10" t="s">
        <v>614</v>
      </c>
      <c r="O10">
        <v>118983</v>
      </c>
      <c r="P10" t="s">
        <v>618</v>
      </c>
      <c r="Q10" t="s">
        <v>619</v>
      </c>
      <c r="R10" t="s">
        <v>620</v>
      </c>
      <c r="S10">
        <v>55938</v>
      </c>
      <c r="T10" t="s">
        <v>648</v>
      </c>
      <c r="U10" t="s">
        <v>620</v>
      </c>
      <c r="V10" t="s">
        <v>653</v>
      </c>
      <c r="W10" t="s">
        <v>650</v>
      </c>
      <c r="Y10" t="s">
        <v>654</v>
      </c>
      <c r="Z10">
        <v>70</v>
      </c>
      <c r="AA10" s="217">
        <v>43903</v>
      </c>
      <c r="AB10" s="219">
        <v>0</v>
      </c>
      <c r="AC10" s="219" t="s">
        <v>625</v>
      </c>
      <c r="AD10" s="219">
        <v>0</v>
      </c>
      <c r="AE10" t="s">
        <v>626</v>
      </c>
      <c r="AF10">
        <v>2020</v>
      </c>
      <c r="AG10">
        <v>3</v>
      </c>
    </row>
    <row r="11" spans="1:33" hidden="1" x14ac:dyDescent="0.25">
      <c r="A11" t="s">
        <v>612</v>
      </c>
      <c r="B11" t="s">
        <v>655</v>
      </c>
      <c r="C11" t="e">
        <f>VLOOKUP($B11,#REF!,3,FALSE)</f>
        <v>#REF!</v>
      </c>
      <c r="D11" s="217">
        <v>43900</v>
      </c>
      <c r="E11" s="217">
        <v>43900</v>
      </c>
      <c r="F11" t="s">
        <v>614</v>
      </c>
      <c r="G11">
        <v>71620</v>
      </c>
      <c r="H11" t="s">
        <v>647</v>
      </c>
      <c r="I11" t="s">
        <v>616</v>
      </c>
      <c r="J11" t="s">
        <v>617</v>
      </c>
      <c r="K11">
        <v>92140</v>
      </c>
      <c r="L11">
        <v>2001</v>
      </c>
      <c r="M11">
        <v>11363</v>
      </c>
      <c r="N11" t="s">
        <v>614</v>
      </c>
      <c r="O11">
        <v>118983</v>
      </c>
      <c r="P11" t="s">
        <v>618</v>
      </c>
      <c r="Q11" t="s">
        <v>619</v>
      </c>
      <c r="R11" t="s">
        <v>620</v>
      </c>
      <c r="S11">
        <v>55938</v>
      </c>
      <c r="T11" t="s">
        <v>648</v>
      </c>
      <c r="U11" t="s">
        <v>620</v>
      </c>
      <c r="V11" t="s">
        <v>656</v>
      </c>
      <c r="W11" t="s">
        <v>650</v>
      </c>
      <c r="Y11" t="s">
        <v>651</v>
      </c>
      <c r="Z11">
        <v>30</v>
      </c>
      <c r="AA11" s="217">
        <v>43900</v>
      </c>
      <c r="AB11" s="219">
        <v>5093</v>
      </c>
      <c r="AC11" s="219" t="s">
        <v>625</v>
      </c>
      <c r="AD11" s="219">
        <v>28.02</v>
      </c>
      <c r="AE11" t="s">
        <v>626</v>
      </c>
      <c r="AF11">
        <v>2020</v>
      </c>
      <c r="AG11">
        <v>3</v>
      </c>
    </row>
    <row r="12" spans="1:33" hidden="1" x14ac:dyDescent="0.25">
      <c r="A12" t="s">
        <v>612</v>
      </c>
      <c r="B12" t="s">
        <v>657</v>
      </c>
      <c r="C12" t="e">
        <f>VLOOKUP($B12,#REF!,3,FALSE)</f>
        <v>#REF!</v>
      </c>
      <c r="D12" s="217">
        <v>43903</v>
      </c>
      <c r="E12" s="217">
        <v>43904</v>
      </c>
      <c r="F12" t="s">
        <v>614</v>
      </c>
      <c r="G12">
        <v>76125</v>
      </c>
      <c r="H12" t="s">
        <v>653</v>
      </c>
      <c r="I12" t="s">
        <v>616</v>
      </c>
      <c r="J12" t="s">
        <v>617</v>
      </c>
      <c r="K12">
        <v>92140</v>
      </c>
      <c r="L12">
        <v>2001</v>
      </c>
      <c r="M12">
        <v>11363</v>
      </c>
      <c r="N12" t="s">
        <v>614</v>
      </c>
      <c r="O12">
        <v>118983</v>
      </c>
      <c r="P12" t="s">
        <v>618</v>
      </c>
      <c r="Q12" t="s">
        <v>619</v>
      </c>
      <c r="R12" t="s">
        <v>620</v>
      </c>
      <c r="S12">
        <v>55938</v>
      </c>
      <c r="T12" t="s">
        <v>648</v>
      </c>
      <c r="U12" t="s">
        <v>620</v>
      </c>
      <c r="V12" t="s">
        <v>653</v>
      </c>
      <c r="W12" t="s">
        <v>650</v>
      </c>
      <c r="Y12" t="s">
        <v>654</v>
      </c>
      <c r="Z12">
        <v>65</v>
      </c>
      <c r="AA12" s="217">
        <v>43903</v>
      </c>
      <c r="AB12" s="219">
        <v>0</v>
      </c>
      <c r="AC12" s="219" t="s">
        <v>625</v>
      </c>
      <c r="AD12" s="219">
        <v>0</v>
      </c>
      <c r="AE12" t="s">
        <v>626</v>
      </c>
      <c r="AF12">
        <v>2020</v>
      </c>
      <c r="AG12">
        <v>3</v>
      </c>
    </row>
    <row r="13" spans="1:33" hidden="1" x14ac:dyDescent="0.25">
      <c r="A13" t="s">
        <v>658</v>
      </c>
      <c r="B13" t="s">
        <v>659</v>
      </c>
      <c r="C13" t="e">
        <f>VLOOKUP($B13,#REF!,3,FALSE)</f>
        <v>#REF!</v>
      </c>
      <c r="D13" s="217">
        <v>43909</v>
      </c>
      <c r="E13" s="217">
        <v>43910</v>
      </c>
      <c r="F13" t="s">
        <v>614</v>
      </c>
      <c r="G13">
        <v>71615</v>
      </c>
      <c r="H13" t="s">
        <v>631</v>
      </c>
      <c r="I13" t="s">
        <v>616</v>
      </c>
      <c r="J13" t="s">
        <v>617</v>
      </c>
      <c r="K13">
        <v>92140</v>
      </c>
      <c r="L13">
        <v>2001</v>
      </c>
      <c r="M13">
        <v>11363</v>
      </c>
      <c r="N13" t="s">
        <v>614</v>
      </c>
      <c r="O13">
        <v>118983</v>
      </c>
      <c r="P13" t="s">
        <v>618</v>
      </c>
      <c r="Q13" t="s">
        <v>620</v>
      </c>
      <c r="R13" t="s">
        <v>660</v>
      </c>
      <c r="S13">
        <v>86251</v>
      </c>
      <c r="T13" t="s">
        <v>632</v>
      </c>
      <c r="U13">
        <v>16202</v>
      </c>
      <c r="V13" t="s">
        <v>661</v>
      </c>
      <c r="W13" t="s">
        <v>662</v>
      </c>
      <c r="Y13" t="s">
        <v>663</v>
      </c>
      <c r="Z13">
        <v>8</v>
      </c>
      <c r="AA13" s="217">
        <v>43909</v>
      </c>
      <c r="AB13" s="219">
        <v>46618.239999999998</v>
      </c>
      <c r="AC13" s="219" t="s">
        <v>636</v>
      </c>
      <c r="AD13" s="219">
        <v>1472</v>
      </c>
      <c r="AE13" t="s">
        <v>626</v>
      </c>
      <c r="AF13">
        <v>2020</v>
      </c>
      <c r="AG13">
        <v>3</v>
      </c>
    </row>
    <row r="14" spans="1:33" hidden="1" x14ac:dyDescent="0.25">
      <c r="A14" t="s">
        <v>658</v>
      </c>
      <c r="B14" t="s">
        <v>664</v>
      </c>
      <c r="C14" t="e">
        <f>VLOOKUP($B14,#REF!,3,FALSE)</f>
        <v>#REF!</v>
      </c>
      <c r="D14" s="217">
        <v>43909</v>
      </c>
      <c r="E14" s="217">
        <v>43910</v>
      </c>
      <c r="F14" t="s">
        <v>614</v>
      </c>
      <c r="G14">
        <v>71615</v>
      </c>
      <c r="H14" t="s">
        <v>631</v>
      </c>
      <c r="I14" t="s">
        <v>616</v>
      </c>
      <c r="J14" t="s">
        <v>617</v>
      </c>
      <c r="K14">
        <v>92140</v>
      </c>
      <c r="L14">
        <v>2001</v>
      </c>
      <c r="M14">
        <v>11363</v>
      </c>
      <c r="N14" t="s">
        <v>614</v>
      </c>
      <c r="O14">
        <v>118983</v>
      </c>
      <c r="P14" t="s">
        <v>618</v>
      </c>
      <c r="Q14" t="s">
        <v>620</v>
      </c>
      <c r="R14" t="s">
        <v>660</v>
      </c>
      <c r="S14">
        <v>86251</v>
      </c>
      <c r="T14" t="s">
        <v>632</v>
      </c>
      <c r="U14">
        <v>16202</v>
      </c>
      <c r="V14" t="s">
        <v>661</v>
      </c>
      <c r="W14" t="s">
        <v>662</v>
      </c>
      <c r="Y14" t="s">
        <v>663</v>
      </c>
      <c r="Z14">
        <v>9</v>
      </c>
      <c r="AA14" s="217">
        <v>43909</v>
      </c>
      <c r="AB14" s="219">
        <v>-40664.28</v>
      </c>
      <c r="AC14" s="219" t="s">
        <v>636</v>
      </c>
      <c r="AD14" s="219">
        <v>-1284</v>
      </c>
      <c r="AE14" t="s">
        <v>626</v>
      </c>
      <c r="AF14">
        <v>2020</v>
      </c>
      <c r="AG14">
        <v>3</v>
      </c>
    </row>
    <row r="15" spans="1:33" hidden="1" x14ac:dyDescent="0.25">
      <c r="A15" t="s">
        <v>658</v>
      </c>
      <c r="B15" t="s">
        <v>665</v>
      </c>
      <c r="C15" t="e">
        <f>VLOOKUP($B15,#REF!,3,FALSE)</f>
        <v>#REF!</v>
      </c>
      <c r="D15" s="217">
        <v>43909</v>
      </c>
      <c r="E15" s="217">
        <v>43910</v>
      </c>
      <c r="F15" t="s">
        <v>614</v>
      </c>
      <c r="G15">
        <v>71635</v>
      </c>
      <c r="H15" t="s">
        <v>638</v>
      </c>
      <c r="I15" t="s">
        <v>616</v>
      </c>
      <c r="J15" t="s">
        <v>617</v>
      </c>
      <c r="K15">
        <v>92140</v>
      </c>
      <c r="L15">
        <v>2001</v>
      </c>
      <c r="M15">
        <v>11363</v>
      </c>
      <c r="N15" t="s">
        <v>614</v>
      </c>
      <c r="O15">
        <v>118983</v>
      </c>
      <c r="P15" t="s">
        <v>618</v>
      </c>
      <c r="Q15" t="s">
        <v>620</v>
      </c>
      <c r="R15" t="s">
        <v>660</v>
      </c>
      <c r="S15">
        <v>86251</v>
      </c>
      <c r="T15" t="s">
        <v>632</v>
      </c>
      <c r="U15">
        <v>16202</v>
      </c>
      <c r="V15" t="s">
        <v>661</v>
      </c>
      <c r="W15" t="s">
        <v>662</v>
      </c>
      <c r="Y15" t="s">
        <v>663</v>
      </c>
      <c r="Z15">
        <v>12</v>
      </c>
      <c r="AA15" s="217">
        <v>43909</v>
      </c>
      <c r="AB15" s="219">
        <v>-5953.96</v>
      </c>
      <c r="AC15" s="219" t="s">
        <v>636</v>
      </c>
      <c r="AD15" s="219">
        <v>-188</v>
      </c>
      <c r="AE15" t="s">
        <v>626</v>
      </c>
      <c r="AF15">
        <v>2020</v>
      </c>
      <c r="AG15">
        <v>3</v>
      </c>
    </row>
    <row r="16" spans="1:33" hidden="1" x14ac:dyDescent="0.25">
      <c r="A16" t="s">
        <v>658</v>
      </c>
      <c r="B16" t="s">
        <v>666</v>
      </c>
      <c r="C16" t="e">
        <f>VLOOKUP($B16,#REF!,3,FALSE)</f>
        <v>#REF!</v>
      </c>
      <c r="D16" s="217">
        <v>43909</v>
      </c>
      <c r="E16" s="217">
        <v>43910</v>
      </c>
      <c r="F16" t="s">
        <v>614</v>
      </c>
      <c r="G16">
        <v>71615</v>
      </c>
      <c r="H16" t="s">
        <v>631</v>
      </c>
      <c r="I16" t="s">
        <v>616</v>
      </c>
      <c r="J16" t="s">
        <v>617</v>
      </c>
      <c r="K16">
        <v>92140</v>
      </c>
      <c r="L16">
        <v>2001</v>
      </c>
      <c r="M16">
        <v>11363</v>
      </c>
      <c r="N16" t="s">
        <v>614</v>
      </c>
      <c r="O16">
        <v>118983</v>
      </c>
      <c r="P16" t="s">
        <v>618</v>
      </c>
      <c r="Q16" t="s">
        <v>620</v>
      </c>
      <c r="R16" t="s">
        <v>667</v>
      </c>
      <c r="S16">
        <v>32255</v>
      </c>
      <c r="T16" t="s">
        <v>641</v>
      </c>
      <c r="U16">
        <v>16203</v>
      </c>
      <c r="V16" t="s">
        <v>668</v>
      </c>
      <c r="W16" t="s">
        <v>662</v>
      </c>
      <c r="Y16" t="s">
        <v>663</v>
      </c>
      <c r="Z16">
        <v>10</v>
      </c>
      <c r="AA16" s="217">
        <v>43909</v>
      </c>
      <c r="AB16" s="219">
        <v>46618.239999999998</v>
      </c>
      <c r="AC16" s="219" t="s">
        <v>636</v>
      </c>
      <c r="AD16" s="219">
        <v>1472</v>
      </c>
      <c r="AE16" t="s">
        <v>626</v>
      </c>
      <c r="AF16">
        <v>2020</v>
      </c>
      <c r="AG16">
        <v>3</v>
      </c>
    </row>
    <row r="17" spans="1:33" hidden="1" x14ac:dyDescent="0.25">
      <c r="A17" t="s">
        <v>658</v>
      </c>
      <c r="B17" t="s">
        <v>669</v>
      </c>
      <c r="C17" t="e">
        <f>VLOOKUP($B17,#REF!,3,FALSE)</f>
        <v>#REF!</v>
      </c>
      <c r="D17" s="217">
        <v>43909</v>
      </c>
      <c r="E17" s="217">
        <v>43910</v>
      </c>
      <c r="F17" t="s">
        <v>614</v>
      </c>
      <c r="G17">
        <v>71615</v>
      </c>
      <c r="H17" t="s">
        <v>631</v>
      </c>
      <c r="I17" t="s">
        <v>616</v>
      </c>
      <c r="J17" t="s">
        <v>617</v>
      </c>
      <c r="K17">
        <v>92140</v>
      </c>
      <c r="L17">
        <v>2001</v>
      </c>
      <c r="M17">
        <v>11363</v>
      </c>
      <c r="N17" t="s">
        <v>614</v>
      </c>
      <c r="O17">
        <v>118983</v>
      </c>
      <c r="P17" t="s">
        <v>618</v>
      </c>
      <c r="Q17" t="s">
        <v>620</v>
      </c>
      <c r="R17" t="s">
        <v>667</v>
      </c>
      <c r="S17">
        <v>32255</v>
      </c>
      <c r="T17" t="s">
        <v>641</v>
      </c>
      <c r="U17">
        <v>16203</v>
      </c>
      <c r="V17" t="s">
        <v>668</v>
      </c>
      <c r="W17" t="s">
        <v>662</v>
      </c>
      <c r="Y17" t="s">
        <v>663</v>
      </c>
      <c r="Z17">
        <v>7</v>
      </c>
      <c r="AA17" s="217">
        <v>43909</v>
      </c>
      <c r="AB17" s="219">
        <v>-40664.28</v>
      </c>
      <c r="AC17" s="219" t="s">
        <v>636</v>
      </c>
      <c r="AD17" s="219">
        <v>-1284</v>
      </c>
      <c r="AE17" t="s">
        <v>626</v>
      </c>
      <c r="AF17">
        <v>2020</v>
      </c>
      <c r="AG17">
        <v>3</v>
      </c>
    </row>
    <row r="18" spans="1:33" hidden="1" x14ac:dyDescent="0.25">
      <c r="A18" t="s">
        <v>658</v>
      </c>
      <c r="B18" t="s">
        <v>670</v>
      </c>
      <c r="C18" t="e">
        <f>VLOOKUP($B18,#REF!,3,FALSE)</f>
        <v>#REF!</v>
      </c>
      <c r="D18" s="217">
        <v>43909</v>
      </c>
      <c r="E18" s="217">
        <v>43910</v>
      </c>
      <c r="F18" t="s">
        <v>614</v>
      </c>
      <c r="G18">
        <v>71635</v>
      </c>
      <c r="H18" t="s">
        <v>638</v>
      </c>
      <c r="I18" t="s">
        <v>616</v>
      </c>
      <c r="J18" t="s">
        <v>617</v>
      </c>
      <c r="K18">
        <v>92140</v>
      </c>
      <c r="L18">
        <v>2001</v>
      </c>
      <c r="M18">
        <v>11363</v>
      </c>
      <c r="N18" t="s">
        <v>614</v>
      </c>
      <c r="O18">
        <v>118983</v>
      </c>
      <c r="P18" t="s">
        <v>618</v>
      </c>
      <c r="Q18" t="s">
        <v>620</v>
      </c>
      <c r="R18" t="s">
        <v>667</v>
      </c>
      <c r="S18">
        <v>32255</v>
      </c>
      <c r="T18" t="s">
        <v>641</v>
      </c>
      <c r="U18">
        <v>16203</v>
      </c>
      <c r="V18" t="s">
        <v>668</v>
      </c>
      <c r="W18" t="s">
        <v>662</v>
      </c>
      <c r="Y18" t="s">
        <v>663</v>
      </c>
      <c r="Z18">
        <v>11</v>
      </c>
      <c r="AA18" s="217">
        <v>43909</v>
      </c>
      <c r="AB18" s="219">
        <v>-5953.96</v>
      </c>
      <c r="AC18" s="219" t="s">
        <v>636</v>
      </c>
      <c r="AD18" s="219">
        <v>-188</v>
      </c>
      <c r="AE18" t="s">
        <v>626</v>
      </c>
      <c r="AF18">
        <v>2020</v>
      </c>
      <c r="AG18">
        <v>3</v>
      </c>
    </row>
    <row r="19" spans="1:33" hidden="1" x14ac:dyDescent="0.25">
      <c r="A19" t="s">
        <v>612</v>
      </c>
      <c r="B19" t="s">
        <v>671</v>
      </c>
      <c r="C19" t="e">
        <f>VLOOKUP($B19,#REF!,3,FALSE)</f>
        <v>#REF!</v>
      </c>
      <c r="D19" s="217">
        <v>43909</v>
      </c>
      <c r="E19" s="217">
        <v>43915</v>
      </c>
      <c r="F19" t="s">
        <v>614</v>
      </c>
      <c r="G19">
        <v>71605</v>
      </c>
      <c r="H19" t="s">
        <v>672</v>
      </c>
      <c r="I19" t="s">
        <v>616</v>
      </c>
      <c r="J19" t="s">
        <v>617</v>
      </c>
      <c r="K19">
        <v>92140</v>
      </c>
      <c r="L19">
        <v>2001</v>
      </c>
      <c r="M19">
        <v>11363</v>
      </c>
      <c r="N19" t="s">
        <v>614</v>
      </c>
      <c r="O19">
        <v>118983</v>
      </c>
      <c r="P19" t="s">
        <v>618</v>
      </c>
      <c r="Q19" t="s">
        <v>619</v>
      </c>
      <c r="R19" t="s">
        <v>620</v>
      </c>
      <c r="S19">
        <v>54359</v>
      </c>
      <c r="T19" t="s">
        <v>673</v>
      </c>
      <c r="U19" t="s">
        <v>620</v>
      </c>
      <c r="V19" t="s">
        <v>674</v>
      </c>
      <c r="W19" t="s">
        <v>675</v>
      </c>
      <c r="Y19" t="s">
        <v>676</v>
      </c>
      <c r="Z19">
        <v>21</v>
      </c>
      <c r="AA19" s="217">
        <v>43909</v>
      </c>
      <c r="AB19" s="219">
        <v>13325</v>
      </c>
      <c r="AC19" s="219" t="s">
        <v>636</v>
      </c>
      <c r="AD19" s="219">
        <v>420.75</v>
      </c>
      <c r="AE19" t="s">
        <v>626</v>
      </c>
      <c r="AF19">
        <v>2020</v>
      </c>
      <c r="AG19">
        <v>3</v>
      </c>
    </row>
    <row r="20" spans="1:33" hidden="1" x14ac:dyDescent="0.25">
      <c r="A20" t="s">
        <v>612</v>
      </c>
      <c r="B20" t="s">
        <v>677</v>
      </c>
      <c r="C20" t="e">
        <f>VLOOKUP($B20,#REF!,3,FALSE)</f>
        <v>#REF!</v>
      </c>
      <c r="D20" s="217">
        <v>43917</v>
      </c>
      <c r="E20" s="217">
        <v>43918</v>
      </c>
      <c r="F20" t="s">
        <v>614</v>
      </c>
      <c r="G20">
        <v>76135</v>
      </c>
      <c r="H20" t="s">
        <v>628</v>
      </c>
      <c r="I20" t="s">
        <v>616</v>
      </c>
      <c r="J20" t="s">
        <v>617</v>
      </c>
      <c r="K20">
        <v>92140</v>
      </c>
      <c r="L20">
        <v>2001</v>
      </c>
      <c r="M20">
        <v>11363</v>
      </c>
      <c r="N20" t="s">
        <v>614</v>
      </c>
      <c r="O20">
        <v>118983</v>
      </c>
      <c r="P20" t="s">
        <v>618</v>
      </c>
      <c r="Q20" t="s">
        <v>619</v>
      </c>
      <c r="R20" t="s">
        <v>620</v>
      </c>
      <c r="S20">
        <v>54359</v>
      </c>
      <c r="T20" t="s">
        <v>673</v>
      </c>
      <c r="U20" t="s">
        <v>620</v>
      </c>
      <c r="V20" t="s">
        <v>628</v>
      </c>
      <c r="W20" t="s">
        <v>675</v>
      </c>
      <c r="Y20" t="s">
        <v>678</v>
      </c>
      <c r="Z20">
        <v>61</v>
      </c>
      <c r="AA20" s="217">
        <v>43917</v>
      </c>
      <c r="AB20" s="219">
        <v>0</v>
      </c>
      <c r="AC20" s="219" t="s">
        <v>636</v>
      </c>
      <c r="AD20" s="219">
        <v>0</v>
      </c>
      <c r="AE20" t="s">
        <v>626</v>
      </c>
      <c r="AF20">
        <v>2020</v>
      </c>
      <c r="AG20">
        <v>3</v>
      </c>
    </row>
    <row r="21" spans="1:33" hidden="1" x14ac:dyDescent="0.25">
      <c r="A21" t="s">
        <v>612</v>
      </c>
      <c r="B21" t="s">
        <v>679</v>
      </c>
      <c r="C21" t="e">
        <f>VLOOKUP($B21,#REF!,3,FALSE)</f>
        <v>#REF!</v>
      </c>
      <c r="D21" s="217">
        <v>43909</v>
      </c>
      <c r="E21" s="217">
        <v>43914</v>
      </c>
      <c r="F21" t="s">
        <v>614</v>
      </c>
      <c r="G21">
        <v>16005</v>
      </c>
      <c r="H21" t="s">
        <v>680</v>
      </c>
      <c r="I21" t="s">
        <v>616</v>
      </c>
      <c r="J21" t="s">
        <v>617</v>
      </c>
      <c r="K21">
        <v>92140</v>
      </c>
      <c r="L21" t="s">
        <v>681</v>
      </c>
      <c r="M21">
        <v>11363</v>
      </c>
      <c r="N21" t="s">
        <v>614</v>
      </c>
      <c r="O21">
        <v>118983</v>
      </c>
      <c r="P21" t="s">
        <v>682</v>
      </c>
      <c r="Q21" t="s">
        <v>619</v>
      </c>
      <c r="R21" t="s">
        <v>620</v>
      </c>
      <c r="S21">
        <v>86127</v>
      </c>
      <c r="T21" t="s">
        <v>683</v>
      </c>
      <c r="U21" t="s">
        <v>620</v>
      </c>
      <c r="V21" t="s">
        <v>684</v>
      </c>
      <c r="W21" t="s">
        <v>685</v>
      </c>
      <c r="Y21" t="s">
        <v>686</v>
      </c>
      <c r="Z21">
        <v>1</v>
      </c>
      <c r="AA21" s="217">
        <v>43909</v>
      </c>
      <c r="AB21" s="219">
        <v>13395544</v>
      </c>
      <c r="AC21" s="219" t="s">
        <v>625</v>
      </c>
      <c r="AD21" s="219">
        <v>73707.19</v>
      </c>
      <c r="AE21" t="s">
        <v>626</v>
      </c>
      <c r="AF21">
        <v>2020</v>
      </c>
      <c r="AG21">
        <v>3</v>
      </c>
    </row>
    <row r="22" spans="1:33" x14ac:dyDescent="0.25">
      <c r="A22" s="262" t="s">
        <v>658</v>
      </c>
      <c r="B22" s="262" t="s">
        <v>924</v>
      </c>
      <c r="C22" s="262" t="e">
        <f>VLOOKUP($B22,#REF!,3,FALSE)</f>
        <v>#REF!</v>
      </c>
      <c r="D22" s="263">
        <v>44005</v>
      </c>
      <c r="E22" s="263">
        <v>44007</v>
      </c>
      <c r="F22" s="262" t="s">
        <v>614</v>
      </c>
      <c r="G22" s="262">
        <v>16005</v>
      </c>
      <c r="H22" s="262" t="s">
        <v>680</v>
      </c>
      <c r="I22" s="262" t="s">
        <v>616</v>
      </c>
      <c r="J22" s="262" t="s">
        <v>617</v>
      </c>
      <c r="K22" s="262">
        <v>92140</v>
      </c>
      <c r="L22" s="262" t="s">
        <v>681</v>
      </c>
      <c r="M22" s="262">
        <v>11363</v>
      </c>
      <c r="N22" s="262" t="s">
        <v>614</v>
      </c>
      <c r="O22" s="262">
        <v>118983</v>
      </c>
      <c r="P22" s="262" t="s">
        <v>682</v>
      </c>
      <c r="Q22" s="262" t="s">
        <v>620</v>
      </c>
      <c r="R22" s="262" t="s">
        <v>921</v>
      </c>
      <c r="S22" s="262">
        <v>86127</v>
      </c>
      <c r="T22" s="262" t="s">
        <v>683</v>
      </c>
      <c r="U22" s="262">
        <v>16284</v>
      </c>
      <c r="V22" s="262" t="s">
        <v>920</v>
      </c>
      <c r="W22" s="262" t="s">
        <v>919</v>
      </c>
      <c r="X22" s="262"/>
      <c r="Y22" s="262" t="s">
        <v>918</v>
      </c>
      <c r="Z22" s="262">
        <v>1</v>
      </c>
      <c r="AA22" s="263">
        <v>44005</v>
      </c>
      <c r="AB22" s="264">
        <v>-348407</v>
      </c>
      <c r="AC22" s="264" t="s">
        <v>625</v>
      </c>
      <c r="AD22" s="264">
        <v>-1917.06</v>
      </c>
      <c r="AE22" s="262" t="s">
        <v>626</v>
      </c>
      <c r="AF22" s="262">
        <v>2020</v>
      </c>
      <c r="AG22" s="262">
        <v>6</v>
      </c>
    </row>
    <row r="23" spans="1:33" x14ac:dyDescent="0.25">
      <c r="A23" s="262" t="s">
        <v>658</v>
      </c>
      <c r="B23" s="262" t="s">
        <v>923</v>
      </c>
      <c r="C23" s="262" t="e">
        <f>VLOOKUP($B23,#REF!,3,FALSE)</f>
        <v>#REF!</v>
      </c>
      <c r="D23" s="263">
        <v>44005</v>
      </c>
      <c r="E23" s="263">
        <v>44007</v>
      </c>
      <c r="F23" s="262" t="s">
        <v>614</v>
      </c>
      <c r="G23" s="262">
        <v>71405</v>
      </c>
      <c r="H23" s="262" t="s">
        <v>900</v>
      </c>
      <c r="I23" s="262" t="s">
        <v>616</v>
      </c>
      <c r="J23" s="262" t="s">
        <v>617</v>
      </c>
      <c r="K23" s="262">
        <v>92140</v>
      </c>
      <c r="L23" s="262" t="s">
        <v>681</v>
      </c>
      <c r="M23" s="262">
        <v>11363</v>
      </c>
      <c r="N23" s="262" t="s">
        <v>614</v>
      </c>
      <c r="O23" s="262">
        <v>118983</v>
      </c>
      <c r="P23" s="262" t="s">
        <v>898</v>
      </c>
      <c r="Q23" s="262" t="s">
        <v>620</v>
      </c>
      <c r="R23" s="262" t="s">
        <v>921</v>
      </c>
      <c r="S23" s="262">
        <v>86127</v>
      </c>
      <c r="T23" s="262" t="s">
        <v>683</v>
      </c>
      <c r="U23" s="262">
        <v>16284</v>
      </c>
      <c r="V23" s="262" t="s">
        <v>920</v>
      </c>
      <c r="W23" s="262" t="s">
        <v>919</v>
      </c>
      <c r="X23" s="262"/>
      <c r="Y23" s="262" t="s">
        <v>918</v>
      </c>
      <c r="Z23" s="262">
        <v>8</v>
      </c>
      <c r="AA23" s="263">
        <v>44005</v>
      </c>
      <c r="AB23" s="264">
        <v>344807</v>
      </c>
      <c r="AC23" s="264" t="s">
        <v>625</v>
      </c>
      <c r="AD23" s="264">
        <v>1897.25</v>
      </c>
      <c r="AE23" s="262" t="s">
        <v>626</v>
      </c>
      <c r="AF23" s="262">
        <v>2020</v>
      </c>
      <c r="AG23" s="262">
        <v>6</v>
      </c>
    </row>
    <row r="24" spans="1:33" x14ac:dyDescent="0.25">
      <c r="A24" s="262" t="s">
        <v>658</v>
      </c>
      <c r="B24" s="262" t="s">
        <v>922</v>
      </c>
      <c r="C24" s="262" t="e">
        <f>VLOOKUP($B24,#REF!,3,FALSE)</f>
        <v>#REF!</v>
      </c>
      <c r="D24" s="263">
        <v>44005</v>
      </c>
      <c r="E24" s="263">
        <v>44007</v>
      </c>
      <c r="F24" s="262" t="s">
        <v>614</v>
      </c>
      <c r="G24" s="262">
        <v>71605</v>
      </c>
      <c r="H24" s="262" t="s">
        <v>672</v>
      </c>
      <c r="I24" s="262" t="s">
        <v>616</v>
      </c>
      <c r="J24" s="262" t="s">
        <v>617</v>
      </c>
      <c r="K24" s="262">
        <v>92140</v>
      </c>
      <c r="L24" s="262" t="s">
        <v>681</v>
      </c>
      <c r="M24" s="262">
        <v>11363</v>
      </c>
      <c r="N24" s="262" t="s">
        <v>614</v>
      </c>
      <c r="O24" s="262">
        <v>118983</v>
      </c>
      <c r="P24" s="262" t="s">
        <v>898</v>
      </c>
      <c r="Q24" s="262" t="s">
        <v>620</v>
      </c>
      <c r="R24" s="262" t="s">
        <v>921</v>
      </c>
      <c r="S24" s="262">
        <v>86127</v>
      </c>
      <c r="T24" s="262" t="s">
        <v>683</v>
      </c>
      <c r="U24" s="262">
        <v>16284</v>
      </c>
      <c r="V24" s="262" t="s">
        <v>920</v>
      </c>
      <c r="W24" s="262" t="s">
        <v>919</v>
      </c>
      <c r="X24" s="262"/>
      <c r="Y24" s="262" t="s">
        <v>918</v>
      </c>
      <c r="Z24" s="262">
        <v>9</v>
      </c>
      <c r="AA24" s="263">
        <v>44005</v>
      </c>
      <c r="AB24" s="264">
        <v>3600</v>
      </c>
      <c r="AC24" s="264" t="s">
        <v>625</v>
      </c>
      <c r="AD24" s="264">
        <v>19.809999999999999</v>
      </c>
      <c r="AE24" s="262" t="s">
        <v>626</v>
      </c>
      <c r="AF24" s="262">
        <v>2020</v>
      </c>
      <c r="AG24" s="262">
        <v>6</v>
      </c>
    </row>
    <row r="25" spans="1:33" x14ac:dyDescent="0.25">
      <c r="A25" s="262" t="s">
        <v>612</v>
      </c>
      <c r="B25" s="262" t="s">
        <v>917</v>
      </c>
      <c r="C25" s="262" t="e">
        <f>VLOOKUP($B25,#REF!,3,FALSE)</f>
        <v>#REF!</v>
      </c>
      <c r="D25" s="263">
        <v>44011</v>
      </c>
      <c r="E25" s="263">
        <v>44013</v>
      </c>
      <c r="F25" s="262" t="s">
        <v>614</v>
      </c>
      <c r="G25" s="262">
        <v>71405</v>
      </c>
      <c r="H25" s="262" t="s">
        <v>900</v>
      </c>
      <c r="I25" s="262" t="s">
        <v>616</v>
      </c>
      <c r="J25" s="262" t="s">
        <v>617</v>
      </c>
      <c r="K25" s="262">
        <v>92140</v>
      </c>
      <c r="L25" s="262">
        <v>2001</v>
      </c>
      <c r="M25" s="262">
        <v>11363</v>
      </c>
      <c r="N25" s="262" t="s">
        <v>614</v>
      </c>
      <c r="O25" s="262">
        <v>118983</v>
      </c>
      <c r="P25" s="262" t="s">
        <v>737</v>
      </c>
      <c r="Q25" s="262" t="s">
        <v>620</v>
      </c>
      <c r="R25" s="262" t="s">
        <v>620</v>
      </c>
      <c r="S25" s="262">
        <v>90555</v>
      </c>
      <c r="T25" s="262" t="s">
        <v>913</v>
      </c>
      <c r="U25" s="262" t="s">
        <v>620</v>
      </c>
      <c r="V25" s="262" t="s">
        <v>916</v>
      </c>
      <c r="W25" s="262" t="s">
        <v>912</v>
      </c>
      <c r="X25" s="262"/>
      <c r="Y25" s="262" t="s">
        <v>915</v>
      </c>
      <c r="Z25" s="262">
        <v>2</v>
      </c>
      <c r="AA25" s="263">
        <v>44011</v>
      </c>
      <c r="AB25" s="264">
        <v>6810</v>
      </c>
      <c r="AC25" s="264" t="s">
        <v>625</v>
      </c>
      <c r="AD25" s="264">
        <v>36.57</v>
      </c>
      <c r="AE25" s="262" t="s">
        <v>626</v>
      </c>
      <c r="AF25" s="262">
        <v>2020</v>
      </c>
      <c r="AG25" s="262">
        <v>6</v>
      </c>
    </row>
    <row r="26" spans="1:33" x14ac:dyDescent="0.25">
      <c r="A26" s="262" t="s">
        <v>612</v>
      </c>
      <c r="B26" s="262" t="s">
        <v>914</v>
      </c>
      <c r="C26" s="262" t="e">
        <f>VLOOKUP($B26,#REF!,3,FALSE)</f>
        <v>#REF!</v>
      </c>
      <c r="D26" s="263">
        <v>44015</v>
      </c>
      <c r="E26" s="263">
        <v>44016</v>
      </c>
      <c r="F26" s="262" t="s">
        <v>614</v>
      </c>
      <c r="G26" s="262">
        <v>76125</v>
      </c>
      <c r="H26" s="262" t="s">
        <v>653</v>
      </c>
      <c r="I26" s="262" t="s">
        <v>616</v>
      </c>
      <c r="J26" s="262" t="s">
        <v>617</v>
      </c>
      <c r="K26" s="262">
        <v>92140</v>
      </c>
      <c r="L26" s="262">
        <v>2001</v>
      </c>
      <c r="M26" s="262">
        <v>11363</v>
      </c>
      <c r="N26" s="262" t="s">
        <v>614</v>
      </c>
      <c r="O26" s="262">
        <v>118983</v>
      </c>
      <c r="P26" s="262" t="s">
        <v>737</v>
      </c>
      <c r="Q26" s="262" t="s">
        <v>620</v>
      </c>
      <c r="R26" s="262" t="s">
        <v>620</v>
      </c>
      <c r="S26" s="262">
        <v>90555</v>
      </c>
      <c r="T26" s="262" t="s">
        <v>913</v>
      </c>
      <c r="U26" s="262" t="s">
        <v>620</v>
      </c>
      <c r="V26" s="262" t="s">
        <v>653</v>
      </c>
      <c r="W26" s="262" t="s">
        <v>912</v>
      </c>
      <c r="X26" s="262"/>
      <c r="Y26" s="262" t="s">
        <v>911</v>
      </c>
      <c r="Z26" s="262">
        <v>38</v>
      </c>
      <c r="AA26" s="263">
        <v>44015</v>
      </c>
      <c r="AB26" s="264">
        <v>0</v>
      </c>
      <c r="AC26" s="264" t="s">
        <v>625</v>
      </c>
      <c r="AD26" s="264">
        <v>0.1</v>
      </c>
      <c r="AE26" s="262" t="s">
        <v>626</v>
      </c>
      <c r="AF26" s="262">
        <v>2020</v>
      </c>
      <c r="AG26" s="262">
        <v>7</v>
      </c>
    </row>
    <row r="27" spans="1:33" x14ac:dyDescent="0.25">
      <c r="A27" s="262" t="s">
        <v>612</v>
      </c>
      <c r="B27" s="262" t="s">
        <v>910</v>
      </c>
      <c r="C27" s="262" t="e">
        <f>VLOOKUP($B27,#REF!,3,FALSE)</f>
        <v>#REF!</v>
      </c>
      <c r="D27" s="263">
        <v>44014</v>
      </c>
      <c r="E27" s="263">
        <v>44015</v>
      </c>
      <c r="F27" s="262" t="s">
        <v>614</v>
      </c>
      <c r="G27" s="262">
        <v>75705</v>
      </c>
      <c r="H27" s="262" t="s">
        <v>909</v>
      </c>
      <c r="I27" s="262" t="s">
        <v>616</v>
      </c>
      <c r="J27" s="262" t="s">
        <v>617</v>
      </c>
      <c r="K27" s="262">
        <v>92140</v>
      </c>
      <c r="L27" s="262">
        <v>2001</v>
      </c>
      <c r="M27" s="262">
        <v>11363</v>
      </c>
      <c r="N27" s="262" t="s">
        <v>614</v>
      </c>
      <c r="O27" s="262">
        <v>118983</v>
      </c>
      <c r="P27" s="262" t="s">
        <v>618</v>
      </c>
      <c r="Q27" s="262" t="s">
        <v>620</v>
      </c>
      <c r="R27" s="262" t="s">
        <v>620</v>
      </c>
      <c r="S27" s="262">
        <v>82503</v>
      </c>
      <c r="T27" s="262" t="s">
        <v>906</v>
      </c>
      <c r="U27" s="262" t="s">
        <v>620</v>
      </c>
      <c r="V27" s="262" t="s">
        <v>905</v>
      </c>
      <c r="W27" s="262" t="s">
        <v>904</v>
      </c>
      <c r="X27" s="262"/>
      <c r="Y27" s="262" t="s">
        <v>903</v>
      </c>
      <c r="Z27" s="262">
        <v>34</v>
      </c>
      <c r="AA27" s="263">
        <v>44014</v>
      </c>
      <c r="AB27" s="264">
        <v>2151</v>
      </c>
      <c r="AC27" s="264" t="s">
        <v>625</v>
      </c>
      <c r="AD27" s="264">
        <v>11.58</v>
      </c>
      <c r="AE27" s="262" t="s">
        <v>626</v>
      </c>
      <c r="AF27" s="262">
        <v>2020</v>
      </c>
      <c r="AG27" s="262">
        <v>7</v>
      </c>
    </row>
    <row r="28" spans="1:33" x14ac:dyDescent="0.25">
      <c r="A28" s="262" t="s">
        <v>612</v>
      </c>
      <c r="B28" s="262" t="s">
        <v>908</v>
      </c>
      <c r="C28" s="262" t="e">
        <f>VLOOKUP($B28,#REF!,3,FALSE)</f>
        <v>#REF!</v>
      </c>
      <c r="D28" s="263">
        <v>44014</v>
      </c>
      <c r="E28" s="263">
        <v>44015</v>
      </c>
      <c r="F28" s="262" t="s">
        <v>614</v>
      </c>
      <c r="G28" s="262">
        <v>74710</v>
      </c>
      <c r="H28" s="262" t="s">
        <v>907</v>
      </c>
      <c r="I28" s="262" t="s">
        <v>616</v>
      </c>
      <c r="J28" s="262" t="s">
        <v>617</v>
      </c>
      <c r="K28" s="262">
        <v>92140</v>
      </c>
      <c r="L28" s="262">
        <v>2001</v>
      </c>
      <c r="M28" s="262">
        <v>11363</v>
      </c>
      <c r="N28" s="262" t="s">
        <v>614</v>
      </c>
      <c r="O28" s="262">
        <v>118983</v>
      </c>
      <c r="P28" s="262" t="s">
        <v>618</v>
      </c>
      <c r="Q28" s="262" t="s">
        <v>620</v>
      </c>
      <c r="R28" s="262" t="s">
        <v>620</v>
      </c>
      <c r="S28" s="262">
        <v>82503</v>
      </c>
      <c r="T28" s="262" t="s">
        <v>906</v>
      </c>
      <c r="U28" s="262" t="s">
        <v>620</v>
      </c>
      <c r="V28" s="262" t="s">
        <v>905</v>
      </c>
      <c r="W28" s="262" t="s">
        <v>904</v>
      </c>
      <c r="X28" s="262"/>
      <c r="Y28" s="262" t="s">
        <v>903</v>
      </c>
      <c r="Z28" s="262">
        <v>33</v>
      </c>
      <c r="AA28" s="263">
        <v>44014</v>
      </c>
      <c r="AB28" s="264">
        <v>415</v>
      </c>
      <c r="AC28" s="264" t="s">
        <v>625</v>
      </c>
      <c r="AD28" s="264">
        <v>2.23</v>
      </c>
      <c r="AE28" s="262" t="s">
        <v>626</v>
      </c>
      <c r="AF28" s="262">
        <v>2020</v>
      </c>
      <c r="AG28" s="262">
        <v>7</v>
      </c>
    </row>
    <row r="29" spans="1:33" x14ac:dyDescent="0.25">
      <c r="A29" s="262" t="s">
        <v>658</v>
      </c>
      <c r="B29" s="262" t="s">
        <v>902</v>
      </c>
      <c r="C29" s="262" t="e">
        <f>VLOOKUP($B29,#REF!,3,FALSE)</f>
        <v>#REF!</v>
      </c>
      <c r="D29" s="263">
        <v>44041</v>
      </c>
      <c r="E29" s="263">
        <v>44044</v>
      </c>
      <c r="F29" s="262" t="s">
        <v>614</v>
      </c>
      <c r="G29" s="262">
        <v>16005</v>
      </c>
      <c r="H29" s="262" t="s">
        <v>680</v>
      </c>
      <c r="I29" s="262" t="s">
        <v>616</v>
      </c>
      <c r="J29" s="262" t="s">
        <v>617</v>
      </c>
      <c r="K29" s="262">
        <v>92140</v>
      </c>
      <c r="L29" s="262" t="s">
        <v>681</v>
      </c>
      <c r="M29" s="262">
        <v>11363</v>
      </c>
      <c r="N29" s="262" t="s">
        <v>614</v>
      </c>
      <c r="O29" s="262">
        <v>118983</v>
      </c>
      <c r="P29" s="262" t="s">
        <v>682</v>
      </c>
      <c r="Q29" s="262" t="s">
        <v>620</v>
      </c>
      <c r="R29" s="262" t="s">
        <v>897</v>
      </c>
      <c r="S29" s="262">
        <v>86127</v>
      </c>
      <c r="T29" s="262" t="s">
        <v>683</v>
      </c>
      <c r="U29" s="262">
        <v>16284</v>
      </c>
      <c r="V29" s="262" t="s">
        <v>896</v>
      </c>
      <c r="W29" s="262" t="s">
        <v>895</v>
      </c>
      <c r="X29" s="262"/>
      <c r="Y29" s="262" t="s">
        <v>894</v>
      </c>
      <c r="Z29" s="262">
        <v>1</v>
      </c>
      <c r="AA29" s="263">
        <v>44041</v>
      </c>
      <c r="AB29" s="264">
        <v>-981048</v>
      </c>
      <c r="AC29" s="264" t="s">
        <v>625</v>
      </c>
      <c r="AD29" s="264">
        <v>-5398.08</v>
      </c>
      <c r="AE29" s="262" t="s">
        <v>626</v>
      </c>
      <c r="AF29" s="262">
        <v>2020</v>
      </c>
      <c r="AG29" s="262">
        <v>7</v>
      </c>
    </row>
    <row r="30" spans="1:33" x14ac:dyDescent="0.25">
      <c r="A30" s="262" t="s">
        <v>658</v>
      </c>
      <c r="B30" s="262" t="s">
        <v>901</v>
      </c>
      <c r="C30" s="262" t="e">
        <f>VLOOKUP($B30,#REF!,3,FALSE)</f>
        <v>#REF!</v>
      </c>
      <c r="D30" s="263">
        <v>44041</v>
      </c>
      <c r="E30" s="263">
        <v>44044</v>
      </c>
      <c r="F30" s="262" t="s">
        <v>614</v>
      </c>
      <c r="G30" s="262">
        <v>71405</v>
      </c>
      <c r="H30" s="262" t="s">
        <v>900</v>
      </c>
      <c r="I30" s="262" t="s">
        <v>616</v>
      </c>
      <c r="J30" s="262" t="s">
        <v>617</v>
      </c>
      <c r="K30" s="262">
        <v>92140</v>
      </c>
      <c r="L30" s="262" t="s">
        <v>681</v>
      </c>
      <c r="M30" s="262">
        <v>11363</v>
      </c>
      <c r="N30" s="262" t="s">
        <v>614</v>
      </c>
      <c r="O30" s="262">
        <v>118983</v>
      </c>
      <c r="P30" s="262" t="s">
        <v>898</v>
      </c>
      <c r="Q30" s="262" t="s">
        <v>620</v>
      </c>
      <c r="R30" s="262" t="s">
        <v>897</v>
      </c>
      <c r="S30" s="262">
        <v>86127</v>
      </c>
      <c r="T30" s="262" t="s">
        <v>683</v>
      </c>
      <c r="U30" s="262">
        <v>16284</v>
      </c>
      <c r="V30" s="262" t="s">
        <v>896</v>
      </c>
      <c r="W30" s="262" t="s">
        <v>895</v>
      </c>
      <c r="X30" s="262"/>
      <c r="Y30" s="262" t="s">
        <v>894</v>
      </c>
      <c r="Z30" s="262">
        <v>5</v>
      </c>
      <c r="AA30" s="263">
        <v>44041</v>
      </c>
      <c r="AB30" s="264">
        <v>927818</v>
      </c>
      <c r="AC30" s="264" t="s">
        <v>625</v>
      </c>
      <c r="AD30" s="264">
        <v>5105.1899999999996</v>
      </c>
      <c r="AE30" s="262" t="s">
        <v>626</v>
      </c>
      <c r="AF30" s="262">
        <v>2020</v>
      </c>
      <c r="AG30" s="262">
        <v>7</v>
      </c>
    </row>
    <row r="31" spans="1:33" x14ac:dyDescent="0.25">
      <c r="A31" s="262" t="s">
        <v>658</v>
      </c>
      <c r="B31" s="262" t="s">
        <v>899</v>
      </c>
      <c r="C31" s="262" t="e">
        <f>VLOOKUP($B31,#REF!,3,FALSE)</f>
        <v>#REF!</v>
      </c>
      <c r="D31" s="263">
        <v>44041</v>
      </c>
      <c r="E31" s="263">
        <v>44044</v>
      </c>
      <c r="F31" s="262" t="s">
        <v>614</v>
      </c>
      <c r="G31" s="262">
        <v>71605</v>
      </c>
      <c r="H31" s="262" t="s">
        <v>672</v>
      </c>
      <c r="I31" s="262" t="s">
        <v>616</v>
      </c>
      <c r="J31" s="262" t="s">
        <v>617</v>
      </c>
      <c r="K31" s="262">
        <v>92140</v>
      </c>
      <c r="L31" s="262" t="s">
        <v>681</v>
      </c>
      <c r="M31" s="262">
        <v>11363</v>
      </c>
      <c r="N31" s="262" t="s">
        <v>614</v>
      </c>
      <c r="O31" s="262">
        <v>118983</v>
      </c>
      <c r="P31" s="262" t="s">
        <v>898</v>
      </c>
      <c r="Q31" s="262" t="s">
        <v>620</v>
      </c>
      <c r="R31" s="262" t="s">
        <v>897</v>
      </c>
      <c r="S31" s="262">
        <v>86127</v>
      </c>
      <c r="T31" s="262" t="s">
        <v>683</v>
      </c>
      <c r="U31" s="262">
        <v>16284</v>
      </c>
      <c r="V31" s="262" t="s">
        <v>896</v>
      </c>
      <c r="W31" s="262" t="s">
        <v>895</v>
      </c>
      <c r="X31" s="262"/>
      <c r="Y31" s="262" t="s">
        <v>894</v>
      </c>
      <c r="Z31" s="262">
        <v>6</v>
      </c>
      <c r="AA31" s="263">
        <v>44041</v>
      </c>
      <c r="AB31" s="264">
        <v>53230</v>
      </c>
      <c r="AC31" s="264" t="s">
        <v>625</v>
      </c>
      <c r="AD31" s="264">
        <v>292.89</v>
      </c>
      <c r="AE31" s="262" t="s">
        <v>626</v>
      </c>
      <c r="AF31" s="262">
        <v>2020</v>
      </c>
      <c r="AG31" s="262">
        <v>7</v>
      </c>
    </row>
    <row r="32" spans="1:33" x14ac:dyDescent="0.25">
      <c r="A32" s="262" t="s">
        <v>612</v>
      </c>
      <c r="B32" s="262" t="s">
        <v>893</v>
      </c>
      <c r="C32" s="262" t="e">
        <f>VLOOKUP($B32,#REF!,3,FALSE)</f>
        <v>#REF!</v>
      </c>
      <c r="D32" s="263">
        <v>44127</v>
      </c>
      <c r="E32" s="263">
        <v>44130</v>
      </c>
      <c r="F32" s="262" t="s">
        <v>614</v>
      </c>
      <c r="G32" s="262">
        <v>73205</v>
      </c>
      <c r="H32" s="262" t="s">
        <v>892</v>
      </c>
      <c r="I32" s="262" t="s">
        <v>616</v>
      </c>
      <c r="J32" s="262" t="s">
        <v>617</v>
      </c>
      <c r="K32" s="262">
        <v>92140</v>
      </c>
      <c r="L32" s="262">
        <v>2001</v>
      </c>
      <c r="M32" s="262">
        <v>11363</v>
      </c>
      <c r="N32" s="262" t="s">
        <v>614</v>
      </c>
      <c r="O32" s="262">
        <v>118983</v>
      </c>
      <c r="P32" s="262" t="s">
        <v>709</v>
      </c>
      <c r="Q32" s="262" t="s">
        <v>620</v>
      </c>
      <c r="R32" s="262" t="s">
        <v>620</v>
      </c>
      <c r="S32" s="262">
        <v>93157</v>
      </c>
      <c r="T32" s="262" t="s">
        <v>891</v>
      </c>
      <c r="U32" s="262" t="s">
        <v>620</v>
      </c>
      <c r="V32" s="262" t="s">
        <v>890</v>
      </c>
      <c r="W32" s="262" t="s">
        <v>889</v>
      </c>
      <c r="X32" s="262"/>
      <c r="Y32" s="262" t="s">
        <v>888</v>
      </c>
      <c r="Z32" s="262">
        <v>15</v>
      </c>
      <c r="AA32" s="263">
        <v>44127</v>
      </c>
      <c r="AB32" s="264">
        <v>440000</v>
      </c>
      <c r="AC32" s="264" t="s">
        <v>625</v>
      </c>
      <c r="AD32" s="264">
        <v>2378.12</v>
      </c>
      <c r="AE32" s="262" t="s">
        <v>626</v>
      </c>
      <c r="AF32" s="262">
        <v>2020</v>
      </c>
      <c r="AG32" s="262">
        <v>10</v>
      </c>
    </row>
    <row r="33" spans="1:33" x14ac:dyDescent="0.25">
      <c r="A33" s="262" t="s">
        <v>612</v>
      </c>
      <c r="B33" s="262" t="s">
        <v>887</v>
      </c>
      <c r="C33" s="262" t="e">
        <f>VLOOKUP($B33,#REF!,3,FALSE)</f>
        <v>#REF!</v>
      </c>
      <c r="D33" s="263">
        <v>44131</v>
      </c>
      <c r="E33" s="263">
        <v>44132</v>
      </c>
      <c r="F33" s="262" t="s">
        <v>614</v>
      </c>
      <c r="G33" s="262">
        <v>73310</v>
      </c>
      <c r="H33" s="262" t="s">
        <v>886</v>
      </c>
      <c r="I33" s="262" t="s">
        <v>616</v>
      </c>
      <c r="J33" s="262" t="s">
        <v>617</v>
      </c>
      <c r="K33" s="262">
        <v>92140</v>
      </c>
      <c r="L33" s="262">
        <v>2001</v>
      </c>
      <c r="M33" s="262">
        <v>11363</v>
      </c>
      <c r="N33" s="262" t="s">
        <v>614</v>
      </c>
      <c r="O33" s="262">
        <v>118983</v>
      </c>
      <c r="P33" s="262" t="s">
        <v>709</v>
      </c>
      <c r="Q33" s="262" t="s">
        <v>619</v>
      </c>
      <c r="R33" s="262" t="s">
        <v>620</v>
      </c>
      <c r="S33" s="262">
        <v>79552</v>
      </c>
      <c r="T33" s="262" t="s">
        <v>885</v>
      </c>
      <c r="U33" s="262" t="s">
        <v>620</v>
      </c>
      <c r="V33" s="262" t="s">
        <v>884</v>
      </c>
      <c r="W33" s="262" t="s">
        <v>883</v>
      </c>
      <c r="X33" s="262"/>
      <c r="Y33" s="262" t="s">
        <v>882</v>
      </c>
      <c r="Z33" s="262">
        <v>76</v>
      </c>
      <c r="AA33" s="263">
        <v>44131</v>
      </c>
      <c r="AB33" s="264">
        <v>313.92</v>
      </c>
      <c r="AC33" s="264" t="s">
        <v>696</v>
      </c>
      <c r="AD33" s="264">
        <v>313.92</v>
      </c>
      <c r="AE33" s="262" t="s">
        <v>626</v>
      </c>
      <c r="AF33" s="262">
        <v>2020</v>
      </c>
      <c r="AG33" s="262">
        <v>10</v>
      </c>
    </row>
    <row r="34" spans="1:33" hidden="1" x14ac:dyDescent="0.25">
      <c r="A34" t="s">
        <v>687</v>
      </c>
      <c r="B34" t="s">
        <v>698</v>
      </c>
      <c r="C34" t="e">
        <f>VLOOKUP($B34,#REF!,3,FALSE)</f>
        <v>#REF!</v>
      </c>
      <c r="D34" s="217">
        <v>43830</v>
      </c>
      <c r="E34" s="217">
        <v>43846</v>
      </c>
      <c r="F34" t="s">
        <v>614</v>
      </c>
      <c r="G34">
        <v>54005</v>
      </c>
      <c r="H34" t="s">
        <v>689</v>
      </c>
      <c r="I34" t="s">
        <v>616</v>
      </c>
      <c r="J34" t="s">
        <v>691</v>
      </c>
      <c r="K34">
        <v>92140</v>
      </c>
      <c r="L34">
        <v>2001</v>
      </c>
      <c r="M34">
        <v>11363</v>
      </c>
      <c r="N34" t="s">
        <v>614</v>
      </c>
      <c r="O34">
        <v>118983</v>
      </c>
      <c r="P34" t="s">
        <v>692</v>
      </c>
      <c r="Q34" t="s">
        <v>693</v>
      </c>
      <c r="V34" t="s">
        <v>694</v>
      </c>
      <c r="W34" t="s">
        <v>695</v>
      </c>
      <c r="Y34">
        <v>8357033</v>
      </c>
      <c r="Z34">
        <v>87</v>
      </c>
      <c r="AA34" s="217">
        <v>43830</v>
      </c>
      <c r="AB34" s="219">
        <v>-19627.48</v>
      </c>
      <c r="AC34" s="219" t="s">
        <v>696</v>
      </c>
      <c r="AD34" s="219">
        <v>-19627.48</v>
      </c>
      <c r="AE34" t="s">
        <v>697</v>
      </c>
      <c r="AF34">
        <v>2019</v>
      </c>
      <c r="AG34">
        <v>12</v>
      </c>
    </row>
    <row r="35" spans="1:33" hidden="1" x14ac:dyDescent="0.25">
      <c r="A35" t="s">
        <v>687</v>
      </c>
      <c r="B35" t="s">
        <v>701</v>
      </c>
      <c r="C35" t="e">
        <f>VLOOKUP($B35,#REF!,3,FALSE)</f>
        <v>#REF!</v>
      </c>
      <c r="D35" s="217">
        <v>43830</v>
      </c>
      <c r="E35" s="217">
        <v>43846</v>
      </c>
      <c r="F35" t="s">
        <v>614</v>
      </c>
      <c r="G35">
        <v>75115</v>
      </c>
      <c r="H35" t="s">
        <v>702</v>
      </c>
      <c r="I35" t="s">
        <v>616</v>
      </c>
      <c r="J35" t="s">
        <v>617</v>
      </c>
      <c r="K35">
        <v>92140</v>
      </c>
      <c r="L35">
        <v>2001</v>
      </c>
      <c r="M35">
        <v>11363</v>
      </c>
      <c r="N35" t="s">
        <v>614</v>
      </c>
      <c r="O35">
        <v>118983</v>
      </c>
      <c r="P35" t="s">
        <v>692</v>
      </c>
      <c r="Q35" t="s">
        <v>703</v>
      </c>
      <c r="V35" t="s">
        <v>694</v>
      </c>
      <c r="W35" t="s">
        <v>695</v>
      </c>
      <c r="Y35">
        <v>8357033</v>
      </c>
      <c r="Z35">
        <v>8</v>
      </c>
      <c r="AA35" s="217">
        <v>43830</v>
      </c>
      <c r="AB35" s="219">
        <v>45794.400000000001</v>
      </c>
      <c r="AC35" s="219" t="s">
        <v>696</v>
      </c>
      <c r="AD35" s="219">
        <v>45794.400000000001</v>
      </c>
      <c r="AE35" t="s">
        <v>697</v>
      </c>
      <c r="AF35">
        <v>2019</v>
      </c>
      <c r="AG35">
        <v>12</v>
      </c>
    </row>
    <row r="36" spans="1:33" hidden="1" x14ac:dyDescent="0.25">
      <c r="A36" t="s">
        <v>687</v>
      </c>
      <c r="B36" t="s">
        <v>688</v>
      </c>
      <c r="C36" t="e">
        <f>VLOOKUP($B36,#REF!,3,FALSE)</f>
        <v>#REF!</v>
      </c>
      <c r="D36" s="217">
        <v>43830</v>
      </c>
      <c r="E36" s="217">
        <v>43846</v>
      </c>
      <c r="F36" t="s">
        <v>614</v>
      </c>
      <c r="G36">
        <v>54005</v>
      </c>
      <c r="H36" t="s">
        <v>689</v>
      </c>
      <c r="I36" t="s">
        <v>690</v>
      </c>
      <c r="J36" t="s">
        <v>691</v>
      </c>
      <c r="K36">
        <v>92201</v>
      </c>
      <c r="L36">
        <v>2001</v>
      </c>
      <c r="M36">
        <v>11363</v>
      </c>
      <c r="N36" t="s">
        <v>614</v>
      </c>
      <c r="O36">
        <v>118983</v>
      </c>
      <c r="P36" t="s">
        <v>692</v>
      </c>
      <c r="Q36" t="s">
        <v>693</v>
      </c>
      <c r="V36" t="s">
        <v>694</v>
      </c>
      <c r="W36" t="s">
        <v>695</v>
      </c>
      <c r="Y36">
        <v>8357033</v>
      </c>
      <c r="Z36">
        <v>128</v>
      </c>
      <c r="AA36" s="217">
        <v>43830</v>
      </c>
      <c r="AB36" s="219">
        <v>-3269.72</v>
      </c>
      <c r="AC36" s="219" t="s">
        <v>696</v>
      </c>
      <c r="AD36" s="219">
        <v>-3269.72</v>
      </c>
      <c r="AE36" t="s">
        <v>697</v>
      </c>
      <c r="AF36">
        <v>2019</v>
      </c>
      <c r="AG36">
        <v>12</v>
      </c>
    </row>
    <row r="37" spans="1:33" hidden="1" x14ac:dyDescent="0.25">
      <c r="A37" t="s">
        <v>687</v>
      </c>
      <c r="B37" t="s">
        <v>699</v>
      </c>
      <c r="C37" t="e">
        <f>VLOOKUP($B37,#REF!,3,FALSE)</f>
        <v>#REF!</v>
      </c>
      <c r="D37" s="217">
        <v>43830</v>
      </c>
      <c r="E37" s="217">
        <v>43846</v>
      </c>
      <c r="F37" t="s">
        <v>614</v>
      </c>
      <c r="G37">
        <v>54005</v>
      </c>
      <c r="H37" t="s">
        <v>689</v>
      </c>
      <c r="I37" t="s">
        <v>700</v>
      </c>
      <c r="J37" t="s">
        <v>691</v>
      </c>
      <c r="K37">
        <v>90101</v>
      </c>
      <c r="L37">
        <v>2001</v>
      </c>
      <c r="M37">
        <v>11363</v>
      </c>
      <c r="N37" t="s">
        <v>614</v>
      </c>
      <c r="O37">
        <v>118983</v>
      </c>
      <c r="P37" t="s">
        <v>692</v>
      </c>
      <c r="Q37" t="s">
        <v>693</v>
      </c>
      <c r="V37" t="s">
        <v>694</v>
      </c>
      <c r="W37" t="s">
        <v>695</v>
      </c>
      <c r="Y37">
        <v>8357033</v>
      </c>
      <c r="Z37">
        <v>49</v>
      </c>
      <c r="AA37" s="217">
        <v>43830</v>
      </c>
      <c r="AB37" s="219">
        <v>-22897.200000000001</v>
      </c>
      <c r="AC37" s="219" t="s">
        <v>696</v>
      </c>
      <c r="AD37" s="219">
        <v>-22897.200000000001</v>
      </c>
      <c r="AE37" t="s">
        <v>697</v>
      </c>
      <c r="AF37">
        <v>2019</v>
      </c>
      <c r="AG37">
        <v>12</v>
      </c>
    </row>
    <row r="38" spans="1:33" hidden="1" x14ac:dyDescent="0.25">
      <c r="A38" t="s">
        <v>687</v>
      </c>
      <c r="B38" t="s">
        <v>704</v>
      </c>
      <c r="C38" t="e">
        <f>VLOOKUP($B38,#REF!,3,FALSE)</f>
        <v>#REF!</v>
      </c>
      <c r="D38" s="217">
        <v>43936</v>
      </c>
      <c r="E38" s="217">
        <v>43952</v>
      </c>
      <c r="F38" t="s">
        <v>614</v>
      </c>
      <c r="G38">
        <v>73505</v>
      </c>
      <c r="H38" t="s">
        <v>705</v>
      </c>
      <c r="I38" t="s">
        <v>616</v>
      </c>
      <c r="J38" t="s">
        <v>617</v>
      </c>
      <c r="K38">
        <v>92140</v>
      </c>
      <c r="L38">
        <v>2001</v>
      </c>
      <c r="M38">
        <v>11363</v>
      </c>
      <c r="N38" t="s">
        <v>614</v>
      </c>
      <c r="O38">
        <v>118983</v>
      </c>
      <c r="P38" t="s">
        <v>618</v>
      </c>
      <c r="Q38" t="s">
        <v>703</v>
      </c>
      <c r="V38" t="s">
        <v>706</v>
      </c>
      <c r="W38" t="s">
        <v>705</v>
      </c>
      <c r="Y38">
        <v>8474943</v>
      </c>
      <c r="Z38">
        <v>48</v>
      </c>
      <c r="AA38" s="217">
        <v>43936</v>
      </c>
      <c r="AB38" s="219">
        <v>37.380000000000003</v>
      </c>
      <c r="AC38" s="219" t="s">
        <v>696</v>
      </c>
      <c r="AD38" s="219">
        <v>37.380000000000003</v>
      </c>
      <c r="AE38" t="s">
        <v>697</v>
      </c>
      <c r="AF38">
        <v>2020</v>
      </c>
      <c r="AG38">
        <v>4</v>
      </c>
    </row>
    <row r="39" spans="1:33" hidden="1" x14ac:dyDescent="0.25">
      <c r="A39" t="s">
        <v>687</v>
      </c>
      <c r="B39" t="s">
        <v>707</v>
      </c>
      <c r="C39" t="e">
        <f>VLOOKUP($B39,#REF!,3,FALSE)</f>
        <v>#REF!</v>
      </c>
      <c r="D39" s="217">
        <v>43944</v>
      </c>
      <c r="E39" s="217">
        <v>43945</v>
      </c>
      <c r="F39" t="s">
        <v>614</v>
      </c>
      <c r="G39">
        <v>72805</v>
      </c>
      <c r="H39" t="s">
        <v>708</v>
      </c>
      <c r="I39" t="s">
        <v>616</v>
      </c>
      <c r="J39" t="s">
        <v>617</v>
      </c>
      <c r="K39">
        <v>92140</v>
      </c>
      <c r="L39">
        <v>2001</v>
      </c>
      <c r="M39">
        <v>11363</v>
      </c>
      <c r="N39" t="s">
        <v>614</v>
      </c>
      <c r="O39">
        <v>118983</v>
      </c>
      <c r="P39" t="s">
        <v>709</v>
      </c>
      <c r="Q39" t="s">
        <v>703</v>
      </c>
      <c r="V39" t="s">
        <v>710</v>
      </c>
      <c r="W39" t="s">
        <v>711</v>
      </c>
      <c r="Y39">
        <v>8483893</v>
      </c>
      <c r="Z39">
        <v>4</v>
      </c>
      <c r="AA39" s="217">
        <v>43944</v>
      </c>
      <c r="AB39" s="219">
        <v>855.69</v>
      </c>
      <c r="AC39" s="219" t="s">
        <v>696</v>
      </c>
      <c r="AD39" s="219">
        <v>855.69</v>
      </c>
      <c r="AE39" t="s">
        <v>697</v>
      </c>
      <c r="AF39">
        <v>2020</v>
      </c>
      <c r="AG39">
        <v>4</v>
      </c>
    </row>
    <row r="40" spans="1:33" hidden="1" x14ac:dyDescent="0.25">
      <c r="A40" t="s">
        <v>687</v>
      </c>
      <c r="B40" t="s">
        <v>719</v>
      </c>
      <c r="C40" t="e">
        <f>VLOOKUP($B40,#REF!,3,FALSE)</f>
        <v>#REF!</v>
      </c>
      <c r="D40" s="217">
        <v>43944</v>
      </c>
      <c r="E40" s="217">
        <v>43945</v>
      </c>
      <c r="F40" t="s">
        <v>614</v>
      </c>
      <c r="G40">
        <v>72805</v>
      </c>
      <c r="H40" t="s">
        <v>708</v>
      </c>
      <c r="I40" t="s">
        <v>616</v>
      </c>
      <c r="J40" t="s">
        <v>617</v>
      </c>
      <c r="K40">
        <v>92140</v>
      </c>
      <c r="L40">
        <v>2001</v>
      </c>
      <c r="M40">
        <v>11363</v>
      </c>
      <c r="N40" t="s">
        <v>614</v>
      </c>
      <c r="O40">
        <v>118983</v>
      </c>
      <c r="P40" t="s">
        <v>618</v>
      </c>
      <c r="Q40" t="s">
        <v>703</v>
      </c>
      <c r="V40" t="s">
        <v>710</v>
      </c>
      <c r="W40" t="s">
        <v>720</v>
      </c>
      <c r="Y40">
        <v>8483893</v>
      </c>
      <c r="Z40">
        <v>1</v>
      </c>
      <c r="AA40" s="217">
        <v>43944</v>
      </c>
      <c r="AB40" s="219">
        <v>-855.69</v>
      </c>
      <c r="AC40" s="219" t="s">
        <v>696</v>
      </c>
      <c r="AD40" s="219">
        <v>-855.69</v>
      </c>
      <c r="AE40" t="s">
        <v>697</v>
      </c>
      <c r="AF40">
        <v>2020</v>
      </c>
      <c r="AG40">
        <v>4</v>
      </c>
    </row>
    <row r="41" spans="1:33" hidden="1" x14ac:dyDescent="0.25">
      <c r="A41" t="s">
        <v>687</v>
      </c>
      <c r="B41" t="s">
        <v>712</v>
      </c>
      <c r="C41" t="e">
        <f>VLOOKUP($B41,#REF!,3,FALSE)</f>
        <v>#REF!</v>
      </c>
      <c r="D41" s="217">
        <v>43944</v>
      </c>
      <c r="E41" s="217">
        <v>43945</v>
      </c>
      <c r="F41" t="s">
        <v>614</v>
      </c>
      <c r="G41">
        <v>71620</v>
      </c>
      <c r="H41" t="s">
        <v>713</v>
      </c>
      <c r="I41" t="s">
        <v>616</v>
      </c>
      <c r="J41" t="s">
        <v>617</v>
      </c>
      <c r="K41">
        <v>92140</v>
      </c>
      <c r="L41">
        <v>2001</v>
      </c>
      <c r="M41">
        <v>11363</v>
      </c>
      <c r="N41" t="s">
        <v>614</v>
      </c>
      <c r="O41">
        <v>118983</v>
      </c>
      <c r="P41" t="s">
        <v>709</v>
      </c>
      <c r="Q41" t="s">
        <v>703</v>
      </c>
      <c r="V41" t="s">
        <v>710</v>
      </c>
      <c r="W41" t="s">
        <v>714</v>
      </c>
      <c r="Y41">
        <v>8483893</v>
      </c>
      <c r="Z41">
        <v>6</v>
      </c>
      <c r="AA41" s="217">
        <v>43944</v>
      </c>
      <c r="AB41" s="219">
        <v>28.02</v>
      </c>
      <c r="AC41" s="219" t="s">
        <v>696</v>
      </c>
      <c r="AD41" s="219">
        <v>28.02</v>
      </c>
      <c r="AE41" t="s">
        <v>697</v>
      </c>
      <c r="AF41">
        <v>2020</v>
      </c>
      <c r="AG41">
        <v>4</v>
      </c>
    </row>
    <row r="42" spans="1:33" hidden="1" x14ac:dyDescent="0.25">
      <c r="A42" t="s">
        <v>687</v>
      </c>
      <c r="B42" t="s">
        <v>717</v>
      </c>
      <c r="C42" t="e">
        <f>VLOOKUP($B42,#REF!,3,FALSE)</f>
        <v>#REF!</v>
      </c>
      <c r="D42" s="217">
        <v>43944</v>
      </c>
      <c r="E42" s="217">
        <v>43945</v>
      </c>
      <c r="F42" t="s">
        <v>614</v>
      </c>
      <c r="G42">
        <v>71620</v>
      </c>
      <c r="H42" t="s">
        <v>713</v>
      </c>
      <c r="I42" t="s">
        <v>616</v>
      </c>
      <c r="J42" t="s">
        <v>617</v>
      </c>
      <c r="K42">
        <v>92140</v>
      </c>
      <c r="L42">
        <v>2001</v>
      </c>
      <c r="M42">
        <v>11363</v>
      </c>
      <c r="N42" t="s">
        <v>614</v>
      </c>
      <c r="O42">
        <v>118983</v>
      </c>
      <c r="P42" t="s">
        <v>618</v>
      </c>
      <c r="Q42" t="s">
        <v>703</v>
      </c>
      <c r="V42" t="s">
        <v>710</v>
      </c>
      <c r="W42" t="s">
        <v>718</v>
      </c>
      <c r="Y42">
        <v>8483893</v>
      </c>
      <c r="Z42">
        <v>3</v>
      </c>
      <c r="AA42" s="217">
        <v>43944</v>
      </c>
      <c r="AB42" s="219">
        <v>-28.02</v>
      </c>
      <c r="AC42" s="219" t="s">
        <v>696</v>
      </c>
      <c r="AD42" s="219">
        <v>-28.02</v>
      </c>
      <c r="AE42" t="s">
        <v>697</v>
      </c>
      <c r="AF42">
        <v>2020</v>
      </c>
      <c r="AG42">
        <v>4</v>
      </c>
    </row>
    <row r="43" spans="1:33" hidden="1" x14ac:dyDescent="0.25">
      <c r="A43" t="s">
        <v>687</v>
      </c>
      <c r="B43" t="s">
        <v>721</v>
      </c>
      <c r="C43" t="e">
        <f>VLOOKUP($B43,#REF!,3,FALSE)</f>
        <v>#REF!</v>
      </c>
      <c r="D43" s="217">
        <v>43944</v>
      </c>
      <c r="E43" s="217">
        <v>43945</v>
      </c>
      <c r="F43" t="s">
        <v>614</v>
      </c>
      <c r="G43">
        <v>71620</v>
      </c>
      <c r="H43" t="s">
        <v>713</v>
      </c>
      <c r="I43" t="s">
        <v>616</v>
      </c>
      <c r="J43" t="s">
        <v>617</v>
      </c>
      <c r="K43">
        <v>92140</v>
      </c>
      <c r="L43">
        <v>2001</v>
      </c>
      <c r="M43">
        <v>11363</v>
      </c>
      <c r="N43" t="s">
        <v>614</v>
      </c>
      <c r="O43">
        <v>118983</v>
      </c>
      <c r="P43" t="s">
        <v>618</v>
      </c>
      <c r="Q43" t="s">
        <v>703</v>
      </c>
      <c r="V43" t="s">
        <v>710</v>
      </c>
      <c r="W43" t="s">
        <v>722</v>
      </c>
      <c r="Y43">
        <v>8483893</v>
      </c>
      <c r="Z43">
        <v>2</v>
      </c>
      <c r="AA43" s="217">
        <v>43944</v>
      </c>
      <c r="AB43" s="219">
        <v>-39.020000000000003</v>
      </c>
      <c r="AC43" s="219" t="s">
        <v>696</v>
      </c>
      <c r="AD43" s="219">
        <v>-39.020000000000003</v>
      </c>
      <c r="AE43" t="s">
        <v>697</v>
      </c>
      <c r="AF43">
        <v>2020</v>
      </c>
      <c r="AG43">
        <v>4</v>
      </c>
    </row>
    <row r="44" spans="1:33" hidden="1" x14ac:dyDescent="0.25">
      <c r="A44" t="s">
        <v>687</v>
      </c>
      <c r="B44" t="s">
        <v>715</v>
      </c>
      <c r="C44" t="e">
        <f>VLOOKUP($B44,#REF!,3,FALSE)</f>
        <v>#REF!</v>
      </c>
      <c r="D44" s="217">
        <v>43944</v>
      </c>
      <c r="E44" s="217">
        <v>43945</v>
      </c>
      <c r="F44" t="s">
        <v>614</v>
      </c>
      <c r="G44">
        <v>71620</v>
      </c>
      <c r="H44" t="s">
        <v>713</v>
      </c>
      <c r="I44" t="s">
        <v>616</v>
      </c>
      <c r="J44" t="s">
        <v>617</v>
      </c>
      <c r="K44">
        <v>92140</v>
      </c>
      <c r="L44">
        <v>2001</v>
      </c>
      <c r="M44">
        <v>11363</v>
      </c>
      <c r="N44" t="s">
        <v>614</v>
      </c>
      <c r="O44">
        <v>118983</v>
      </c>
      <c r="P44" t="s">
        <v>709</v>
      </c>
      <c r="Q44" t="s">
        <v>703</v>
      </c>
      <c r="V44" t="s">
        <v>710</v>
      </c>
      <c r="W44" t="s">
        <v>716</v>
      </c>
      <c r="Y44">
        <v>8483893</v>
      </c>
      <c r="Z44">
        <v>5</v>
      </c>
      <c r="AA44" s="217">
        <v>43944</v>
      </c>
      <c r="AB44" s="219">
        <v>39.020000000000003</v>
      </c>
      <c r="AC44" s="219" t="s">
        <v>696</v>
      </c>
      <c r="AD44" s="219">
        <v>39.020000000000003</v>
      </c>
      <c r="AE44" t="s">
        <v>697</v>
      </c>
      <c r="AF44">
        <v>2020</v>
      </c>
      <c r="AG44">
        <v>4</v>
      </c>
    </row>
    <row r="45" spans="1:33" hidden="1" x14ac:dyDescent="0.25">
      <c r="A45" t="s">
        <v>687</v>
      </c>
      <c r="B45" t="s">
        <v>723</v>
      </c>
      <c r="C45" t="e">
        <f>VLOOKUP($B45,#REF!,3,FALSE)</f>
        <v>#REF!</v>
      </c>
      <c r="D45" s="217">
        <v>43965</v>
      </c>
      <c r="E45" s="217">
        <v>43977</v>
      </c>
      <c r="F45" t="s">
        <v>614</v>
      </c>
      <c r="G45">
        <v>73105</v>
      </c>
      <c r="H45" t="s">
        <v>724</v>
      </c>
      <c r="I45" t="s">
        <v>616</v>
      </c>
      <c r="J45" t="s">
        <v>617</v>
      </c>
      <c r="K45">
        <v>92140</v>
      </c>
      <c r="L45">
        <v>2001</v>
      </c>
      <c r="M45">
        <v>11363</v>
      </c>
      <c r="N45" t="s">
        <v>614</v>
      </c>
      <c r="O45">
        <v>118983</v>
      </c>
      <c r="P45" t="s">
        <v>709</v>
      </c>
      <c r="Q45" t="s">
        <v>703</v>
      </c>
      <c r="V45" t="s">
        <v>725</v>
      </c>
      <c r="W45" t="s">
        <v>726</v>
      </c>
      <c r="Y45">
        <v>8507669</v>
      </c>
      <c r="Z45">
        <v>1</v>
      </c>
      <c r="AA45" s="217">
        <v>43965</v>
      </c>
      <c r="AB45" s="219">
        <v>137</v>
      </c>
      <c r="AC45" s="219" t="s">
        <v>696</v>
      </c>
      <c r="AD45" s="219">
        <v>137</v>
      </c>
      <c r="AE45" t="s">
        <v>697</v>
      </c>
      <c r="AF45">
        <v>2020</v>
      </c>
      <c r="AG45">
        <v>5</v>
      </c>
    </row>
    <row r="46" spans="1:33" x14ac:dyDescent="0.25">
      <c r="A46" s="262" t="s">
        <v>687</v>
      </c>
      <c r="B46" s="262" t="s">
        <v>881</v>
      </c>
      <c r="C46" s="262" t="e">
        <f>VLOOKUP($B46,#REF!,3,FALSE)</f>
        <v>#REF!</v>
      </c>
      <c r="D46" s="263">
        <v>44032</v>
      </c>
      <c r="E46" s="263">
        <v>44036</v>
      </c>
      <c r="F46" s="262" t="s">
        <v>614</v>
      </c>
      <c r="G46" s="262">
        <v>71415</v>
      </c>
      <c r="H46" s="262" t="s">
        <v>748</v>
      </c>
      <c r="I46" s="262" t="s">
        <v>616</v>
      </c>
      <c r="J46" s="262" t="s">
        <v>617</v>
      </c>
      <c r="K46" s="262">
        <v>92140</v>
      </c>
      <c r="L46" s="262">
        <v>2001</v>
      </c>
      <c r="M46" s="262">
        <v>11363</v>
      </c>
      <c r="N46" s="262" t="s">
        <v>614</v>
      </c>
      <c r="O46" s="262">
        <v>118983</v>
      </c>
      <c r="P46" s="262" t="s">
        <v>737</v>
      </c>
      <c r="Q46" s="262" t="s">
        <v>703</v>
      </c>
      <c r="R46" s="262"/>
      <c r="S46" s="262"/>
      <c r="T46" s="262"/>
      <c r="U46" s="262"/>
      <c r="V46" s="262" t="s">
        <v>871</v>
      </c>
      <c r="W46" s="262" t="s">
        <v>877</v>
      </c>
      <c r="X46" s="262"/>
      <c r="Y46" s="262">
        <v>8582308</v>
      </c>
      <c r="Z46" s="262">
        <v>27</v>
      </c>
      <c r="AA46" s="263">
        <v>44032</v>
      </c>
      <c r="AB46" s="264">
        <v>118.77</v>
      </c>
      <c r="AC46" s="264" t="s">
        <v>696</v>
      </c>
      <c r="AD46" s="264">
        <v>118.77</v>
      </c>
      <c r="AE46" s="262" t="s">
        <v>697</v>
      </c>
      <c r="AF46" s="262">
        <v>2020</v>
      </c>
      <c r="AG46" s="262">
        <v>7</v>
      </c>
    </row>
    <row r="47" spans="1:33" x14ac:dyDescent="0.25">
      <c r="A47" s="262" t="s">
        <v>687</v>
      </c>
      <c r="B47" s="262" t="s">
        <v>880</v>
      </c>
      <c r="C47" s="262" t="e">
        <f>VLOOKUP($B47,#REF!,3,FALSE)</f>
        <v>#REF!</v>
      </c>
      <c r="D47" s="263">
        <v>44032</v>
      </c>
      <c r="E47" s="263">
        <v>44036</v>
      </c>
      <c r="F47" s="262" t="s">
        <v>614</v>
      </c>
      <c r="G47" s="262">
        <v>71410</v>
      </c>
      <c r="H47" s="262" t="s">
        <v>746</v>
      </c>
      <c r="I47" s="262" t="s">
        <v>616</v>
      </c>
      <c r="J47" s="262" t="s">
        <v>617</v>
      </c>
      <c r="K47" s="262">
        <v>92140</v>
      </c>
      <c r="L47" s="262">
        <v>2001</v>
      </c>
      <c r="M47" s="262">
        <v>11363</v>
      </c>
      <c r="N47" s="262" t="s">
        <v>614</v>
      </c>
      <c r="O47" s="262">
        <v>118983</v>
      </c>
      <c r="P47" s="262" t="s">
        <v>737</v>
      </c>
      <c r="Q47" s="262" t="s">
        <v>703</v>
      </c>
      <c r="R47" s="262"/>
      <c r="S47" s="262"/>
      <c r="T47" s="262"/>
      <c r="U47" s="262"/>
      <c r="V47" s="262" t="s">
        <v>871</v>
      </c>
      <c r="W47" s="262" t="s">
        <v>877</v>
      </c>
      <c r="X47" s="262"/>
      <c r="Y47" s="262">
        <v>8582308</v>
      </c>
      <c r="Z47" s="262">
        <v>26</v>
      </c>
      <c r="AA47" s="263">
        <v>44032</v>
      </c>
      <c r="AB47" s="264">
        <v>10.8</v>
      </c>
      <c r="AC47" s="264" t="s">
        <v>696</v>
      </c>
      <c r="AD47" s="264">
        <v>10.8</v>
      </c>
      <c r="AE47" s="262" t="s">
        <v>697</v>
      </c>
      <c r="AF47" s="262">
        <v>2020</v>
      </c>
      <c r="AG47" s="262">
        <v>7</v>
      </c>
    </row>
    <row r="48" spans="1:33" x14ac:dyDescent="0.25">
      <c r="A48" s="262" t="s">
        <v>687</v>
      </c>
      <c r="B48" s="262" t="s">
        <v>879</v>
      </c>
      <c r="C48" s="262" t="e">
        <f>VLOOKUP($B48,#REF!,3,FALSE)</f>
        <v>#REF!</v>
      </c>
      <c r="D48" s="263">
        <v>44032</v>
      </c>
      <c r="E48" s="263">
        <v>44036</v>
      </c>
      <c r="F48" s="262" t="s">
        <v>614</v>
      </c>
      <c r="G48" s="262">
        <v>71410</v>
      </c>
      <c r="H48" s="262" t="s">
        <v>746</v>
      </c>
      <c r="I48" s="262" t="s">
        <v>616</v>
      </c>
      <c r="J48" s="262" t="s">
        <v>617</v>
      </c>
      <c r="K48" s="262">
        <v>92140</v>
      </c>
      <c r="L48" s="262">
        <v>2001</v>
      </c>
      <c r="M48" s="262">
        <v>11363</v>
      </c>
      <c r="N48" s="262" t="s">
        <v>614</v>
      </c>
      <c r="O48" s="262">
        <v>118983</v>
      </c>
      <c r="P48" s="262" t="s">
        <v>737</v>
      </c>
      <c r="Q48" s="262" t="s">
        <v>703</v>
      </c>
      <c r="R48" s="262"/>
      <c r="S48" s="262"/>
      <c r="T48" s="262"/>
      <c r="U48" s="262"/>
      <c r="V48" s="262" t="s">
        <v>871</v>
      </c>
      <c r="W48" s="262" t="s">
        <v>870</v>
      </c>
      <c r="X48" s="262"/>
      <c r="Y48" s="262">
        <v>8582308</v>
      </c>
      <c r="Z48" s="262">
        <v>6</v>
      </c>
      <c r="AA48" s="263">
        <v>44032</v>
      </c>
      <c r="AB48" s="264">
        <v>-6.81</v>
      </c>
      <c r="AC48" s="264" t="s">
        <v>696</v>
      </c>
      <c r="AD48" s="264">
        <v>-6.81</v>
      </c>
      <c r="AE48" s="262" t="s">
        <v>697</v>
      </c>
      <c r="AF48" s="262">
        <v>2020</v>
      </c>
      <c r="AG48" s="262">
        <v>7</v>
      </c>
    </row>
    <row r="49" spans="1:33" x14ac:dyDescent="0.25">
      <c r="A49" s="262" t="s">
        <v>687</v>
      </c>
      <c r="B49" s="262" t="s">
        <v>878</v>
      </c>
      <c r="C49" s="262" t="e">
        <f>VLOOKUP($B49,#REF!,3,FALSE)</f>
        <v>#REF!</v>
      </c>
      <c r="D49" s="263">
        <v>44032</v>
      </c>
      <c r="E49" s="263">
        <v>44036</v>
      </c>
      <c r="F49" s="262" t="s">
        <v>614</v>
      </c>
      <c r="G49" s="262">
        <v>71405</v>
      </c>
      <c r="H49" s="262" t="s">
        <v>736</v>
      </c>
      <c r="I49" s="262" t="s">
        <v>616</v>
      </c>
      <c r="J49" s="262" t="s">
        <v>617</v>
      </c>
      <c r="K49" s="262">
        <v>92140</v>
      </c>
      <c r="L49" s="262">
        <v>2001</v>
      </c>
      <c r="M49" s="262">
        <v>11363</v>
      </c>
      <c r="N49" s="262" t="s">
        <v>614</v>
      </c>
      <c r="O49" s="262">
        <v>118983</v>
      </c>
      <c r="P49" s="262" t="s">
        <v>737</v>
      </c>
      <c r="Q49" s="262" t="s">
        <v>703</v>
      </c>
      <c r="R49" s="262"/>
      <c r="S49" s="262"/>
      <c r="T49" s="262"/>
      <c r="U49" s="262"/>
      <c r="V49" s="262" t="s">
        <v>871</v>
      </c>
      <c r="W49" s="262" t="s">
        <v>877</v>
      </c>
      <c r="X49" s="262"/>
      <c r="Y49" s="262">
        <v>8582308</v>
      </c>
      <c r="Z49" s="262">
        <v>25</v>
      </c>
      <c r="AA49" s="263">
        <v>44032</v>
      </c>
      <c r="AB49" s="264">
        <v>2627.89</v>
      </c>
      <c r="AC49" s="264" t="s">
        <v>696</v>
      </c>
      <c r="AD49" s="264">
        <v>2627.89</v>
      </c>
      <c r="AE49" s="262" t="s">
        <v>697</v>
      </c>
      <c r="AF49" s="262">
        <v>2020</v>
      </c>
      <c r="AG49" s="262">
        <v>7</v>
      </c>
    </row>
    <row r="50" spans="1:33" x14ac:dyDescent="0.25">
      <c r="A50" s="262" t="s">
        <v>687</v>
      </c>
      <c r="B50" s="262" t="s">
        <v>876</v>
      </c>
      <c r="C50" s="262" t="e">
        <f>VLOOKUP($B50,#REF!,3,FALSE)</f>
        <v>#REF!</v>
      </c>
      <c r="D50" s="263">
        <v>44032</v>
      </c>
      <c r="E50" s="263">
        <v>44036</v>
      </c>
      <c r="F50" s="262" t="s">
        <v>614</v>
      </c>
      <c r="G50" s="262">
        <v>71405</v>
      </c>
      <c r="H50" s="262" t="s">
        <v>736</v>
      </c>
      <c r="I50" s="262" t="s">
        <v>616</v>
      </c>
      <c r="J50" s="262" t="s">
        <v>617</v>
      </c>
      <c r="K50" s="262">
        <v>92140</v>
      </c>
      <c r="L50" s="262">
        <v>2001</v>
      </c>
      <c r="M50" s="262">
        <v>11363</v>
      </c>
      <c r="N50" s="262" t="s">
        <v>614</v>
      </c>
      <c r="O50" s="262">
        <v>118983</v>
      </c>
      <c r="P50" s="262" t="s">
        <v>737</v>
      </c>
      <c r="Q50" s="262" t="s">
        <v>703</v>
      </c>
      <c r="R50" s="262"/>
      <c r="S50" s="262"/>
      <c r="T50" s="262"/>
      <c r="U50" s="262"/>
      <c r="V50" s="262" t="s">
        <v>871</v>
      </c>
      <c r="W50" s="262" t="s">
        <v>870</v>
      </c>
      <c r="X50" s="262"/>
      <c r="Y50" s="262">
        <v>8582308</v>
      </c>
      <c r="Z50" s="262">
        <v>5</v>
      </c>
      <c r="AA50" s="263">
        <v>44032</v>
      </c>
      <c r="AB50" s="264">
        <v>-1638.13</v>
      </c>
      <c r="AC50" s="264" t="s">
        <v>696</v>
      </c>
      <c r="AD50" s="264">
        <v>-1638.13</v>
      </c>
      <c r="AE50" s="262" t="s">
        <v>697</v>
      </c>
      <c r="AF50" s="262">
        <v>2020</v>
      </c>
      <c r="AG50" s="262">
        <v>7</v>
      </c>
    </row>
    <row r="51" spans="1:33" x14ac:dyDescent="0.25">
      <c r="A51" s="262" t="s">
        <v>687</v>
      </c>
      <c r="B51" s="262" t="s">
        <v>875</v>
      </c>
      <c r="C51" s="262" t="e">
        <f>VLOOKUP($B51,#REF!,3,FALSE)</f>
        <v>#REF!</v>
      </c>
      <c r="D51" s="263">
        <v>44032</v>
      </c>
      <c r="E51" s="263">
        <v>44036</v>
      </c>
      <c r="F51" s="262" t="s">
        <v>614</v>
      </c>
      <c r="G51" s="262">
        <v>71440</v>
      </c>
      <c r="H51" s="262" t="s">
        <v>743</v>
      </c>
      <c r="I51" s="262" t="s">
        <v>616</v>
      </c>
      <c r="J51" s="262" t="s">
        <v>617</v>
      </c>
      <c r="K51" s="262">
        <v>92140</v>
      </c>
      <c r="L51" s="262">
        <v>2001</v>
      </c>
      <c r="M51" s="262">
        <v>11363</v>
      </c>
      <c r="N51" s="262" t="s">
        <v>614</v>
      </c>
      <c r="O51" s="262">
        <v>118983</v>
      </c>
      <c r="P51" s="262" t="s">
        <v>737</v>
      </c>
      <c r="Q51" s="262" t="s">
        <v>703</v>
      </c>
      <c r="R51" s="262"/>
      <c r="S51" s="262"/>
      <c r="T51" s="262"/>
      <c r="U51" s="262"/>
      <c r="V51" s="262" t="s">
        <v>871</v>
      </c>
      <c r="W51" s="262" t="s">
        <v>874</v>
      </c>
      <c r="X51" s="262"/>
      <c r="Y51" s="262">
        <v>8582308</v>
      </c>
      <c r="Z51" s="262">
        <v>28</v>
      </c>
      <c r="AA51" s="263">
        <v>44032</v>
      </c>
      <c r="AB51" s="264">
        <v>86.38</v>
      </c>
      <c r="AC51" s="264" t="s">
        <v>696</v>
      </c>
      <c r="AD51" s="264">
        <v>86.38</v>
      </c>
      <c r="AE51" s="262" t="s">
        <v>697</v>
      </c>
      <c r="AF51" s="262">
        <v>2020</v>
      </c>
      <c r="AG51" s="262">
        <v>7</v>
      </c>
    </row>
    <row r="52" spans="1:33" x14ac:dyDescent="0.25">
      <c r="A52" s="262" t="s">
        <v>687</v>
      </c>
      <c r="B52" s="262" t="s">
        <v>873</v>
      </c>
      <c r="C52" s="262" t="e">
        <f>VLOOKUP($B52,#REF!,3,FALSE)</f>
        <v>#REF!</v>
      </c>
      <c r="D52" s="263">
        <v>44032</v>
      </c>
      <c r="E52" s="263">
        <v>44036</v>
      </c>
      <c r="F52" s="262" t="s">
        <v>614</v>
      </c>
      <c r="G52" s="262">
        <v>71440</v>
      </c>
      <c r="H52" s="262" t="s">
        <v>743</v>
      </c>
      <c r="I52" s="262" t="s">
        <v>616</v>
      </c>
      <c r="J52" s="262" t="s">
        <v>617</v>
      </c>
      <c r="K52" s="262">
        <v>92140</v>
      </c>
      <c r="L52" s="262">
        <v>2001</v>
      </c>
      <c r="M52" s="262">
        <v>11363</v>
      </c>
      <c r="N52" s="262" t="s">
        <v>614</v>
      </c>
      <c r="O52" s="262">
        <v>118983</v>
      </c>
      <c r="P52" s="262" t="s">
        <v>737</v>
      </c>
      <c r="Q52" s="262" t="s">
        <v>703</v>
      </c>
      <c r="R52" s="262"/>
      <c r="S52" s="262"/>
      <c r="T52" s="262"/>
      <c r="U52" s="262"/>
      <c r="V52" s="262" t="s">
        <v>871</v>
      </c>
      <c r="W52" s="262" t="s">
        <v>870</v>
      </c>
      <c r="X52" s="262"/>
      <c r="Y52" s="262">
        <v>8582308</v>
      </c>
      <c r="Z52" s="262">
        <v>8</v>
      </c>
      <c r="AA52" s="263">
        <v>44032</v>
      </c>
      <c r="AB52" s="264">
        <v>-54.47</v>
      </c>
      <c r="AC52" s="264" t="s">
        <v>696</v>
      </c>
      <c r="AD52" s="264">
        <v>-54.47</v>
      </c>
      <c r="AE52" s="262" t="s">
        <v>697</v>
      </c>
      <c r="AF52" s="262">
        <v>2020</v>
      </c>
      <c r="AG52" s="262">
        <v>7</v>
      </c>
    </row>
    <row r="53" spans="1:33" x14ac:dyDescent="0.25">
      <c r="A53" s="262" t="s">
        <v>687</v>
      </c>
      <c r="B53" s="262" t="s">
        <v>872</v>
      </c>
      <c r="C53" s="262" t="e">
        <f>VLOOKUP($B53,#REF!,3,FALSE)</f>
        <v>#REF!</v>
      </c>
      <c r="D53" s="263">
        <v>44032</v>
      </c>
      <c r="E53" s="263">
        <v>44036</v>
      </c>
      <c r="F53" s="262" t="s">
        <v>614</v>
      </c>
      <c r="G53" s="262">
        <v>71415</v>
      </c>
      <c r="H53" s="262" t="s">
        <v>748</v>
      </c>
      <c r="I53" s="262" t="s">
        <v>616</v>
      </c>
      <c r="J53" s="262" t="s">
        <v>617</v>
      </c>
      <c r="K53" s="262">
        <v>92140</v>
      </c>
      <c r="L53" s="262">
        <v>2001</v>
      </c>
      <c r="M53" s="262">
        <v>11363</v>
      </c>
      <c r="N53" s="262" t="s">
        <v>614</v>
      </c>
      <c r="O53" s="262">
        <v>118983</v>
      </c>
      <c r="P53" s="262" t="s">
        <v>737</v>
      </c>
      <c r="Q53" s="262" t="s">
        <v>703</v>
      </c>
      <c r="R53" s="262"/>
      <c r="S53" s="262"/>
      <c r="T53" s="262"/>
      <c r="U53" s="262"/>
      <c r="V53" s="262" t="s">
        <v>871</v>
      </c>
      <c r="W53" s="262" t="s">
        <v>870</v>
      </c>
      <c r="X53" s="262"/>
      <c r="Y53" s="262">
        <v>8582308</v>
      </c>
      <c r="Z53" s="262">
        <v>7</v>
      </c>
      <c r="AA53" s="263">
        <v>44032</v>
      </c>
      <c r="AB53" s="264">
        <v>-74.89</v>
      </c>
      <c r="AC53" s="264" t="s">
        <v>696</v>
      </c>
      <c r="AD53" s="264">
        <v>-74.89</v>
      </c>
      <c r="AE53" s="262" t="s">
        <v>697</v>
      </c>
      <c r="AF53" s="262">
        <v>2020</v>
      </c>
      <c r="AG53" s="262">
        <v>7</v>
      </c>
    </row>
    <row r="54" spans="1:33" hidden="1" x14ac:dyDescent="0.25">
      <c r="A54" t="s">
        <v>687</v>
      </c>
      <c r="B54" t="s">
        <v>732</v>
      </c>
      <c r="C54" t="e">
        <f>VLOOKUP($B54,#REF!,3,FALSE)</f>
        <v>#REF!</v>
      </c>
      <c r="D54" s="217">
        <v>43800</v>
      </c>
      <c r="E54" s="217">
        <v>43826</v>
      </c>
      <c r="F54" t="s">
        <v>614</v>
      </c>
      <c r="G54">
        <v>14081</v>
      </c>
      <c r="H54" t="s">
        <v>733</v>
      </c>
      <c r="I54" t="s">
        <v>616</v>
      </c>
      <c r="J54" t="s">
        <v>617</v>
      </c>
      <c r="K54">
        <v>92140</v>
      </c>
      <c r="L54">
        <v>2001</v>
      </c>
      <c r="M54">
        <v>11363</v>
      </c>
      <c r="N54" t="s">
        <v>620</v>
      </c>
      <c r="O54">
        <v>118983</v>
      </c>
      <c r="P54" t="s">
        <v>620</v>
      </c>
      <c r="Q54" t="s">
        <v>620</v>
      </c>
      <c r="V54" t="s">
        <v>729</v>
      </c>
      <c r="Y54" t="s">
        <v>730</v>
      </c>
      <c r="Z54">
        <v>4</v>
      </c>
      <c r="AA54" s="217">
        <v>43800</v>
      </c>
      <c r="AB54" s="219">
        <v>700000</v>
      </c>
      <c r="AC54" s="219" t="s">
        <v>696</v>
      </c>
      <c r="AD54" s="219">
        <v>700000</v>
      </c>
      <c r="AE54" t="s">
        <v>731</v>
      </c>
      <c r="AF54">
        <v>2019</v>
      </c>
      <c r="AG54">
        <v>12</v>
      </c>
    </row>
    <row r="55" spans="1:33" hidden="1" x14ac:dyDescent="0.25">
      <c r="A55" t="s">
        <v>687</v>
      </c>
      <c r="B55" t="s">
        <v>727</v>
      </c>
      <c r="C55" t="e">
        <f>VLOOKUP($B55,#REF!,3,FALSE)</f>
        <v>#REF!</v>
      </c>
      <c r="D55" s="217">
        <v>43800</v>
      </c>
      <c r="E55" s="217">
        <v>43826</v>
      </c>
      <c r="F55" t="s">
        <v>614</v>
      </c>
      <c r="G55">
        <v>51005</v>
      </c>
      <c r="H55" t="s">
        <v>728</v>
      </c>
      <c r="I55" t="s">
        <v>616</v>
      </c>
      <c r="J55" t="s">
        <v>617</v>
      </c>
      <c r="K55">
        <v>92140</v>
      </c>
      <c r="L55">
        <v>2001</v>
      </c>
      <c r="M55">
        <v>11363</v>
      </c>
      <c r="N55" t="s">
        <v>620</v>
      </c>
      <c r="O55">
        <v>118983</v>
      </c>
      <c r="P55" t="s">
        <v>620</v>
      </c>
      <c r="Q55" t="s">
        <v>620</v>
      </c>
      <c r="V55" t="s">
        <v>729</v>
      </c>
      <c r="Y55" t="s">
        <v>730</v>
      </c>
      <c r="Z55">
        <v>3</v>
      </c>
      <c r="AA55" s="217">
        <v>43800</v>
      </c>
      <c r="AB55" s="219">
        <v>-700000</v>
      </c>
      <c r="AC55" s="219" t="s">
        <v>696</v>
      </c>
      <c r="AD55" s="219">
        <v>-700000</v>
      </c>
      <c r="AE55" t="s">
        <v>731</v>
      </c>
      <c r="AF55">
        <v>2019</v>
      </c>
      <c r="AG55">
        <v>12</v>
      </c>
    </row>
    <row r="56" spans="1:33" hidden="1" x14ac:dyDescent="0.25">
      <c r="A56" t="s">
        <v>734</v>
      </c>
      <c r="B56" t="s">
        <v>735</v>
      </c>
      <c r="C56" t="e">
        <f>VLOOKUP($B56,#REF!,3,FALSE)</f>
        <v>#REF!</v>
      </c>
      <c r="D56" s="217">
        <v>43982</v>
      </c>
      <c r="E56" s="217">
        <v>43986</v>
      </c>
      <c r="F56" t="s">
        <v>614</v>
      </c>
      <c r="G56">
        <v>71405</v>
      </c>
      <c r="H56" t="s">
        <v>736</v>
      </c>
      <c r="I56" t="s">
        <v>616</v>
      </c>
      <c r="J56" t="s">
        <v>617</v>
      </c>
      <c r="K56">
        <v>92140</v>
      </c>
      <c r="L56">
        <v>2001</v>
      </c>
      <c r="M56">
        <v>11363</v>
      </c>
      <c r="N56" t="s">
        <v>614</v>
      </c>
      <c r="O56">
        <v>118983</v>
      </c>
      <c r="P56" t="s">
        <v>737</v>
      </c>
      <c r="Q56" t="s">
        <v>738</v>
      </c>
      <c r="V56" t="s">
        <v>739</v>
      </c>
      <c r="W56" t="s">
        <v>739</v>
      </c>
      <c r="Y56" t="s">
        <v>740</v>
      </c>
      <c r="Z56">
        <v>177</v>
      </c>
      <c r="AA56" s="217">
        <v>43982</v>
      </c>
      <c r="AB56" s="219">
        <v>313701.13</v>
      </c>
      <c r="AC56" s="219" t="s">
        <v>625</v>
      </c>
      <c r="AD56" s="219">
        <v>1638.13</v>
      </c>
      <c r="AE56" t="s">
        <v>741</v>
      </c>
      <c r="AF56">
        <v>2020</v>
      </c>
      <c r="AG56">
        <v>5</v>
      </c>
    </row>
    <row r="57" spans="1:33" x14ac:dyDescent="0.25">
      <c r="A57" s="262" t="s">
        <v>734</v>
      </c>
      <c r="B57" s="262" t="s">
        <v>869</v>
      </c>
      <c r="C57" s="262" t="e">
        <f>VLOOKUP($B57,#REF!,3,FALSE)</f>
        <v>#REF!</v>
      </c>
      <c r="D57" s="263">
        <v>44012</v>
      </c>
      <c r="E57" s="263">
        <v>44014</v>
      </c>
      <c r="F57" s="262" t="s">
        <v>614</v>
      </c>
      <c r="G57" s="262">
        <v>71405</v>
      </c>
      <c r="H57" s="262" t="s">
        <v>736</v>
      </c>
      <c r="I57" s="262" t="s">
        <v>616</v>
      </c>
      <c r="J57" s="262" t="s">
        <v>617</v>
      </c>
      <c r="K57" s="262">
        <v>92140</v>
      </c>
      <c r="L57" s="262">
        <v>2001</v>
      </c>
      <c r="M57" s="262">
        <v>11363</v>
      </c>
      <c r="N57" s="262" t="s">
        <v>614</v>
      </c>
      <c r="O57" s="262">
        <v>118983</v>
      </c>
      <c r="P57" s="262" t="s">
        <v>737</v>
      </c>
      <c r="Q57" s="262" t="s">
        <v>738</v>
      </c>
      <c r="R57" s="262"/>
      <c r="S57" s="262"/>
      <c r="T57" s="262"/>
      <c r="U57" s="262"/>
      <c r="V57" s="262" t="s">
        <v>739</v>
      </c>
      <c r="W57" s="262" t="s">
        <v>739</v>
      </c>
      <c r="X57" s="262"/>
      <c r="Y57" s="262" t="s">
        <v>868</v>
      </c>
      <c r="Z57" s="262">
        <v>177</v>
      </c>
      <c r="AA57" s="263">
        <v>44012</v>
      </c>
      <c r="AB57" s="264">
        <v>248610.3</v>
      </c>
      <c r="AC57" s="264" t="s">
        <v>625</v>
      </c>
      <c r="AD57" s="264">
        <v>1334.9</v>
      </c>
      <c r="AE57" s="262" t="s">
        <v>741</v>
      </c>
      <c r="AF57" s="262">
        <v>2020</v>
      </c>
      <c r="AG57" s="262">
        <v>6</v>
      </c>
    </row>
    <row r="58" spans="1:33" x14ac:dyDescent="0.25">
      <c r="A58" s="262" t="s">
        <v>734</v>
      </c>
      <c r="B58" s="262" t="s">
        <v>867</v>
      </c>
      <c r="C58" s="262" t="e">
        <f>VLOOKUP($B58,#REF!,3,FALSE)</f>
        <v>#REF!</v>
      </c>
      <c r="D58" s="263">
        <v>44043</v>
      </c>
      <c r="E58" s="263">
        <v>44047</v>
      </c>
      <c r="F58" s="262" t="s">
        <v>614</v>
      </c>
      <c r="G58" s="262">
        <v>71405</v>
      </c>
      <c r="H58" s="262" t="s">
        <v>736</v>
      </c>
      <c r="I58" s="262" t="s">
        <v>616</v>
      </c>
      <c r="J58" s="262" t="s">
        <v>617</v>
      </c>
      <c r="K58" s="262">
        <v>92140</v>
      </c>
      <c r="L58" s="262">
        <v>2001</v>
      </c>
      <c r="M58" s="262">
        <v>11363</v>
      </c>
      <c r="N58" s="262" t="s">
        <v>614</v>
      </c>
      <c r="O58" s="262">
        <v>118983</v>
      </c>
      <c r="P58" s="262" t="s">
        <v>737</v>
      </c>
      <c r="Q58" s="262" t="s">
        <v>738</v>
      </c>
      <c r="R58" s="262"/>
      <c r="S58" s="262"/>
      <c r="T58" s="262"/>
      <c r="U58" s="262"/>
      <c r="V58" s="262" t="s">
        <v>739</v>
      </c>
      <c r="W58" s="262" t="s">
        <v>739</v>
      </c>
      <c r="X58" s="262"/>
      <c r="Y58" s="262" t="s">
        <v>866</v>
      </c>
      <c r="Z58" s="262">
        <v>171</v>
      </c>
      <c r="AA58" s="263">
        <v>44043</v>
      </c>
      <c r="AB58" s="264">
        <v>334142.32</v>
      </c>
      <c r="AC58" s="264" t="s">
        <v>625</v>
      </c>
      <c r="AD58" s="264">
        <v>1799.47</v>
      </c>
      <c r="AE58" s="262" t="s">
        <v>741</v>
      </c>
      <c r="AF58" s="262">
        <v>2020</v>
      </c>
      <c r="AG58" s="262">
        <v>7</v>
      </c>
    </row>
    <row r="59" spans="1:33" x14ac:dyDescent="0.25">
      <c r="A59" s="262" t="s">
        <v>734</v>
      </c>
      <c r="B59" s="262" t="s">
        <v>865</v>
      </c>
      <c r="C59" s="262" t="e">
        <f>VLOOKUP($B59,#REF!,3,FALSE)</f>
        <v>#REF!</v>
      </c>
      <c r="D59" s="263">
        <v>44074</v>
      </c>
      <c r="E59" s="263">
        <v>44078</v>
      </c>
      <c r="F59" s="262" t="s">
        <v>614</v>
      </c>
      <c r="G59" s="262">
        <v>71405</v>
      </c>
      <c r="H59" s="262" t="s">
        <v>736</v>
      </c>
      <c r="I59" s="262" t="s">
        <v>616</v>
      </c>
      <c r="J59" s="262" t="s">
        <v>617</v>
      </c>
      <c r="K59" s="262">
        <v>92140</v>
      </c>
      <c r="L59" s="262">
        <v>2001</v>
      </c>
      <c r="M59" s="262">
        <v>11363</v>
      </c>
      <c r="N59" s="262" t="s">
        <v>614</v>
      </c>
      <c r="O59" s="262">
        <v>118983</v>
      </c>
      <c r="P59" s="262" t="s">
        <v>737</v>
      </c>
      <c r="Q59" s="262" t="s">
        <v>738</v>
      </c>
      <c r="R59" s="262"/>
      <c r="S59" s="262"/>
      <c r="T59" s="262"/>
      <c r="U59" s="262"/>
      <c r="V59" s="262" t="s">
        <v>739</v>
      </c>
      <c r="W59" s="262" t="s">
        <v>739</v>
      </c>
      <c r="X59" s="262"/>
      <c r="Y59" s="262" t="s">
        <v>864</v>
      </c>
      <c r="Z59" s="262">
        <v>172</v>
      </c>
      <c r="AA59" s="263">
        <v>44074</v>
      </c>
      <c r="AB59" s="264">
        <v>334093.56</v>
      </c>
      <c r="AC59" s="264" t="s">
        <v>625</v>
      </c>
      <c r="AD59" s="264">
        <v>1803.57</v>
      </c>
      <c r="AE59" s="262" t="s">
        <v>741</v>
      </c>
      <c r="AF59" s="262">
        <v>2020</v>
      </c>
      <c r="AG59" s="262">
        <v>8</v>
      </c>
    </row>
    <row r="60" spans="1:33" x14ac:dyDescent="0.25">
      <c r="A60" s="262" t="s">
        <v>734</v>
      </c>
      <c r="B60" s="262" t="s">
        <v>863</v>
      </c>
      <c r="C60" s="262" t="e">
        <f>VLOOKUP($B60,#REF!,3,FALSE)</f>
        <v>#REF!</v>
      </c>
      <c r="D60" s="263">
        <v>44104</v>
      </c>
      <c r="E60" s="263">
        <v>44106</v>
      </c>
      <c r="F60" s="262" t="s">
        <v>614</v>
      </c>
      <c r="G60" s="262">
        <v>71405</v>
      </c>
      <c r="H60" s="262" t="s">
        <v>736</v>
      </c>
      <c r="I60" s="262" t="s">
        <v>616</v>
      </c>
      <c r="J60" s="262" t="s">
        <v>617</v>
      </c>
      <c r="K60" s="262">
        <v>92140</v>
      </c>
      <c r="L60" s="262">
        <v>2001</v>
      </c>
      <c r="M60" s="262">
        <v>11363</v>
      </c>
      <c r="N60" s="262" t="s">
        <v>614</v>
      </c>
      <c r="O60" s="262">
        <v>118983</v>
      </c>
      <c r="P60" s="262" t="s">
        <v>737</v>
      </c>
      <c r="Q60" s="262" t="s">
        <v>738</v>
      </c>
      <c r="R60" s="262"/>
      <c r="S60" s="262"/>
      <c r="T60" s="262"/>
      <c r="U60" s="262"/>
      <c r="V60" s="262" t="s">
        <v>739</v>
      </c>
      <c r="W60" s="262" t="s">
        <v>739</v>
      </c>
      <c r="X60" s="262"/>
      <c r="Y60" s="262" t="s">
        <v>862</v>
      </c>
      <c r="Z60" s="262">
        <v>178</v>
      </c>
      <c r="AA60" s="263">
        <v>44104</v>
      </c>
      <c r="AB60" s="264">
        <v>397673.87</v>
      </c>
      <c r="AC60" s="264" t="s">
        <v>625</v>
      </c>
      <c r="AD60" s="264">
        <v>2135.5</v>
      </c>
      <c r="AE60" s="262" t="s">
        <v>741</v>
      </c>
      <c r="AF60" s="262">
        <v>2020</v>
      </c>
      <c r="AG60" s="262">
        <v>9</v>
      </c>
    </row>
    <row r="61" spans="1:33" x14ac:dyDescent="0.25">
      <c r="A61" s="262" t="s">
        <v>734</v>
      </c>
      <c r="B61" s="262" t="s">
        <v>861</v>
      </c>
      <c r="C61" s="262" t="e">
        <f>VLOOKUP($B61,#REF!,3,FALSE)</f>
        <v>#REF!</v>
      </c>
      <c r="D61" s="263">
        <v>44135</v>
      </c>
      <c r="E61" s="263">
        <v>44138</v>
      </c>
      <c r="F61" s="262" t="s">
        <v>614</v>
      </c>
      <c r="G61" s="262">
        <v>71405</v>
      </c>
      <c r="H61" s="262" t="s">
        <v>736</v>
      </c>
      <c r="I61" s="262" t="s">
        <v>616</v>
      </c>
      <c r="J61" s="262" t="s">
        <v>617</v>
      </c>
      <c r="K61" s="262">
        <v>92140</v>
      </c>
      <c r="L61" s="262">
        <v>2001</v>
      </c>
      <c r="M61" s="262">
        <v>11363</v>
      </c>
      <c r="N61" s="262" t="s">
        <v>614</v>
      </c>
      <c r="O61" s="262">
        <v>118983</v>
      </c>
      <c r="P61" s="262" t="s">
        <v>737</v>
      </c>
      <c r="Q61" s="262" t="s">
        <v>738</v>
      </c>
      <c r="R61" s="262"/>
      <c r="S61" s="262"/>
      <c r="T61" s="262"/>
      <c r="U61" s="262"/>
      <c r="V61" s="262" t="s">
        <v>739</v>
      </c>
      <c r="W61" s="262" t="s">
        <v>739</v>
      </c>
      <c r="X61" s="262"/>
      <c r="Y61" s="262" t="s">
        <v>860</v>
      </c>
      <c r="Z61" s="262">
        <v>175</v>
      </c>
      <c r="AA61" s="263">
        <v>44135</v>
      </c>
      <c r="AB61" s="264">
        <v>490696.16</v>
      </c>
      <c r="AC61" s="264" t="s">
        <v>625</v>
      </c>
      <c r="AD61" s="264">
        <v>2652.12</v>
      </c>
      <c r="AE61" s="262" t="s">
        <v>741</v>
      </c>
      <c r="AF61" s="262">
        <v>2020</v>
      </c>
      <c r="AG61" s="262">
        <v>10</v>
      </c>
    </row>
    <row r="62" spans="1:33" hidden="1" x14ac:dyDescent="0.25">
      <c r="A62" t="s">
        <v>734</v>
      </c>
      <c r="B62" t="s">
        <v>745</v>
      </c>
      <c r="C62" t="e">
        <f>VLOOKUP($B62,#REF!,3,FALSE)</f>
        <v>#REF!</v>
      </c>
      <c r="D62" s="217">
        <v>43982</v>
      </c>
      <c r="E62" s="217">
        <v>43986</v>
      </c>
      <c r="F62" t="s">
        <v>614</v>
      </c>
      <c r="G62">
        <v>71410</v>
      </c>
      <c r="H62" t="s">
        <v>746</v>
      </c>
      <c r="I62" t="s">
        <v>616</v>
      </c>
      <c r="J62" t="s">
        <v>617</v>
      </c>
      <c r="K62">
        <v>92140</v>
      </c>
      <c r="L62">
        <v>2001</v>
      </c>
      <c r="M62">
        <v>11363</v>
      </c>
      <c r="N62" t="s">
        <v>614</v>
      </c>
      <c r="O62">
        <v>118983</v>
      </c>
      <c r="P62" t="s">
        <v>737</v>
      </c>
      <c r="Q62" t="s">
        <v>738</v>
      </c>
      <c r="V62" t="s">
        <v>739</v>
      </c>
      <c r="W62" t="s">
        <v>739</v>
      </c>
      <c r="Y62" t="s">
        <v>744</v>
      </c>
      <c r="Z62">
        <v>85</v>
      </c>
      <c r="AA62" s="217">
        <v>43982</v>
      </c>
      <c r="AB62" s="219">
        <v>1303.77</v>
      </c>
      <c r="AC62" s="219" t="s">
        <v>625</v>
      </c>
      <c r="AD62" s="219">
        <v>6.81</v>
      </c>
      <c r="AE62" t="s">
        <v>741</v>
      </c>
      <c r="AF62">
        <v>2020</v>
      </c>
      <c r="AG62">
        <v>5</v>
      </c>
    </row>
    <row r="63" spans="1:33" hidden="1" x14ac:dyDescent="0.25">
      <c r="A63" t="s">
        <v>734</v>
      </c>
      <c r="B63" t="s">
        <v>742</v>
      </c>
      <c r="C63" t="e">
        <f>VLOOKUP($B63,#REF!,3,FALSE)</f>
        <v>#REF!</v>
      </c>
      <c r="D63" s="217">
        <v>43982</v>
      </c>
      <c r="E63" s="217">
        <v>43986</v>
      </c>
      <c r="F63" t="s">
        <v>614</v>
      </c>
      <c r="G63">
        <v>71440</v>
      </c>
      <c r="H63" t="s">
        <v>743</v>
      </c>
      <c r="I63" t="s">
        <v>616</v>
      </c>
      <c r="J63" t="s">
        <v>617</v>
      </c>
      <c r="K63">
        <v>92140</v>
      </c>
      <c r="L63">
        <v>2001</v>
      </c>
      <c r="M63">
        <v>11363</v>
      </c>
      <c r="N63" t="s">
        <v>614</v>
      </c>
      <c r="O63">
        <v>118983</v>
      </c>
      <c r="P63" t="s">
        <v>737</v>
      </c>
      <c r="Q63" t="s">
        <v>738</v>
      </c>
      <c r="V63" t="s">
        <v>739</v>
      </c>
      <c r="W63" t="s">
        <v>739</v>
      </c>
      <c r="Y63" t="s">
        <v>744</v>
      </c>
      <c r="Z63">
        <v>95</v>
      </c>
      <c r="AA63" s="217">
        <v>43982</v>
      </c>
      <c r="AB63" s="219">
        <v>10430.17</v>
      </c>
      <c r="AC63" s="219" t="s">
        <v>625</v>
      </c>
      <c r="AD63" s="219">
        <v>54.47</v>
      </c>
      <c r="AE63" t="s">
        <v>741</v>
      </c>
      <c r="AF63">
        <v>2020</v>
      </c>
      <c r="AG63">
        <v>5</v>
      </c>
    </row>
    <row r="64" spans="1:33" hidden="1" x14ac:dyDescent="0.25">
      <c r="A64" t="s">
        <v>734</v>
      </c>
      <c r="B64" t="s">
        <v>747</v>
      </c>
      <c r="C64" t="e">
        <f>VLOOKUP($B64,#REF!,3,FALSE)</f>
        <v>#REF!</v>
      </c>
      <c r="D64" s="217">
        <v>43982</v>
      </c>
      <c r="E64" s="217">
        <v>43986</v>
      </c>
      <c r="F64" t="s">
        <v>614</v>
      </c>
      <c r="G64">
        <v>71415</v>
      </c>
      <c r="H64" t="s">
        <v>748</v>
      </c>
      <c r="I64" t="s">
        <v>616</v>
      </c>
      <c r="J64" t="s">
        <v>617</v>
      </c>
      <c r="K64">
        <v>92140</v>
      </c>
      <c r="L64">
        <v>2001</v>
      </c>
      <c r="M64">
        <v>11363</v>
      </c>
      <c r="N64" t="s">
        <v>614</v>
      </c>
      <c r="O64">
        <v>118983</v>
      </c>
      <c r="P64" t="s">
        <v>737</v>
      </c>
      <c r="Q64" t="s">
        <v>738</v>
      </c>
      <c r="V64" t="s">
        <v>739</v>
      </c>
      <c r="W64" t="s">
        <v>739</v>
      </c>
      <c r="Y64" t="s">
        <v>744</v>
      </c>
      <c r="Z64">
        <v>90</v>
      </c>
      <c r="AA64" s="217">
        <v>43982</v>
      </c>
      <c r="AB64" s="219">
        <v>14341.48</v>
      </c>
      <c r="AC64" s="219" t="s">
        <v>625</v>
      </c>
      <c r="AD64" s="219">
        <v>74.89</v>
      </c>
      <c r="AE64" t="s">
        <v>741</v>
      </c>
      <c r="AF64">
        <v>2020</v>
      </c>
      <c r="AG64">
        <v>5</v>
      </c>
    </row>
    <row r="65" spans="1:33" x14ac:dyDescent="0.25">
      <c r="A65" s="262" t="s">
        <v>734</v>
      </c>
      <c r="B65" s="262" t="s">
        <v>859</v>
      </c>
      <c r="C65" s="262" t="e">
        <f>VLOOKUP($B65,#REF!,3,FALSE)</f>
        <v>#REF!</v>
      </c>
      <c r="D65" s="263">
        <v>44012</v>
      </c>
      <c r="E65" s="263">
        <v>44014</v>
      </c>
      <c r="F65" s="262" t="s">
        <v>614</v>
      </c>
      <c r="G65" s="262">
        <v>71415</v>
      </c>
      <c r="H65" s="262" t="s">
        <v>748</v>
      </c>
      <c r="I65" s="262" t="s">
        <v>616</v>
      </c>
      <c r="J65" s="262" t="s">
        <v>617</v>
      </c>
      <c r="K65" s="262">
        <v>92140</v>
      </c>
      <c r="L65" s="262">
        <v>2001</v>
      </c>
      <c r="M65" s="262">
        <v>11363</v>
      </c>
      <c r="N65" s="262" t="s">
        <v>614</v>
      </c>
      <c r="O65" s="262">
        <v>118983</v>
      </c>
      <c r="P65" s="262" t="s">
        <v>737</v>
      </c>
      <c r="Q65" s="262" t="s">
        <v>738</v>
      </c>
      <c r="R65" s="262"/>
      <c r="S65" s="262"/>
      <c r="T65" s="262"/>
      <c r="U65" s="262"/>
      <c r="V65" s="262" t="s">
        <v>739</v>
      </c>
      <c r="W65" s="262" t="s">
        <v>739</v>
      </c>
      <c r="X65" s="262"/>
      <c r="Y65" s="262" t="s">
        <v>856</v>
      </c>
      <c r="Z65" s="262">
        <v>88</v>
      </c>
      <c r="AA65" s="263">
        <v>44012</v>
      </c>
      <c r="AB65" s="264">
        <v>11246.58</v>
      </c>
      <c r="AC65" s="264" t="s">
        <v>625</v>
      </c>
      <c r="AD65" s="264">
        <v>60.39</v>
      </c>
      <c r="AE65" s="262" t="s">
        <v>741</v>
      </c>
      <c r="AF65" s="262">
        <v>2020</v>
      </c>
      <c r="AG65" s="262">
        <v>6</v>
      </c>
    </row>
    <row r="66" spans="1:33" x14ac:dyDescent="0.25">
      <c r="A66" s="262" t="s">
        <v>734</v>
      </c>
      <c r="B66" s="262" t="s">
        <v>858</v>
      </c>
      <c r="C66" s="262" t="e">
        <f>VLOOKUP($B66,#REF!,3,FALSE)</f>
        <v>#REF!</v>
      </c>
      <c r="D66" s="263">
        <v>44012</v>
      </c>
      <c r="E66" s="263">
        <v>44014</v>
      </c>
      <c r="F66" s="262" t="s">
        <v>614</v>
      </c>
      <c r="G66" s="262">
        <v>71410</v>
      </c>
      <c r="H66" s="262" t="s">
        <v>746</v>
      </c>
      <c r="I66" s="262" t="s">
        <v>616</v>
      </c>
      <c r="J66" s="262" t="s">
        <v>617</v>
      </c>
      <c r="K66" s="262">
        <v>92140</v>
      </c>
      <c r="L66" s="262">
        <v>2001</v>
      </c>
      <c r="M66" s="262">
        <v>11363</v>
      </c>
      <c r="N66" s="262" t="s">
        <v>614</v>
      </c>
      <c r="O66" s="262">
        <v>118983</v>
      </c>
      <c r="P66" s="262" t="s">
        <v>737</v>
      </c>
      <c r="Q66" s="262" t="s">
        <v>738</v>
      </c>
      <c r="R66" s="262"/>
      <c r="S66" s="262"/>
      <c r="T66" s="262"/>
      <c r="U66" s="262"/>
      <c r="V66" s="262" t="s">
        <v>739</v>
      </c>
      <c r="W66" s="262" t="s">
        <v>739</v>
      </c>
      <c r="X66" s="262"/>
      <c r="Y66" s="262" t="s">
        <v>856</v>
      </c>
      <c r="Z66" s="262">
        <v>83</v>
      </c>
      <c r="AA66" s="263">
        <v>44012</v>
      </c>
      <c r="AB66" s="264">
        <v>1022.42</v>
      </c>
      <c r="AC66" s="264" t="s">
        <v>625</v>
      </c>
      <c r="AD66" s="264">
        <v>5.49</v>
      </c>
      <c r="AE66" s="262" t="s">
        <v>741</v>
      </c>
      <c r="AF66" s="262">
        <v>2020</v>
      </c>
      <c r="AG66" s="262">
        <v>6</v>
      </c>
    </row>
    <row r="67" spans="1:33" x14ac:dyDescent="0.25">
      <c r="A67" s="262" t="s">
        <v>734</v>
      </c>
      <c r="B67" s="262" t="s">
        <v>857</v>
      </c>
      <c r="C67" s="262" t="e">
        <f>VLOOKUP($B67,#REF!,3,FALSE)</f>
        <v>#REF!</v>
      </c>
      <c r="D67" s="263">
        <v>44012</v>
      </c>
      <c r="E67" s="263">
        <v>44014</v>
      </c>
      <c r="F67" s="262" t="s">
        <v>614</v>
      </c>
      <c r="G67" s="262">
        <v>71440</v>
      </c>
      <c r="H67" s="262" t="s">
        <v>743</v>
      </c>
      <c r="I67" s="262" t="s">
        <v>616</v>
      </c>
      <c r="J67" s="262" t="s">
        <v>617</v>
      </c>
      <c r="K67" s="262">
        <v>92140</v>
      </c>
      <c r="L67" s="262">
        <v>2001</v>
      </c>
      <c r="M67" s="262">
        <v>11363</v>
      </c>
      <c r="N67" s="262" t="s">
        <v>614</v>
      </c>
      <c r="O67" s="262">
        <v>118983</v>
      </c>
      <c r="P67" s="262" t="s">
        <v>737</v>
      </c>
      <c r="Q67" s="262" t="s">
        <v>738</v>
      </c>
      <c r="R67" s="262"/>
      <c r="S67" s="262"/>
      <c r="T67" s="262"/>
      <c r="U67" s="262"/>
      <c r="V67" s="262" t="s">
        <v>739</v>
      </c>
      <c r="W67" s="262" t="s">
        <v>739</v>
      </c>
      <c r="X67" s="262"/>
      <c r="Y67" s="262" t="s">
        <v>856</v>
      </c>
      <c r="Z67" s="262">
        <v>93</v>
      </c>
      <c r="AA67" s="263">
        <v>44012</v>
      </c>
      <c r="AB67" s="264">
        <v>8179.33</v>
      </c>
      <c r="AC67" s="264" t="s">
        <v>625</v>
      </c>
      <c r="AD67" s="264">
        <v>43.92</v>
      </c>
      <c r="AE67" s="262" t="s">
        <v>741</v>
      </c>
      <c r="AF67" s="262">
        <v>2020</v>
      </c>
      <c r="AG67" s="262">
        <v>6</v>
      </c>
    </row>
    <row r="68" spans="1:33" x14ac:dyDescent="0.25">
      <c r="A68" s="262" t="s">
        <v>734</v>
      </c>
      <c r="B68" s="262" t="s">
        <v>855</v>
      </c>
      <c r="C68" s="262" t="e">
        <f>VLOOKUP($B68,#REF!,3,FALSE)</f>
        <v>#REF!</v>
      </c>
      <c r="D68" s="263">
        <v>44043</v>
      </c>
      <c r="E68" s="263">
        <v>44047</v>
      </c>
      <c r="F68" s="262" t="s">
        <v>614</v>
      </c>
      <c r="G68" s="262">
        <v>71440</v>
      </c>
      <c r="H68" s="262" t="s">
        <v>743</v>
      </c>
      <c r="I68" s="262" t="s">
        <v>616</v>
      </c>
      <c r="J68" s="262" t="s">
        <v>617</v>
      </c>
      <c r="K68" s="262">
        <v>92140</v>
      </c>
      <c r="L68" s="262">
        <v>2001</v>
      </c>
      <c r="M68" s="262">
        <v>11363</v>
      </c>
      <c r="N68" s="262" t="s">
        <v>614</v>
      </c>
      <c r="O68" s="262">
        <v>118983</v>
      </c>
      <c r="P68" s="262" t="s">
        <v>737</v>
      </c>
      <c r="Q68" s="262" t="s">
        <v>738</v>
      </c>
      <c r="R68" s="262"/>
      <c r="S68" s="262"/>
      <c r="T68" s="262"/>
      <c r="U68" s="262"/>
      <c r="V68" s="262" t="s">
        <v>739</v>
      </c>
      <c r="W68" s="262" t="s">
        <v>739</v>
      </c>
      <c r="X68" s="262"/>
      <c r="Y68" s="262" t="s">
        <v>851</v>
      </c>
      <c r="Z68" s="262">
        <v>94</v>
      </c>
      <c r="AA68" s="263">
        <v>44043</v>
      </c>
      <c r="AB68" s="264">
        <v>10922.46</v>
      </c>
      <c r="AC68" s="264" t="s">
        <v>625</v>
      </c>
      <c r="AD68" s="264">
        <v>58.82</v>
      </c>
      <c r="AE68" s="262" t="s">
        <v>741</v>
      </c>
      <c r="AF68" s="262">
        <v>2020</v>
      </c>
      <c r="AG68" s="262">
        <v>7</v>
      </c>
    </row>
    <row r="69" spans="1:33" x14ac:dyDescent="0.25">
      <c r="A69" s="262" t="s">
        <v>734</v>
      </c>
      <c r="B69" s="262" t="s">
        <v>854</v>
      </c>
      <c r="C69" s="262" t="e">
        <f>VLOOKUP($B69,#REF!,3,FALSE)</f>
        <v>#REF!</v>
      </c>
      <c r="D69" s="263">
        <v>44043</v>
      </c>
      <c r="E69" s="263">
        <v>44047</v>
      </c>
      <c r="F69" s="262" t="s">
        <v>614</v>
      </c>
      <c r="G69" s="262">
        <v>71410</v>
      </c>
      <c r="H69" s="262" t="s">
        <v>746</v>
      </c>
      <c r="I69" s="262" t="s">
        <v>616</v>
      </c>
      <c r="J69" s="262" t="s">
        <v>617</v>
      </c>
      <c r="K69" s="262">
        <v>92140</v>
      </c>
      <c r="L69" s="262">
        <v>2001</v>
      </c>
      <c r="M69" s="262">
        <v>11363</v>
      </c>
      <c r="N69" s="262" t="s">
        <v>614</v>
      </c>
      <c r="O69" s="262">
        <v>118983</v>
      </c>
      <c r="P69" s="262" t="s">
        <v>737</v>
      </c>
      <c r="Q69" s="262" t="s">
        <v>738</v>
      </c>
      <c r="R69" s="262"/>
      <c r="S69" s="262"/>
      <c r="T69" s="262"/>
      <c r="U69" s="262"/>
      <c r="V69" s="262" t="s">
        <v>739</v>
      </c>
      <c r="W69" s="262" t="s">
        <v>739</v>
      </c>
      <c r="X69" s="262"/>
      <c r="Y69" s="262" t="s">
        <v>851</v>
      </c>
      <c r="Z69" s="262">
        <v>82</v>
      </c>
      <c r="AA69" s="263">
        <v>44043</v>
      </c>
      <c r="AB69" s="264">
        <v>1365.31</v>
      </c>
      <c r="AC69" s="264" t="s">
        <v>625</v>
      </c>
      <c r="AD69" s="264">
        <v>7.36</v>
      </c>
      <c r="AE69" s="262" t="s">
        <v>741</v>
      </c>
      <c r="AF69" s="262">
        <v>2020</v>
      </c>
      <c r="AG69" s="262">
        <v>7</v>
      </c>
    </row>
    <row r="70" spans="1:33" x14ac:dyDescent="0.25">
      <c r="A70" s="262" t="s">
        <v>734</v>
      </c>
      <c r="B70" s="262" t="s">
        <v>853</v>
      </c>
      <c r="C70" s="262" t="e">
        <f>VLOOKUP($B70,#REF!,3,FALSE)</f>
        <v>#REF!</v>
      </c>
      <c r="D70" s="263">
        <v>44043</v>
      </c>
      <c r="E70" s="263">
        <v>44047</v>
      </c>
      <c r="F70" s="262" t="s">
        <v>614</v>
      </c>
      <c r="G70" s="262">
        <v>71415</v>
      </c>
      <c r="H70" s="262" t="s">
        <v>748</v>
      </c>
      <c r="I70" s="262" t="s">
        <v>616</v>
      </c>
      <c r="J70" s="262" t="s">
        <v>617</v>
      </c>
      <c r="K70" s="262">
        <v>92140</v>
      </c>
      <c r="L70" s="262">
        <v>2001</v>
      </c>
      <c r="M70" s="262">
        <v>11363</v>
      </c>
      <c r="N70" s="262" t="s">
        <v>614</v>
      </c>
      <c r="O70" s="262">
        <v>118983</v>
      </c>
      <c r="P70" s="262" t="s">
        <v>737</v>
      </c>
      <c r="Q70" s="262" t="s">
        <v>738</v>
      </c>
      <c r="R70" s="262"/>
      <c r="S70" s="262"/>
      <c r="T70" s="262"/>
      <c r="U70" s="262"/>
      <c r="V70" s="262" t="s">
        <v>739</v>
      </c>
      <c r="W70" s="262" t="s">
        <v>739</v>
      </c>
      <c r="X70" s="262"/>
      <c r="Y70" s="262" t="s">
        <v>851</v>
      </c>
      <c r="Z70" s="262">
        <v>88</v>
      </c>
      <c r="AA70" s="263">
        <v>44043</v>
      </c>
      <c r="AB70" s="264">
        <v>9557.15</v>
      </c>
      <c r="AC70" s="264" t="s">
        <v>625</v>
      </c>
      <c r="AD70" s="264">
        <v>51.47</v>
      </c>
      <c r="AE70" s="262" t="s">
        <v>741</v>
      </c>
      <c r="AF70" s="262">
        <v>2020</v>
      </c>
      <c r="AG70" s="262">
        <v>7</v>
      </c>
    </row>
    <row r="71" spans="1:33" x14ac:dyDescent="0.25">
      <c r="A71" s="262" t="s">
        <v>734</v>
      </c>
      <c r="B71" s="262" t="s">
        <v>852</v>
      </c>
      <c r="C71" s="262" t="e">
        <f>VLOOKUP($B71,#REF!,3,FALSE)</f>
        <v>#REF!</v>
      </c>
      <c r="D71" s="263">
        <v>44043</v>
      </c>
      <c r="E71" s="263">
        <v>44047</v>
      </c>
      <c r="F71" s="262" t="s">
        <v>614</v>
      </c>
      <c r="G71" s="262">
        <v>75705</v>
      </c>
      <c r="H71" s="262" t="s">
        <v>839</v>
      </c>
      <c r="I71" s="262" t="s">
        <v>616</v>
      </c>
      <c r="J71" s="262" t="s">
        <v>617</v>
      </c>
      <c r="K71" s="262">
        <v>92140</v>
      </c>
      <c r="L71" s="262">
        <v>2001</v>
      </c>
      <c r="M71" s="262">
        <v>11363</v>
      </c>
      <c r="N71" s="262" t="s">
        <v>614</v>
      </c>
      <c r="O71" s="262">
        <v>118983</v>
      </c>
      <c r="P71" s="262" t="s">
        <v>737</v>
      </c>
      <c r="Q71" s="262" t="s">
        <v>738</v>
      </c>
      <c r="R71" s="262"/>
      <c r="S71" s="262"/>
      <c r="T71" s="262"/>
      <c r="U71" s="262"/>
      <c r="V71" s="262" t="s">
        <v>739</v>
      </c>
      <c r="W71" s="262" t="s">
        <v>739</v>
      </c>
      <c r="X71" s="262"/>
      <c r="Y71" s="262" t="s">
        <v>851</v>
      </c>
      <c r="Z71" s="262">
        <v>100</v>
      </c>
      <c r="AA71" s="263">
        <v>44043</v>
      </c>
      <c r="AB71" s="264">
        <v>4095.92</v>
      </c>
      <c r="AC71" s="264" t="s">
        <v>625</v>
      </c>
      <c r="AD71" s="264">
        <v>22.06</v>
      </c>
      <c r="AE71" s="262" t="s">
        <v>741</v>
      </c>
      <c r="AF71" s="262">
        <v>2020</v>
      </c>
      <c r="AG71" s="262">
        <v>7</v>
      </c>
    </row>
    <row r="72" spans="1:33" x14ac:dyDescent="0.25">
      <c r="A72" s="262" t="s">
        <v>734</v>
      </c>
      <c r="B72" s="262" t="s">
        <v>850</v>
      </c>
      <c r="C72" s="262" t="e">
        <f>VLOOKUP($B72,#REF!,3,FALSE)</f>
        <v>#REF!</v>
      </c>
      <c r="D72" s="263">
        <v>44074</v>
      </c>
      <c r="E72" s="263">
        <v>44078</v>
      </c>
      <c r="F72" s="262" t="s">
        <v>614</v>
      </c>
      <c r="G72" s="262">
        <v>71415</v>
      </c>
      <c r="H72" s="262" t="s">
        <v>748</v>
      </c>
      <c r="I72" s="262" t="s">
        <v>616</v>
      </c>
      <c r="J72" s="262" t="s">
        <v>617</v>
      </c>
      <c r="K72" s="262">
        <v>92140</v>
      </c>
      <c r="L72" s="262">
        <v>2001</v>
      </c>
      <c r="M72" s="262">
        <v>11363</v>
      </c>
      <c r="N72" s="262" t="s">
        <v>614</v>
      </c>
      <c r="O72" s="262">
        <v>118983</v>
      </c>
      <c r="P72" s="262" t="s">
        <v>737</v>
      </c>
      <c r="Q72" s="262" t="s">
        <v>738</v>
      </c>
      <c r="R72" s="262"/>
      <c r="S72" s="262"/>
      <c r="T72" s="262"/>
      <c r="U72" s="262"/>
      <c r="V72" s="262" t="s">
        <v>739</v>
      </c>
      <c r="W72" s="262" t="s">
        <v>739</v>
      </c>
      <c r="X72" s="262"/>
      <c r="Y72" s="262" t="s">
        <v>846</v>
      </c>
      <c r="Z72" s="262">
        <v>87</v>
      </c>
      <c r="AA72" s="263">
        <v>44074</v>
      </c>
      <c r="AB72" s="264">
        <v>9557.15</v>
      </c>
      <c r="AC72" s="264" t="s">
        <v>625</v>
      </c>
      <c r="AD72" s="264">
        <v>51.6</v>
      </c>
      <c r="AE72" s="262" t="s">
        <v>741</v>
      </c>
      <c r="AF72" s="262">
        <v>2020</v>
      </c>
      <c r="AG72" s="262">
        <v>8</v>
      </c>
    </row>
    <row r="73" spans="1:33" x14ac:dyDescent="0.25">
      <c r="A73" s="262" t="s">
        <v>734</v>
      </c>
      <c r="B73" s="262" t="s">
        <v>849</v>
      </c>
      <c r="C73" s="262" t="e">
        <f>VLOOKUP($B73,#REF!,3,FALSE)</f>
        <v>#REF!</v>
      </c>
      <c r="D73" s="263">
        <v>44074</v>
      </c>
      <c r="E73" s="263">
        <v>44078</v>
      </c>
      <c r="F73" s="262" t="s">
        <v>614</v>
      </c>
      <c r="G73" s="262">
        <v>71410</v>
      </c>
      <c r="H73" s="262" t="s">
        <v>746</v>
      </c>
      <c r="I73" s="262" t="s">
        <v>616</v>
      </c>
      <c r="J73" s="262" t="s">
        <v>617</v>
      </c>
      <c r="K73" s="262">
        <v>92140</v>
      </c>
      <c r="L73" s="262">
        <v>2001</v>
      </c>
      <c r="M73" s="262">
        <v>11363</v>
      </c>
      <c r="N73" s="262" t="s">
        <v>614</v>
      </c>
      <c r="O73" s="262">
        <v>118983</v>
      </c>
      <c r="P73" s="262" t="s">
        <v>737</v>
      </c>
      <c r="Q73" s="262" t="s">
        <v>738</v>
      </c>
      <c r="R73" s="262"/>
      <c r="S73" s="262"/>
      <c r="T73" s="262"/>
      <c r="U73" s="262"/>
      <c r="V73" s="262" t="s">
        <v>739</v>
      </c>
      <c r="W73" s="262" t="s">
        <v>739</v>
      </c>
      <c r="X73" s="262"/>
      <c r="Y73" s="262" t="s">
        <v>846</v>
      </c>
      <c r="Z73" s="262">
        <v>81</v>
      </c>
      <c r="AA73" s="263">
        <v>44074</v>
      </c>
      <c r="AB73" s="264">
        <v>1365.31</v>
      </c>
      <c r="AC73" s="264" t="s">
        <v>625</v>
      </c>
      <c r="AD73" s="264">
        <v>7.37</v>
      </c>
      <c r="AE73" s="262" t="s">
        <v>741</v>
      </c>
      <c r="AF73" s="262">
        <v>2020</v>
      </c>
      <c r="AG73" s="262">
        <v>8</v>
      </c>
    </row>
    <row r="74" spans="1:33" x14ac:dyDescent="0.25">
      <c r="A74" s="262" t="s">
        <v>734</v>
      </c>
      <c r="B74" s="262" t="s">
        <v>848</v>
      </c>
      <c r="C74" s="262" t="e">
        <f>VLOOKUP($B74,#REF!,3,FALSE)</f>
        <v>#REF!</v>
      </c>
      <c r="D74" s="263">
        <v>44074</v>
      </c>
      <c r="E74" s="263">
        <v>44078</v>
      </c>
      <c r="F74" s="262" t="s">
        <v>614</v>
      </c>
      <c r="G74" s="262">
        <v>71440</v>
      </c>
      <c r="H74" s="262" t="s">
        <v>743</v>
      </c>
      <c r="I74" s="262" t="s">
        <v>616</v>
      </c>
      <c r="J74" s="262" t="s">
        <v>617</v>
      </c>
      <c r="K74" s="262">
        <v>92140</v>
      </c>
      <c r="L74" s="262">
        <v>2001</v>
      </c>
      <c r="M74" s="262">
        <v>11363</v>
      </c>
      <c r="N74" s="262" t="s">
        <v>614</v>
      </c>
      <c r="O74" s="262">
        <v>118983</v>
      </c>
      <c r="P74" s="262" t="s">
        <v>737</v>
      </c>
      <c r="Q74" s="262" t="s">
        <v>738</v>
      </c>
      <c r="R74" s="262"/>
      <c r="S74" s="262"/>
      <c r="T74" s="262"/>
      <c r="U74" s="262"/>
      <c r="V74" s="262" t="s">
        <v>739</v>
      </c>
      <c r="W74" s="262" t="s">
        <v>739</v>
      </c>
      <c r="X74" s="262"/>
      <c r="Y74" s="262" t="s">
        <v>846</v>
      </c>
      <c r="Z74" s="262">
        <v>93</v>
      </c>
      <c r="AA74" s="263">
        <v>44074</v>
      </c>
      <c r="AB74" s="264">
        <v>10922.46</v>
      </c>
      <c r="AC74" s="264" t="s">
        <v>625</v>
      </c>
      <c r="AD74" s="264">
        <v>58.97</v>
      </c>
      <c r="AE74" s="262" t="s">
        <v>741</v>
      </c>
      <c r="AF74" s="262">
        <v>2020</v>
      </c>
      <c r="AG74" s="262">
        <v>8</v>
      </c>
    </row>
    <row r="75" spans="1:33" x14ac:dyDescent="0.25">
      <c r="A75" s="262" t="s">
        <v>734</v>
      </c>
      <c r="B75" s="262" t="s">
        <v>847</v>
      </c>
      <c r="C75" s="262" t="e">
        <f>VLOOKUP($B75,#REF!,3,FALSE)</f>
        <v>#REF!</v>
      </c>
      <c r="D75" s="263">
        <v>44074</v>
      </c>
      <c r="E75" s="263">
        <v>44078</v>
      </c>
      <c r="F75" s="262" t="s">
        <v>614</v>
      </c>
      <c r="G75" s="262">
        <v>75705</v>
      </c>
      <c r="H75" s="262" t="s">
        <v>839</v>
      </c>
      <c r="I75" s="262" t="s">
        <v>616</v>
      </c>
      <c r="J75" s="262" t="s">
        <v>617</v>
      </c>
      <c r="K75" s="262">
        <v>92140</v>
      </c>
      <c r="L75" s="262">
        <v>2001</v>
      </c>
      <c r="M75" s="262">
        <v>11363</v>
      </c>
      <c r="N75" s="262" t="s">
        <v>614</v>
      </c>
      <c r="O75" s="262">
        <v>118983</v>
      </c>
      <c r="P75" s="262" t="s">
        <v>737</v>
      </c>
      <c r="Q75" s="262" t="s">
        <v>738</v>
      </c>
      <c r="R75" s="262"/>
      <c r="S75" s="262"/>
      <c r="T75" s="262"/>
      <c r="U75" s="262"/>
      <c r="V75" s="262" t="s">
        <v>739</v>
      </c>
      <c r="W75" s="262" t="s">
        <v>739</v>
      </c>
      <c r="X75" s="262"/>
      <c r="Y75" s="262" t="s">
        <v>846</v>
      </c>
      <c r="Z75" s="262">
        <v>99</v>
      </c>
      <c r="AA75" s="263">
        <v>44074</v>
      </c>
      <c r="AB75" s="264">
        <v>4095.92</v>
      </c>
      <c r="AC75" s="264" t="s">
        <v>625</v>
      </c>
      <c r="AD75" s="264">
        <v>22.11</v>
      </c>
      <c r="AE75" s="262" t="s">
        <v>741</v>
      </c>
      <c r="AF75" s="262">
        <v>2020</v>
      </c>
      <c r="AG75" s="262">
        <v>8</v>
      </c>
    </row>
    <row r="76" spans="1:33" x14ac:dyDescent="0.25">
      <c r="A76" s="262" t="s">
        <v>734</v>
      </c>
      <c r="B76" s="262" t="s">
        <v>845</v>
      </c>
      <c r="C76" s="262" t="e">
        <f>VLOOKUP($B76,#REF!,3,FALSE)</f>
        <v>#REF!</v>
      </c>
      <c r="D76" s="263">
        <v>44104</v>
      </c>
      <c r="E76" s="263">
        <v>44106</v>
      </c>
      <c r="F76" s="262" t="s">
        <v>614</v>
      </c>
      <c r="G76" s="262">
        <v>71440</v>
      </c>
      <c r="H76" s="262" t="s">
        <v>743</v>
      </c>
      <c r="I76" s="262" t="s">
        <v>616</v>
      </c>
      <c r="J76" s="262" t="s">
        <v>617</v>
      </c>
      <c r="K76" s="262">
        <v>92140</v>
      </c>
      <c r="L76" s="262">
        <v>2001</v>
      </c>
      <c r="M76" s="262">
        <v>11363</v>
      </c>
      <c r="N76" s="262" t="s">
        <v>614</v>
      </c>
      <c r="O76" s="262">
        <v>118983</v>
      </c>
      <c r="P76" s="262" t="s">
        <v>737</v>
      </c>
      <c r="Q76" s="262" t="s">
        <v>738</v>
      </c>
      <c r="R76" s="262"/>
      <c r="S76" s="262"/>
      <c r="T76" s="262"/>
      <c r="U76" s="262"/>
      <c r="V76" s="262" t="s">
        <v>739</v>
      </c>
      <c r="W76" s="262" t="s">
        <v>739</v>
      </c>
      <c r="X76" s="262"/>
      <c r="Y76" s="262" t="s">
        <v>841</v>
      </c>
      <c r="Z76" s="262">
        <v>93</v>
      </c>
      <c r="AA76" s="263">
        <v>44104</v>
      </c>
      <c r="AB76" s="264">
        <v>12896.29</v>
      </c>
      <c r="AC76" s="264" t="s">
        <v>625</v>
      </c>
      <c r="AD76" s="264">
        <v>69.25</v>
      </c>
      <c r="AE76" s="262" t="s">
        <v>741</v>
      </c>
      <c r="AF76" s="262">
        <v>2020</v>
      </c>
      <c r="AG76" s="262">
        <v>9</v>
      </c>
    </row>
    <row r="77" spans="1:33" x14ac:dyDescent="0.25">
      <c r="A77" s="262" t="s">
        <v>734</v>
      </c>
      <c r="B77" s="262" t="s">
        <v>844</v>
      </c>
      <c r="C77" s="262" t="e">
        <f>VLOOKUP($B77,#REF!,3,FALSE)</f>
        <v>#REF!</v>
      </c>
      <c r="D77" s="263">
        <v>44104</v>
      </c>
      <c r="E77" s="263">
        <v>44106</v>
      </c>
      <c r="F77" s="262" t="s">
        <v>614</v>
      </c>
      <c r="G77" s="262">
        <v>71410</v>
      </c>
      <c r="H77" s="262" t="s">
        <v>746</v>
      </c>
      <c r="I77" s="262" t="s">
        <v>616</v>
      </c>
      <c r="J77" s="262" t="s">
        <v>617</v>
      </c>
      <c r="K77" s="262">
        <v>92140</v>
      </c>
      <c r="L77" s="262">
        <v>2001</v>
      </c>
      <c r="M77" s="262">
        <v>11363</v>
      </c>
      <c r="N77" s="262" t="s">
        <v>614</v>
      </c>
      <c r="O77" s="262">
        <v>118983</v>
      </c>
      <c r="P77" s="262" t="s">
        <v>737</v>
      </c>
      <c r="Q77" s="262" t="s">
        <v>738</v>
      </c>
      <c r="R77" s="262"/>
      <c r="S77" s="262"/>
      <c r="T77" s="262"/>
      <c r="U77" s="262"/>
      <c r="V77" s="262" t="s">
        <v>739</v>
      </c>
      <c r="W77" s="262" t="s">
        <v>739</v>
      </c>
      <c r="X77" s="262"/>
      <c r="Y77" s="262" t="s">
        <v>841</v>
      </c>
      <c r="Z77" s="262">
        <v>81</v>
      </c>
      <c r="AA77" s="263">
        <v>44104</v>
      </c>
      <c r="AB77" s="264">
        <v>1612.04</v>
      </c>
      <c r="AC77" s="264" t="s">
        <v>625</v>
      </c>
      <c r="AD77" s="264">
        <v>8.65</v>
      </c>
      <c r="AE77" s="262" t="s">
        <v>741</v>
      </c>
      <c r="AF77" s="262">
        <v>2020</v>
      </c>
      <c r="AG77" s="262">
        <v>9</v>
      </c>
    </row>
    <row r="78" spans="1:33" x14ac:dyDescent="0.25">
      <c r="A78" s="262" t="s">
        <v>734</v>
      </c>
      <c r="B78" s="262" t="s">
        <v>843</v>
      </c>
      <c r="C78" s="262" t="e">
        <f>VLOOKUP($B78,#REF!,3,FALSE)</f>
        <v>#REF!</v>
      </c>
      <c r="D78" s="263">
        <v>44104</v>
      </c>
      <c r="E78" s="263">
        <v>44106</v>
      </c>
      <c r="F78" s="262" t="s">
        <v>614</v>
      </c>
      <c r="G78" s="262">
        <v>75705</v>
      </c>
      <c r="H78" s="262" t="s">
        <v>839</v>
      </c>
      <c r="I78" s="262" t="s">
        <v>616</v>
      </c>
      <c r="J78" s="262" t="s">
        <v>617</v>
      </c>
      <c r="K78" s="262">
        <v>92140</v>
      </c>
      <c r="L78" s="262">
        <v>2001</v>
      </c>
      <c r="M78" s="262">
        <v>11363</v>
      </c>
      <c r="N78" s="262" t="s">
        <v>614</v>
      </c>
      <c r="O78" s="262">
        <v>118983</v>
      </c>
      <c r="P78" s="262" t="s">
        <v>737</v>
      </c>
      <c r="Q78" s="262" t="s">
        <v>738</v>
      </c>
      <c r="R78" s="262"/>
      <c r="S78" s="262"/>
      <c r="T78" s="262"/>
      <c r="U78" s="262"/>
      <c r="V78" s="262" t="s">
        <v>739</v>
      </c>
      <c r="W78" s="262" t="s">
        <v>739</v>
      </c>
      <c r="X78" s="262"/>
      <c r="Y78" s="262" t="s">
        <v>841</v>
      </c>
      <c r="Z78" s="262">
        <v>99</v>
      </c>
      <c r="AA78" s="263">
        <v>44104</v>
      </c>
      <c r="AB78" s="264">
        <v>4836.1099999999997</v>
      </c>
      <c r="AC78" s="264" t="s">
        <v>625</v>
      </c>
      <c r="AD78" s="264">
        <v>25.96</v>
      </c>
      <c r="AE78" s="262" t="s">
        <v>741</v>
      </c>
      <c r="AF78" s="262">
        <v>2020</v>
      </c>
      <c r="AG78" s="262">
        <v>9</v>
      </c>
    </row>
    <row r="79" spans="1:33" x14ac:dyDescent="0.25">
      <c r="A79" s="262" t="s">
        <v>734</v>
      </c>
      <c r="B79" s="262" t="s">
        <v>842</v>
      </c>
      <c r="C79" s="262" t="e">
        <f>VLOOKUP($B79,#REF!,3,FALSE)</f>
        <v>#REF!</v>
      </c>
      <c r="D79" s="263">
        <v>44104</v>
      </c>
      <c r="E79" s="263">
        <v>44106</v>
      </c>
      <c r="F79" s="262" t="s">
        <v>614</v>
      </c>
      <c r="G79" s="262">
        <v>71415</v>
      </c>
      <c r="H79" s="262" t="s">
        <v>748</v>
      </c>
      <c r="I79" s="262" t="s">
        <v>616</v>
      </c>
      <c r="J79" s="262" t="s">
        <v>617</v>
      </c>
      <c r="K79" s="262">
        <v>92140</v>
      </c>
      <c r="L79" s="262">
        <v>2001</v>
      </c>
      <c r="M79" s="262">
        <v>11363</v>
      </c>
      <c r="N79" s="262" t="s">
        <v>614</v>
      </c>
      <c r="O79" s="262">
        <v>118983</v>
      </c>
      <c r="P79" s="262" t="s">
        <v>737</v>
      </c>
      <c r="Q79" s="262" t="s">
        <v>738</v>
      </c>
      <c r="R79" s="262"/>
      <c r="S79" s="262"/>
      <c r="T79" s="262"/>
      <c r="U79" s="262"/>
      <c r="V79" s="262" t="s">
        <v>739</v>
      </c>
      <c r="W79" s="262" t="s">
        <v>739</v>
      </c>
      <c r="X79" s="262"/>
      <c r="Y79" s="262" t="s">
        <v>841</v>
      </c>
      <c r="Z79" s="262">
        <v>87</v>
      </c>
      <c r="AA79" s="263">
        <v>44104</v>
      </c>
      <c r="AB79" s="264">
        <v>11284.25</v>
      </c>
      <c r="AC79" s="264" t="s">
        <v>625</v>
      </c>
      <c r="AD79" s="264">
        <v>60.59</v>
      </c>
      <c r="AE79" s="262" t="s">
        <v>741</v>
      </c>
      <c r="AF79" s="262">
        <v>2020</v>
      </c>
      <c r="AG79" s="262">
        <v>9</v>
      </c>
    </row>
    <row r="80" spans="1:33" x14ac:dyDescent="0.25">
      <c r="A80" s="262" t="s">
        <v>734</v>
      </c>
      <c r="B80" s="262" t="s">
        <v>840</v>
      </c>
      <c r="C80" s="262" t="e">
        <f>VLOOKUP($B80,#REF!,3,FALSE)</f>
        <v>#REF!</v>
      </c>
      <c r="D80" s="263">
        <v>44135</v>
      </c>
      <c r="E80" s="263">
        <v>44138</v>
      </c>
      <c r="F80" s="262" t="s">
        <v>614</v>
      </c>
      <c r="G80" s="262">
        <v>75705</v>
      </c>
      <c r="H80" s="262" t="s">
        <v>839</v>
      </c>
      <c r="I80" s="262" t="s">
        <v>616</v>
      </c>
      <c r="J80" s="262" t="s">
        <v>617</v>
      </c>
      <c r="K80" s="262">
        <v>92140</v>
      </c>
      <c r="L80" s="262">
        <v>2001</v>
      </c>
      <c r="M80" s="262">
        <v>11363</v>
      </c>
      <c r="N80" s="262" t="s">
        <v>614</v>
      </c>
      <c r="O80" s="262">
        <v>118983</v>
      </c>
      <c r="P80" s="262" t="s">
        <v>737</v>
      </c>
      <c r="Q80" s="262" t="s">
        <v>738</v>
      </c>
      <c r="R80" s="262"/>
      <c r="S80" s="262"/>
      <c r="T80" s="262"/>
      <c r="U80" s="262"/>
      <c r="V80" s="262" t="s">
        <v>739</v>
      </c>
      <c r="W80" s="262" t="s">
        <v>739</v>
      </c>
      <c r="X80" s="262"/>
      <c r="Y80" s="262" t="s">
        <v>835</v>
      </c>
      <c r="Z80" s="262">
        <v>100</v>
      </c>
      <c r="AA80" s="263">
        <v>44135</v>
      </c>
      <c r="AB80" s="264">
        <v>6051.72</v>
      </c>
      <c r="AC80" s="264" t="s">
        <v>625</v>
      </c>
      <c r="AD80" s="264">
        <v>32.71</v>
      </c>
      <c r="AE80" s="262" t="s">
        <v>741</v>
      </c>
      <c r="AF80" s="262">
        <v>2020</v>
      </c>
      <c r="AG80" s="262">
        <v>10</v>
      </c>
    </row>
    <row r="81" spans="1:33" x14ac:dyDescent="0.25">
      <c r="A81" s="262" t="s">
        <v>734</v>
      </c>
      <c r="B81" s="262" t="s">
        <v>838</v>
      </c>
      <c r="C81" s="262" t="e">
        <f>VLOOKUP($B81,#REF!,3,FALSE)</f>
        <v>#REF!</v>
      </c>
      <c r="D81" s="263">
        <v>44135</v>
      </c>
      <c r="E81" s="263">
        <v>44138</v>
      </c>
      <c r="F81" s="262" t="s">
        <v>614</v>
      </c>
      <c r="G81" s="262">
        <v>71415</v>
      </c>
      <c r="H81" s="262" t="s">
        <v>748</v>
      </c>
      <c r="I81" s="262" t="s">
        <v>616</v>
      </c>
      <c r="J81" s="262" t="s">
        <v>617</v>
      </c>
      <c r="K81" s="262">
        <v>92140</v>
      </c>
      <c r="L81" s="262">
        <v>2001</v>
      </c>
      <c r="M81" s="262">
        <v>11363</v>
      </c>
      <c r="N81" s="262" t="s">
        <v>614</v>
      </c>
      <c r="O81" s="262">
        <v>118983</v>
      </c>
      <c r="P81" s="262" t="s">
        <v>737</v>
      </c>
      <c r="Q81" s="262" t="s">
        <v>738</v>
      </c>
      <c r="R81" s="262"/>
      <c r="S81" s="262"/>
      <c r="T81" s="262"/>
      <c r="U81" s="262"/>
      <c r="V81" s="262" t="s">
        <v>739</v>
      </c>
      <c r="W81" s="262" t="s">
        <v>739</v>
      </c>
      <c r="X81" s="262"/>
      <c r="Y81" s="262" t="s">
        <v>835</v>
      </c>
      <c r="Z81" s="262">
        <v>88</v>
      </c>
      <c r="AA81" s="263">
        <v>44135</v>
      </c>
      <c r="AB81" s="264">
        <v>14120.68</v>
      </c>
      <c r="AC81" s="264" t="s">
        <v>625</v>
      </c>
      <c r="AD81" s="264">
        <v>76.319999999999993</v>
      </c>
      <c r="AE81" s="262" t="s">
        <v>741</v>
      </c>
      <c r="AF81" s="262">
        <v>2020</v>
      </c>
      <c r="AG81" s="262">
        <v>10</v>
      </c>
    </row>
    <row r="82" spans="1:33" x14ac:dyDescent="0.25">
      <c r="A82" s="262" t="s">
        <v>734</v>
      </c>
      <c r="B82" s="262" t="s">
        <v>837</v>
      </c>
      <c r="C82" s="262" t="e">
        <f>VLOOKUP($B82,#REF!,3,FALSE)</f>
        <v>#REF!</v>
      </c>
      <c r="D82" s="263">
        <v>44135</v>
      </c>
      <c r="E82" s="263">
        <v>44138</v>
      </c>
      <c r="F82" s="262" t="s">
        <v>614</v>
      </c>
      <c r="G82" s="262">
        <v>71440</v>
      </c>
      <c r="H82" s="262" t="s">
        <v>743</v>
      </c>
      <c r="I82" s="262" t="s">
        <v>616</v>
      </c>
      <c r="J82" s="262" t="s">
        <v>617</v>
      </c>
      <c r="K82" s="262">
        <v>92140</v>
      </c>
      <c r="L82" s="262">
        <v>2001</v>
      </c>
      <c r="M82" s="262">
        <v>11363</v>
      </c>
      <c r="N82" s="262" t="s">
        <v>614</v>
      </c>
      <c r="O82" s="262">
        <v>118983</v>
      </c>
      <c r="P82" s="262" t="s">
        <v>737</v>
      </c>
      <c r="Q82" s="262" t="s">
        <v>738</v>
      </c>
      <c r="R82" s="262"/>
      <c r="S82" s="262"/>
      <c r="T82" s="262"/>
      <c r="U82" s="262"/>
      <c r="V82" s="262" t="s">
        <v>739</v>
      </c>
      <c r="W82" s="262" t="s">
        <v>739</v>
      </c>
      <c r="X82" s="262"/>
      <c r="Y82" s="262" t="s">
        <v>835</v>
      </c>
      <c r="Z82" s="262">
        <v>94</v>
      </c>
      <c r="AA82" s="263">
        <v>44135</v>
      </c>
      <c r="AB82" s="264">
        <v>16137.91</v>
      </c>
      <c r="AC82" s="264" t="s">
        <v>625</v>
      </c>
      <c r="AD82" s="264">
        <v>87.23</v>
      </c>
      <c r="AE82" s="262" t="s">
        <v>741</v>
      </c>
      <c r="AF82" s="262">
        <v>2020</v>
      </c>
      <c r="AG82" s="262">
        <v>10</v>
      </c>
    </row>
    <row r="83" spans="1:33" x14ac:dyDescent="0.25">
      <c r="A83" s="262" t="s">
        <v>734</v>
      </c>
      <c r="B83" s="262" t="s">
        <v>836</v>
      </c>
      <c r="C83" s="262" t="e">
        <f>VLOOKUP($B83,#REF!,3,FALSE)</f>
        <v>#REF!</v>
      </c>
      <c r="D83" s="263">
        <v>44135</v>
      </c>
      <c r="E83" s="263">
        <v>44138</v>
      </c>
      <c r="F83" s="262" t="s">
        <v>614</v>
      </c>
      <c r="G83" s="262">
        <v>71410</v>
      </c>
      <c r="H83" s="262" t="s">
        <v>746</v>
      </c>
      <c r="I83" s="262" t="s">
        <v>616</v>
      </c>
      <c r="J83" s="262" t="s">
        <v>617</v>
      </c>
      <c r="K83" s="262">
        <v>92140</v>
      </c>
      <c r="L83" s="262">
        <v>2001</v>
      </c>
      <c r="M83" s="262">
        <v>11363</v>
      </c>
      <c r="N83" s="262" t="s">
        <v>614</v>
      </c>
      <c r="O83" s="262">
        <v>118983</v>
      </c>
      <c r="P83" s="262" t="s">
        <v>737</v>
      </c>
      <c r="Q83" s="262" t="s">
        <v>738</v>
      </c>
      <c r="R83" s="262"/>
      <c r="S83" s="262"/>
      <c r="T83" s="262"/>
      <c r="U83" s="262"/>
      <c r="V83" s="262" t="s">
        <v>739</v>
      </c>
      <c r="W83" s="262" t="s">
        <v>739</v>
      </c>
      <c r="X83" s="262"/>
      <c r="Y83" s="262" t="s">
        <v>835</v>
      </c>
      <c r="Z83" s="262">
        <v>82</v>
      </c>
      <c r="AA83" s="263">
        <v>44135</v>
      </c>
      <c r="AB83" s="264">
        <v>2017.24</v>
      </c>
      <c r="AC83" s="264" t="s">
        <v>625</v>
      </c>
      <c r="AD83" s="264">
        <v>10.9</v>
      </c>
      <c r="AE83" s="262" t="s">
        <v>741</v>
      </c>
      <c r="AF83" s="262">
        <v>2020</v>
      </c>
      <c r="AG83" s="262">
        <v>10</v>
      </c>
    </row>
    <row r="84" spans="1:33" hidden="1" x14ac:dyDescent="0.25">
      <c r="A84" t="s">
        <v>728</v>
      </c>
      <c r="B84" t="s">
        <v>749</v>
      </c>
      <c r="C84" t="e">
        <f>VLOOKUP($B84,#REF!,3,FALSE)</f>
        <v>#REF!</v>
      </c>
      <c r="D84" s="217">
        <v>43795</v>
      </c>
      <c r="E84" s="217">
        <v>43829</v>
      </c>
      <c r="F84" t="s">
        <v>614</v>
      </c>
      <c r="G84">
        <v>14015</v>
      </c>
      <c r="H84" t="s">
        <v>750</v>
      </c>
      <c r="I84" t="s">
        <v>616</v>
      </c>
      <c r="J84" t="s">
        <v>617</v>
      </c>
      <c r="K84">
        <v>92140</v>
      </c>
      <c r="L84">
        <v>2001</v>
      </c>
      <c r="M84">
        <v>11363</v>
      </c>
      <c r="N84" t="s">
        <v>614</v>
      </c>
      <c r="O84">
        <v>118983</v>
      </c>
      <c r="P84" t="s">
        <v>751</v>
      </c>
      <c r="Q84" t="s">
        <v>752</v>
      </c>
      <c r="R84" t="s">
        <v>620</v>
      </c>
      <c r="V84" t="s">
        <v>620</v>
      </c>
      <c r="Y84" t="s">
        <v>753</v>
      </c>
      <c r="Z84">
        <v>6</v>
      </c>
      <c r="AA84" s="217">
        <v>43795</v>
      </c>
      <c r="AB84" s="219">
        <v>-700000</v>
      </c>
      <c r="AC84" s="219" t="s">
        <v>696</v>
      </c>
      <c r="AD84" s="219">
        <v>-700000</v>
      </c>
      <c r="AE84" t="s">
        <v>754</v>
      </c>
      <c r="AF84">
        <v>2019</v>
      </c>
      <c r="AG84">
        <v>11</v>
      </c>
    </row>
    <row r="85" spans="1:33" hidden="1" x14ac:dyDescent="0.25">
      <c r="A85" t="s">
        <v>755</v>
      </c>
      <c r="B85" t="s">
        <v>756</v>
      </c>
      <c r="C85" t="e">
        <f>VLOOKUP($B85,#REF!,3,FALSE)</f>
        <v>#REF!</v>
      </c>
      <c r="D85" s="217">
        <v>43909</v>
      </c>
      <c r="E85" s="217">
        <v>43910</v>
      </c>
      <c r="F85" t="s">
        <v>614</v>
      </c>
      <c r="G85">
        <v>71615</v>
      </c>
      <c r="H85" t="s">
        <v>757</v>
      </c>
      <c r="I85" t="s">
        <v>616</v>
      </c>
      <c r="J85" t="s">
        <v>617</v>
      </c>
      <c r="K85">
        <v>92140</v>
      </c>
      <c r="L85">
        <v>2001</v>
      </c>
      <c r="M85">
        <v>11363</v>
      </c>
      <c r="N85" t="s">
        <v>614</v>
      </c>
      <c r="O85">
        <v>118983</v>
      </c>
      <c r="P85" t="s">
        <v>618</v>
      </c>
      <c r="Q85" t="s">
        <v>758</v>
      </c>
      <c r="R85" t="s">
        <v>620</v>
      </c>
      <c r="V85" t="s">
        <v>759</v>
      </c>
      <c r="Y85" t="s">
        <v>760</v>
      </c>
      <c r="Z85">
        <v>2</v>
      </c>
      <c r="AA85" s="217">
        <v>43909</v>
      </c>
      <c r="AB85" s="219">
        <v>-46618.239999999998</v>
      </c>
      <c r="AC85" s="219" t="s">
        <v>636</v>
      </c>
      <c r="AD85" s="219">
        <v>-1472</v>
      </c>
      <c r="AE85" t="s">
        <v>754</v>
      </c>
      <c r="AF85">
        <v>2020</v>
      </c>
      <c r="AG85">
        <v>3</v>
      </c>
    </row>
    <row r="86" spans="1:33" hidden="1" x14ac:dyDescent="0.25">
      <c r="A86" t="s">
        <v>755</v>
      </c>
      <c r="B86" t="s">
        <v>761</v>
      </c>
      <c r="C86" t="e">
        <f>VLOOKUP($B86,#REF!,3,FALSE)</f>
        <v>#REF!</v>
      </c>
      <c r="D86" s="217">
        <v>43909</v>
      </c>
      <c r="E86" s="217">
        <v>43910</v>
      </c>
      <c r="F86" t="s">
        <v>614</v>
      </c>
      <c r="G86">
        <v>71615</v>
      </c>
      <c r="H86" t="s">
        <v>757</v>
      </c>
      <c r="I86" t="s">
        <v>616</v>
      </c>
      <c r="J86" t="s">
        <v>617</v>
      </c>
      <c r="K86">
        <v>92140</v>
      </c>
      <c r="L86">
        <v>2001</v>
      </c>
      <c r="M86">
        <v>11363</v>
      </c>
      <c r="N86" t="s">
        <v>614</v>
      </c>
      <c r="O86">
        <v>118983</v>
      </c>
      <c r="P86" t="s">
        <v>618</v>
      </c>
      <c r="Q86" t="s">
        <v>758</v>
      </c>
      <c r="R86" t="s">
        <v>620</v>
      </c>
      <c r="V86" t="s">
        <v>762</v>
      </c>
      <c r="Y86" t="s">
        <v>760</v>
      </c>
      <c r="Z86">
        <v>3</v>
      </c>
      <c r="AA86" s="217">
        <v>43909</v>
      </c>
      <c r="AB86" s="219">
        <v>-46618.239999999998</v>
      </c>
      <c r="AC86" s="219" t="s">
        <v>636</v>
      </c>
      <c r="AD86" s="219">
        <v>-1472</v>
      </c>
      <c r="AE86" t="s">
        <v>754</v>
      </c>
      <c r="AF86">
        <v>2020</v>
      </c>
      <c r="AG86">
        <v>3</v>
      </c>
    </row>
    <row r="87" spans="1:33" x14ac:dyDescent="0.25">
      <c r="A87" s="262" t="s">
        <v>763</v>
      </c>
      <c r="B87" s="262" t="s">
        <v>834</v>
      </c>
      <c r="C87" s="262" t="e">
        <f>VLOOKUP($B87,#REF!,3,FALSE)</f>
        <v>#REF!</v>
      </c>
      <c r="D87" s="263">
        <v>44098</v>
      </c>
      <c r="E87" s="263">
        <v>44106</v>
      </c>
      <c r="F87" s="262" t="s">
        <v>614</v>
      </c>
      <c r="G87" s="262">
        <v>73505</v>
      </c>
      <c r="H87" s="262" t="s">
        <v>705</v>
      </c>
      <c r="I87" s="262" t="s">
        <v>616</v>
      </c>
      <c r="J87" s="262" t="s">
        <v>617</v>
      </c>
      <c r="K87" s="262">
        <v>92140</v>
      </c>
      <c r="L87" s="262">
        <v>2001</v>
      </c>
      <c r="M87" s="262">
        <v>11363</v>
      </c>
      <c r="N87" s="262" t="s">
        <v>614</v>
      </c>
      <c r="O87" s="262">
        <v>118983</v>
      </c>
      <c r="P87" s="262" t="s">
        <v>709</v>
      </c>
      <c r="Q87" s="262" t="s">
        <v>620</v>
      </c>
      <c r="R87" s="262" t="s">
        <v>620</v>
      </c>
      <c r="S87" s="262" t="s">
        <v>832</v>
      </c>
      <c r="T87" s="262"/>
      <c r="U87" s="262"/>
      <c r="V87" s="262" t="s">
        <v>833</v>
      </c>
      <c r="W87" s="262" t="s">
        <v>832</v>
      </c>
      <c r="X87" s="262"/>
      <c r="Y87" s="262" t="s">
        <v>831</v>
      </c>
      <c r="Z87" s="262">
        <v>9</v>
      </c>
      <c r="AA87" s="263">
        <v>44098</v>
      </c>
      <c r="AB87" s="264">
        <v>837.19</v>
      </c>
      <c r="AC87" s="264" t="s">
        <v>696</v>
      </c>
      <c r="AD87" s="264">
        <v>837.19</v>
      </c>
      <c r="AE87" s="262" t="s">
        <v>767</v>
      </c>
      <c r="AF87" s="262">
        <v>2020</v>
      </c>
      <c r="AG87" s="262">
        <v>9</v>
      </c>
    </row>
    <row r="88" spans="1:33" hidden="1" x14ac:dyDescent="0.25">
      <c r="A88" t="s">
        <v>763</v>
      </c>
      <c r="B88" t="s">
        <v>764</v>
      </c>
      <c r="C88" t="e">
        <f>VLOOKUP($B88,#REF!,3,FALSE)</f>
        <v>#REF!</v>
      </c>
      <c r="D88" s="217">
        <v>43800</v>
      </c>
      <c r="E88" s="217">
        <v>43827</v>
      </c>
      <c r="F88" t="s">
        <v>614</v>
      </c>
      <c r="G88">
        <v>14015</v>
      </c>
      <c r="H88" t="s">
        <v>750</v>
      </c>
      <c r="I88" t="s">
        <v>616</v>
      </c>
      <c r="J88" t="s">
        <v>617</v>
      </c>
      <c r="K88">
        <v>92140</v>
      </c>
      <c r="L88">
        <v>2001</v>
      </c>
      <c r="M88">
        <v>11363</v>
      </c>
      <c r="N88" t="s">
        <v>614</v>
      </c>
      <c r="O88">
        <v>118983</v>
      </c>
      <c r="P88" t="s">
        <v>751</v>
      </c>
      <c r="Q88" t="s">
        <v>620</v>
      </c>
      <c r="R88" t="s">
        <v>620</v>
      </c>
      <c r="S88" t="s">
        <v>765</v>
      </c>
      <c r="V88" t="s">
        <v>620</v>
      </c>
      <c r="W88" t="s">
        <v>765</v>
      </c>
      <c r="Y88" t="s">
        <v>766</v>
      </c>
      <c r="Z88">
        <v>7</v>
      </c>
      <c r="AA88" s="217">
        <v>43800</v>
      </c>
      <c r="AB88" s="219">
        <v>700000</v>
      </c>
      <c r="AC88" s="219" t="s">
        <v>696</v>
      </c>
      <c r="AD88" s="219">
        <v>700000</v>
      </c>
      <c r="AE88" t="s">
        <v>767</v>
      </c>
      <c r="AF88">
        <v>2019</v>
      </c>
      <c r="AG88">
        <v>12</v>
      </c>
    </row>
    <row r="89" spans="1:33" hidden="1" x14ac:dyDescent="0.25">
      <c r="A89" t="s">
        <v>763</v>
      </c>
      <c r="B89" t="s">
        <v>764</v>
      </c>
      <c r="C89" t="e">
        <f>VLOOKUP($B89,#REF!,3,FALSE)</f>
        <v>#REF!</v>
      </c>
      <c r="D89" s="217">
        <v>43800</v>
      </c>
      <c r="E89" s="217">
        <v>43827</v>
      </c>
      <c r="F89" t="s">
        <v>614</v>
      </c>
      <c r="G89">
        <v>14081</v>
      </c>
      <c r="H89" t="s">
        <v>733</v>
      </c>
      <c r="I89" t="s">
        <v>616</v>
      </c>
      <c r="J89" t="s">
        <v>617</v>
      </c>
      <c r="K89">
        <v>92140</v>
      </c>
      <c r="L89">
        <v>2001</v>
      </c>
      <c r="M89">
        <v>11363</v>
      </c>
      <c r="N89" t="s">
        <v>614</v>
      </c>
      <c r="O89">
        <v>118983</v>
      </c>
      <c r="P89" t="s">
        <v>751</v>
      </c>
      <c r="Q89" t="s">
        <v>620</v>
      </c>
      <c r="R89" t="s">
        <v>620</v>
      </c>
      <c r="S89" t="s">
        <v>765</v>
      </c>
      <c r="V89" t="s">
        <v>620</v>
      </c>
      <c r="W89" t="s">
        <v>765</v>
      </c>
      <c r="Y89" t="s">
        <v>766</v>
      </c>
      <c r="Z89">
        <v>2</v>
      </c>
      <c r="AA89" s="217">
        <v>43800</v>
      </c>
      <c r="AB89" s="219">
        <v>-700000</v>
      </c>
      <c r="AC89" s="219" t="s">
        <v>696</v>
      </c>
      <c r="AD89" s="219">
        <v>-700000</v>
      </c>
      <c r="AE89" t="s">
        <v>767</v>
      </c>
      <c r="AF89">
        <v>2019</v>
      </c>
      <c r="AG89">
        <v>12</v>
      </c>
    </row>
    <row r="92" spans="1:33" x14ac:dyDescent="0.25">
      <c r="AB92" s="219">
        <f>SUM(AB3:AB91)</f>
        <v>15614104.040000003</v>
      </c>
      <c r="AD92" s="219">
        <f t="shared" ref="AD92" si="0">SUM(AD3:AD91)</f>
        <v>-607867.49</v>
      </c>
    </row>
  </sheetData>
  <autoFilter ref="A2:AG89" xr:uid="{9C3CED58-5D78-4CBC-B962-E9FAD62E0B63}">
    <filterColumn colId="2">
      <filters>
        <filter val="0"/>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0DFB4-E503-40B4-B86D-475FE06B9C88}">
  <dimension ref="A1:BF36"/>
  <sheetViews>
    <sheetView zoomScale="80" zoomScaleNormal="80" workbookViewId="0">
      <selection activeCell="G11" sqref="G11"/>
    </sheetView>
  </sheetViews>
  <sheetFormatPr defaultRowHeight="15" x14ac:dyDescent="0.25"/>
  <cols>
    <col min="1" max="1" width="16.42578125" bestFit="1" customWidth="1"/>
    <col min="2" max="2" width="37.85546875" bestFit="1" customWidth="1"/>
    <col min="3" max="3" width="10.85546875" bestFit="1" customWidth="1"/>
    <col min="4" max="4" width="12" bestFit="1" customWidth="1"/>
    <col min="5" max="5" width="16.28515625" bestFit="1" customWidth="1"/>
    <col min="6" max="6" width="8.7109375" bestFit="1" customWidth="1"/>
    <col min="7" max="7" width="34.28515625" bestFit="1" customWidth="1"/>
    <col min="8" max="8" width="14.42578125" bestFit="1" customWidth="1"/>
    <col min="9" max="9" width="7.42578125" bestFit="1" customWidth="1"/>
    <col min="13" max="13" width="16" bestFit="1" customWidth="1"/>
    <col min="14" max="14" width="9.42578125" bestFit="1" customWidth="1"/>
    <col min="15" max="15" width="14.5703125" bestFit="1" customWidth="1"/>
    <col min="16" max="16" width="13.42578125" bestFit="1" customWidth="1"/>
    <col min="17" max="17" width="14.5703125" bestFit="1" customWidth="1"/>
    <col min="18" max="18" width="9.7109375" bestFit="1" customWidth="1"/>
    <col min="19" max="19" width="28.42578125" bestFit="1" customWidth="1"/>
    <col min="20" max="20" width="15.85546875" bestFit="1" customWidth="1"/>
    <col min="21" max="21" width="31.85546875" customWidth="1"/>
    <col min="22" max="22" width="33.42578125" bestFit="1" customWidth="1"/>
    <col min="23" max="23" width="11" bestFit="1" customWidth="1"/>
    <col min="24" max="24" width="13" bestFit="1" customWidth="1"/>
    <col min="25" max="25" width="14.85546875" bestFit="1" customWidth="1"/>
    <col min="26" max="26" width="12.28515625" bestFit="1" customWidth="1"/>
    <col min="27" max="27" width="15.140625" bestFit="1" customWidth="1"/>
    <col min="28" max="28" width="6.28515625" bestFit="1" customWidth="1"/>
    <col min="29" max="29" width="13.5703125" bestFit="1" customWidth="1"/>
    <col min="30" max="30" width="8" bestFit="1" customWidth="1"/>
    <col min="31" max="31" width="6.85546875" bestFit="1" customWidth="1"/>
    <col min="32" max="32" width="8.85546875" bestFit="1" customWidth="1"/>
    <col min="33" max="33" width="19.5703125" bestFit="1" customWidth="1"/>
    <col min="40" max="40" width="12" bestFit="1" customWidth="1"/>
    <col min="53" max="53" width="10.7109375" bestFit="1" customWidth="1"/>
    <col min="54" max="54" width="11.42578125" bestFit="1" customWidth="1"/>
    <col min="57" max="57" width="11.28515625" bestFit="1" customWidth="1"/>
    <col min="58" max="58" width="12" bestFit="1" customWidth="1"/>
  </cols>
  <sheetData>
    <row r="1" spans="1:58" x14ac:dyDescent="0.25">
      <c r="AG1" s="250" t="s">
        <v>827</v>
      </c>
    </row>
    <row r="2" spans="1:58" x14ac:dyDescent="0.25">
      <c r="AC2" s="219">
        <f>SUBTOTAL(9,AC4:AC150)</f>
        <v>76996.530000000013</v>
      </c>
      <c r="AG2" s="219" t="e">
        <f>SUBTOTAL(9,AG4:AG44)</f>
        <v>#REF!</v>
      </c>
      <c r="AH2" s="219">
        <f t="shared" ref="AH2:BE2" si="0">SUBTOTAL(9,AH4:AH44)</f>
        <v>0</v>
      </c>
      <c r="AI2" s="219">
        <f t="shared" si="0"/>
        <v>0</v>
      </c>
      <c r="AJ2" s="219">
        <f t="shared" si="0"/>
        <v>0</v>
      </c>
      <c r="AK2" s="219">
        <f t="shared" si="0"/>
        <v>0</v>
      </c>
      <c r="AL2" s="219">
        <f t="shared" si="0"/>
        <v>0</v>
      </c>
      <c r="AM2" s="219">
        <f t="shared" si="0"/>
        <v>0</v>
      </c>
      <c r="AN2" s="219" t="e">
        <f t="shared" si="0"/>
        <v>#REF!</v>
      </c>
      <c r="AO2" s="219">
        <f t="shared" si="0"/>
        <v>0</v>
      </c>
      <c r="AP2" s="219">
        <f t="shared" si="0"/>
        <v>0</v>
      </c>
      <c r="AQ2" s="219">
        <f t="shared" si="0"/>
        <v>0</v>
      </c>
      <c r="AR2" s="219">
        <f t="shared" si="0"/>
        <v>0</v>
      </c>
      <c r="AS2" s="219">
        <f t="shared" si="0"/>
        <v>0</v>
      </c>
      <c r="AT2" s="219">
        <f t="shared" si="0"/>
        <v>0</v>
      </c>
      <c r="AU2" s="219">
        <f t="shared" si="0"/>
        <v>0</v>
      </c>
      <c r="AV2" s="219">
        <f t="shared" si="0"/>
        <v>0</v>
      </c>
      <c r="AW2" s="219">
        <f t="shared" si="0"/>
        <v>0</v>
      </c>
      <c r="AX2" s="219">
        <f t="shared" si="0"/>
        <v>0</v>
      </c>
      <c r="AY2" s="219">
        <f t="shared" si="0"/>
        <v>0</v>
      </c>
      <c r="AZ2" s="219">
        <f t="shared" si="0"/>
        <v>0</v>
      </c>
      <c r="BA2" s="219">
        <f t="shared" si="0"/>
        <v>1774.3000000000002</v>
      </c>
      <c r="BB2" s="219">
        <f t="shared" si="0"/>
        <v>1515.0399999999991</v>
      </c>
      <c r="BC2" s="219">
        <f t="shared" si="0"/>
        <v>0</v>
      </c>
      <c r="BD2" s="219">
        <f t="shared" si="0"/>
        <v>0</v>
      </c>
      <c r="BE2" s="219" t="e">
        <f t="shared" si="0"/>
        <v>#REF!</v>
      </c>
    </row>
    <row r="3" spans="1:58" ht="60" x14ac:dyDescent="0.25">
      <c r="A3" s="259" t="s">
        <v>580</v>
      </c>
      <c r="B3" s="259" t="s">
        <v>581</v>
      </c>
      <c r="C3" s="255" t="s">
        <v>582</v>
      </c>
      <c r="D3" s="259" t="s">
        <v>583</v>
      </c>
      <c r="E3" s="259" t="s">
        <v>584</v>
      </c>
      <c r="F3" s="260" t="s">
        <v>585</v>
      </c>
      <c r="G3" s="260" t="s">
        <v>586</v>
      </c>
      <c r="H3" s="259" t="s">
        <v>587</v>
      </c>
      <c r="I3" s="260" t="s">
        <v>588</v>
      </c>
      <c r="J3" s="260" t="s">
        <v>589</v>
      </c>
      <c r="K3" s="260" t="s">
        <v>590</v>
      </c>
      <c r="L3" s="260" t="s">
        <v>591</v>
      </c>
      <c r="M3" s="259" t="s">
        <v>592</v>
      </c>
      <c r="N3" s="259" t="s">
        <v>593</v>
      </c>
      <c r="O3" s="260" t="s">
        <v>594</v>
      </c>
      <c r="P3" s="259" t="s">
        <v>595</v>
      </c>
      <c r="Q3" s="259" t="s">
        <v>596</v>
      </c>
      <c r="R3" s="259" t="s">
        <v>597</v>
      </c>
      <c r="S3" s="260" t="s">
        <v>598</v>
      </c>
      <c r="T3" s="259" t="s">
        <v>599</v>
      </c>
      <c r="U3" s="260" t="s">
        <v>600</v>
      </c>
      <c r="V3" s="260" t="s">
        <v>601</v>
      </c>
      <c r="W3" s="259" t="s">
        <v>602</v>
      </c>
      <c r="X3" s="259" t="s">
        <v>603</v>
      </c>
      <c r="Y3" s="259" t="s">
        <v>604</v>
      </c>
      <c r="Z3" s="259" t="s">
        <v>605</v>
      </c>
      <c r="AA3" s="260" t="s">
        <v>606</v>
      </c>
      <c r="AB3" s="260" t="s">
        <v>607</v>
      </c>
      <c r="AC3" s="260" t="s">
        <v>608</v>
      </c>
      <c r="AD3" s="260" t="s">
        <v>609</v>
      </c>
      <c r="AE3" s="260" t="s">
        <v>610</v>
      </c>
      <c r="AF3" s="261" t="s">
        <v>611</v>
      </c>
      <c r="AG3" s="248" t="s">
        <v>781</v>
      </c>
      <c r="AH3" s="221" t="s">
        <v>782</v>
      </c>
      <c r="AI3" s="221" t="s">
        <v>783</v>
      </c>
      <c r="AJ3" s="221" t="s">
        <v>34</v>
      </c>
      <c r="AK3" s="221" t="s">
        <v>35</v>
      </c>
      <c r="AL3" s="221" t="s">
        <v>36</v>
      </c>
      <c r="AM3" s="221" t="s">
        <v>37</v>
      </c>
      <c r="AN3" s="221" t="s">
        <v>45</v>
      </c>
      <c r="AO3" s="221" t="s">
        <v>46</v>
      </c>
      <c r="AP3" s="221" t="s">
        <v>39</v>
      </c>
      <c r="AQ3" s="221" t="s">
        <v>40</v>
      </c>
      <c r="AR3" s="221" t="s">
        <v>41</v>
      </c>
      <c r="AS3" s="221" t="s">
        <v>42</v>
      </c>
      <c r="AT3" s="221" t="s">
        <v>43</v>
      </c>
      <c r="AU3" s="221" t="s">
        <v>44</v>
      </c>
      <c r="AV3" s="221" t="s">
        <v>47</v>
      </c>
      <c r="AW3" s="221" t="s">
        <v>48</v>
      </c>
      <c r="AX3" s="221" t="s">
        <v>49</v>
      </c>
      <c r="AY3" s="221" t="s">
        <v>50</v>
      </c>
      <c r="AZ3" s="221" t="s">
        <v>77</v>
      </c>
      <c r="BA3" s="221" t="s">
        <v>771</v>
      </c>
      <c r="BB3" s="221" t="s">
        <v>772</v>
      </c>
      <c r="BC3" s="221" t="s">
        <v>773</v>
      </c>
      <c r="BD3" s="221" t="s">
        <v>774</v>
      </c>
      <c r="BE3" s="221" t="s">
        <v>826</v>
      </c>
      <c r="BF3" s="221" t="s">
        <v>825</v>
      </c>
    </row>
    <row r="4" spans="1:58" x14ac:dyDescent="0.25">
      <c r="A4" t="s">
        <v>612</v>
      </c>
      <c r="B4" t="s">
        <v>613</v>
      </c>
      <c r="C4" s="217">
        <v>43893</v>
      </c>
      <c r="D4" s="217">
        <v>43894</v>
      </c>
      <c r="E4" t="s">
        <v>614</v>
      </c>
      <c r="F4">
        <v>72805</v>
      </c>
      <c r="G4" t="s">
        <v>615</v>
      </c>
      <c r="H4" t="s">
        <v>616</v>
      </c>
      <c r="I4" t="s">
        <v>617</v>
      </c>
      <c r="J4">
        <v>92140</v>
      </c>
      <c r="K4">
        <v>2001</v>
      </c>
      <c r="L4">
        <v>11363</v>
      </c>
      <c r="M4" t="s">
        <v>614</v>
      </c>
      <c r="N4">
        <v>118983</v>
      </c>
      <c r="O4" t="s">
        <v>618</v>
      </c>
      <c r="P4" t="s">
        <v>619</v>
      </c>
      <c r="Q4" t="s">
        <v>620</v>
      </c>
      <c r="R4">
        <v>77132</v>
      </c>
      <c r="S4" t="s">
        <v>621</v>
      </c>
      <c r="T4" t="s">
        <v>620</v>
      </c>
      <c r="U4" t="s">
        <v>622</v>
      </c>
      <c r="V4" t="s">
        <v>623</v>
      </c>
      <c r="X4" t="s">
        <v>624</v>
      </c>
      <c r="Y4">
        <v>14</v>
      </c>
      <c r="Z4" s="217">
        <v>43893</v>
      </c>
      <c r="AA4" s="219">
        <v>155000</v>
      </c>
      <c r="AB4" t="s">
        <v>625</v>
      </c>
      <c r="AC4" s="219">
        <v>855.69</v>
      </c>
      <c r="AD4" t="s">
        <v>626</v>
      </c>
      <c r="AE4">
        <v>2020</v>
      </c>
      <c r="AF4">
        <v>3</v>
      </c>
      <c r="BB4" s="227">
        <f>AC4</f>
        <v>855.69</v>
      </c>
      <c r="BE4">
        <f>SUM(AG4:BD4)</f>
        <v>855.69</v>
      </c>
      <c r="BF4" s="227">
        <f>BE4-AC4</f>
        <v>0</v>
      </c>
    </row>
    <row r="5" spans="1:58" x14ac:dyDescent="0.25">
      <c r="A5" t="s">
        <v>612</v>
      </c>
      <c r="B5" t="s">
        <v>627</v>
      </c>
      <c r="C5" s="217">
        <v>43894</v>
      </c>
      <c r="D5" s="217">
        <v>43895</v>
      </c>
      <c r="E5" t="s">
        <v>614</v>
      </c>
      <c r="F5">
        <v>76135</v>
      </c>
      <c r="G5" t="s">
        <v>628</v>
      </c>
      <c r="H5" t="s">
        <v>616</v>
      </c>
      <c r="I5" t="s">
        <v>617</v>
      </c>
      <c r="J5">
        <v>92140</v>
      </c>
      <c r="K5">
        <v>2001</v>
      </c>
      <c r="L5">
        <v>11363</v>
      </c>
      <c r="M5" t="s">
        <v>614</v>
      </c>
      <c r="N5">
        <v>118983</v>
      </c>
      <c r="O5" t="s">
        <v>618</v>
      </c>
      <c r="P5" t="s">
        <v>619</v>
      </c>
      <c r="Q5" t="s">
        <v>620</v>
      </c>
      <c r="R5">
        <v>77132</v>
      </c>
      <c r="S5" t="s">
        <v>621</v>
      </c>
      <c r="T5" t="s">
        <v>620</v>
      </c>
      <c r="U5" t="s">
        <v>628</v>
      </c>
      <c r="V5" t="s">
        <v>623</v>
      </c>
      <c r="X5" t="s">
        <v>629</v>
      </c>
      <c r="Y5">
        <v>81</v>
      </c>
      <c r="Z5" s="217">
        <v>43894</v>
      </c>
      <c r="AA5" s="219">
        <v>0</v>
      </c>
      <c r="AB5" t="s">
        <v>625</v>
      </c>
      <c r="AC5" s="219">
        <v>-2.82</v>
      </c>
      <c r="AD5" t="s">
        <v>626</v>
      </c>
      <c r="AE5">
        <v>2020</v>
      </c>
      <c r="AF5">
        <v>3</v>
      </c>
      <c r="BB5" s="227">
        <f t="shared" ref="BB5:BB21" si="1">AC5</f>
        <v>-2.82</v>
      </c>
      <c r="BE5">
        <f t="shared" ref="BE5:BE36" si="2">SUM(AG5:BD5)</f>
        <v>-2.82</v>
      </c>
      <c r="BF5" s="227">
        <f t="shared" ref="BF5:BF36" si="3">BE5-AC5</f>
        <v>0</v>
      </c>
    </row>
    <row r="6" spans="1:58" x14ac:dyDescent="0.25">
      <c r="A6" t="s">
        <v>612</v>
      </c>
      <c r="B6" t="s">
        <v>630</v>
      </c>
      <c r="C6" s="217">
        <v>43895</v>
      </c>
      <c r="D6" s="217">
        <v>43896</v>
      </c>
      <c r="E6" t="s">
        <v>614</v>
      </c>
      <c r="F6">
        <v>71615</v>
      </c>
      <c r="G6" t="s">
        <v>631</v>
      </c>
      <c r="H6" t="s">
        <v>616</v>
      </c>
      <c r="I6" t="s">
        <v>617</v>
      </c>
      <c r="J6">
        <v>92140</v>
      </c>
      <c r="K6">
        <v>2001</v>
      </c>
      <c r="L6">
        <v>11363</v>
      </c>
      <c r="M6" t="s">
        <v>614</v>
      </c>
      <c r="N6">
        <v>118983</v>
      </c>
      <c r="O6" t="s">
        <v>618</v>
      </c>
      <c r="P6" t="s">
        <v>619</v>
      </c>
      <c r="Q6" t="s">
        <v>620</v>
      </c>
      <c r="R6">
        <v>86251</v>
      </c>
      <c r="S6" t="s">
        <v>632</v>
      </c>
      <c r="T6" t="s">
        <v>620</v>
      </c>
      <c r="U6" t="s">
        <v>633</v>
      </c>
      <c r="V6" t="s">
        <v>634</v>
      </c>
      <c r="X6" t="s">
        <v>635</v>
      </c>
      <c r="Y6">
        <v>20</v>
      </c>
      <c r="Z6" s="217">
        <v>43895</v>
      </c>
      <c r="AA6" s="219">
        <v>40664.28</v>
      </c>
      <c r="AB6" t="s">
        <v>636</v>
      </c>
      <c r="AC6" s="219">
        <v>1284</v>
      </c>
      <c r="AD6" t="s">
        <v>626</v>
      </c>
      <c r="AE6">
        <v>2020</v>
      </c>
      <c r="AF6">
        <v>3</v>
      </c>
      <c r="BB6" s="227">
        <f t="shared" si="1"/>
        <v>1284</v>
      </c>
      <c r="BE6">
        <f t="shared" si="2"/>
        <v>1284</v>
      </c>
      <c r="BF6" s="227">
        <f t="shared" si="3"/>
        <v>0</v>
      </c>
    </row>
    <row r="7" spans="1:58" x14ac:dyDescent="0.25">
      <c r="A7" t="s">
        <v>612</v>
      </c>
      <c r="B7" t="s">
        <v>637</v>
      </c>
      <c r="C7" s="217">
        <v>43895</v>
      </c>
      <c r="D7" s="217">
        <v>43896</v>
      </c>
      <c r="E7" t="s">
        <v>614</v>
      </c>
      <c r="F7">
        <v>71635</v>
      </c>
      <c r="G7" t="s">
        <v>638</v>
      </c>
      <c r="H7" t="s">
        <v>616</v>
      </c>
      <c r="I7" t="s">
        <v>617</v>
      </c>
      <c r="J7">
        <v>92140</v>
      </c>
      <c r="K7">
        <v>2001</v>
      </c>
      <c r="L7">
        <v>11363</v>
      </c>
      <c r="M7" t="s">
        <v>614</v>
      </c>
      <c r="N7">
        <v>118983</v>
      </c>
      <c r="O7" t="s">
        <v>618</v>
      </c>
      <c r="P7" t="s">
        <v>619</v>
      </c>
      <c r="Q7" t="s">
        <v>620</v>
      </c>
      <c r="R7">
        <v>86251</v>
      </c>
      <c r="S7" t="s">
        <v>632</v>
      </c>
      <c r="T7" t="s">
        <v>620</v>
      </c>
      <c r="U7" t="s">
        <v>639</v>
      </c>
      <c r="V7" t="s">
        <v>634</v>
      </c>
      <c r="X7" t="s">
        <v>635</v>
      </c>
      <c r="Y7">
        <v>23</v>
      </c>
      <c r="Z7" s="217">
        <v>43895</v>
      </c>
      <c r="AA7" s="219">
        <v>5953.96</v>
      </c>
      <c r="AB7" t="s">
        <v>636</v>
      </c>
      <c r="AC7" s="219">
        <v>188</v>
      </c>
      <c r="AD7" t="s">
        <v>626</v>
      </c>
      <c r="AE7">
        <v>2020</v>
      </c>
      <c r="AF7">
        <v>3</v>
      </c>
      <c r="BB7" s="227">
        <f t="shared" si="1"/>
        <v>188</v>
      </c>
      <c r="BE7">
        <f t="shared" si="2"/>
        <v>188</v>
      </c>
      <c r="BF7" s="227">
        <f t="shared" si="3"/>
        <v>0</v>
      </c>
    </row>
    <row r="8" spans="1:58" x14ac:dyDescent="0.25">
      <c r="A8" t="s">
        <v>612</v>
      </c>
      <c r="B8" t="s">
        <v>640</v>
      </c>
      <c r="C8" s="217">
        <v>43895</v>
      </c>
      <c r="D8" s="217">
        <v>43896</v>
      </c>
      <c r="E8" t="s">
        <v>614</v>
      </c>
      <c r="F8">
        <v>71615</v>
      </c>
      <c r="G8" t="s">
        <v>631</v>
      </c>
      <c r="H8" t="s">
        <v>616</v>
      </c>
      <c r="I8" t="s">
        <v>617</v>
      </c>
      <c r="J8">
        <v>92140</v>
      </c>
      <c r="K8">
        <v>2001</v>
      </c>
      <c r="L8">
        <v>11363</v>
      </c>
      <c r="M8" t="s">
        <v>614</v>
      </c>
      <c r="N8">
        <v>118983</v>
      </c>
      <c r="O8" t="s">
        <v>618</v>
      </c>
      <c r="P8" t="s">
        <v>619</v>
      </c>
      <c r="Q8" t="s">
        <v>620</v>
      </c>
      <c r="R8">
        <v>32255</v>
      </c>
      <c r="S8" t="s">
        <v>641</v>
      </c>
      <c r="T8" t="s">
        <v>620</v>
      </c>
      <c r="U8" t="s">
        <v>642</v>
      </c>
      <c r="V8" t="s">
        <v>643</v>
      </c>
      <c r="X8" t="s">
        <v>635</v>
      </c>
      <c r="Y8">
        <v>21</v>
      </c>
      <c r="Z8" s="217">
        <v>43895</v>
      </c>
      <c r="AA8" s="219">
        <v>40664.28</v>
      </c>
      <c r="AB8" t="s">
        <v>636</v>
      </c>
      <c r="AC8" s="219">
        <v>1284</v>
      </c>
      <c r="AD8" t="s">
        <v>626</v>
      </c>
      <c r="AE8">
        <v>2020</v>
      </c>
      <c r="AF8">
        <v>3</v>
      </c>
      <c r="BB8" s="227">
        <f t="shared" si="1"/>
        <v>1284</v>
      </c>
      <c r="BE8">
        <f t="shared" si="2"/>
        <v>1284</v>
      </c>
      <c r="BF8" s="227">
        <f t="shared" si="3"/>
        <v>0</v>
      </c>
    </row>
    <row r="9" spans="1:58" x14ac:dyDescent="0.25">
      <c r="A9" t="s">
        <v>612</v>
      </c>
      <c r="B9" t="s">
        <v>644</v>
      </c>
      <c r="C9" s="217">
        <v>43895</v>
      </c>
      <c r="D9" s="217">
        <v>43896</v>
      </c>
      <c r="E9" t="s">
        <v>614</v>
      </c>
      <c r="F9">
        <v>71635</v>
      </c>
      <c r="G9" t="s">
        <v>638</v>
      </c>
      <c r="H9" t="s">
        <v>616</v>
      </c>
      <c r="I9" t="s">
        <v>617</v>
      </c>
      <c r="J9">
        <v>92140</v>
      </c>
      <c r="K9">
        <v>2001</v>
      </c>
      <c r="L9">
        <v>11363</v>
      </c>
      <c r="M9" t="s">
        <v>614</v>
      </c>
      <c r="N9">
        <v>118983</v>
      </c>
      <c r="O9" t="s">
        <v>618</v>
      </c>
      <c r="P9" t="s">
        <v>619</v>
      </c>
      <c r="Q9" t="s">
        <v>620</v>
      </c>
      <c r="R9">
        <v>32255</v>
      </c>
      <c r="S9" t="s">
        <v>641</v>
      </c>
      <c r="T9" t="s">
        <v>620</v>
      </c>
      <c r="U9" t="s">
        <v>645</v>
      </c>
      <c r="V9" t="s">
        <v>643</v>
      </c>
      <c r="X9" t="s">
        <v>635</v>
      </c>
      <c r="Y9">
        <v>24</v>
      </c>
      <c r="Z9" s="217">
        <v>43895</v>
      </c>
      <c r="AA9" s="219">
        <v>5953.96</v>
      </c>
      <c r="AB9" t="s">
        <v>636</v>
      </c>
      <c r="AC9" s="219">
        <v>188</v>
      </c>
      <c r="AD9" t="s">
        <v>626</v>
      </c>
      <c r="AE9">
        <v>2020</v>
      </c>
      <c r="AF9">
        <v>3</v>
      </c>
      <c r="BB9" s="227">
        <f t="shared" si="1"/>
        <v>188</v>
      </c>
      <c r="BE9">
        <f t="shared" si="2"/>
        <v>188</v>
      </c>
      <c r="BF9" s="227">
        <f t="shared" si="3"/>
        <v>0</v>
      </c>
    </row>
    <row r="10" spans="1:58" x14ac:dyDescent="0.25">
      <c r="A10" t="s">
        <v>612</v>
      </c>
      <c r="B10" t="s">
        <v>646</v>
      </c>
      <c r="C10" s="217">
        <v>43900</v>
      </c>
      <c r="D10" s="217">
        <v>43900</v>
      </c>
      <c r="E10" t="s">
        <v>614</v>
      </c>
      <c r="F10">
        <v>71620</v>
      </c>
      <c r="G10" t="s">
        <v>647</v>
      </c>
      <c r="H10" t="s">
        <v>616</v>
      </c>
      <c r="I10" t="s">
        <v>617</v>
      </c>
      <c r="J10">
        <v>92140</v>
      </c>
      <c r="K10">
        <v>2001</v>
      </c>
      <c r="L10">
        <v>11363</v>
      </c>
      <c r="M10" t="s">
        <v>614</v>
      </c>
      <c r="N10">
        <v>118983</v>
      </c>
      <c r="O10" t="s">
        <v>618</v>
      </c>
      <c r="P10" t="s">
        <v>619</v>
      </c>
      <c r="Q10" t="s">
        <v>620</v>
      </c>
      <c r="R10">
        <v>55938</v>
      </c>
      <c r="S10" t="s">
        <v>648</v>
      </c>
      <c r="T10" t="s">
        <v>620</v>
      </c>
      <c r="U10" t="s">
        <v>649</v>
      </c>
      <c r="V10" t="s">
        <v>650</v>
      </c>
      <c r="X10" t="s">
        <v>651</v>
      </c>
      <c r="Y10">
        <v>35</v>
      </c>
      <c r="Z10" s="217">
        <v>43900</v>
      </c>
      <c r="AA10" s="219">
        <v>7092</v>
      </c>
      <c r="AB10" t="s">
        <v>625</v>
      </c>
      <c r="AC10" s="219">
        <v>39.020000000000003</v>
      </c>
      <c r="AD10" t="s">
        <v>626</v>
      </c>
      <c r="AE10">
        <v>2020</v>
      </c>
      <c r="AF10">
        <v>3</v>
      </c>
      <c r="BB10" s="227">
        <f t="shared" si="1"/>
        <v>39.020000000000003</v>
      </c>
      <c r="BE10">
        <f t="shared" si="2"/>
        <v>39.020000000000003</v>
      </c>
      <c r="BF10" s="227">
        <f t="shared" si="3"/>
        <v>0</v>
      </c>
    </row>
    <row r="11" spans="1:58" x14ac:dyDescent="0.25">
      <c r="A11" t="s">
        <v>612</v>
      </c>
      <c r="B11" t="s">
        <v>652</v>
      </c>
      <c r="C11" s="217">
        <v>43903</v>
      </c>
      <c r="D11" s="217">
        <v>43904</v>
      </c>
      <c r="E11" t="s">
        <v>614</v>
      </c>
      <c r="F11">
        <v>76125</v>
      </c>
      <c r="G11" t="s">
        <v>653</v>
      </c>
      <c r="H11" t="s">
        <v>616</v>
      </c>
      <c r="I11" t="s">
        <v>617</v>
      </c>
      <c r="J11">
        <v>92140</v>
      </c>
      <c r="K11">
        <v>2001</v>
      </c>
      <c r="L11">
        <v>11363</v>
      </c>
      <c r="M11" t="s">
        <v>614</v>
      </c>
      <c r="N11">
        <v>118983</v>
      </c>
      <c r="O11" t="s">
        <v>618</v>
      </c>
      <c r="P11" t="s">
        <v>619</v>
      </c>
      <c r="Q11" t="s">
        <v>620</v>
      </c>
      <c r="R11">
        <v>55938</v>
      </c>
      <c r="S11" t="s">
        <v>648</v>
      </c>
      <c r="T11" t="s">
        <v>620</v>
      </c>
      <c r="U11" t="s">
        <v>653</v>
      </c>
      <c r="V11" t="s">
        <v>650</v>
      </c>
      <c r="X11" t="s">
        <v>654</v>
      </c>
      <c r="Y11">
        <v>70</v>
      </c>
      <c r="Z11" s="217">
        <v>43903</v>
      </c>
      <c r="AA11" s="219">
        <v>0</v>
      </c>
      <c r="AB11" t="s">
        <v>625</v>
      </c>
      <c r="AC11" s="219">
        <v>0</v>
      </c>
      <c r="AD11" t="s">
        <v>626</v>
      </c>
      <c r="AE11">
        <v>2020</v>
      </c>
      <c r="AF11">
        <v>3</v>
      </c>
      <c r="BB11" s="227">
        <f t="shared" si="1"/>
        <v>0</v>
      </c>
      <c r="BE11">
        <f t="shared" si="2"/>
        <v>0</v>
      </c>
      <c r="BF11" s="227">
        <f t="shared" si="3"/>
        <v>0</v>
      </c>
    </row>
    <row r="12" spans="1:58" x14ac:dyDescent="0.25">
      <c r="A12" t="s">
        <v>612</v>
      </c>
      <c r="B12" t="s">
        <v>655</v>
      </c>
      <c r="C12" s="217">
        <v>43900</v>
      </c>
      <c r="D12" s="217">
        <v>43900</v>
      </c>
      <c r="E12" t="s">
        <v>614</v>
      </c>
      <c r="F12">
        <v>71620</v>
      </c>
      <c r="G12" t="s">
        <v>647</v>
      </c>
      <c r="H12" t="s">
        <v>616</v>
      </c>
      <c r="I12" t="s">
        <v>617</v>
      </c>
      <c r="J12">
        <v>92140</v>
      </c>
      <c r="K12">
        <v>2001</v>
      </c>
      <c r="L12">
        <v>11363</v>
      </c>
      <c r="M12" t="s">
        <v>614</v>
      </c>
      <c r="N12">
        <v>118983</v>
      </c>
      <c r="O12" t="s">
        <v>618</v>
      </c>
      <c r="P12" t="s">
        <v>619</v>
      </c>
      <c r="Q12" t="s">
        <v>620</v>
      </c>
      <c r="R12">
        <v>55938</v>
      </c>
      <c r="S12" t="s">
        <v>648</v>
      </c>
      <c r="T12" t="s">
        <v>620</v>
      </c>
      <c r="U12" t="s">
        <v>656</v>
      </c>
      <c r="V12" t="s">
        <v>650</v>
      </c>
      <c r="X12" t="s">
        <v>651</v>
      </c>
      <c r="Y12">
        <v>30</v>
      </c>
      <c r="Z12" s="217">
        <v>43900</v>
      </c>
      <c r="AA12" s="219">
        <v>5093</v>
      </c>
      <c r="AB12" t="s">
        <v>625</v>
      </c>
      <c r="AC12" s="219">
        <v>28.02</v>
      </c>
      <c r="AD12" t="s">
        <v>626</v>
      </c>
      <c r="AE12">
        <v>2020</v>
      </c>
      <c r="AF12">
        <v>3</v>
      </c>
      <c r="BB12" s="227">
        <f t="shared" si="1"/>
        <v>28.02</v>
      </c>
      <c r="BE12">
        <f t="shared" si="2"/>
        <v>28.02</v>
      </c>
      <c r="BF12" s="227">
        <f t="shared" si="3"/>
        <v>0</v>
      </c>
    </row>
    <row r="13" spans="1:58" x14ac:dyDescent="0.25">
      <c r="A13" t="s">
        <v>612</v>
      </c>
      <c r="B13" t="s">
        <v>657</v>
      </c>
      <c r="C13" s="217">
        <v>43903</v>
      </c>
      <c r="D13" s="217">
        <v>43904</v>
      </c>
      <c r="E13" t="s">
        <v>614</v>
      </c>
      <c r="F13">
        <v>76125</v>
      </c>
      <c r="G13" t="s">
        <v>653</v>
      </c>
      <c r="H13" t="s">
        <v>616</v>
      </c>
      <c r="I13" t="s">
        <v>617</v>
      </c>
      <c r="J13">
        <v>92140</v>
      </c>
      <c r="K13">
        <v>2001</v>
      </c>
      <c r="L13">
        <v>11363</v>
      </c>
      <c r="M13" t="s">
        <v>614</v>
      </c>
      <c r="N13">
        <v>118983</v>
      </c>
      <c r="O13" t="s">
        <v>618</v>
      </c>
      <c r="P13" t="s">
        <v>619</v>
      </c>
      <c r="Q13" t="s">
        <v>620</v>
      </c>
      <c r="R13">
        <v>55938</v>
      </c>
      <c r="S13" t="s">
        <v>648</v>
      </c>
      <c r="T13" t="s">
        <v>620</v>
      </c>
      <c r="U13" t="s">
        <v>653</v>
      </c>
      <c r="V13" t="s">
        <v>650</v>
      </c>
      <c r="X13" t="s">
        <v>654</v>
      </c>
      <c r="Y13">
        <v>65</v>
      </c>
      <c r="Z13" s="217">
        <v>43903</v>
      </c>
      <c r="AA13" s="219">
        <v>0</v>
      </c>
      <c r="AB13" t="s">
        <v>625</v>
      </c>
      <c r="AC13" s="219">
        <v>0</v>
      </c>
      <c r="AD13" t="s">
        <v>626</v>
      </c>
      <c r="AE13">
        <v>2020</v>
      </c>
      <c r="AF13">
        <v>3</v>
      </c>
      <c r="BB13" s="227">
        <f t="shared" si="1"/>
        <v>0</v>
      </c>
      <c r="BE13">
        <f t="shared" si="2"/>
        <v>0</v>
      </c>
      <c r="BF13" s="227">
        <f t="shared" si="3"/>
        <v>0</v>
      </c>
    </row>
    <row r="14" spans="1:58" x14ac:dyDescent="0.25">
      <c r="A14" t="s">
        <v>658</v>
      </c>
      <c r="B14" t="s">
        <v>659</v>
      </c>
      <c r="C14" s="217">
        <v>43909</v>
      </c>
      <c r="D14" s="217">
        <v>43910</v>
      </c>
      <c r="E14" t="s">
        <v>614</v>
      </c>
      <c r="F14">
        <v>71615</v>
      </c>
      <c r="G14" t="s">
        <v>631</v>
      </c>
      <c r="H14" t="s">
        <v>616</v>
      </c>
      <c r="I14" t="s">
        <v>617</v>
      </c>
      <c r="J14">
        <v>92140</v>
      </c>
      <c r="K14">
        <v>2001</v>
      </c>
      <c r="L14">
        <v>11363</v>
      </c>
      <c r="M14" t="s">
        <v>614</v>
      </c>
      <c r="N14">
        <v>118983</v>
      </c>
      <c r="O14" t="s">
        <v>618</v>
      </c>
      <c r="P14" t="s">
        <v>620</v>
      </c>
      <c r="Q14" t="s">
        <v>660</v>
      </c>
      <c r="R14">
        <v>86251</v>
      </c>
      <c r="S14" t="s">
        <v>632</v>
      </c>
      <c r="T14">
        <v>16202</v>
      </c>
      <c r="U14" t="s">
        <v>661</v>
      </c>
      <c r="V14" t="s">
        <v>662</v>
      </c>
      <c r="X14" t="s">
        <v>663</v>
      </c>
      <c r="Y14">
        <v>8</v>
      </c>
      <c r="Z14" s="217">
        <v>43909</v>
      </c>
      <c r="AA14" s="219">
        <v>46618.239999999998</v>
      </c>
      <c r="AB14" t="s">
        <v>636</v>
      </c>
      <c r="AC14" s="219">
        <v>1472</v>
      </c>
      <c r="AD14" t="s">
        <v>626</v>
      </c>
      <c r="AE14">
        <v>2020</v>
      </c>
      <c r="AF14">
        <v>3</v>
      </c>
      <c r="BB14" s="227">
        <f t="shared" si="1"/>
        <v>1472</v>
      </c>
      <c r="BE14">
        <f t="shared" si="2"/>
        <v>1472</v>
      </c>
      <c r="BF14" s="227">
        <f t="shared" si="3"/>
        <v>0</v>
      </c>
    </row>
    <row r="15" spans="1:58" x14ac:dyDescent="0.25">
      <c r="A15" t="s">
        <v>658</v>
      </c>
      <c r="B15" t="s">
        <v>664</v>
      </c>
      <c r="C15" s="217">
        <v>43909</v>
      </c>
      <c r="D15" s="217">
        <v>43910</v>
      </c>
      <c r="E15" t="s">
        <v>614</v>
      </c>
      <c r="F15">
        <v>71615</v>
      </c>
      <c r="G15" t="s">
        <v>631</v>
      </c>
      <c r="H15" t="s">
        <v>616</v>
      </c>
      <c r="I15" t="s">
        <v>617</v>
      </c>
      <c r="J15">
        <v>92140</v>
      </c>
      <c r="K15">
        <v>2001</v>
      </c>
      <c r="L15">
        <v>11363</v>
      </c>
      <c r="M15" t="s">
        <v>614</v>
      </c>
      <c r="N15">
        <v>118983</v>
      </c>
      <c r="O15" t="s">
        <v>618</v>
      </c>
      <c r="P15" t="s">
        <v>620</v>
      </c>
      <c r="Q15" t="s">
        <v>660</v>
      </c>
      <c r="R15">
        <v>86251</v>
      </c>
      <c r="S15" t="s">
        <v>632</v>
      </c>
      <c r="T15">
        <v>16202</v>
      </c>
      <c r="U15" t="s">
        <v>661</v>
      </c>
      <c r="V15" t="s">
        <v>662</v>
      </c>
      <c r="X15" t="s">
        <v>663</v>
      </c>
      <c r="Y15">
        <v>9</v>
      </c>
      <c r="Z15" s="217">
        <v>43909</v>
      </c>
      <c r="AA15" s="219">
        <v>-40664.28</v>
      </c>
      <c r="AB15" t="s">
        <v>636</v>
      </c>
      <c r="AC15" s="219">
        <v>-1284</v>
      </c>
      <c r="AD15" t="s">
        <v>626</v>
      </c>
      <c r="AE15">
        <v>2020</v>
      </c>
      <c r="AF15">
        <v>3</v>
      </c>
      <c r="BB15" s="227">
        <f t="shared" si="1"/>
        <v>-1284</v>
      </c>
      <c r="BE15">
        <f t="shared" si="2"/>
        <v>-1284</v>
      </c>
      <c r="BF15" s="227">
        <f t="shared" si="3"/>
        <v>0</v>
      </c>
    </row>
    <row r="16" spans="1:58" x14ac:dyDescent="0.25">
      <c r="A16" t="s">
        <v>658</v>
      </c>
      <c r="B16" t="s">
        <v>665</v>
      </c>
      <c r="C16" s="217">
        <v>43909</v>
      </c>
      <c r="D16" s="217">
        <v>43910</v>
      </c>
      <c r="E16" t="s">
        <v>614</v>
      </c>
      <c r="F16">
        <v>71635</v>
      </c>
      <c r="G16" t="s">
        <v>638</v>
      </c>
      <c r="H16" t="s">
        <v>616</v>
      </c>
      <c r="I16" t="s">
        <v>617</v>
      </c>
      <c r="J16">
        <v>92140</v>
      </c>
      <c r="K16">
        <v>2001</v>
      </c>
      <c r="L16">
        <v>11363</v>
      </c>
      <c r="M16" t="s">
        <v>614</v>
      </c>
      <c r="N16">
        <v>118983</v>
      </c>
      <c r="O16" t="s">
        <v>618</v>
      </c>
      <c r="P16" t="s">
        <v>620</v>
      </c>
      <c r="Q16" t="s">
        <v>660</v>
      </c>
      <c r="R16">
        <v>86251</v>
      </c>
      <c r="S16" t="s">
        <v>632</v>
      </c>
      <c r="T16">
        <v>16202</v>
      </c>
      <c r="U16" t="s">
        <v>661</v>
      </c>
      <c r="V16" t="s">
        <v>662</v>
      </c>
      <c r="X16" t="s">
        <v>663</v>
      </c>
      <c r="Y16">
        <v>12</v>
      </c>
      <c r="Z16" s="217">
        <v>43909</v>
      </c>
      <c r="AA16" s="219">
        <v>-5953.96</v>
      </c>
      <c r="AB16" t="s">
        <v>636</v>
      </c>
      <c r="AC16" s="219">
        <v>-188</v>
      </c>
      <c r="AD16" t="s">
        <v>626</v>
      </c>
      <c r="AE16">
        <v>2020</v>
      </c>
      <c r="AF16">
        <v>3</v>
      </c>
      <c r="BB16" s="227">
        <f t="shared" si="1"/>
        <v>-188</v>
      </c>
      <c r="BE16">
        <f t="shared" si="2"/>
        <v>-188</v>
      </c>
      <c r="BF16" s="227">
        <f t="shared" si="3"/>
        <v>0</v>
      </c>
    </row>
    <row r="17" spans="1:58" x14ac:dyDescent="0.25">
      <c r="A17" t="s">
        <v>658</v>
      </c>
      <c r="B17" t="s">
        <v>666</v>
      </c>
      <c r="C17" s="217">
        <v>43909</v>
      </c>
      <c r="D17" s="217">
        <v>43910</v>
      </c>
      <c r="E17" t="s">
        <v>614</v>
      </c>
      <c r="F17">
        <v>71615</v>
      </c>
      <c r="G17" t="s">
        <v>631</v>
      </c>
      <c r="H17" t="s">
        <v>616</v>
      </c>
      <c r="I17" t="s">
        <v>617</v>
      </c>
      <c r="J17">
        <v>92140</v>
      </c>
      <c r="K17">
        <v>2001</v>
      </c>
      <c r="L17">
        <v>11363</v>
      </c>
      <c r="M17" t="s">
        <v>614</v>
      </c>
      <c r="N17">
        <v>118983</v>
      </c>
      <c r="O17" t="s">
        <v>618</v>
      </c>
      <c r="P17" t="s">
        <v>620</v>
      </c>
      <c r="Q17" t="s">
        <v>667</v>
      </c>
      <c r="R17">
        <v>32255</v>
      </c>
      <c r="S17" t="s">
        <v>641</v>
      </c>
      <c r="T17">
        <v>16203</v>
      </c>
      <c r="U17" t="s">
        <v>668</v>
      </c>
      <c r="V17" t="s">
        <v>662</v>
      </c>
      <c r="X17" t="s">
        <v>663</v>
      </c>
      <c r="Y17">
        <v>10</v>
      </c>
      <c r="Z17" s="217">
        <v>43909</v>
      </c>
      <c r="AA17" s="219">
        <v>46618.239999999998</v>
      </c>
      <c r="AB17" t="s">
        <v>636</v>
      </c>
      <c r="AC17" s="219">
        <v>1472</v>
      </c>
      <c r="AD17" t="s">
        <v>626</v>
      </c>
      <c r="AE17">
        <v>2020</v>
      </c>
      <c r="AF17">
        <v>3</v>
      </c>
      <c r="BB17" s="227">
        <f t="shared" si="1"/>
        <v>1472</v>
      </c>
      <c r="BE17">
        <f t="shared" si="2"/>
        <v>1472</v>
      </c>
      <c r="BF17" s="227">
        <f t="shared" si="3"/>
        <v>0</v>
      </c>
    </row>
    <row r="18" spans="1:58" x14ac:dyDescent="0.25">
      <c r="A18" t="s">
        <v>658</v>
      </c>
      <c r="B18" t="s">
        <v>669</v>
      </c>
      <c r="C18" s="217">
        <v>43909</v>
      </c>
      <c r="D18" s="217">
        <v>43910</v>
      </c>
      <c r="E18" t="s">
        <v>614</v>
      </c>
      <c r="F18">
        <v>71615</v>
      </c>
      <c r="G18" t="s">
        <v>631</v>
      </c>
      <c r="H18" t="s">
        <v>616</v>
      </c>
      <c r="I18" t="s">
        <v>617</v>
      </c>
      <c r="J18">
        <v>92140</v>
      </c>
      <c r="K18">
        <v>2001</v>
      </c>
      <c r="L18">
        <v>11363</v>
      </c>
      <c r="M18" t="s">
        <v>614</v>
      </c>
      <c r="N18">
        <v>118983</v>
      </c>
      <c r="O18" t="s">
        <v>618</v>
      </c>
      <c r="P18" t="s">
        <v>620</v>
      </c>
      <c r="Q18" t="s">
        <v>667</v>
      </c>
      <c r="R18">
        <v>32255</v>
      </c>
      <c r="S18" t="s">
        <v>641</v>
      </c>
      <c r="T18">
        <v>16203</v>
      </c>
      <c r="U18" t="s">
        <v>668</v>
      </c>
      <c r="V18" t="s">
        <v>662</v>
      </c>
      <c r="X18" t="s">
        <v>663</v>
      </c>
      <c r="Y18">
        <v>7</v>
      </c>
      <c r="Z18" s="217">
        <v>43909</v>
      </c>
      <c r="AA18" s="219">
        <v>-40664.28</v>
      </c>
      <c r="AB18" t="s">
        <v>636</v>
      </c>
      <c r="AC18" s="219">
        <v>-1284</v>
      </c>
      <c r="AD18" t="s">
        <v>626</v>
      </c>
      <c r="AE18">
        <v>2020</v>
      </c>
      <c r="AF18">
        <v>3</v>
      </c>
      <c r="BB18" s="227">
        <f t="shared" si="1"/>
        <v>-1284</v>
      </c>
      <c r="BE18">
        <f t="shared" si="2"/>
        <v>-1284</v>
      </c>
      <c r="BF18" s="227">
        <f t="shared" si="3"/>
        <v>0</v>
      </c>
    </row>
    <row r="19" spans="1:58" x14ac:dyDescent="0.25">
      <c r="A19" t="s">
        <v>658</v>
      </c>
      <c r="B19" t="s">
        <v>670</v>
      </c>
      <c r="C19" s="217">
        <v>43909</v>
      </c>
      <c r="D19" s="217">
        <v>43910</v>
      </c>
      <c r="E19" t="s">
        <v>614</v>
      </c>
      <c r="F19">
        <v>71635</v>
      </c>
      <c r="G19" t="s">
        <v>638</v>
      </c>
      <c r="H19" t="s">
        <v>616</v>
      </c>
      <c r="I19" t="s">
        <v>617</v>
      </c>
      <c r="J19">
        <v>92140</v>
      </c>
      <c r="K19">
        <v>2001</v>
      </c>
      <c r="L19">
        <v>11363</v>
      </c>
      <c r="M19" t="s">
        <v>614</v>
      </c>
      <c r="N19">
        <v>118983</v>
      </c>
      <c r="O19" t="s">
        <v>618</v>
      </c>
      <c r="P19" t="s">
        <v>620</v>
      </c>
      <c r="Q19" t="s">
        <v>667</v>
      </c>
      <c r="R19">
        <v>32255</v>
      </c>
      <c r="S19" t="s">
        <v>641</v>
      </c>
      <c r="T19">
        <v>16203</v>
      </c>
      <c r="U19" t="s">
        <v>668</v>
      </c>
      <c r="V19" t="s">
        <v>662</v>
      </c>
      <c r="X19" t="s">
        <v>663</v>
      </c>
      <c r="Y19">
        <v>11</v>
      </c>
      <c r="Z19" s="217">
        <v>43909</v>
      </c>
      <c r="AA19" s="219">
        <v>-5953.96</v>
      </c>
      <c r="AB19" t="s">
        <v>636</v>
      </c>
      <c r="AC19" s="219">
        <v>-188</v>
      </c>
      <c r="AD19" t="s">
        <v>626</v>
      </c>
      <c r="AE19">
        <v>2020</v>
      </c>
      <c r="AF19">
        <v>3</v>
      </c>
      <c r="BB19" s="227">
        <f t="shared" si="1"/>
        <v>-188</v>
      </c>
      <c r="BE19">
        <f t="shared" si="2"/>
        <v>-188</v>
      </c>
      <c r="BF19" s="227">
        <f t="shared" si="3"/>
        <v>0</v>
      </c>
    </row>
    <row r="20" spans="1:58" x14ac:dyDescent="0.25">
      <c r="A20" t="s">
        <v>612</v>
      </c>
      <c r="B20" t="s">
        <v>671</v>
      </c>
      <c r="C20" s="217">
        <v>43909</v>
      </c>
      <c r="D20" s="217">
        <v>43915</v>
      </c>
      <c r="E20" t="s">
        <v>614</v>
      </c>
      <c r="F20">
        <v>71605</v>
      </c>
      <c r="G20" t="s">
        <v>672</v>
      </c>
      <c r="H20" t="s">
        <v>616</v>
      </c>
      <c r="I20" t="s">
        <v>617</v>
      </c>
      <c r="J20">
        <v>92140</v>
      </c>
      <c r="K20">
        <v>2001</v>
      </c>
      <c r="L20">
        <v>11363</v>
      </c>
      <c r="M20" t="s">
        <v>614</v>
      </c>
      <c r="N20">
        <v>118983</v>
      </c>
      <c r="O20" t="s">
        <v>618</v>
      </c>
      <c r="P20" t="s">
        <v>619</v>
      </c>
      <c r="Q20" t="s">
        <v>620</v>
      </c>
      <c r="R20">
        <v>54359</v>
      </c>
      <c r="S20" t="s">
        <v>673</v>
      </c>
      <c r="T20" t="s">
        <v>620</v>
      </c>
      <c r="U20" t="s">
        <v>674</v>
      </c>
      <c r="V20" t="s">
        <v>675</v>
      </c>
      <c r="X20" t="s">
        <v>676</v>
      </c>
      <c r="Y20">
        <v>21</v>
      </c>
      <c r="Z20" s="217">
        <v>43909</v>
      </c>
      <c r="AA20" s="219">
        <v>13325</v>
      </c>
      <c r="AB20" t="s">
        <v>636</v>
      </c>
      <c r="AC20" s="219">
        <v>420.75</v>
      </c>
      <c r="AD20" t="s">
        <v>626</v>
      </c>
      <c r="AE20">
        <v>2020</v>
      </c>
      <c r="AF20">
        <v>3</v>
      </c>
      <c r="BB20" s="227">
        <f t="shared" si="1"/>
        <v>420.75</v>
      </c>
      <c r="BE20">
        <f t="shared" si="2"/>
        <v>420.75</v>
      </c>
      <c r="BF20" s="227">
        <f t="shared" si="3"/>
        <v>0</v>
      </c>
    </row>
    <row r="21" spans="1:58" x14ac:dyDescent="0.25">
      <c r="A21" t="s">
        <v>612</v>
      </c>
      <c r="B21" t="s">
        <v>677</v>
      </c>
      <c r="C21" s="217">
        <v>43917</v>
      </c>
      <c r="D21" s="217">
        <v>43918</v>
      </c>
      <c r="E21" t="s">
        <v>614</v>
      </c>
      <c r="F21">
        <v>76135</v>
      </c>
      <c r="G21" t="s">
        <v>628</v>
      </c>
      <c r="H21" t="s">
        <v>616</v>
      </c>
      <c r="I21" t="s">
        <v>617</v>
      </c>
      <c r="J21">
        <v>92140</v>
      </c>
      <c r="K21">
        <v>2001</v>
      </c>
      <c r="L21">
        <v>11363</v>
      </c>
      <c r="M21" t="s">
        <v>614</v>
      </c>
      <c r="N21">
        <v>118983</v>
      </c>
      <c r="O21" t="s">
        <v>618</v>
      </c>
      <c r="P21" t="s">
        <v>619</v>
      </c>
      <c r="Q21" t="s">
        <v>620</v>
      </c>
      <c r="R21">
        <v>54359</v>
      </c>
      <c r="S21" t="s">
        <v>673</v>
      </c>
      <c r="T21" t="s">
        <v>620</v>
      </c>
      <c r="U21" t="s">
        <v>628</v>
      </c>
      <c r="V21" t="s">
        <v>675</v>
      </c>
      <c r="X21" t="s">
        <v>678</v>
      </c>
      <c r="Y21">
        <v>61</v>
      </c>
      <c r="Z21" s="217">
        <v>43917</v>
      </c>
      <c r="AA21" s="219">
        <v>0</v>
      </c>
      <c r="AB21" t="s">
        <v>636</v>
      </c>
      <c r="AC21" s="219">
        <v>0</v>
      </c>
      <c r="AD21" t="s">
        <v>626</v>
      </c>
      <c r="AE21">
        <v>2020</v>
      </c>
      <c r="AF21">
        <v>3</v>
      </c>
      <c r="BB21" s="227">
        <f t="shared" si="1"/>
        <v>0</v>
      </c>
      <c r="BE21">
        <f t="shared" si="2"/>
        <v>0</v>
      </c>
      <c r="BF21" s="227">
        <f t="shared" si="3"/>
        <v>0</v>
      </c>
    </row>
    <row r="22" spans="1:58" x14ac:dyDescent="0.25">
      <c r="A22" t="s">
        <v>612</v>
      </c>
      <c r="B22" t="s">
        <v>679</v>
      </c>
      <c r="C22" s="217">
        <v>43909</v>
      </c>
      <c r="D22" s="217">
        <v>43914</v>
      </c>
      <c r="E22" t="s">
        <v>614</v>
      </c>
      <c r="F22">
        <v>16005</v>
      </c>
      <c r="G22" t="s">
        <v>680</v>
      </c>
      <c r="H22" t="s">
        <v>616</v>
      </c>
      <c r="I22" t="s">
        <v>617</v>
      </c>
      <c r="J22">
        <v>92140</v>
      </c>
      <c r="K22" t="s">
        <v>681</v>
      </c>
      <c r="L22">
        <v>11363</v>
      </c>
      <c r="M22" t="s">
        <v>614</v>
      </c>
      <c r="N22">
        <v>118983</v>
      </c>
      <c r="O22" t="s">
        <v>682</v>
      </c>
      <c r="P22" t="s">
        <v>619</v>
      </c>
      <c r="Q22" t="s">
        <v>620</v>
      </c>
      <c r="R22">
        <v>86127</v>
      </c>
      <c r="S22" t="s">
        <v>683</v>
      </c>
      <c r="T22" t="s">
        <v>620</v>
      </c>
      <c r="U22" t="s">
        <v>684</v>
      </c>
      <c r="V22" t="s">
        <v>685</v>
      </c>
      <c r="X22" t="s">
        <v>686</v>
      </c>
      <c r="Y22">
        <v>1</v>
      </c>
      <c r="Z22" s="217">
        <v>43909</v>
      </c>
      <c r="AA22" s="219">
        <v>13395544</v>
      </c>
      <c r="AB22" t="s">
        <v>625</v>
      </c>
      <c r="AC22" s="219">
        <v>73707.19</v>
      </c>
      <c r="AD22" t="s">
        <v>626</v>
      </c>
      <c r="AE22">
        <v>2020</v>
      </c>
      <c r="AF22">
        <v>3</v>
      </c>
      <c r="AG22" s="247" t="e">
        <f>#REF!</f>
        <v>#REF!</v>
      </c>
      <c r="AN22" s="244" t="e">
        <f>#REF!</f>
        <v>#REF!</v>
      </c>
      <c r="BB22" s="227"/>
      <c r="BE22" t="e">
        <f>SUM(AG22:BD22)</f>
        <v>#REF!</v>
      </c>
      <c r="BF22" s="227" t="e">
        <f t="shared" si="3"/>
        <v>#REF!</v>
      </c>
    </row>
    <row r="23" spans="1:58" x14ac:dyDescent="0.25">
      <c r="A23" t="s">
        <v>687</v>
      </c>
      <c r="B23" t="s">
        <v>704</v>
      </c>
      <c r="C23" s="217">
        <v>43936</v>
      </c>
      <c r="D23" s="217">
        <v>43952</v>
      </c>
      <c r="E23" t="s">
        <v>614</v>
      </c>
      <c r="F23">
        <v>73505</v>
      </c>
      <c r="G23" t="s">
        <v>705</v>
      </c>
      <c r="H23" t="s">
        <v>616</v>
      </c>
      <c r="I23" t="s">
        <v>617</v>
      </c>
      <c r="J23">
        <v>92140</v>
      </c>
      <c r="K23">
        <v>2001</v>
      </c>
      <c r="L23">
        <v>11363</v>
      </c>
      <c r="M23" t="s">
        <v>614</v>
      </c>
      <c r="N23">
        <v>118983</v>
      </c>
      <c r="O23" t="s">
        <v>618</v>
      </c>
      <c r="P23" t="s">
        <v>703</v>
      </c>
      <c r="U23" t="s">
        <v>706</v>
      </c>
      <c r="V23" t="s">
        <v>705</v>
      </c>
      <c r="X23">
        <v>8474943</v>
      </c>
      <c r="Y23">
        <v>48</v>
      </c>
      <c r="Z23" s="217">
        <v>43936</v>
      </c>
      <c r="AA23" s="219">
        <v>37.380000000000003</v>
      </c>
      <c r="AB23" t="s">
        <v>696</v>
      </c>
      <c r="AC23" s="219">
        <v>37.380000000000003</v>
      </c>
      <c r="AD23" t="s">
        <v>697</v>
      </c>
      <c r="AE23">
        <v>2020</v>
      </c>
      <c r="AF23">
        <v>4</v>
      </c>
      <c r="BB23" s="227">
        <f>AC23</f>
        <v>37.380000000000003</v>
      </c>
      <c r="BE23">
        <f>SUM(AG23:BD23)</f>
        <v>37.380000000000003</v>
      </c>
      <c r="BF23" s="227">
        <f t="shared" si="3"/>
        <v>0</v>
      </c>
    </row>
    <row r="24" spans="1:58" x14ac:dyDescent="0.25">
      <c r="A24" t="s">
        <v>687</v>
      </c>
      <c r="B24" t="s">
        <v>707</v>
      </c>
      <c r="C24" s="217">
        <v>43944</v>
      </c>
      <c r="D24" s="217">
        <v>43945</v>
      </c>
      <c r="E24" t="s">
        <v>614</v>
      </c>
      <c r="F24">
        <v>72805</v>
      </c>
      <c r="G24" t="s">
        <v>708</v>
      </c>
      <c r="H24" t="s">
        <v>616</v>
      </c>
      <c r="I24" t="s">
        <v>617</v>
      </c>
      <c r="J24">
        <v>92140</v>
      </c>
      <c r="K24">
        <v>2001</v>
      </c>
      <c r="L24">
        <v>11363</v>
      </c>
      <c r="M24" t="s">
        <v>614</v>
      </c>
      <c r="N24">
        <v>118983</v>
      </c>
      <c r="O24" t="s">
        <v>709</v>
      </c>
      <c r="P24" t="s">
        <v>703</v>
      </c>
      <c r="U24" t="s">
        <v>710</v>
      </c>
      <c r="V24" t="s">
        <v>711</v>
      </c>
      <c r="X24">
        <v>8483893</v>
      </c>
      <c r="Y24">
        <v>4</v>
      </c>
      <c r="Z24" s="217">
        <v>43944</v>
      </c>
      <c r="AA24" s="219">
        <v>855.69</v>
      </c>
      <c r="AB24" t="s">
        <v>696</v>
      </c>
      <c r="AC24" s="219">
        <v>855.69</v>
      </c>
      <c r="AD24" t="s">
        <v>697</v>
      </c>
      <c r="AE24">
        <v>2020</v>
      </c>
      <c r="AF24">
        <v>4</v>
      </c>
      <c r="BB24" s="227">
        <f>AC24</f>
        <v>855.69</v>
      </c>
      <c r="BE24">
        <f t="shared" si="2"/>
        <v>855.69</v>
      </c>
      <c r="BF24" s="227">
        <f t="shared" si="3"/>
        <v>0</v>
      </c>
    </row>
    <row r="25" spans="1:58" x14ac:dyDescent="0.25">
      <c r="A25" t="s">
        <v>687</v>
      </c>
      <c r="B25" t="s">
        <v>712</v>
      </c>
      <c r="C25" s="217">
        <v>43944</v>
      </c>
      <c r="D25" s="217">
        <v>43945</v>
      </c>
      <c r="E25" t="s">
        <v>614</v>
      </c>
      <c r="F25">
        <v>71620</v>
      </c>
      <c r="G25" t="s">
        <v>713</v>
      </c>
      <c r="H25" t="s">
        <v>616</v>
      </c>
      <c r="I25" t="s">
        <v>617</v>
      </c>
      <c r="J25">
        <v>92140</v>
      </c>
      <c r="K25">
        <v>2001</v>
      </c>
      <c r="L25">
        <v>11363</v>
      </c>
      <c r="M25" t="s">
        <v>614</v>
      </c>
      <c r="N25">
        <v>118983</v>
      </c>
      <c r="O25" t="s">
        <v>709</v>
      </c>
      <c r="P25" t="s">
        <v>703</v>
      </c>
      <c r="U25" t="s">
        <v>710</v>
      </c>
      <c r="V25" t="s">
        <v>714</v>
      </c>
      <c r="X25">
        <v>8483893</v>
      </c>
      <c r="Y25">
        <v>6</v>
      </c>
      <c r="Z25" s="217">
        <v>43944</v>
      </c>
      <c r="AA25" s="219">
        <v>28.02</v>
      </c>
      <c r="AB25" t="s">
        <v>696</v>
      </c>
      <c r="AC25" s="219">
        <v>28.02</v>
      </c>
      <c r="AD25" t="s">
        <v>697</v>
      </c>
      <c r="AE25">
        <v>2020</v>
      </c>
      <c r="AF25">
        <v>4</v>
      </c>
      <c r="BB25" s="227">
        <f t="shared" ref="BB25:BB30" si="4">AC25</f>
        <v>28.02</v>
      </c>
      <c r="BE25">
        <f t="shared" si="2"/>
        <v>28.02</v>
      </c>
      <c r="BF25" s="227">
        <f t="shared" si="3"/>
        <v>0</v>
      </c>
    </row>
    <row r="26" spans="1:58" x14ac:dyDescent="0.25">
      <c r="A26" t="s">
        <v>687</v>
      </c>
      <c r="B26" t="s">
        <v>715</v>
      </c>
      <c r="C26" s="217">
        <v>43944</v>
      </c>
      <c r="D26" s="217">
        <v>43945</v>
      </c>
      <c r="E26" t="s">
        <v>614</v>
      </c>
      <c r="F26">
        <v>71620</v>
      </c>
      <c r="G26" t="s">
        <v>713</v>
      </c>
      <c r="H26" t="s">
        <v>616</v>
      </c>
      <c r="I26" t="s">
        <v>617</v>
      </c>
      <c r="J26">
        <v>92140</v>
      </c>
      <c r="K26">
        <v>2001</v>
      </c>
      <c r="L26">
        <v>11363</v>
      </c>
      <c r="M26" t="s">
        <v>614</v>
      </c>
      <c r="N26">
        <v>118983</v>
      </c>
      <c r="O26" t="s">
        <v>709</v>
      </c>
      <c r="P26" t="s">
        <v>703</v>
      </c>
      <c r="U26" t="s">
        <v>710</v>
      </c>
      <c r="V26" t="s">
        <v>716</v>
      </c>
      <c r="X26">
        <v>8483893</v>
      </c>
      <c r="Y26">
        <v>5</v>
      </c>
      <c r="Z26" s="217">
        <v>43944</v>
      </c>
      <c r="AA26" s="219">
        <v>39.020000000000003</v>
      </c>
      <c r="AB26" t="s">
        <v>696</v>
      </c>
      <c r="AC26" s="219">
        <v>39.020000000000003</v>
      </c>
      <c r="AD26" t="s">
        <v>697</v>
      </c>
      <c r="AE26">
        <v>2020</v>
      </c>
      <c r="AF26">
        <v>4</v>
      </c>
      <c r="BB26" s="227">
        <f t="shared" si="4"/>
        <v>39.020000000000003</v>
      </c>
      <c r="BE26">
        <f t="shared" si="2"/>
        <v>39.020000000000003</v>
      </c>
      <c r="BF26" s="227">
        <f t="shared" si="3"/>
        <v>0</v>
      </c>
    </row>
    <row r="27" spans="1:58" x14ac:dyDescent="0.25">
      <c r="A27" t="s">
        <v>687</v>
      </c>
      <c r="B27" t="s">
        <v>717</v>
      </c>
      <c r="C27" s="217">
        <v>43944</v>
      </c>
      <c r="D27" s="217">
        <v>43945</v>
      </c>
      <c r="E27" t="s">
        <v>614</v>
      </c>
      <c r="F27">
        <v>71620</v>
      </c>
      <c r="G27" t="s">
        <v>713</v>
      </c>
      <c r="H27" t="s">
        <v>616</v>
      </c>
      <c r="I27" t="s">
        <v>617</v>
      </c>
      <c r="J27">
        <v>92140</v>
      </c>
      <c r="K27">
        <v>2001</v>
      </c>
      <c r="L27">
        <v>11363</v>
      </c>
      <c r="M27" t="s">
        <v>614</v>
      </c>
      <c r="N27">
        <v>118983</v>
      </c>
      <c r="O27" t="s">
        <v>618</v>
      </c>
      <c r="P27" t="s">
        <v>703</v>
      </c>
      <c r="U27" t="s">
        <v>710</v>
      </c>
      <c r="V27" t="s">
        <v>718</v>
      </c>
      <c r="X27">
        <v>8483893</v>
      </c>
      <c r="Y27">
        <v>3</v>
      </c>
      <c r="Z27" s="217">
        <v>43944</v>
      </c>
      <c r="AA27" s="219">
        <v>-28.02</v>
      </c>
      <c r="AB27" t="s">
        <v>696</v>
      </c>
      <c r="AC27" s="219">
        <v>-28.02</v>
      </c>
      <c r="AD27" t="s">
        <v>697</v>
      </c>
      <c r="AE27">
        <v>2020</v>
      </c>
      <c r="AF27">
        <v>4</v>
      </c>
      <c r="BB27" s="227">
        <f t="shared" si="4"/>
        <v>-28.02</v>
      </c>
      <c r="BE27">
        <f t="shared" si="2"/>
        <v>-28.02</v>
      </c>
      <c r="BF27" s="227">
        <f t="shared" si="3"/>
        <v>0</v>
      </c>
    </row>
    <row r="28" spans="1:58" x14ac:dyDescent="0.25">
      <c r="A28" t="s">
        <v>687</v>
      </c>
      <c r="B28" t="s">
        <v>719</v>
      </c>
      <c r="C28" s="217">
        <v>43944</v>
      </c>
      <c r="D28" s="217">
        <v>43945</v>
      </c>
      <c r="E28" t="s">
        <v>614</v>
      </c>
      <c r="F28">
        <v>72805</v>
      </c>
      <c r="G28" t="s">
        <v>708</v>
      </c>
      <c r="H28" t="s">
        <v>616</v>
      </c>
      <c r="I28" t="s">
        <v>617</v>
      </c>
      <c r="J28">
        <v>92140</v>
      </c>
      <c r="K28">
        <v>2001</v>
      </c>
      <c r="L28">
        <v>11363</v>
      </c>
      <c r="M28" t="s">
        <v>614</v>
      </c>
      <c r="N28">
        <v>118983</v>
      </c>
      <c r="O28" t="s">
        <v>618</v>
      </c>
      <c r="P28" t="s">
        <v>703</v>
      </c>
      <c r="U28" t="s">
        <v>710</v>
      </c>
      <c r="V28" t="s">
        <v>720</v>
      </c>
      <c r="X28">
        <v>8483893</v>
      </c>
      <c r="Y28">
        <v>1</v>
      </c>
      <c r="Z28" s="217">
        <v>43944</v>
      </c>
      <c r="AA28" s="219">
        <v>-855.69</v>
      </c>
      <c r="AB28" t="s">
        <v>696</v>
      </c>
      <c r="AC28" s="219">
        <v>-855.69</v>
      </c>
      <c r="AD28" t="s">
        <v>697</v>
      </c>
      <c r="AE28">
        <v>2020</v>
      </c>
      <c r="AF28">
        <v>4</v>
      </c>
      <c r="BB28" s="227">
        <f t="shared" si="4"/>
        <v>-855.69</v>
      </c>
      <c r="BE28">
        <f t="shared" si="2"/>
        <v>-855.69</v>
      </c>
      <c r="BF28" s="227">
        <f t="shared" si="3"/>
        <v>0</v>
      </c>
    </row>
    <row r="29" spans="1:58" x14ac:dyDescent="0.25">
      <c r="A29" t="s">
        <v>687</v>
      </c>
      <c r="B29" t="s">
        <v>721</v>
      </c>
      <c r="C29" s="217">
        <v>43944</v>
      </c>
      <c r="D29" s="217">
        <v>43945</v>
      </c>
      <c r="E29" t="s">
        <v>614</v>
      </c>
      <c r="F29">
        <v>71620</v>
      </c>
      <c r="G29" t="s">
        <v>713</v>
      </c>
      <c r="H29" t="s">
        <v>616</v>
      </c>
      <c r="I29" t="s">
        <v>617</v>
      </c>
      <c r="J29">
        <v>92140</v>
      </c>
      <c r="K29">
        <v>2001</v>
      </c>
      <c r="L29">
        <v>11363</v>
      </c>
      <c r="M29" t="s">
        <v>614</v>
      </c>
      <c r="N29">
        <v>118983</v>
      </c>
      <c r="O29" t="s">
        <v>618</v>
      </c>
      <c r="P29" t="s">
        <v>703</v>
      </c>
      <c r="U29" t="s">
        <v>710</v>
      </c>
      <c r="V29" t="s">
        <v>722</v>
      </c>
      <c r="X29">
        <v>8483893</v>
      </c>
      <c r="Y29">
        <v>2</v>
      </c>
      <c r="Z29" s="217">
        <v>43944</v>
      </c>
      <c r="AA29" s="219">
        <v>-39.020000000000003</v>
      </c>
      <c r="AB29" t="s">
        <v>696</v>
      </c>
      <c r="AC29" s="219">
        <v>-39.020000000000003</v>
      </c>
      <c r="AD29" t="s">
        <v>697</v>
      </c>
      <c r="AE29">
        <v>2020</v>
      </c>
      <c r="AF29">
        <v>4</v>
      </c>
      <c r="BB29" s="227">
        <f t="shared" si="4"/>
        <v>-39.020000000000003</v>
      </c>
      <c r="BE29">
        <f t="shared" si="2"/>
        <v>-39.020000000000003</v>
      </c>
      <c r="BF29" s="227">
        <f t="shared" si="3"/>
        <v>0</v>
      </c>
    </row>
    <row r="30" spans="1:58" x14ac:dyDescent="0.25">
      <c r="A30" t="s">
        <v>687</v>
      </c>
      <c r="B30" t="s">
        <v>723</v>
      </c>
      <c r="C30" s="217">
        <v>43965</v>
      </c>
      <c r="D30" s="217">
        <v>43977</v>
      </c>
      <c r="E30" t="s">
        <v>614</v>
      </c>
      <c r="F30">
        <v>73105</v>
      </c>
      <c r="G30" t="s">
        <v>724</v>
      </c>
      <c r="H30" t="s">
        <v>616</v>
      </c>
      <c r="I30" t="s">
        <v>617</v>
      </c>
      <c r="J30">
        <v>92140</v>
      </c>
      <c r="K30">
        <v>2001</v>
      </c>
      <c r="L30">
        <v>11363</v>
      </c>
      <c r="M30" t="s">
        <v>614</v>
      </c>
      <c r="N30">
        <v>118983</v>
      </c>
      <c r="O30" t="s">
        <v>709</v>
      </c>
      <c r="P30" t="s">
        <v>703</v>
      </c>
      <c r="U30" t="s">
        <v>725</v>
      </c>
      <c r="V30" t="s">
        <v>726</v>
      </c>
      <c r="X30">
        <v>8507669</v>
      </c>
      <c r="Y30">
        <v>1</v>
      </c>
      <c r="Z30" s="217">
        <v>43965</v>
      </c>
      <c r="AA30" s="219">
        <v>137</v>
      </c>
      <c r="AB30" t="s">
        <v>696</v>
      </c>
      <c r="AC30" s="219">
        <v>137</v>
      </c>
      <c r="AD30" t="s">
        <v>697</v>
      </c>
      <c r="AE30">
        <v>2020</v>
      </c>
      <c r="AF30">
        <v>5</v>
      </c>
      <c r="BB30" s="227">
        <f t="shared" si="4"/>
        <v>137</v>
      </c>
      <c r="BE30">
        <f t="shared" si="2"/>
        <v>137</v>
      </c>
      <c r="BF30" s="227">
        <f t="shared" si="3"/>
        <v>0</v>
      </c>
    </row>
    <row r="31" spans="1:58" x14ac:dyDescent="0.25">
      <c r="A31" s="222" t="s">
        <v>734</v>
      </c>
      <c r="B31" s="222" t="s">
        <v>735</v>
      </c>
      <c r="C31" s="225">
        <v>43982</v>
      </c>
      <c r="D31" s="225">
        <v>43986</v>
      </c>
      <c r="E31" s="222" t="s">
        <v>614</v>
      </c>
      <c r="F31" s="222">
        <v>71405</v>
      </c>
      <c r="G31" s="222" t="s">
        <v>736</v>
      </c>
      <c r="H31" s="222" t="s">
        <v>616</v>
      </c>
      <c r="I31" s="222" t="s">
        <v>617</v>
      </c>
      <c r="J31" s="222">
        <v>92140</v>
      </c>
      <c r="K31" s="222">
        <v>2001</v>
      </c>
      <c r="L31" s="222">
        <v>11363</v>
      </c>
      <c r="M31" s="222" t="s">
        <v>614</v>
      </c>
      <c r="N31" s="222">
        <v>118983</v>
      </c>
      <c r="O31" s="222" t="s">
        <v>737</v>
      </c>
      <c r="P31" t="s">
        <v>738</v>
      </c>
      <c r="U31" s="222" t="s">
        <v>739</v>
      </c>
      <c r="V31" t="s">
        <v>739</v>
      </c>
      <c r="X31" s="222" t="s">
        <v>740</v>
      </c>
      <c r="Y31">
        <v>177</v>
      </c>
      <c r="Z31" s="217">
        <v>43982</v>
      </c>
      <c r="AA31" s="226">
        <v>313701.13</v>
      </c>
      <c r="AB31" s="222" t="s">
        <v>625</v>
      </c>
      <c r="AC31" s="226">
        <v>1638.13</v>
      </c>
      <c r="AD31" s="222" t="s">
        <v>741</v>
      </c>
      <c r="AE31" s="222">
        <v>2020</v>
      </c>
      <c r="AF31" s="222">
        <v>5</v>
      </c>
      <c r="BA31" s="227">
        <f>AC31</f>
        <v>1638.13</v>
      </c>
      <c r="BE31">
        <f t="shared" si="2"/>
        <v>1638.13</v>
      </c>
      <c r="BF31" s="227">
        <f t="shared" si="3"/>
        <v>0</v>
      </c>
    </row>
    <row r="32" spans="1:58" x14ac:dyDescent="0.25">
      <c r="A32" s="222" t="s">
        <v>734</v>
      </c>
      <c r="B32" s="222" t="s">
        <v>742</v>
      </c>
      <c r="C32" s="225">
        <v>43982</v>
      </c>
      <c r="D32" s="225">
        <v>43986</v>
      </c>
      <c r="E32" s="222" t="s">
        <v>614</v>
      </c>
      <c r="F32" s="222">
        <v>71440</v>
      </c>
      <c r="G32" s="222" t="s">
        <v>743</v>
      </c>
      <c r="H32" s="222" t="s">
        <v>616</v>
      </c>
      <c r="I32" s="222" t="s">
        <v>617</v>
      </c>
      <c r="J32" s="222">
        <v>92140</v>
      </c>
      <c r="K32" s="222">
        <v>2001</v>
      </c>
      <c r="L32" s="222">
        <v>11363</v>
      </c>
      <c r="M32" s="222" t="s">
        <v>614</v>
      </c>
      <c r="N32" s="222">
        <v>118983</v>
      </c>
      <c r="O32" s="222" t="s">
        <v>737</v>
      </c>
      <c r="P32" t="s">
        <v>738</v>
      </c>
      <c r="U32" s="222" t="s">
        <v>739</v>
      </c>
      <c r="V32" t="s">
        <v>739</v>
      </c>
      <c r="X32" s="222" t="s">
        <v>744</v>
      </c>
      <c r="Y32">
        <v>95</v>
      </c>
      <c r="Z32" s="217">
        <v>43982</v>
      </c>
      <c r="AA32" s="226">
        <v>10430.17</v>
      </c>
      <c r="AB32" s="222" t="s">
        <v>625</v>
      </c>
      <c r="AC32" s="226">
        <v>54.47</v>
      </c>
      <c r="AD32" s="222" t="s">
        <v>741</v>
      </c>
      <c r="AE32" s="222">
        <v>2020</v>
      </c>
      <c r="AF32" s="222">
        <v>5</v>
      </c>
      <c r="BA32" s="227">
        <f t="shared" ref="BA32:BA34" si="5">AC32</f>
        <v>54.47</v>
      </c>
      <c r="BE32">
        <f t="shared" si="2"/>
        <v>54.47</v>
      </c>
      <c r="BF32" s="227">
        <f t="shared" si="3"/>
        <v>0</v>
      </c>
    </row>
    <row r="33" spans="1:58" x14ac:dyDescent="0.25">
      <c r="A33" s="222" t="s">
        <v>734</v>
      </c>
      <c r="B33" s="222" t="s">
        <v>745</v>
      </c>
      <c r="C33" s="225">
        <v>43982</v>
      </c>
      <c r="D33" s="225">
        <v>43986</v>
      </c>
      <c r="E33" s="222" t="s">
        <v>614</v>
      </c>
      <c r="F33" s="222">
        <v>71410</v>
      </c>
      <c r="G33" s="222" t="s">
        <v>746</v>
      </c>
      <c r="H33" s="222" t="s">
        <v>616</v>
      </c>
      <c r="I33" s="222" t="s">
        <v>617</v>
      </c>
      <c r="J33" s="222">
        <v>92140</v>
      </c>
      <c r="K33" s="222">
        <v>2001</v>
      </c>
      <c r="L33" s="222">
        <v>11363</v>
      </c>
      <c r="M33" s="222" t="s">
        <v>614</v>
      </c>
      <c r="N33" s="222">
        <v>118983</v>
      </c>
      <c r="O33" s="222" t="s">
        <v>737</v>
      </c>
      <c r="P33" t="s">
        <v>738</v>
      </c>
      <c r="U33" s="222" t="s">
        <v>739</v>
      </c>
      <c r="V33" t="s">
        <v>739</v>
      </c>
      <c r="X33" s="222" t="s">
        <v>744</v>
      </c>
      <c r="Y33">
        <v>85</v>
      </c>
      <c r="Z33" s="217">
        <v>43982</v>
      </c>
      <c r="AA33" s="226">
        <v>1303.77</v>
      </c>
      <c r="AB33" s="222" t="s">
        <v>625</v>
      </c>
      <c r="AC33" s="226">
        <v>6.81</v>
      </c>
      <c r="AD33" s="222" t="s">
        <v>741</v>
      </c>
      <c r="AE33" s="222">
        <v>2020</v>
      </c>
      <c r="AF33" s="222">
        <v>5</v>
      </c>
      <c r="BA33" s="227">
        <f t="shared" si="5"/>
        <v>6.81</v>
      </c>
      <c r="BE33">
        <f t="shared" si="2"/>
        <v>6.81</v>
      </c>
      <c r="BF33" s="227">
        <f t="shared" si="3"/>
        <v>0</v>
      </c>
    </row>
    <row r="34" spans="1:58" x14ac:dyDescent="0.25">
      <c r="A34" s="222" t="s">
        <v>734</v>
      </c>
      <c r="B34" s="222" t="s">
        <v>747</v>
      </c>
      <c r="C34" s="225">
        <v>43982</v>
      </c>
      <c r="D34" s="225">
        <v>43986</v>
      </c>
      <c r="E34" s="222" t="s">
        <v>614</v>
      </c>
      <c r="F34" s="222">
        <v>71415</v>
      </c>
      <c r="G34" s="222" t="s">
        <v>748</v>
      </c>
      <c r="H34" s="222" t="s">
        <v>616</v>
      </c>
      <c r="I34" s="222" t="s">
        <v>617</v>
      </c>
      <c r="J34" s="222">
        <v>92140</v>
      </c>
      <c r="K34" s="222">
        <v>2001</v>
      </c>
      <c r="L34" s="222">
        <v>11363</v>
      </c>
      <c r="M34" s="222" t="s">
        <v>614</v>
      </c>
      <c r="N34" s="222">
        <v>118983</v>
      </c>
      <c r="O34" s="222" t="s">
        <v>737</v>
      </c>
      <c r="P34" t="s">
        <v>738</v>
      </c>
      <c r="U34" s="222" t="s">
        <v>739</v>
      </c>
      <c r="V34" t="s">
        <v>739</v>
      </c>
      <c r="X34" s="222" t="s">
        <v>744</v>
      </c>
      <c r="Y34">
        <v>90</v>
      </c>
      <c r="Z34" s="217">
        <v>43982</v>
      </c>
      <c r="AA34" s="226">
        <v>14341.48</v>
      </c>
      <c r="AB34" s="222" t="s">
        <v>625</v>
      </c>
      <c r="AC34" s="226">
        <v>74.89</v>
      </c>
      <c r="AD34" s="222" t="s">
        <v>741</v>
      </c>
      <c r="AE34" s="222">
        <v>2020</v>
      </c>
      <c r="AF34" s="222">
        <v>5</v>
      </c>
      <c r="BA34" s="227">
        <f t="shared" si="5"/>
        <v>74.89</v>
      </c>
      <c r="BE34">
        <f t="shared" si="2"/>
        <v>74.89</v>
      </c>
      <c r="BF34" s="227">
        <f t="shared" si="3"/>
        <v>0</v>
      </c>
    </row>
    <row r="35" spans="1:58" x14ac:dyDescent="0.25">
      <c r="A35" t="s">
        <v>755</v>
      </c>
      <c r="B35" t="s">
        <v>756</v>
      </c>
      <c r="C35" s="217">
        <v>43909</v>
      </c>
      <c r="D35" s="217">
        <v>43910</v>
      </c>
      <c r="E35" t="s">
        <v>614</v>
      </c>
      <c r="F35">
        <v>71615</v>
      </c>
      <c r="G35" t="s">
        <v>757</v>
      </c>
      <c r="H35" t="s">
        <v>616</v>
      </c>
      <c r="I35" t="s">
        <v>617</v>
      </c>
      <c r="J35">
        <v>92140</v>
      </c>
      <c r="K35">
        <v>2001</v>
      </c>
      <c r="L35">
        <v>11363</v>
      </c>
      <c r="M35" t="s">
        <v>614</v>
      </c>
      <c r="N35">
        <v>118983</v>
      </c>
      <c r="O35" t="s">
        <v>618</v>
      </c>
      <c r="P35" t="s">
        <v>758</v>
      </c>
      <c r="Q35" t="s">
        <v>620</v>
      </c>
      <c r="U35" t="s">
        <v>759</v>
      </c>
      <c r="X35" t="s">
        <v>760</v>
      </c>
      <c r="Y35">
        <v>2</v>
      </c>
      <c r="Z35" s="217">
        <v>43909</v>
      </c>
      <c r="AA35" s="219">
        <v>-46618.239999999998</v>
      </c>
      <c r="AB35" t="s">
        <v>636</v>
      </c>
      <c r="AC35" s="219">
        <v>-1472</v>
      </c>
      <c r="AD35" t="s">
        <v>754</v>
      </c>
      <c r="AE35">
        <v>2020</v>
      </c>
      <c r="AF35">
        <v>3</v>
      </c>
      <c r="BB35" s="227">
        <f t="shared" ref="BB35:BB36" si="6">AC35</f>
        <v>-1472</v>
      </c>
      <c r="BE35">
        <f t="shared" si="2"/>
        <v>-1472</v>
      </c>
      <c r="BF35" s="227">
        <f t="shared" si="3"/>
        <v>0</v>
      </c>
    </row>
    <row r="36" spans="1:58" x14ac:dyDescent="0.25">
      <c r="A36" t="s">
        <v>755</v>
      </c>
      <c r="B36" t="s">
        <v>761</v>
      </c>
      <c r="C36" s="217">
        <v>43909</v>
      </c>
      <c r="D36" s="217">
        <v>43910</v>
      </c>
      <c r="E36" t="s">
        <v>614</v>
      </c>
      <c r="F36">
        <v>71615</v>
      </c>
      <c r="G36" t="s">
        <v>757</v>
      </c>
      <c r="H36" t="s">
        <v>616</v>
      </c>
      <c r="I36" t="s">
        <v>617</v>
      </c>
      <c r="J36">
        <v>92140</v>
      </c>
      <c r="K36">
        <v>2001</v>
      </c>
      <c r="L36">
        <v>11363</v>
      </c>
      <c r="M36" t="s">
        <v>614</v>
      </c>
      <c r="N36">
        <v>118983</v>
      </c>
      <c r="O36" t="s">
        <v>618</v>
      </c>
      <c r="P36" t="s">
        <v>758</v>
      </c>
      <c r="Q36" t="s">
        <v>620</v>
      </c>
      <c r="U36" t="s">
        <v>762</v>
      </c>
      <c r="X36" t="s">
        <v>760</v>
      </c>
      <c r="Y36">
        <v>3</v>
      </c>
      <c r="Z36" s="217">
        <v>43909</v>
      </c>
      <c r="AA36" s="219">
        <v>-46618.239999999998</v>
      </c>
      <c r="AB36" t="s">
        <v>636</v>
      </c>
      <c r="AC36" s="219">
        <v>-1472</v>
      </c>
      <c r="AD36" t="s">
        <v>754</v>
      </c>
      <c r="AE36">
        <v>2020</v>
      </c>
      <c r="AF36">
        <v>3</v>
      </c>
      <c r="BB36" s="227">
        <f t="shared" si="6"/>
        <v>-1472</v>
      </c>
      <c r="BE36">
        <f t="shared" si="2"/>
        <v>-1472</v>
      </c>
      <c r="BF36" s="227">
        <f t="shared" si="3"/>
        <v>0</v>
      </c>
    </row>
  </sheetData>
  <autoFilter ref="A3:AF37" xr:uid="{E0517379-D9CA-4E97-9B5B-E474C9F4C4F2}"/>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0B2AE-FEB0-4059-ABA3-6E694988DDF6}">
  <dimension ref="A1:AI9"/>
  <sheetViews>
    <sheetView zoomScale="80" zoomScaleNormal="80" workbookViewId="0">
      <selection activeCell="C13" sqref="C13"/>
    </sheetView>
  </sheetViews>
  <sheetFormatPr defaultRowHeight="15" x14ac:dyDescent="0.25"/>
  <cols>
    <col min="1" max="1" width="17.85546875" bestFit="1" customWidth="1"/>
    <col min="2" max="2" width="36.5703125" bestFit="1" customWidth="1"/>
    <col min="3" max="3" width="15.85546875" bestFit="1" customWidth="1"/>
    <col min="4" max="4" width="13" bestFit="1" customWidth="1"/>
    <col min="5" max="5" width="17.85546875" bestFit="1" customWidth="1"/>
    <col min="6" max="6" width="8.7109375" bestFit="1" customWidth="1"/>
    <col min="7" max="7" width="31.28515625" bestFit="1" customWidth="1"/>
    <col min="8" max="8" width="15.7109375" bestFit="1" customWidth="1"/>
    <col min="9" max="9" width="7.42578125" bestFit="1" customWidth="1"/>
    <col min="10" max="10" width="12" bestFit="1" customWidth="1"/>
    <col min="11" max="11" width="19.5703125" bestFit="1" customWidth="1"/>
    <col min="12" max="12" width="15.140625" bestFit="1" customWidth="1"/>
    <col min="13" max="13" width="17.7109375" bestFit="1" customWidth="1"/>
    <col min="14" max="14" width="10.140625" bestFit="1" customWidth="1"/>
    <col min="15" max="15" width="14.28515625" bestFit="1" customWidth="1"/>
    <col min="16" max="16" width="14.5703125" bestFit="1" customWidth="1"/>
    <col min="17" max="17" width="15.28515625" bestFit="1" customWidth="1"/>
    <col min="18" max="18" width="24.28515625" bestFit="1" customWidth="1"/>
    <col min="19" max="19" width="13.42578125" bestFit="1" customWidth="1"/>
    <col min="20" max="20" width="17.42578125" bestFit="1" customWidth="1"/>
    <col min="21" max="21" width="57.140625" bestFit="1" customWidth="1"/>
    <col min="22" max="22" width="24.28515625" bestFit="1" customWidth="1"/>
    <col min="23" max="23" width="12.140625" bestFit="1" customWidth="1"/>
    <col min="24" max="24" width="12.28515625" bestFit="1" customWidth="1"/>
    <col min="25" max="25" width="16.42578125" bestFit="1" customWidth="1"/>
    <col min="26" max="26" width="13.5703125" bestFit="1" customWidth="1"/>
    <col min="27" max="27" width="19.140625" bestFit="1" customWidth="1"/>
    <col min="28" max="28" width="9.85546875" bestFit="1" customWidth="1"/>
    <col min="29" max="29" width="14.28515625" bestFit="1" customWidth="1"/>
    <col min="30" max="30" width="14" bestFit="1" customWidth="1"/>
    <col min="31" max="31" width="10.7109375" bestFit="1" customWidth="1"/>
    <col min="32" max="32" width="17.42578125" bestFit="1" customWidth="1"/>
    <col min="33" max="34" width="11.28515625" bestFit="1" customWidth="1"/>
  </cols>
  <sheetData>
    <row r="1" spans="1:35" x14ac:dyDescent="0.25">
      <c r="AC1" s="219">
        <f>SUBTOTAL(9,AC3:AC147)</f>
        <v>-673833.08000000007</v>
      </c>
      <c r="AG1" s="219">
        <f>SUBTOTAL(9,AG3:AG147)</f>
        <v>45794.400000000001</v>
      </c>
      <c r="AH1" s="219">
        <f>SUBTOTAL(9,AH3:AH147)</f>
        <v>45794.400000000001</v>
      </c>
      <c r="AI1" s="219">
        <f>SUBTOTAL(9,AI3:AI147)</f>
        <v>0</v>
      </c>
    </row>
    <row r="2" spans="1:35" ht="30" x14ac:dyDescent="0.25">
      <c r="A2" s="254" t="s">
        <v>580</v>
      </c>
      <c r="B2" s="254" t="s">
        <v>581</v>
      </c>
      <c r="C2" s="255" t="s">
        <v>582</v>
      </c>
      <c r="D2" s="254" t="s">
        <v>583</v>
      </c>
      <c r="E2" s="254" t="s">
        <v>584</v>
      </c>
      <c r="F2" s="255" t="s">
        <v>585</v>
      </c>
      <c r="G2" s="255" t="s">
        <v>586</v>
      </c>
      <c r="H2" s="254" t="s">
        <v>587</v>
      </c>
      <c r="I2" s="255" t="s">
        <v>588</v>
      </c>
      <c r="J2" s="255" t="s">
        <v>589</v>
      </c>
      <c r="K2" s="255" t="s">
        <v>590</v>
      </c>
      <c r="L2" s="255" t="s">
        <v>591</v>
      </c>
      <c r="M2" s="254" t="s">
        <v>592</v>
      </c>
      <c r="N2" s="254" t="s">
        <v>593</v>
      </c>
      <c r="O2" s="255" t="s">
        <v>594</v>
      </c>
      <c r="P2" s="254" t="s">
        <v>595</v>
      </c>
      <c r="Q2" s="254" t="s">
        <v>596</v>
      </c>
      <c r="R2" s="254" t="s">
        <v>597</v>
      </c>
      <c r="S2" s="255" t="s">
        <v>598</v>
      </c>
      <c r="T2" s="254" t="s">
        <v>599</v>
      </c>
      <c r="U2" s="255" t="s">
        <v>600</v>
      </c>
      <c r="V2" s="255" t="s">
        <v>601</v>
      </c>
      <c r="W2" s="254" t="s">
        <v>602</v>
      </c>
      <c r="X2" s="254" t="s">
        <v>603</v>
      </c>
      <c r="Y2" s="254" t="s">
        <v>604</v>
      </c>
      <c r="Z2" s="254" t="s">
        <v>605</v>
      </c>
      <c r="AA2" s="255" t="s">
        <v>606</v>
      </c>
      <c r="AB2" s="255" t="s">
        <v>607</v>
      </c>
      <c r="AC2" s="255" t="s">
        <v>608</v>
      </c>
      <c r="AD2" s="255" t="s">
        <v>609</v>
      </c>
      <c r="AE2" s="255" t="s">
        <v>610</v>
      </c>
      <c r="AF2" s="256" t="s">
        <v>611</v>
      </c>
      <c r="AG2" s="257" t="s">
        <v>774</v>
      </c>
      <c r="AH2" s="258" t="s">
        <v>65</v>
      </c>
      <c r="AI2" s="221" t="s">
        <v>828</v>
      </c>
    </row>
    <row r="3" spans="1:35" x14ac:dyDescent="0.25">
      <c r="A3" t="s">
        <v>687</v>
      </c>
      <c r="B3" t="s">
        <v>698</v>
      </c>
      <c r="C3" s="217">
        <v>43830</v>
      </c>
      <c r="D3" s="217">
        <v>43846</v>
      </c>
      <c r="E3" t="s">
        <v>614</v>
      </c>
      <c r="F3">
        <v>54005</v>
      </c>
      <c r="G3" t="s">
        <v>689</v>
      </c>
      <c r="H3" t="s">
        <v>616</v>
      </c>
      <c r="I3" t="s">
        <v>691</v>
      </c>
      <c r="J3">
        <v>92140</v>
      </c>
      <c r="K3">
        <v>2001</v>
      </c>
      <c r="L3">
        <v>11363</v>
      </c>
      <c r="M3" t="s">
        <v>614</v>
      </c>
      <c r="N3">
        <v>118983</v>
      </c>
      <c r="O3" t="s">
        <v>692</v>
      </c>
      <c r="P3" t="s">
        <v>693</v>
      </c>
      <c r="U3" t="s">
        <v>694</v>
      </c>
      <c r="V3" t="s">
        <v>695</v>
      </c>
      <c r="X3">
        <v>8357033</v>
      </c>
      <c r="Y3">
        <v>87</v>
      </c>
      <c r="Z3" s="217">
        <v>43830</v>
      </c>
      <c r="AA3" s="219">
        <v>-19627.48</v>
      </c>
      <c r="AB3" t="s">
        <v>696</v>
      </c>
      <c r="AC3" s="219">
        <v>-19627.48</v>
      </c>
      <c r="AD3" t="s">
        <v>697</v>
      </c>
      <c r="AE3">
        <v>2019</v>
      </c>
      <c r="AF3">
        <v>12</v>
      </c>
      <c r="AG3" s="222"/>
      <c r="AH3" s="222"/>
      <c r="AI3" s="222"/>
    </row>
    <row r="4" spans="1:35" x14ac:dyDescent="0.25">
      <c r="A4" t="s">
        <v>687</v>
      </c>
      <c r="B4" t="s">
        <v>701</v>
      </c>
      <c r="C4" s="217">
        <v>43830</v>
      </c>
      <c r="D4" s="217">
        <v>43846</v>
      </c>
      <c r="E4" t="s">
        <v>614</v>
      </c>
      <c r="F4">
        <v>75115</v>
      </c>
      <c r="G4" t="s">
        <v>702</v>
      </c>
      <c r="H4" t="s">
        <v>616</v>
      </c>
      <c r="I4" t="s">
        <v>617</v>
      </c>
      <c r="J4">
        <v>92140</v>
      </c>
      <c r="K4">
        <v>2001</v>
      </c>
      <c r="L4">
        <v>11363</v>
      </c>
      <c r="M4" t="s">
        <v>614</v>
      </c>
      <c r="N4">
        <v>118983</v>
      </c>
      <c r="O4" t="s">
        <v>692</v>
      </c>
      <c r="P4" t="s">
        <v>703</v>
      </c>
      <c r="U4" t="s">
        <v>694</v>
      </c>
      <c r="V4" t="s">
        <v>695</v>
      </c>
      <c r="X4">
        <v>8357033</v>
      </c>
      <c r="Y4">
        <v>8</v>
      </c>
      <c r="Z4" s="217">
        <v>43830</v>
      </c>
      <c r="AA4" s="219">
        <v>45794.400000000001</v>
      </c>
      <c r="AB4" t="s">
        <v>696</v>
      </c>
      <c r="AC4" s="219">
        <v>45794.400000000001</v>
      </c>
      <c r="AD4" t="s">
        <v>697</v>
      </c>
      <c r="AE4">
        <v>2019</v>
      </c>
      <c r="AF4">
        <v>12</v>
      </c>
      <c r="AG4" s="253">
        <f>AC4</f>
        <v>45794.400000000001</v>
      </c>
      <c r="AH4" s="253">
        <f>AG4</f>
        <v>45794.400000000001</v>
      </c>
      <c r="AI4" s="253">
        <f>AG4-AH4</f>
        <v>0</v>
      </c>
    </row>
    <row r="5" spans="1:35" x14ac:dyDescent="0.25">
      <c r="A5" t="s">
        <v>687</v>
      </c>
      <c r="B5" t="s">
        <v>727</v>
      </c>
      <c r="C5" s="217">
        <v>43800</v>
      </c>
      <c r="D5" s="217">
        <v>43826</v>
      </c>
      <c r="E5" t="s">
        <v>614</v>
      </c>
      <c r="F5">
        <v>51005</v>
      </c>
      <c r="G5" t="s">
        <v>728</v>
      </c>
      <c r="H5" t="s">
        <v>616</v>
      </c>
      <c r="I5" t="s">
        <v>617</v>
      </c>
      <c r="J5">
        <v>92140</v>
      </c>
      <c r="K5">
        <v>2001</v>
      </c>
      <c r="L5">
        <v>11363</v>
      </c>
      <c r="M5" t="s">
        <v>620</v>
      </c>
      <c r="N5">
        <v>118983</v>
      </c>
      <c r="O5" t="s">
        <v>620</v>
      </c>
      <c r="P5" t="s">
        <v>620</v>
      </c>
      <c r="U5" t="s">
        <v>729</v>
      </c>
      <c r="X5" t="s">
        <v>730</v>
      </c>
      <c r="Y5">
        <v>3</v>
      </c>
      <c r="Z5" s="217">
        <v>43800</v>
      </c>
      <c r="AA5" s="219">
        <v>-700000</v>
      </c>
      <c r="AB5" t="s">
        <v>696</v>
      </c>
      <c r="AC5" s="219">
        <v>-700000</v>
      </c>
      <c r="AD5" t="s">
        <v>731</v>
      </c>
      <c r="AE5">
        <v>2019</v>
      </c>
      <c r="AF5">
        <v>12</v>
      </c>
      <c r="AG5" s="222"/>
      <c r="AH5" s="222"/>
      <c r="AI5" s="222"/>
    </row>
    <row r="6" spans="1:35" x14ac:dyDescent="0.25">
      <c r="A6" t="s">
        <v>687</v>
      </c>
      <c r="B6" t="s">
        <v>732</v>
      </c>
      <c r="C6" s="217">
        <v>43800</v>
      </c>
      <c r="D6" s="217">
        <v>43826</v>
      </c>
      <c r="E6" t="s">
        <v>614</v>
      </c>
      <c r="F6">
        <v>14081</v>
      </c>
      <c r="G6" t="s">
        <v>733</v>
      </c>
      <c r="H6" t="s">
        <v>616</v>
      </c>
      <c r="I6" t="s">
        <v>617</v>
      </c>
      <c r="J6">
        <v>92140</v>
      </c>
      <c r="K6">
        <v>2001</v>
      </c>
      <c r="L6">
        <v>11363</v>
      </c>
      <c r="M6" t="s">
        <v>620</v>
      </c>
      <c r="N6">
        <v>118983</v>
      </c>
      <c r="O6" t="s">
        <v>620</v>
      </c>
      <c r="P6" t="s">
        <v>620</v>
      </c>
      <c r="U6" t="s">
        <v>729</v>
      </c>
      <c r="X6" t="s">
        <v>730</v>
      </c>
      <c r="Y6">
        <v>4</v>
      </c>
      <c r="Z6" s="217">
        <v>43800</v>
      </c>
      <c r="AA6" s="219">
        <v>700000</v>
      </c>
      <c r="AB6" t="s">
        <v>696</v>
      </c>
      <c r="AC6" s="219">
        <v>700000</v>
      </c>
      <c r="AD6" t="s">
        <v>731</v>
      </c>
      <c r="AE6">
        <v>2019</v>
      </c>
      <c r="AF6">
        <v>12</v>
      </c>
      <c r="AG6" s="222"/>
      <c r="AH6" s="222"/>
      <c r="AI6" s="222"/>
    </row>
    <row r="7" spans="1:35" x14ac:dyDescent="0.25">
      <c r="A7" t="s">
        <v>728</v>
      </c>
      <c r="B7" t="s">
        <v>749</v>
      </c>
      <c r="C7" s="217">
        <v>43795</v>
      </c>
      <c r="D7" s="217">
        <v>43829</v>
      </c>
      <c r="E7" t="s">
        <v>614</v>
      </c>
      <c r="F7">
        <v>14015</v>
      </c>
      <c r="G7" t="s">
        <v>750</v>
      </c>
      <c r="H7" t="s">
        <v>616</v>
      </c>
      <c r="I7" t="s">
        <v>617</v>
      </c>
      <c r="J7">
        <v>92140</v>
      </c>
      <c r="K7">
        <v>2001</v>
      </c>
      <c r="L7">
        <v>11363</v>
      </c>
      <c r="M7" t="s">
        <v>614</v>
      </c>
      <c r="N7">
        <v>118983</v>
      </c>
      <c r="O7" t="s">
        <v>751</v>
      </c>
      <c r="P7" t="s">
        <v>752</v>
      </c>
      <c r="Q7" t="s">
        <v>620</v>
      </c>
      <c r="U7" t="s">
        <v>620</v>
      </c>
      <c r="X7" t="s">
        <v>753</v>
      </c>
      <c r="Y7">
        <v>6</v>
      </c>
      <c r="Z7" s="217">
        <v>43795</v>
      </c>
      <c r="AA7" s="219">
        <v>-700000</v>
      </c>
      <c r="AB7" t="s">
        <v>696</v>
      </c>
      <c r="AC7" s="219">
        <v>-700000</v>
      </c>
      <c r="AD7" t="s">
        <v>754</v>
      </c>
      <c r="AE7">
        <v>2019</v>
      </c>
      <c r="AF7">
        <v>11</v>
      </c>
      <c r="AG7" s="222"/>
      <c r="AH7" s="222"/>
      <c r="AI7" s="222"/>
    </row>
    <row r="8" spans="1:35" x14ac:dyDescent="0.25">
      <c r="A8" t="s">
        <v>763</v>
      </c>
      <c r="B8" t="s">
        <v>764</v>
      </c>
      <c r="C8" s="217">
        <v>43800</v>
      </c>
      <c r="D8" s="217">
        <v>43827</v>
      </c>
      <c r="E8" t="s">
        <v>614</v>
      </c>
      <c r="F8">
        <v>14081</v>
      </c>
      <c r="G8" t="s">
        <v>733</v>
      </c>
      <c r="H8" t="s">
        <v>616</v>
      </c>
      <c r="I8" t="s">
        <v>617</v>
      </c>
      <c r="J8">
        <v>92140</v>
      </c>
      <c r="K8">
        <v>2001</v>
      </c>
      <c r="L8">
        <v>11363</v>
      </c>
      <c r="M8" t="s">
        <v>614</v>
      </c>
      <c r="N8">
        <v>118983</v>
      </c>
      <c r="O8" t="s">
        <v>751</v>
      </c>
      <c r="P8" t="s">
        <v>620</v>
      </c>
      <c r="Q8" t="s">
        <v>620</v>
      </c>
      <c r="R8" t="s">
        <v>765</v>
      </c>
      <c r="U8" t="s">
        <v>620</v>
      </c>
      <c r="V8" t="s">
        <v>765</v>
      </c>
      <c r="X8" t="s">
        <v>766</v>
      </c>
      <c r="Y8">
        <v>2</v>
      </c>
      <c r="Z8" s="217">
        <v>43800</v>
      </c>
      <c r="AA8" s="219">
        <v>-700000</v>
      </c>
      <c r="AB8" t="s">
        <v>696</v>
      </c>
      <c r="AC8" s="219">
        <v>-700000</v>
      </c>
      <c r="AD8" t="s">
        <v>767</v>
      </c>
      <c r="AE8">
        <v>2019</v>
      </c>
      <c r="AF8">
        <v>12</v>
      </c>
      <c r="AG8" s="222"/>
      <c r="AH8" s="222"/>
      <c r="AI8" s="222"/>
    </row>
    <row r="9" spans="1:35" x14ac:dyDescent="0.25">
      <c r="A9" t="s">
        <v>763</v>
      </c>
      <c r="B9" t="s">
        <v>764</v>
      </c>
      <c r="C9" s="217">
        <v>43800</v>
      </c>
      <c r="D9" s="217">
        <v>43827</v>
      </c>
      <c r="E9" t="s">
        <v>614</v>
      </c>
      <c r="F9">
        <v>14015</v>
      </c>
      <c r="G9" t="s">
        <v>750</v>
      </c>
      <c r="H9" t="s">
        <v>616</v>
      </c>
      <c r="I9" t="s">
        <v>617</v>
      </c>
      <c r="J9">
        <v>92140</v>
      </c>
      <c r="K9">
        <v>2001</v>
      </c>
      <c r="L9">
        <v>11363</v>
      </c>
      <c r="M9" t="s">
        <v>614</v>
      </c>
      <c r="N9">
        <v>118983</v>
      </c>
      <c r="O9" t="s">
        <v>751</v>
      </c>
      <c r="P9" t="s">
        <v>620</v>
      </c>
      <c r="Q9" t="s">
        <v>620</v>
      </c>
      <c r="R9" t="s">
        <v>765</v>
      </c>
      <c r="U9" t="s">
        <v>620</v>
      </c>
      <c r="V9" t="s">
        <v>765</v>
      </c>
      <c r="X9" t="s">
        <v>766</v>
      </c>
      <c r="Y9">
        <v>7</v>
      </c>
      <c r="Z9" s="217">
        <v>43800</v>
      </c>
      <c r="AA9" s="219">
        <v>700000</v>
      </c>
      <c r="AB9" t="s">
        <v>696</v>
      </c>
      <c r="AC9" s="219">
        <v>700000</v>
      </c>
      <c r="AD9" t="s">
        <v>767</v>
      </c>
      <c r="AE9">
        <v>2019</v>
      </c>
      <c r="AF9">
        <v>12</v>
      </c>
      <c r="AG9" s="222"/>
      <c r="AH9" s="222"/>
      <c r="AI9" s="222"/>
    </row>
  </sheetData>
  <autoFilter ref="A2:AF9" xr:uid="{870CA6B4-FF53-4BC2-AE82-4546C718C48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D116F-7D95-46C8-9107-8B89DC447722}">
  <dimension ref="A1:BB35"/>
  <sheetViews>
    <sheetView workbookViewId="0">
      <selection activeCell="J1" sqref="J1"/>
    </sheetView>
  </sheetViews>
  <sheetFormatPr defaultRowHeight="15" x14ac:dyDescent="0.25"/>
  <cols>
    <col min="53" max="53" width="11" customWidth="1"/>
  </cols>
  <sheetData>
    <row r="1" spans="1:54" ht="45" x14ac:dyDescent="0.25">
      <c r="A1" s="223" t="s">
        <v>580</v>
      </c>
      <c r="B1" s="223" t="s">
        <v>581</v>
      </c>
      <c r="C1" s="223" t="s">
        <v>582</v>
      </c>
      <c r="D1" s="223" t="s">
        <v>583</v>
      </c>
      <c r="E1" s="223" t="s">
        <v>584</v>
      </c>
      <c r="F1" s="223" t="s">
        <v>585</v>
      </c>
      <c r="G1" s="238" t="s">
        <v>768</v>
      </c>
      <c r="H1" s="223" t="s">
        <v>586</v>
      </c>
      <c r="I1" s="223" t="s">
        <v>587</v>
      </c>
      <c r="J1" s="223" t="s">
        <v>588</v>
      </c>
      <c r="K1" s="223" t="s">
        <v>589</v>
      </c>
      <c r="L1" s="223" t="s">
        <v>590</v>
      </c>
      <c r="M1" s="223" t="s">
        <v>591</v>
      </c>
      <c r="N1" s="223" t="s">
        <v>592</v>
      </c>
      <c r="O1" s="223" t="s">
        <v>593</v>
      </c>
      <c r="P1" s="223" t="s">
        <v>594</v>
      </c>
      <c r="Q1" s="239" t="s">
        <v>597</v>
      </c>
      <c r="R1" s="239" t="s">
        <v>598</v>
      </c>
      <c r="S1" s="223" t="s">
        <v>600</v>
      </c>
      <c r="T1" s="239" t="s">
        <v>601</v>
      </c>
      <c r="U1" s="223" t="s">
        <v>603</v>
      </c>
      <c r="V1" s="239" t="s">
        <v>604</v>
      </c>
      <c r="W1" s="239" t="s">
        <v>605</v>
      </c>
      <c r="X1" s="224" t="s">
        <v>606</v>
      </c>
      <c r="Y1" s="223" t="s">
        <v>607</v>
      </c>
      <c r="Z1" s="224" t="s">
        <v>608</v>
      </c>
      <c r="AA1" s="223" t="s">
        <v>609</v>
      </c>
      <c r="AB1" s="223" t="s">
        <v>610</v>
      </c>
      <c r="AC1" s="223" t="s">
        <v>611</v>
      </c>
      <c r="AD1" s="248" t="s">
        <v>781</v>
      </c>
      <c r="AE1" s="221" t="s">
        <v>782</v>
      </c>
      <c r="AF1" s="221" t="s">
        <v>783</v>
      </c>
      <c r="AG1" s="221" t="s">
        <v>34</v>
      </c>
      <c r="AH1" s="221" t="s">
        <v>35</v>
      </c>
      <c r="AI1" s="221" t="s">
        <v>36</v>
      </c>
      <c r="AJ1" s="221" t="s">
        <v>37</v>
      </c>
      <c r="AK1" s="221" t="s">
        <v>45</v>
      </c>
      <c r="AL1" s="221" t="s">
        <v>46</v>
      </c>
      <c r="AM1" s="221" t="s">
        <v>39</v>
      </c>
      <c r="AN1" s="221" t="s">
        <v>40</v>
      </c>
      <c r="AO1" s="221" t="s">
        <v>41</v>
      </c>
      <c r="AP1" s="221" t="s">
        <v>42</v>
      </c>
      <c r="AQ1" s="221" t="s">
        <v>43</v>
      </c>
      <c r="AR1" s="221" t="s">
        <v>44</v>
      </c>
      <c r="AS1" s="221" t="s">
        <v>47</v>
      </c>
      <c r="AT1" s="221" t="s">
        <v>48</v>
      </c>
      <c r="AU1" s="221" t="s">
        <v>49</v>
      </c>
      <c r="AV1" s="221" t="s">
        <v>50</v>
      </c>
      <c r="AW1" s="221" t="s">
        <v>77</v>
      </c>
      <c r="AX1" s="221" t="s">
        <v>771</v>
      </c>
      <c r="AY1" s="221" t="s">
        <v>772</v>
      </c>
      <c r="AZ1" s="221" t="s">
        <v>773</v>
      </c>
      <c r="BA1" s="221" t="s">
        <v>774</v>
      </c>
      <c r="BB1" s="221" t="s">
        <v>826</v>
      </c>
    </row>
    <row r="2" spans="1:54" x14ac:dyDescent="0.25">
      <c r="A2" s="240" t="s">
        <v>612</v>
      </c>
      <c r="B2" s="1" t="s">
        <v>613</v>
      </c>
      <c r="C2" s="241">
        <v>43893</v>
      </c>
      <c r="D2" s="241">
        <v>43894</v>
      </c>
      <c r="E2" s="1" t="s">
        <v>614</v>
      </c>
      <c r="F2" s="1">
        <v>72805</v>
      </c>
      <c r="G2" s="242" t="s">
        <v>770</v>
      </c>
      <c r="H2" s="1" t="s">
        <v>615</v>
      </c>
      <c r="I2" s="1" t="s">
        <v>616</v>
      </c>
      <c r="J2" s="1" t="s">
        <v>617</v>
      </c>
      <c r="K2" s="1">
        <v>92140</v>
      </c>
      <c r="L2" s="1">
        <v>2001</v>
      </c>
      <c r="M2" s="1">
        <v>11363</v>
      </c>
      <c r="N2" s="1" t="s">
        <v>614</v>
      </c>
      <c r="O2" s="1">
        <v>118983</v>
      </c>
      <c r="P2" s="1" t="s">
        <v>618</v>
      </c>
      <c r="Q2" s="1">
        <v>77132</v>
      </c>
      <c r="R2" s="1" t="s">
        <v>621</v>
      </c>
      <c r="S2" s="1" t="s">
        <v>622</v>
      </c>
      <c r="T2" s="1" t="s">
        <v>623</v>
      </c>
      <c r="U2" s="1" t="s">
        <v>624</v>
      </c>
      <c r="V2" s="1">
        <v>14</v>
      </c>
      <c r="W2" s="241">
        <v>43893</v>
      </c>
      <c r="X2" s="243">
        <v>155000</v>
      </c>
      <c r="Y2" s="1" t="s">
        <v>625</v>
      </c>
      <c r="Z2" s="243">
        <v>855.69</v>
      </c>
      <c r="AA2" s="1" t="s">
        <v>626</v>
      </c>
      <c r="AB2" s="1">
        <v>2020</v>
      </c>
      <c r="AC2" s="1">
        <v>3</v>
      </c>
      <c r="AD2" s="249">
        <v>0</v>
      </c>
      <c r="AE2" s="249">
        <v>0</v>
      </c>
      <c r="AF2" s="249">
        <v>0</v>
      </c>
      <c r="AG2" s="249">
        <v>0</v>
      </c>
      <c r="AH2" s="249">
        <v>0</v>
      </c>
      <c r="AI2" s="249">
        <v>0</v>
      </c>
      <c r="AJ2" s="249">
        <v>0</v>
      </c>
      <c r="AK2" s="249">
        <v>0</v>
      </c>
      <c r="AL2" s="249">
        <v>0</v>
      </c>
      <c r="AM2" s="249">
        <v>0</v>
      </c>
      <c r="AN2" s="249">
        <v>0</v>
      </c>
      <c r="AO2" s="249">
        <v>0</v>
      </c>
      <c r="AP2" s="249">
        <v>0</v>
      </c>
      <c r="AQ2" s="249">
        <v>0</v>
      </c>
      <c r="AR2" s="249">
        <v>0</v>
      </c>
      <c r="AS2" s="249">
        <v>0</v>
      </c>
      <c r="AT2" s="249">
        <v>0</v>
      </c>
      <c r="AU2" s="249">
        <v>0</v>
      </c>
      <c r="AV2" s="249">
        <v>0</v>
      </c>
      <c r="AW2" s="249">
        <v>0</v>
      </c>
      <c r="AX2" s="249">
        <v>0</v>
      </c>
      <c r="AY2" s="227">
        <v>855.69</v>
      </c>
      <c r="AZ2" s="249">
        <v>0</v>
      </c>
      <c r="BA2" s="249">
        <v>0</v>
      </c>
      <c r="BB2">
        <v>855.69</v>
      </c>
    </row>
    <row r="3" spans="1:54" x14ac:dyDescent="0.25">
      <c r="A3" s="240" t="s">
        <v>612</v>
      </c>
      <c r="B3" s="1" t="s">
        <v>627</v>
      </c>
      <c r="C3" s="241">
        <v>43894</v>
      </c>
      <c r="D3" s="241">
        <v>43895</v>
      </c>
      <c r="E3" s="1" t="s">
        <v>614</v>
      </c>
      <c r="F3" s="1">
        <v>76135</v>
      </c>
      <c r="G3" s="242" t="s">
        <v>770</v>
      </c>
      <c r="H3" s="1" t="s">
        <v>628</v>
      </c>
      <c r="I3" s="1" t="s">
        <v>616</v>
      </c>
      <c r="J3" s="1" t="s">
        <v>617</v>
      </c>
      <c r="K3" s="1">
        <v>92140</v>
      </c>
      <c r="L3" s="1">
        <v>2001</v>
      </c>
      <c r="M3" s="1">
        <v>11363</v>
      </c>
      <c r="N3" s="1" t="s">
        <v>614</v>
      </c>
      <c r="O3" s="1">
        <v>118983</v>
      </c>
      <c r="P3" s="1" t="s">
        <v>618</v>
      </c>
      <c r="Q3" s="1">
        <v>77132</v>
      </c>
      <c r="R3" s="1" t="s">
        <v>621</v>
      </c>
      <c r="S3" s="1" t="s">
        <v>628</v>
      </c>
      <c r="T3" s="1" t="s">
        <v>623</v>
      </c>
      <c r="U3" s="1" t="s">
        <v>629</v>
      </c>
      <c r="V3" s="1">
        <v>81</v>
      </c>
      <c r="W3" s="241">
        <v>43894</v>
      </c>
      <c r="X3" s="243">
        <v>0</v>
      </c>
      <c r="Y3" s="1" t="s">
        <v>625</v>
      </c>
      <c r="Z3" s="243">
        <v>-2.82</v>
      </c>
      <c r="AA3" s="1" t="s">
        <v>626</v>
      </c>
      <c r="AB3" s="1">
        <v>2020</v>
      </c>
      <c r="AC3" s="1">
        <v>3</v>
      </c>
      <c r="AD3" s="249">
        <v>0</v>
      </c>
      <c r="AE3" s="249">
        <v>0</v>
      </c>
      <c r="AF3" s="249">
        <v>0</v>
      </c>
      <c r="AG3" s="249">
        <v>0</v>
      </c>
      <c r="AH3" s="249">
        <v>0</v>
      </c>
      <c r="AI3" s="249">
        <v>0</v>
      </c>
      <c r="AJ3" s="249">
        <v>0</v>
      </c>
      <c r="AK3" s="249">
        <v>0</v>
      </c>
      <c r="AL3" s="249">
        <v>0</v>
      </c>
      <c r="AM3" s="249">
        <v>0</v>
      </c>
      <c r="AN3" s="249">
        <v>0</v>
      </c>
      <c r="AO3" s="249">
        <v>0</v>
      </c>
      <c r="AP3" s="249">
        <v>0</v>
      </c>
      <c r="AQ3" s="249">
        <v>0</v>
      </c>
      <c r="AR3" s="249">
        <v>0</v>
      </c>
      <c r="AS3" s="249">
        <v>0</v>
      </c>
      <c r="AT3" s="249">
        <v>0</v>
      </c>
      <c r="AU3" s="249">
        <v>0</v>
      </c>
      <c r="AV3" s="249">
        <v>0</v>
      </c>
      <c r="AW3" s="249">
        <v>0</v>
      </c>
      <c r="AX3" s="249">
        <v>0</v>
      </c>
      <c r="AY3" s="227">
        <v>-2.82</v>
      </c>
      <c r="AZ3" s="249">
        <v>0</v>
      </c>
      <c r="BA3" s="249">
        <v>0</v>
      </c>
      <c r="BB3">
        <v>-2.82</v>
      </c>
    </row>
    <row r="4" spans="1:54" x14ac:dyDescent="0.25">
      <c r="A4" s="240" t="s">
        <v>612</v>
      </c>
      <c r="B4" s="1" t="s">
        <v>630</v>
      </c>
      <c r="C4" s="241">
        <v>43895</v>
      </c>
      <c r="D4" s="241">
        <v>43896</v>
      </c>
      <c r="E4" s="1" t="s">
        <v>614</v>
      </c>
      <c r="F4" s="1">
        <v>71615</v>
      </c>
      <c r="G4" s="242" t="s">
        <v>770</v>
      </c>
      <c r="H4" s="1" t="s">
        <v>631</v>
      </c>
      <c r="I4" s="1" t="s">
        <v>616</v>
      </c>
      <c r="J4" s="1" t="s">
        <v>617</v>
      </c>
      <c r="K4" s="1">
        <v>92140</v>
      </c>
      <c r="L4" s="1">
        <v>2001</v>
      </c>
      <c r="M4" s="1">
        <v>11363</v>
      </c>
      <c r="N4" s="1" t="s">
        <v>614</v>
      </c>
      <c r="O4" s="1">
        <v>118983</v>
      </c>
      <c r="P4" s="1" t="s">
        <v>618</v>
      </c>
      <c r="Q4" s="1">
        <v>86251</v>
      </c>
      <c r="R4" s="1" t="s">
        <v>632</v>
      </c>
      <c r="S4" s="1" t="s">
        <v>633</v>
      </c>
      <c r="T4" s="1" t="s">
        <v>634</v>
      </c>
      <c r="U4" s="1" t="s">
        <v>635</v>
      </c>
      <c r="V4" s="1">
        <v>20</v>
      </c>
      <c r="W4" s="241">
        <v>43895</v>
      </c>
      <c r="X4" s="243">
        <v>40664.28</v>
      </c>
      <c r="Y4" s="1" t="s">
        <v>636</v>
      </c>
      <c r="Z4" s="243">
        <v>1284</v>
      </c>
      <c r="AA4" s="1" t="s">
        <v>626</v>
      </c>
      <c r="AB4" s="1">
        <v>2020</v>
      </c>
      <c r="AC4" s="1">
        <v>3</v>
      </c>
      <c r="AD4" s="249">
        <v>0</v>
      </c>
      <c r="AE4" s="249">
        <v>0</v>
      </c>
      <c r="AF4" s="249">
        <v>0</v>
      </c>
      <c r="AG4" s="249">
        <v>0</v>
      </c>
      <c r="AH4" s="249">
        <v>0</v>
      </c>
      <c r="AI4" s="249">
        <v>0</v>
      </c>
      <c r="AJ4" s="249">
        <v>0</v>
      </c>
      <c r="AK4" s="249">
        <v>0</v>
      </c>
      <c r="AL4" s="249">
        <v>0</v>
      </c>
      <c r="AM4" s="249">
        <v>0</v>
      </c>
      <c r="AN4" s="249">
        <v>0</v>
      </c>
      <c r="AO4" s="249">
        <v>0</v>
      </c>
      <c r="AP4" s="249">
        <v>0</v>
      </c>
      <c r="AQ4" s="249">
        <v>0</v>
      </c>
      <c r="AR4" s="249">
        <v>0</v>
      </c>
      <c r="AS4" s="249">
        <v>0</v>
      </c>
      <c r="AT4" s="249">
        <v>0</v>
      </c>
      <c r="AU4" s="249">
        <v>0</v>
      </c>
      <c r="AV4" s="249">
        <v>0</v>
      </c>
      <c r="AW4" s="249">
        <v>0</v>
      </c>
      <c r="AX4" s="249">
        <v>0</v>
      </c>
      <c r="AY4" s="227">
        <v>1284</v>
      </c>
      <c r="AZ4" s="249">
        <v>0</v>
      </c>
      <c r="BA4" s="249">
        <v>0</v>
      </c>
      <c r="BB4">
        <v>1284</v>
      </c>
    </row>
    <row r="5" spans="1:54" x14ac:dyDescent="0.25">
      <c r="A5" s="240" t="s">
        <v>612</v>
      </c>
      <c r="B5" s="1" t="s">
        <v>637</v>
      </c>
      <c r="C5" s="241">
        <v>43895</v>
      </c>
      <c r="D5" s="241">
        <v>43896</v>
      </c>
      <c r="E5" s="1" t="s">
        <v>614</v>
      </c>
      <c r="F5" s="1">
        <v>71635</v>
      </c>
      <c r="G5" s="242" t="s">
        <v>770</v>
      </c>
      <c r="H5" s="1" t="s">
        <v>638</v>
      </c>
      <c r="I5" s="1" t="s">
        <v>616</v>
      </c>
      <c r="J5" s="1" t="s">
        <v>617</v>
      </c>
      <c r="K5" s="1">
        <v>92140</v>
      </c>
      <c r="L5" s="1">
        <v>2001</v>
      </c>
      <c r="M5" s="1">
        <v>11363</v>
      </c>
      <c r="N5" s="1" t="s">
        <v>614</v>
      </c>
      <c r="O5" s="1">
        <v>118983</v>
      </c>
      <c r="P5" s="1" t="s">
        <v>618</v>
      </c>
      <c r="Q5" s="1">
        <v>86251</v>
      </c>
      <c r="R5" s="1" t="s">
        <v>632</v>
      </c>
      <c r="S5" s="1" t="s">
        <v>639</v>
      </c>
      <c r="T5" s="1" t="s">
        <v>634</v>
      </c>
      <c r="U5" s="1" t="s">
        <v>635</v>
      </c>
      <c r="V5" s="1">
        <v>23</v>
      </c>
      <c r="W5" s="241">
        <v>43895</v>
      </c>
      <c r="X5" s="243">
        <v>5953.96</v>
      </c>
      <c r="Y5" s="1" t="s">
        <v>636</v>
      </c>
      <c r="Z5" s="243">
        <v>188</v>
      </c>
      <c r="AA5" s="1" t="s">
        <v>626</v>
      </c>
      <c r="AB5" s="1">
        <v>2020</v>
      </c>
      <c r="AC5" s="1">
        <v>3</v>
      </c>
      <c r="AD5" s="249">
        <v>0</v>
      </c>
      <c r="AE5" s="249">
        <v>0</v>
      </c>
      <c r="AF5" s="249">
        <v>0</v>
      </c>
      <c r="AG5" s="249">
        <v>0</v>
      </c>
      <c r="AH5" s="249">
        <v>0</v>
      </c>
      <c r="AI5" s="249">
        <v>0</v>
      </c>
      <c r="AJ5" s="249">
        <v>0</v>
      </c>
      <c r="AK5" s="249">
        <v>0</v>
      </c>
      <c r="AL5" s="249">
        <v>0</v>
      </c>
      <c r="AM5" s="249">
        <v>0</v>
      </c>
      <c r="AN5" s="249">
        <v>0</v>
      </c>
      <c r="AO5" s="249">
        <v>0</v>
      </c>
      <c r="AP5" s="249">
        <v>0</v>
      </c>
      <c r="AQ5" s="249">
        <v>0</v>
      </c>
      <c r="AR5" s="249">
        <v>0</v>
      </c>
      <c r="AS5" s="249">
        <v>0</v>
      </c>
      <c r="AT5" s="249">
        <v>0</v>
      </c>
      <c r="AU5" s="249">
        <v>0</v>
      </c>
      <c r="AV5" s="249">
        <v>0</v>
      </c>
      <c r="AW5" s="249">
        <v>0</v>
      </c>
      <c r="AX5" s="249">
        <v>0</v>
      </c>
      <c r="AY5" s="227">
        <v>188</v>
      </c>
      <c r="AZ5" s="249">
        <v>0</v>
      </c>
      <c r="BA5" s="249">
        <v>0</v>
      </c>
      <c r="BB5">
        <v>188</v>
      </c>
    </row>
    <row r="6" spans="1:54" x14ac:dyDescent="0.25">
      <c r="A6" s="240" t="s">
        <v>612</v>
      </c>
      <c r="B6" s="1" t="s">
        <v>640</v>
      </c>
      <c r="C6" s="241">
        <v>43895</v>
      </c>
      <c r="D6" s="241">
        <v>43896</v>
      </c>
      <c r="E6" s="1" t="s">
        <v>614</v>
      </c>
      <c r="F6" s="1">
        <v>71615</v>
      </c>
      <c r="G6" s="242" t="s">
        <v>770</v>
      </c>
      <c r="H6" s="1" t="s">
        <v>631</v>
      </c>
      <c r="I6" s="1" t="s">
        <v>616</v>
      </c>
      <c r="J6" s="1" t="s">
        <v>617</v>
      </c>
      <c r="K6" s="1">
        <v>92140</v>
      </c>
      <c r="L6" s="1">
        <v>2001</v>
      </c>
      <c r="M6" s="1">
        <v>11363</v>
      </c>
      <c r="N6" s="1" t="s">
        <v>614</v>
      </c>
      <c r="O6" s="1">
        <v>118983</v>
      </c>
      <c r="P6" s="1" t="s">
        <v>618</v>
      </c>
      <c r="Q6" s="1">
        <v>32255</v>
      </c>
      <c r="R6" s="1" t="s">
        <v>641</v>
      </c>
      <c r="S6" s="1" t="s">
        <v>642</v>
      </c>
      <c r="T6" s="1" t="s">
        <v>643</v>
      </c>
      <c r="U6" s="1" t="s">
        <v>635</v>
      </c>
      <c r="V6" s="1">
        <v>21</v>
      </c>
      <c r="W6" s="241">
        <v>43895</v>
      </c>
      <c r="X6" s="243">
        <v>40664.28</v>
      </c>
      <c r="Y6" s="1" t="s">
        <v>636</v>
      </c>
      <c r="Z6" s="243">
        <v>1284</v>
      </c>
      <c r="AA6" s="1" t="s">
        <v>626</v>
      </c>
      <c r="AB6" s="1">
        <v>2020</v>
      </c>
      <c r="AC6" s="1">
        <v>3</v>
      </c>
      <c r="AD6" s="249">
        <v>0</v>
      </c>
      <c r="AE6" s="249">
        <v>0</v>
      </c>
      <c r="AF6" s="249">
        <v>0</v>
      </c>
      <c r="AG6" s="249">
        <v>0</v>
      </c>
      <c r="AH6" s="249">
        <v>0</v>
      </c>
      <c r="AI6" s="249">
        <v>0</v>
      </c>
      <c r="AJ6" s="249">
        <v>0</v>
      </c>
      <c r="AK6" s="249">
        <v>0</v>
      </c>
      <c r="AL6" s="249">
        <v>0</v>
      </c>
      <c r="AM6" s="249">
        <v>0</v>
      </c>
      <c r="AN6" s="249">
        <v>0</v>
      </c>
      <c r="AO6" s="249">
        <v>0</v>
      </c>
      <c r="AP6" s="249">
        <v>0</v>
      </c>
      <c r="AQ6" s="249">
        <v>0</v>
      </c>
      <c r="AR6" s="249">
        <v>0</v>
      </c>
      <c r="AS6" s="249">
        <v>0</v>
      </c>
      <c r="AT6" s="249">
        <v>0</v>
      </c>
      <c r="AU6" s="249">
        <v>0</v>
      </c>
      <c r="AV6" s="249">
        <v>0</v>
      </c>
      <c r="AW6" s="249">
        <v>0</v>
      </c>
      <c r="AX6" s="249">
        <v>0</v>
      </c>
      <c r="AY6" s="227">
        <v>1284</v>
      </c>
      <c r="AZ6" s="249">
        <v>0</v>
      </c>
      <c r="BA6" s="249">
        <v>0</v>
      </c>
      <c r="BB6">
        <v>1284</v>
      </c>
    </row>
    <row r="7" spans="1:54" x14ac:dyDescent="0.25">
      <c r="A7" s="240" t="s">
        <v>612</v>
      </c>
      <c r="B7" s="1" t="s">
        <v>644</v>
      </c>
      <c r="C7" s="241">
        <v>43895</v>
      </c>
      <c r="D7" s="241">
        <v>43896</v>
      </c>
      <c r="E7" s="1" t="s">
        <v>614</v>
      </c>
      <c r="F7" s="1">
        <v>71635</v>
      </c>
      <c r="G7" s="242" t="s">
        <v>770</v>
      </c>
      <c r="H7" s="1" t="s">
        <v>638</v>
      </c>
      <c r="I7" s="1" t="s">
        <v>616</v>
      </c>
      <c r="J7" s="1" t="s">
        <v>617</v>
      </c>
      <c r="K7" s="1">
        <v>92140</v>
      </c>
      <c r="L7" s="1">
        <v>2001</v>
      </c>
      <c r="M7" s="1">
        <v>11363</v>
      </c>
      <c r="N7" s="1" t="s">
        <v>614</v>
      </c>
      <c r="O7" s="1">
        <v>118983</v>
      </c>
      <c r="P7" s="1" t="s">
        <v>618</v>
      </c>
      <c r="Q7" s="1">
        <v>32255</v>
      </c>
      <c r="R7" s="1" t="s">
        <v>641</v>
      </c>
      <c r="S7" s="1" t="s">
        <v>645</v>
      </c>
      <c r="T7" s="1" t="s">
        <v>643</v>
      </c>
      <c r="U7" s="1" t="s">
        <v>635</v>
      </c>
      <c r="V7" s="1">
        <v>24</v>
      </c>
      <c r="W7" s="241">
        <v>43895</v>
      </c>
      <c r="X7" s="243">
        <v>5953.96</v>
      </c>
      <c r="Y7" s="1" t="s">
        <v>636</v>
      </c>
      <c r="Z7" s="243">
        <v>188</v>
      </c>
      <c r="AA7" s="1" t="s">
        <v>626</v>
      </c>
      <c r="AB7" s="1">
        <v>2020</v>
      </c>
      <c r="AC7" s="1">
        <v>3</v>
      </c>
      <c r="AD7" s="249">
        <v>0</v>
      </c>
      <c r="AE7" s="249">
        <v>0</v>
      </c>
      <c r="AF7" s="249">
        <v>0</v>
      </c>
      <c r="AG7" s="249">
        <v>0</v>
      </c>
      <c r="AH7" s="249">
        <v>0</v>
      </c>
      <c r="AI7" s="249">
        <v>0</v>
      </c>
      <c r="AJ7" s="249">
        <v>0</v>
      </c>
      <c r="AK7" s="249">
        <v>0</v>
      </c>
      <c r="AL7" s="249">
        <v>0</v>
      </c>
      <c r="AM7" s="249">
        <v>0</v>
      </c>
      <c r="AN7" s="249">
        <v>0</v>
      </c>
      <c r="AO7" s="249">
        <v>0</v>
      </c>
      <c r="AP7" s="249">
        <v>0</v>
      </c>
      <c r="AQ7" s="249">
        <v>0</v>
      </c>
      <c r="AR7" s="249">
        <v>0</v>
      </c>
      <c r="AS7" s="249">
        <v>0</v>
      </c>
      <c r="AT7" s="249">
        <v>0</v>
      </c>
      <c r="AU7" s="249">
        <v>0</v>
      </c>
      <c r="AV7" s="249">
        <v>0</v>
      </c>
      <c r="AW7" s="249">
        <v>0</v>
      </c>
      <c r="AX7" s="249">
        <v>0</v>
      </c>
      <c r="AY7" s="227">
        <v>188</v>
      </c>
      <c r="AZ7" s="249">
        <v>0</v>
      </c>
      <c r="BA7" s="249">
        <v>0</v>
      </c>
      <c r="BB7">
        <v>188</v>
      </c>
    </row>
    <row r="8" spans="1:54" x14ac:dyDescent="0.25">
      <c r="A8" s="240" t="s">
        <v>612</v>
      </c>
      <c r="B8" s="1" t="s">
        <v>646</v>
      </c>
      <c r="C8" s="241">
        <v>43900</v>
      </c>
      <c r="D8" s="241">
        <v>43900</v>
      </c>
      <c r="E8" s="1" t="s">
        <v>614</v>
      </c>
      <c r="F8" s="1">
        <v>71620</v>
      </c>
      <c r="G8" s="242" t="s">
        <v>770</v>
      </c>
      <c r="H8" s="1" t="s">
        <v>647</v>
      </c>
      <c r="I8" s="1" t="s">
        <v>616</v>
      </c>
      <c r="J8" s="1" t="s">
        <v>617</v>
      </c>
      <c r="K8" s="1">
        <v>92140</v>
      </c>
      <c r="L8" s="1">
        <v>2001</v>
      </c>
      <c r="M8" s="1">
        <v>11363</v>
      </c>
      <c r="N8" s="1" t="s">
        <v>614</v>
      </c>
      <c r="O8" s="1">
        <v>118983</v>
      </c>
      <c r="P8" s="1" t="s">
        <v>618</v>
      </c>
      <c r="Q8" s="1">
        <v>55938</v>
      </c>
      <c r="R8" s="1" t="s">
        <v>648</v>
      </c>
      <c r="S8" s="1" t="s">
        <v>649</v>
      </c>
      <c r="T8" s="1" t="s">
        <v>650</v>
      </c>
      <c r="U8" s="1" t="s">
        <v>651</v>
      </c>
      <c r="V8" s="1">
        <v>35</v>
      </c>
      <c r="W8" s="241">
        <v>43900</v>
      </c>
      <c r="X8" s="243">
        <v>7092</v>
      </c>
      <c r="Y8" s="1" t="s">
        <v>625</v>
      </c>
      <c r="Z8" s="243">
        <v>39.020000000000003</v>
      </c>
      <c r="AA8" s="1" t="s">
        <v>626</v>
      </c>
      <c r="AB8" s="1">
        <v>2020</v>
      </c>
      <c r="AC8" s="1">
        <v>3</v>
      </c>
      <c r="AD8" s="249">
        <v>0</v>
      </c>
      <c r="AE8" s="249">
        <v>0</v>
      </c>
      <c r="AF8" s="249">
        <v>0</v>
      </c>
      <c r="AG8" s="249">
        <v>0</v>
      </c>
      <c r="AH8" s="249">
        <v>0</v>
      </c>
      <c r="AI8" s="249">
        <v>0</v>
      </c>
      <c r="AJ8" s="249">
        <v>0</v>
      </c>
      <c r="AK8" s="249">
        <v>0</v>
      </c>
      <c r="AL8" s="249">
        <v>0</v>
      </c>
      <c r="AM8" s="249">
        <v>0</v>
      </c>
      <c r="AN8" s="249">
        <v>0</v>
      </c>
      <c r="AO8" s="249">
        <v>0</v>
      </c>
      <c r="AP8" s="249">
        <v>0</v>
      </c>
      <c r="AQ8" s="249">
        <v>0</v>
      </c>
      <c r="AR8" s="249">
        <v>0</v>
      </c>
      <c r="AS8" s="249">
        <v>0</v>
      </c>
      <c r="AT8" s="249">
        <v>0</v>
      </c>
      <c r="AU8" s="249">
        <v>0</v>
      </c>
      <c r="AV8" s="249">
        <v>0</v>
      </c>
      <c r="AW8" s="249">
        <v>0</v>
      </c>
      <c r="AX8" s="249">
        <v>0</v>
      </c>
      <c r="AY8" s="227">
        <v>39.020000000000003</v>
      </c>
      <c r="AZ8" s="249">
        <v>0</v>
      </c>
      <c r="BA8" s="249">
        <v>0</v>
      </c>
      <c r="BB8">
        <v>39.020000000000003</v>
      </c>
    </row>
    <row r="9" spans="1:54" x14ac:dyDescent="0.25">
      <c r="A9" s="240" t="s">
        <v>612</v>
      </c>
      <c r="B9" s="1" t="s">
        <v>652</v>
      </c>
      <c r="C9" s="241">
        <v>43903</v>
      </c>
      <c r="D9" s="241">
        <v>43904</v>
      </c>
      <c r="E9" s="1" t="s">
        <v>614</v>
      </c>
      <c r="F9" s="1">
        <v>76125</v>
      </c>
      <c r="G9" s="242" t="s">
        <v>770</v>
      </c>
      <c r="H9" s="1" t="s">
        <v>653</v>
      </c>
      <c r="I9" s="1" t="s">
        <v>616</v>
      </c>
      <c r="J9" s="1" t="s">
        <v>617</v>
      </c>
      <c r="K9" s="1">
        <v>92140</v>
      </c>
      <c r="L9" s="1">
        <v>2001</v>
      </c>
      <c r="M9" s="1">
        <v>11363</v>
      </c>
      <c r="N9" s="1" t="s">
        <v>614</v>
      </c>
      <c r="O9" s="1">
        <v>118983</v>
      </c>
      <c r="P9" s="1" t="s">
        <v>618</v>
      </c>
      <c r="Q9" s="1">
        <v>55938</v>
      </c>
      <c r="R9" s="1" t="s">
        <v>648</v>
      </c>
      <c r="S9" s="1" t="s">
        <v>653</v>
      </c>
      <c r="T9" s="1" t="s">
        <v>650</v>
      </c>
      <c r="U9" s="1" t="s">
        <v>654</v>
      </c>
      <c r="V9" s="1">
        <v>70</v>
      </c>
      <c r="W9" s="241">
        <v>43903</v>
      </c>
      <c r="X9" s="243">
        <v>0</v>
      </c>
      <c r="Y9" s="1" t="s">
        <v>625</v>
      </c>
      <c r="Z9" s="243">
        <v>0</v>
      </c>
      <c r="AA9" s="1" t="s">
        <v>626</v>
      </c>
      <c r="AB9" s="1">
        <v>2020</v>
      </c>
      <c r="AC9" s="1">
        <v>3</v>
      </c>
      <c r="AD9" s="249">
        <v>0</v>
      </c>
      <c r="AE9" s="249">
        <v>0</v>
      </c>
      <c r="AF9" s="249">
        <v>0</v>
      </c>
      <c r="AG9" s="249">
        <v>0</v>
      </c>
      <c r="AH9" s="249">
        <v>0</v>
      </c>
      <c r="AI9" s="249">
        <v>0</v>
      </c>
      <c r="AJ9" s="249">
        <v>0</v>
      </c>
      <c r="AK9" s="249">
        <v>0</v>
      </c>
      <c r="AL9" s="249">
        <v>0</v>
      </c>
      <c r="AM9" s="249">
        <v>0</v>
      </c>
      <c r="AN9" s="249">
        <v>0</v>
      </c>
      <c r="AO9" s="249">
        <v>0</v>
      </c>
      <c r="AP9" s="249">
        <v>0</v>
      </c>
      <c r="AQ9" s="249">
        <v>0</v>
      </c>
      <c r="AR9" s="249">
        <v>0</v>
      </c>
      <c r="AS9" s="249">
        <v>0</v>
      </c>
      <c r="AT9" s="249">
        <v>0</v>
      </c>
      <c r="AU9" s="249">
        <v>0</v>
      </c>
      <c r="AV9" s="249">
        <v>0</v>
      </c>
      <c r="AW9" s="249">
        <v>0</v>
      </c>
      <c r="AX9" s="249">
        <v>0</v>
      </c>
      <c r="AY9" s="227">
        <v>0</v>
      </c>
      <c r="AZ9" s="249">
        <v>0</v>
      </c>
      <c r="BA9" s="249">
        <v>0</v>
      </c>
      <c r="BB9">
        <v>0</v>
      </c>
    </row>
    <row r="10" spans="1:54" x14ac:dyDescent="0.25">
      <c r="A10" s="240" t="s">
        <v>612</v>
      </c>
      <c r="B10" s="1" t="s">
        <v>655</v>
      </c>
      <c r="C10" s="241">
        <v>43900</v>
      </c>
      <c r="D10" s="241">
        <v>43900</v>
      </c>
      <c r="E10" s="1" t="s">
        <v>614</v>
      </c>
      <c r="F10" s="1">
        <v>71620</v>
      </c>
      <c r="G10" s="242" t="s">
        <v>770</v>
      </c>
      <c r="H10" s="1" t="s">
        <v>647</v>
      </c>
      <c r="I10" s="1" t="s">
        <v>616</v>
      </c>
      <c r="J10" s="1" t="s">
        <v>617</v>
      </c>
      <c r="K10" s="1">
        <v>92140</v>
      </c>
      <c r="L10" s="1">
        <v>2001</v>
      </c>
      <c r="M10" s="1">
        <v>11363</v>
      </c>
      <c r="N10" s="1" t="s">
        <v>614</v>
      </c>
      <c r="O10" s="1">
        <v>118983</v>
      </c>
      <c r="P10" s="1" t="s">
        <v>618</v>
      </c>
      <c r="Q10" s="1">
        <v>55938</v>
      </c>
      <c r="R10" s="1" t="s">
        <v>648</v>
      </c>
      <c r="S10" s="1" t="s">
        <v>656</v>
      </c>
      <c r="T10" s="1" t="s">
        <v>650</v>
      </c>
      <c r="U10" s="1" t="s">
        <v>651</v>
      </c>
      <c r="V10" s="1">
        <v>30</v>
      </c>
      <c r="W10" s="241">
        <v>43900</v>
      </c>
      <c r="X10" s="243">
        <v>5093</v>
      </c>
      <c r="Y10" s="1" t="s">
        <v>625</v>
      </c>
      <c r="Z10" s="243">
        <v>28.02</v>
      </c>
      <c r="AA10" s="1" t="s">
        <v>626</v>
      </c>
      <c r="AB10" s="1">
        <v>2020</v>
      </c>
      <c r="AC10" s="1">
        <v>3</v>
      </c>
      <c r="AD10" s="249">
        <v>0</v>
      </c>
      <c r="AE10" s="249">
        <v>0</v>
      </c>
      <c r="AF10" s="249">
        <v>0</v>
      </c>
      <c r="AG10" s="249">
        <v>0</v>
      </c>
      <c r="AH10" s="249">
        <v>0</v>
      </c>
      <c r="AI10" s="249">
        <v>0</v>
      </c>
      <c r="AJ10" s="249">
        <v>0</v>
      </c>
      <c r="AK10" s="249">
        <v>0</v>
      </c>
      <c r="AL10" s="249">
        <v>0</v>
      </c>
      <c r="AM10" s="249">
        <v>0</v>
      </c>
      <c r="AN10" s="249">
        <v>0</v>
      </c>
      <c r="AO10" s="249">
        <v>0</v>
      </c>
      <c r="AP10" s="249">
        <v>0</v>
      </c>
      <c r="AQ10" s="249">
        <v>0</v>
      </c>
      <c r="AR10" s="249">
        <v>0</v>
      </c>
      <c r="AS10" s="249">
        <v>0</v>
      </c>
      <c r="AT10" s="249">
        <v>0</v>
      </c>
      <c r="AU10" s="249">
        <v>0</v>
      </c>
      <c r="AV10" s="249">
        <v>0</v>
      </c>
      <c r="AW10" s="249">
        <v>0</v>
      </c>
      <c r="AX10" s="249">
        <v>0</v>
      </c>
      <c r="AY10" s="227">
        <v>28.02</v>
      </c>
      <c r="AZ10" s="249">
        <v>0</v>
      </c>
      <c r="BA10" s="249">
        <v>0</v>
      </c>
      <c r="BB10">
        <v>28.02</v>
      </c>
    </row>
    <row r="11" spans="1:54" x14ac:dyDescent="0.25">
      <c r="A11" s="240" t="s">
        <v>612</v>
      </c>
      <c r="B11" s="1" t="s">
        <v>657</v>
      </c>
      <c r="C11" s="241">
        <v>43903</v>
      </c>
      <c r="D11" s="241">
        <v>43904</v>
      </c>
      <c r="E11" s="1" t="s">
        <v>614</v>
      </c>
      <c r="F11" s="1">
        <v>76125</v>
      </c>
      <c r="G11" s="242" t="s">
        <v>770</v>
      </c>
      <c r="H11" s="1" t="s">
        <v>653</v>
      </c>
      <c r="I11" s="1" t="s">
        <v>616</v>
      </c>
      <c r="J11" s="1" t="s">
        <v>617</v>
      </c>
      <c r="K11" s="1">
        <v>92140</v>
      </c>
      <c r="L11" s="1">
        <v>2001</v>
      </c>
      <c r="M11" s="1">
        <v>11363</v>
      </c>
      <c r="N11" s="1" t="s">
        <v>614</v>
      </c>
      <c r="O11" s="1">
        <v>118983</v>
      </c>
      <c r="P11" s="1" t="s">
        <v>618</v>
      </c>
      <c r="Q11" s="1">
        <v>55938</v>
      </c>
      <c r="R11" s="1" t="s">
        <v>648</v>
      </c>
      <c r="S11" s="1" t="s">
        <v>653</v>
      </c>
      <c r="T11" s="1" t="s">
        <v>650</v>
      </c>
      <c r="U11" s="1" t="s">
        <v>654</v>
      </c>
      <c r="V11" s="1">
        <v>65</v>
      </c>
      <c r="W11" s="241">
        <v>43903</v>
      </c>
      <c r="X11" s="243">
        <v>0</v>
      </c>
      <c r="Y11" s="1" t="s">
        <v>625</v>
      </c>
      <c r="Z11" s="243">
        <v>0</v>
      </c>
      <c r="AA11" s="1" t="s">
        <v>626</v>
      </c>
      <c r="AB11" s="1">
        <v>2020</v>
      </c>
      <c r="AC11" s="1">
        <v>3</v>
      </c>
      <c r="AD11" s="249">
        <v>0</v>
      </c>
      <c r="AE11" s="249">
        <v>0</v>
      </c>
      <c r="AF11" s="249">
        <v>0</v>
      </c>
      <c r="AG11" s="249">
        <v>0</v>
      </c>
      <c r="AH11" s="249">
        <v>0</v>
      </c>
      <c r="AI11" s="249">
        <v>0</v>
      </c>
      <c r="AJ11" s="249">
        <v>0</v>
      </c>
      <c r="AK11" s="249">
        <v>0</v>
      </c>
      <c r="AL11" s="249">
        <v>0</v>
      </c>
      <c r="AM11" s="249">
        <v>0</v>
      </c>
      <c r="AN11" s="249">
        <v>0</v>
      </c>
      <c r="AO11" s="249">
        <v>0</v>
      </c>
      <c r="AP11" s="249">
        <v>0</v>
      </c>
      <c r="AQ11" s="249">
        <v>0</v>
      </c>
      <c r="AR11" s="249">
        <v>0</v>
      </c>
      <c r="AS11" s="249">
        <v>0</v>
      </c>
      <c r="AT11" s="249">
        <v>0</v>
      </c>
      <c r="AU11" s="249">
        <v>0</v>
      </c>
      <c r="AV11" s="249">
        <v>0</v>
      </c>
      <c r="AW11" s="249">
        <v>0</v>
      </c>
      <c r="AX11" s="249">
        <v>0</v>
      </c>
      <c r="AY11" s="227">
        <v>0</v>
      </c>
      <c r="AZ11" s="249">
        <v>0</v>
      </c>
      <c r="BA11" s="249">
        <v>0</v>
      </c>
      <c r="BB11">
        <v>0</v>
      </c>
    </row>
    <row r="12" spans="1:54" x14ac:dyDescent="0.25">
      <c r="A12" s="240" t="s">
        <v>658</v>
      </c>
      <c r="B12" s="1" t="s">
        <v>659</v>
      </c>
      <c r="C12" s="241">
        <v>43909</v>
      </c>
      <c r="D12" s="241">
        <v>43910</v>
      </c>
      <c r="E12" s="1" t="s">
        <v>614</v>
      </c>
      <c r="F12" s="1">
        <v>71615</v>
      </c>
      <c r="G12" s="242" t="s">
        <v>770</v>
      </c>
      <c r="H12" s="1" t="s">
        <v>631</v>
      </c>
      <c r="I12" s="1" t="s">
        <v>616</v>
      </c>
      <c r="J12" s="1" t="s">
        <v>617</v>
      </c>
      <c r="K12" s="1">
        <v>92140</v>
      </c>
      <c r="L12" s="1">
        <v>2001</v>
      </c>
      <c r="M12" s="1">
        <v>11363</v>
      </c>
      <c r="N12" s="1" t="s">
        <v>614</v>
      </c>
      <c r="O12" s="1">
        <v>118983</v>
      </c>
      <c r="P12" s="1" t="s">
        <v>618</v>
      </c>
      <c r="Q12" s="1">
        <v>86251</v>
      </c>
      <c r="R12" s="1" t="s">
        <v>632</v>
      </c>
      <c r="S12" s="1" t="s">
        <v>661</v>
      </c>
      <c r="T12" s="1" t="s">
        <v>662</v>
      </c>
      <c r="U12" s="1" t="s">
        <v>663</v>
      </c>
      <c r="V12" s="1">
        <v>8</v>
      </c>
      <c r="W12" s="241">
        <v>43909</v>
      </c>
      <c r="X12" s="243">
        <v>46618.239999999998</v>
      </c>
      <c r="Y12" s="1" t="s">
        <v>636</v>
      </c>
      <c r="Z12" s="243">
        <v>1472</v>
      </c>
      <c r="AA12" s="1" t="s">
        <v>626</v>
      </c>
      <c r="AB12" s="1">
        <v>2020</v>
      </c>
      <c r="AC12" s="1">
        <v>3</v>
      </c>
      <c r="AD12" s="249">
        <v>0</v>
      </c>
      <c r="AE12" s="249">
        <v>0</v>
      </c>
      <c r="AF12" s="249">
        <v>0</v>
      </c>
      <c r="AG12" s="249">
        <v>0</v>
      </c>
      <c r="AH12" s="249">
        <v>0</v>
      </c>
      <c r="AI12" s="249">
        <v>0</v>
      </c>
      <c r="AJ12" s="249">
        <v>0</v>
      </c>
      <c r="AK12" s="249">
        <v>0</v>
      </c>
      <c r="AL12" s="249">
        <v>0</v>
      </c>
      <c r="AM12" s="249">
        <v>0</v>
      </c>
      <c r="AN12" s="249">
        <v>0</v>
      </c>
      <c r="AO12" s="249">
        <v>0</v>
      </c>
      <c r="AP12" s="249">
        <v>0</v>
      </c>
      <c r="AQ12" s="249">
        <v>0</v>
      </c>
      <c r="AR12" s="249">
        <v>0</v>
      </c>
      <c r="AS12" s="249">
        <v>0</v>
      </c>
      <c r="AT12" s="249">
        <v>0</v>
      </c>
      <c r="AU12" s="249">
        <v>0</v>
      </c>
      <c r="AV12" s="249">
        <v>0</v>
      </c>
      <c r="AW12" s="249">
        <v>0</v>
      </c>
      <c r="AX12" s="249">
        <v>0</v>
      </c>
      <c r="AY12" s="227">
        <v>1472</v>
      </c>
      <c r="AZ12" s="249">
        <v>0</v>
      </c>
      <c r="BA12" s="249">
        <v>0</v>
      </c>
      <c r="BB12">
        <v>1472</v>
      </c>
    </row>
    <row r="13" spans="1:54" x14ac:dyDescent="0.25">
      <c r="A13" s="240" t="s">
        <v>658</v>
      </c>
      <c r="B13" s="1" t="s">
        <v>664</v>
      </c>
      <c r="C13" s="241">
        <v>43909</v>
      </c>
      <c r="D13" s="241">
        <v>43910</v>
      </c>
      <c r="E13" s="1" t="s">
        <v>614</v>
      </c>
      <c r="F13" s="1">
        <v>71615</v>
      </c>
      <c r="G13" s="242" t="s">
        <v>770</v>
      </c>
      <c r="H13" s="1" t="s">
        <v>631</v>
      </c>
      <c r="I13" s="1" t="s">
        <v>616</v>
      </c>
      <c r="J13" s="1" t="s">
        <v>617</v>
      </c>
      <c r="K13" s="1">
        <v>92140</v>
      </c>
      <c r="L13" s="1">
        <v>2001</v>
      </c>
      <c r="M13" s="1">
        <v>11363</v>
      </c>
      <c r="N13" s="1" t="s">
        <v>614</v>
      </c>
      <c r="O13" s="1">
        <v>118983</v>
      </c>
      <c r="P13" s="1" t="s">
        <v>618</v>
      </c>
      <c r="Q13" s="1">
        <v>86251</v>
      </c>
      <c r="R13" s="1" t="s">
        <v>632</v>
      </c>
      <c r="S13" s="1" t="s">
        <v>661</v>
      </c>
      <c r="T13" s="1" t="s">
        <v>662</v>
      </c>
      <c r="U13" s="1" t="s">
        <v>663</v>
      </c>
      <c r="V13" s="1">
        <v>9</v>
      </c>
      <c r="W13" s="241">
        <v>43909</v>
      </c>
      <c r="X13" s="243">
        <v>-40664.28</v>
      </c>
      <c r="Y13" s="1" t="s">
        <v>636</v>
      </c>
      <c r="Z13" s="243">
        <v>-1284</v>
      </c>
      <c r="AA13" s="1" t="s">
        <v>626</v>
      </c>
      <c r="AB13" s="1">
        <v>2020</v>
      </c>
      <c r="AC13" s="1">
        <v>3</v>
      </c>
      <c r="AD13" s="249">
        <v>0</v>
      </c>
      <c r="AE13" s="249">
        <v>0</v>
      </c>
      <c r="AF13" s="249">
        <v>0</v>
      </c>
      <c r="AG13" s="249">
        <v>0</v>
      </c>
      <c r="AH13" s="249">
        <v>0</v>
      </c>
      <c r="AI13" s="249">
        <v>0</v>
      </c>
      <c r="AJ13" s="249">
        <v>0</v>
      </c>
      <c r="AK13" s="249">
        <v>0</v>
      </c>
      <c r="AL13" s="249">
        <v>0</v>
      </c>
      <c r="AM13" s="249">
        <v>0</v>
      </c>
      <c r="AN13" s="249">
        <v>0</v>
      </c>
      <c r="AO13" s="249">
        <v>0</v>
      </c>
      <c r="AP13" s="249">
        <v>0</v>
      </c>
      <c r="AQ13" s="249">
        <v>0</v>
      </c>
      <c r="AR13" s="249">
        <v>0</v>
      </c>
      <c r="AS13" s="249">
        <v>0</v>
      </c>
      <c r="AT13" s="249">
        <v>0</v>
      </c>
      <c r="AU13" s="249">
        <v>0</v>
      </c>
      <c r="AV13" s="249">
        <v>0</v>
      </c>
      <c r="AW13" s="249">
        <v>0</v>
      </c>
      <c r="AX13" s="249">
        <v>0</v>
      </c>
      <c r="AY13" s="227">
        <v>-1284</v>
      </c>
      <c r="AZ13" s="249">
        <v>0</v>
      </c>
      <c r="BA13" s="249">
        <v>0</v>
      </c>
      <c r="BB13">
        <v>-1284</v>
      </c>
    </row>
    <row r="14" spans="1:54" x14ac:dyDescent="0.25">
      <c r="A14" s="240" t="s">
        <v>658</v>
      </c>
      <c r="B14" s="1" t="s">
        <v>665</v>
      </c>
      <c r="C14" s="241">
        <v>43909</v>
      </c>
      <c r="D14" s="241">
        <v>43910</v>
      </c>
      <c r="E14" s="1" t="s">
        <v>614</v>
      </c>
      <c r="F14" s="1">
        <v>71635</v>
      </c>
      <c r="G14" s="242" t="s">
        <v>770</v>
      </c>
      <c r="H14" s="1" t="s">
        <v>638</v>
      </c>
      <c r="I14" s="1" t="s">
        <v>616</v>
      </c>
      <c r="J14" s="1" t="s">
        <v>617</v>
      </c>
      <c r="K14" s="1">
        <v>92140</v>
      </c>
      <c r="L14" s="1">
        <v>2001</v>
      </c>
      <c r="M14" s="1">
        <v>11363</v>
      </c>
      <c r="N14" s="1" t="s">
        <v>614</v>
      </c>
      <c r="O14" s="1">
        <v>118983</v>
      </c>
      <c r="P14" s="1" t="s">
        <v>618</v>
      </c>
      <c r="Q14" s="1">
        <v>86251</v>
      </c>
      <c r="R14" s="1" t="s">
        <v>632</v>
      </c>
      <c r="S14" s="1" t="s">
        <v>661</v>
      </c>
      <c r="T14" s="1" t="s">
        <v>662</v>
      </c>
      <c r="U14" s="1" t="s">
        <v>663</v>
      </c>
      <c r="V14" s="1">
        <v>12</v>
      </c>
      <c r="W14" s="241">
        <v>43909</v>
      </c>
      <c r="X14" s="243">
        <v>-5953.96</v>
      </c>
      <c r="Y14" s="1" t="s">
        <v>636</v>
      </c>
      <c r="Z14" s="243">
        <v>-188</v>
      </c>
      <c r="AA14" s="1" t="s">
        <v>626</v>
      </c>
      <c r="AB14" s="1">
        <v>2020</v>
      </c>
      <c r="AC14" s="1">
        <v>3</v>
      </c>
      <c r="AD14" s="249">
        <v>0</v>
      </c>
      <c r="AE14" s="249">
        <v>0</v>
      </c>
      <c r="AF14" s="249">
        <v>0</v>
      </c>
      <c r="AG14" s="249">
        <v>0</v>
      </c>
      <c r="AH14" s="249">
        <v>0</v>
      </c>
      <c r="AI14" s="249">
        <v>0</v>
      </c>
      <c r="AJ14" s="249">
        <v>0</v>
      </c>
      <c r="AK14" s="249">
        <v>0</v>
      </c>
      <c r="AL14" s="249">
        <v>0</v>
      </c>
      <c r="AM14" s="249">
        <v>0</v>
      </c>
      <c r="AN14" s="249">
        <v>0</v>
      </c>
      <c r="AO14" s="249">
        <v>0</v>
      </c>
      <c r="AP14" s="249">
        <v>0</v>
      </c>
      <c r="AQ14" s="249">
        <v>0</v>
      </c>
      <c r="AR14" s="249">
        <v>0</v>
      </c>
      <c r="AS14" s="249">
        <v>0</v>
      </c>
      <c r="AT14" s="249">
        <v>0</v>
      </c>
      <c r="AU14" s="249">
        <v>0</v>
      </c>
      <c r="AV14" s="249">
        <v>0</v>
      </c>
      <c r="AW14" s="249">
        <v>0</v>
      </c>
      <c r="AX14" s="249">
        <v>0</v>
      </c>
      <c r="AY14" s="227">
        <v>-188</v>
      </c>
      <c r="AZ14" s="249">
        <v>0</v>
      </c>
      <c r="BA14" s="249">
        <v>0</v>
      </c>
      <c r="BB14">
        <v>-188</v>
      </c>
    </row>
    <row r="15" spans="1:54" x14ac:dyDescent="0.25">
      <c r="A15" s="240" t="s">
        <v>658</v>
      </c>
      <c r="B15" s="1" t="s">
        <v>666</v>
      </c>
      <c r="C15" s="241">
        <v>43909</v>
      </c>
      <c r="D15" s="241">
        <v>43910</v>
      </c>
      <c r="E15" s="1" t="s">
        <v>614</v>
      </c>
      <c r="F15" s="1">
        <v>71615</v>
      </c>
      <c r="G15" s="242" t="s">
        <v>770</v>
      </c>
      <c r="H15" s="1" t="s">
        <v>631</v>
      </c>
      <c r="I15" s="1" t="s">
        <v>616</v>
      </c>
      <c r="J15" s="1" t="s">
        <v>617</v>
      </c>
      <c r="K15" s="1">
        <v>92140</v>
      </c>
      <c r="L15" s="1">
        <v>2001</v>
      </c>
      <c r="M15" s="1">
        <v>11363</v>
      </c>
      <c r="N15" s="1" t="s">
        <v>614</v>
      </c>
      <c r="O15" s="1">
        <v>118983</v>
      </c>
      <c r="P15" s="1" t="s">
        <v>618</v>
      </c>
      <c r="Q15" s="1">
        <v>32255</v>
      </c>
      <c r="R15" s="1" t="s">
        <v>641</v>
      </c>
      <c r="S15" s="1" t="s">
        <v>668</v>
      </c>
      <c r="T15" s="1" t="s">
        <v>662</v>
      </c>
      <c r="U15" s="1" t="s">
        <v>663</v>
      </c>
      <c r="V15" s="1">
        <v>10</v>
      </c>
      <c r="W15" s="241">
        <v>43909</v>
      </c>
      <c r="X15" s="243">
        <v>46618.239999999998</v>
      </c>
      <c r="Y15" s="1" t="s">
        <v>636</v>
      </c>
      <c r="Z15" s="243">
        <v>1472</v>
      </c>
      <c r="AA15" s="1" t="s">
        <v>626</v>
      </c>
      <c r="AB15" s="1">
        <v>2020</v>
      </c>
      <c r="AC15" s="1">
        <v>3</v>
      </c>
      <c r="AD15" s="249">
        <v>0</v>
      </c>
      <c r="AE15" s="249">
        <v>0</v>
      </c>
      <c r="AF15" s="249">
        <v>0</v>
      </c>
      <c r="AG15" s="249">
        <v>0</v>
      </c>
      <c r="AH15" s="249">
        <v>0</v>
      </c>
      <c r="AI15" s="249">
        <v>0</v>
      </c>
      <c r="AJ15" s="249">
        <v>0</v>
      </c>
      <c r="AK15" s="249">
        <v>0</v>
      </c>
      <c r="AL15" s="249">
        <v>0</v>
      </c>
      <c r="AM15" s="249">
        <v>0</v>
      </c>
      <c r="AN15" s="249">
        <v>0</v>
      </c>
      <c r="AO15" s="249">
        <v>0</v>
      </c>
      <c r="AP15" s="249">
        <v>0</v>
      </c>
      <c r="AQ15" s="249">
        <v>0</v>
      </c>
      <c r="AR15" s="249">
        <v>0</v>
      </c>
      <c r="AS15" s="249">
        <v>0</v>
      </c>
      <c r="AT15" s="249">
        <v>0</v>
      </c>
      <c r="AU15" s="249">
        <v>0</v>
      </c>
      <c r="AV15" s="249">
        <v>0</v>
      </c>
      <c r="AW15" s="249">
        <v>0</v>
      </c>
      <c r="AX15" s="249">
        <v>0</v>
      </c>
      <c r="AY15" s="227">
        <v>1472</v>
      </c>
      <c r="AZ15" s="249">
        <v>0</v>
      </c>
      <c r="BA15" s="249">
        <v>0</v>
      </c>
      <c r="BB15">
        <v>1472</v>
      </c>
    </row>
    <row r="16" spans="1:54" x14ac:dyDescent="0.25">
      <c r="A16" s="240" t="s">
        <v>658</v>
      </c>
      <c r="B16" s="1" t="s">
        <v>669</v>
      </c>
      <c r="C16" s="241">
        <v>43909</v>
      </c>
      <c r="D16" s="241">
        <v>43910</v>
      </c>
      <c r="E16" s="1" t="s">
        <v>614</v>
      </c>
      <c r="F16" s="1">
        <v>71615</v>
      </c>
      <c r="G16" s="242" t="s">
        <v>770</v>
      </c>
      <c r="H16" s="1" t="s">
        <v>631</v>
      </c>
      <c r="I16" s="1" t="s">
        <v>616</v>
      </c>
      <c r="J16" s="1" t="s">
        <v>617</v>
      </c>
      <c r="K16" s="1">
        <v>92140</v>
      </c>
      <c r="L16" s="1">
        <v>2001</v>
      </c>
      <c r="M16" s="1">
        <v>11363</v>
      </c>
      <c r="N16" s="1" t="s">
        <v>614</v>
      </c>
      <c r="O16" s="1">
        <v>118983</v>
      </c>
      <c r="P16" s="1" t="s">
        <v>618</v>
      </c>
      <c r="Q16" s="1">
        <v>32255</v>
      </c>
      <c r="R16" s="1" t="s">
        <v>641</v>
      </c>
      <c r="S16" s="1" t="s">
        <v>668</v>
      </c>
      <c r="T16" s="1" t="s">
        <v>662</v>
      </c>
      <c r="U16" s="1" t="s">
        <v>663</v>
      </c>
      <c r="V16" s="1">
        <v>7</v>
      </c>
      <c r="W16" s="241">
        <v>43909</v>
      </c>
      <c r="X16" s="243">
        <v>-40664.28</v>
      </c>
      <c r="Y16" s="1" t="s">
        <v>636</v>
      </c>
      <c r="Z16" s="243">
        <v>-1284</v>
      </c>
      <c r="AA16" s="1" t="s">
        <v>626</v>
      </c>
      <c r="AB16" s="1">
        <v>2020</v>
      </c>
      <c r="AC16" s="1">
        <v>3</v>
      </c>
      <c r="AD16" s="249">
        <v>0</v>
      </c>
      <c r="AE16" s="249">
        <v>0</v>
      </c>
      <c r="AF16" s="249">
        <v>0</v>
      </c>
      <c r="AG16" s="249">
        <v>0</v>
      </c>
      <c r="AH16" s="249">
        <v>0</v>
      </c>
      <c r="AI16" s="249">
        <v>0</v>
      </c>
      <c r="AJ16" s="249">
        <v>0</v>
      </c>
      <c r="AK16" s="249">
        <v>0</v>
      </c>
      <c r="AL16" s="249">
        <v>0</v>
      </c>
      <c r="AM16" s="249">
        <v>0</v>
      </c>
      <c r="AN16" s="249">
        <v>0</v>
      </c>
      <c r="AO16" s="249">
        <v>0</v>
      </c>
      <c r="AP16" s="249">
        <v>0</v>
      </c>
      <c r="AQ16" s="249">
        <v>0</v>
      </c>
      <c r="AR16" s="249">
        <v>0</v>
      </c>
      <c r="AS16" s="249">
        <v>0</v>
      </c>
      <c r="AT16" s="249">
        <v>0</v>
      </c>
      <c r="AU16" s="249">
        <v>0</v>
      </c>
      <c r="AV16" s="249">
        <v>0</v>
      </c>
      <c r="AW16" s="249">
        <v>0</v>
      </c>
      <c r="AX16" s="249">
        <v>0</v>
      </c>
      <c r="AY16" s="227">
        <v>-1284</v>
      </c>
      <c r="AZ16" s="249">
        <v>0</v>
      </c>
      <c r="BA16" s="249">
        <v>0</v>
      </c>
      <c r="BB16">
        <v>-1284</v>
      </c>
    </row>
    <row r="17" spans="1:54" x14ac:dyDescent="0.25">
      <c r="A17" s="240" t="s">
        <v>658</v>
      </c>
      <c r="B17" s="1" t="s">
        <v>670</v>
      </c>
      <c r="C17" s="241">
        <v>43909</v>
      </c>
      <c r="D17" s="241">
        <v>43910</v>
      </c>
      <c r="E17" s="1" t="s">
        <v>614</v>
      </c>
      <c r="F17" s="1">
        <v>71635</v>
      </c>
      <c r="G17" s="242" t="s">
        <v>770</v>
      </c>
      <c r="H17" s="1" t="s">
        <v>638</v>
      </c>
      <c r="I17" s="1" t="s">
        <v>616</v>
      </c>
      <c r="J17" s="1" t="s">
        <v>617</v>
      </c>
      <c r="K17" s="1">
        <v>92140</v>
      </c>
      <c r="L17" s="1">
        <v>2001</v>
      </c>
      <c r="M17" s="1">
        <v>11363</v>
      </c>
      <c r="N17" s="1" t="s">
        <v>614</v>
      </c>
      <c r="O17" s="1">
        <v>118983</v>
      </c>
      <c r="P17" s="1" t="s">
        <v>618</v>
      </c>
      <c r="Q17" s="1">
        <v>32255</v>
      </c>
      <c r="R17" s="1" t="s">
        <v>641</v>
      </c>
      <c r="S17" s="1" t="s">
        <v>668</v>
      </c>
      <c r="T17" s="1" t="s">
        <v>662</v>
      </c>
      <c r="U17" s="1" t="s">
        <v>663</v>
      </c>
      <c r="V17" s="1">
        <v>11</v>
      </c>
      <c r="W17" s="241">
        <v>43909</v>
      </c>
      <c r="X17" s="243">
        <v>-5953.96</v>
      </c>
      <c r="Y17" s="1" t="s">
        <v>636</v>
      </c>
      <c r="Z17" s="243">
        <v>-188</v>
      </c>
      <c r="AA17" s="1" t="s">
        <v>626</v>
      </c>
      <c r="AB17" s="1">
        <v>2020</v>
      </c>
      <c r="AC17" s="1">
        <v>3</v>
      </c>
      <c r="AD17" s="249">
        <v>0</v>
      </c>
      <c r="AE17" s="249">
        <v>0</v>
      </c>
      <c r="AF17" s="249">
        <v>0</v>
      </c>
      <c r="AG17" s="249">
        <v>0</v>
      </c>
      <c r="AH17" s="249">
        <v>0</v>
      </c>
      <c r="AI17" s="249">
        <v>0</v>
      </c>
      <c r="AJ17" s="249">
        <v>0</v>
      </c>
      <c r="AK17" s="249">
        <v>0</v>
      </c>
      <c r="AL17" s="249">
        <v>0</v>
      </c>
      <c r="AM17" s="249">
        <v>0</v>
      </c>
      <c r="AN17" s="249">
        <v>0</v>
      </c>
      <c r="AO17" s="249">
        <v>0</v>
      </c>
      <c r="AP17" s="249">
        <v>0</v>
      </c>
      <c r="AQ17" s="249">
        <v>0</v>
      </c>
      <c r="AR17" s="249">
        <v>0</v>
      </c>
      <c r="AS17" s="249">
        <v>0</v>
      </c>
      <c r="AT17" s="249">
        <v>0</v>
      </c>
      <c r="AU17" s="249">
        <v>0</v>
      </c>
      <c r="AV17" s="249">
        <v>0</v>
      </c>
      <c r="AW17" s="249">
        <v>0</v>
      </c>
      <c r="AX17" s="249">
        <v>0</v>
      </c>
      <c r="AY17" s="227">
        <v>-188</v>
      </c>
      <c r="AZ17" s="249">
        <v>0</v>
      </c>
      <c r="BA17" s="249">
        <v>0</v>
      </c>
      <c r="BB17">
        <v>-188</v>
      </c>
    </row>
    <row r="18" spans="1:54" x14ac:dyDescent="0.25">
      <c r="A18" s="240" t="s">
        <v>612</v>
      </c>
      <c r="B18" s="1" t="s">
        <v>671</v>
      </c>
      <c r="C18" s="241">
        <v>43909</v>
      </c>
      <c r="D18" s="241">
        <v>43915</v>
      </c>
      <c r="E18" s="1" t="s">
        <v>614</v>
      </c>
      <c r="F18" s="1">
        <v>71605</v>
      </c>
      <c r="G18" s="242" t="s">
        <v>770</v>
      </c>
      <c r="H18" s="1" t="s">
        <v>672</v>
      </c>
      <c r="I18" s="1" t="s">
        <v>616</v>
      </c>
      <c r="J18" s="1" t="s">
        <v>617</v>
      </c>
      <c r="K18" s="1">
        <v>92140</v>
      </c>
      <c r="L18" s="1">
        <v>2001</v>
      </c>
      <c r="M18" s="1">
        <v>11363</v>
      </c>
      <c r="N18" s="1" t="s">
        <v>614</v>
      </c>
      <c r="O18" s="1">
        <v>118983</v>
      </c>
      <c r="P18" s="1" t="s">
        <v>618</v>
      </c>
      <c r="Q18" s="1">
        <v>54359</v>
      </c>
      <c r="R18" s="1" t="s">
        <v>673</v>
      </c>
      <c r="S18" s="1" t="s">
        <v>674</v>
      </c>
      <c r="T18" s="1" t="s">
        <v>675</v>
      </c>
      <c r="U18" s="1" t="s">
        <v>676</v>
      </c>
      <c r="V18" s="1">
        <v>21</v>
      </c>
      <c r="W18" s="241">
        <v>43909</v>
      </c>
      <c r="X18" s="243">
        <v>13325</v>
      </c>
      <c r="Y18" s="1" t="s">
        <v>636</v>
      </c>
      <c r="Z18" s="243">
        <v>420.75</v>
      </c>
      <c r="AA18" s="1" t="s">
        <v>626</v>
      </c>
      <c r="AB18" s="1">
        <v>2020</v>
      </c>
      <c r="AC18" s="1">
        <v>3</v>
      </c>
      <c r="AD18" s="249">
        <v>0</v>
      </c>
      <c r="AE18" s="249">
        <v>0</v>
      </c>
      <c r="AF18" s="249">
        <v>0</v>
      </c>
      <c r="AG18" s="249">
        <v>0</v>
      </c>
      <c r="AH18" s="249">
        <v>0</v>
      </c>
      <c r="AI18" s="249">
        <v>0</v>
      </c>
      <c r="AJ18" s="249">
        <v>0</v>
      </c>
      <c r="AK18" s="249">
        <v>0</v>
      </c>
      <c r="AL18" s="249">
        <v>0</v>
      </c>
      <c r="AM18" s="249">
        <v>0</v>
      </c>
      <c r="AN18" s="249">
        <v>0</v>
      </c>
      <c r="AO18" s="249">
        <v>0</v>
      </c>
      <c r="AP18" s="249">
        <v>0</v>
      </c>
      <c r="AQ18" s="249">
        <v>0</v>
      </c>
      <c r="AR18" s="249">
        <v>0</v>
      </c>
      <c r="AS18" s="249">
        <v>0</v>
      </c>
      <c r="AT18" s="249">
        <v>0</v>
      </c>
      <c r="AU18" s="249">
        <v>0</v>
      </c>
      <c r="AV18" s="249">
        <v>0</v>
      </c>
      <c r="AW18" s="249">
        <v>0</v>
      </c>
      <c r="AX18" s="249">
        <v>0</v>
      </c>
      <c r="AY18" s="227">
        <v>420.75</v>
      </c>
      <c r="AZ18" s="249">
        <v>0</v>
      </c>
      <c r="BA18" s="249">
        <v>0</v>
      </c>
      <c r="BB18">
        <v>420.75</v>
      </c>
    </row>
    <row r="19" spans="1:54" x14ac:dyDescent="0.25">
      <c r="A19" s="240" t="s">
        <v>612</v>
      </c>
      <c r="B19" s="1" t="s">
        <v>677</v>
      </c>
      <c r="C19" s="241">
        <v>43917</v>
      </c>
      <c r="D19" s="241">
        <v>43918</v>
      </c>
      <c r="E19" s="1" t="s">
        <v>614</v>
      </c>
      <c r="F19" s="1">
        <v>76135</v>
      </c>
      <c r="G19" s="242" t="s">
        <v>770</v>
      </c>
      <c r="H19" s="1" t="s">
        <v>628</v>
      </c>
      <c r="I19" s="1" t="s">
        <v>616</v>
      </c>
      <c r="J19" s="1" t="s">
        <v>617</v>
      </c>
      <c r="K19" s="1">
        <v>92140</v>
      </c>
      <c r="L19" s="1">
        <v>2001</v>
      </c>
      <c r="M19" s="1">
        <v>11363</v>
      </c>
      <c r="N19" s="1" t="s">
        <v>614</v>
      </c>
      <c r="O19" s="1">
        <v>118983</v>
      </c>
      <c r="P19" s="1" t="s">
        <v>618</v>
      </c>
      <c r="Q19" s="1">
        <v>54359</v>
      </c>
      <c r="R19" s="1" t="s">
        <v>673</v>
      </c>
      <c r="S19" s="1" t="s">
        <v>628</v>
      </c>
      <c r="T19" s="1" t="s">
        <v>675</v>
      </c>
      <c r="U19" s="1" t="s">
        <v>678</v>
      </c>
      <c r="V19" s="1">
        <v>61</v>
      </c>
      <c r="W19" s="241">
        <v>43917</v>
      </c>
      <c r="X19" s="243">
        <v>0</v>
      </c>
      <c r="Y19" s="1" t="s">
        <v>636</v>
      </c>
      <c r="Z19" s="243">
        <v>0</v>
      </c>
      <c r="AA19" s="1" t="s">
        <v>626</v>
      </c>
      <c r="AB19" s="1">
        <v>2020</v>
      </c>
      <c r="AC19" s="1">
        <v>3</v>
      </c>
      <c r="AD19" s="249">
        <v>0</v>
      </c>
      <c r="AE19" s="249">
        <v>0</v>
      </c>
      <c r="AF19" s="249">
        <v>0</v>
      </c>
      <c r="AG19" s="249">
        <v>0</v>
      </c>
      <c r="AH19" s="249">
        <v>0</v>
      </c>
      <c r="AI19" s="249">
        <v>0</v>
      </c>
      <c r="AJ19" s="249">
        <v>0</v>
      </c>
      <c r="AK19" s="249">
        <v>0</v>
      </c>
      <c r="AL19" s="249">
        <v>0</v>
      </c>
      <c r="AM19" s="249">
        <v>0</v>
      </c>
      <c r="AN19" s="249">
        <v>0</v>
      </c>
      <c r="AO19" s="249">
        <v>0</v>
      </c>
      <c r="AP19" s="249">
        <v>0</v>
      </c>
      <c r="AQ19" s="249">
        <v>0</v>
      </c>
      <c r="AR19" s="249">
        <v>0</v>
      </c>
      <c r="AS19" s="249">
        <v>0</v>
      </c>
      <c r="AT19" s="249">
        <v>0</v>
      </c>
      <c r="AU19" s="249">
        <v>0</v>
      </c>
      <c r="AV19" s="249">
        <v>0</v>
      </c>
      <c r="AW19" s="249">
        <v>0</v>
      </c>
      <c r="AX19" s="249">
        <v>0</v>
      </c>
      <c r="AY19" s="227">
        <v>0</v>
      </c>
      <c r="AZ19" s="249">
        <v>0</v>
      </c>
      <c r="BA19" s="249">
        <v>0</v>
      </c>
      <c r="BB19">
        <v>0</v>
      </c>
    </row>
    <row r="20" spans="1:54" x14ac:dyDescent="0.25">
      <c r="A20" s="240" t="s">
        <v>612</v>
      </c>
      <c r="B20" s="1" t="s">
        <v>679</v>
      </c>
      <c r="C20" s="241">
        <v>43909</v>
      </c>
      <c r="D20" s="241">
        <v>43914</v>
      </c>
      <c r="E20" s="1" t="s">
        <v>614</v>
      </c>
      <c r="F20" s="1">
        <v>16005</v>
      </c>
      <c r="G20" s="242" t="s">
        <v>769</v>
      </c>
      <c r="H20" s="1" t="s">
        <v>680</v>
      </c>
      <c r="I20" s="1" t="s">
        <v>616</v>
      </c>
      <c r="J20" s="1" t="s">
        <v>617</v>
      </c>
      <c r="K20" s="1">
        <v>92140</v>
      </c>
      <c r="L20" s="1" t="s">
        <v>681</v>
      </c>
      <c r="M20" s="1">
        <v>11363</v>
      </c>
      <c r="N20" s="1" t="s">
        <v>614</v>
      </c>
      <c r="O20" s="1">
        <v>118983</v>
      </c>
      <c r="P20" s="1" t="s">
        <v>682</v>
      </c>
      <c r="Q20" s="1">
        <v>86127</v>
      </c>
      <c r="R20" s="1" t="s">
        <v>683</v>
      </c>
      <c r="S20" s="1" t="s">
        <v>684</v>
      </c>
      <c r="T20" s="1" t="s">
        <v>685</v>
      </c>
      <c r="U20" s="1" t="s">
        <v>686</v>
      </c>
      <c r="V20" s="1">
        <v>1</v>
      </c>
      <c r="W20" s="241">
        <v>43909</v>
      </c>
      <c r="X20" s="243">
        <v>13395544</v>
      </c>
      <c r="Y20" s="1" t="s">
        <v>625</v>
      </c>
      <c r="Z20" s="243">
        <v>73707.19</v>
      </c>
      <c r="AA20" s="1" t="s">
        <v>626</v>
      </c>
      <c r="AB20" s="1">
        <v>2020</v>
      </c>
      <c r="AC20" s="1">
        <v>3</v>
      </c>
      <c r="AD20" s="247">
        <v>39000</v>
      </c>
      <c r="AE20" s="249">
        <v>0</v>
      </c>
      <c r="AF20" s="249">
        <v>0</v>
      </c>
      <c r="AG20" s="249">
        <v>0</v>
      </c>
      <c r="AH20" s="249">
        <v>0</v>
      </c>
      <c r="AI20" s="249">
        <v>0</v>
      </c>
      <c r="AJ20" s="249">
        <v>0</v>
      </c>
      <c r="AK20" s="244">
        <v>34707.19</v>
      </c>
      <c r="AL20" s="249">
        <v>0</v>
      </c>
      <c r="AM20" s="249">
        <v>0</v>
      </c>
      <c r="AN20" s="249">
        <v>0</v>
      </c>
      <c r="AO20" s="249">
        <v>0</v>
      </c>
      <c r="AP20" s="249">
        <v>0</v>
      </c>
      <c r="AQ20" s="249">
        <v>0</v>
      </c>
      <c r="AR20" s="249">
        <v>0</v>
      </c>
      <c r="AS20" s="249">
        <v>0</v>
      </c>
      <c r="AT20" s="249">
        <v>0</v>
      </c>
      <c r="AU20" s="249">
        <v>0</v>
      </c>
      <c r="AV20" s="249">
        <v>0</v>
      </c>
      <c r="AW20" s="249">
        <v>0</v>
      </c>
      <c r="AX20" s="249">
        <v>0</v>
      </c>
      <c r="AY20" s="249">
        <v>0</v>
      </c>
      <c r="AZ20" s="249">
        <v>0</v>
      </c>
      <c r="BA20" s="249">
        <v>0</v>
      </c>
      <c r="BB20">
        <v>73707.19</v>
      </c>
    </row>
    <row r="21" spans="1:54" x14ac:dyDescent="0.25">
      <c r="A21" s="240" t="s">
        <v>687</v>
      </c>
      <c r="B21" s="1" t="s">
        <v>701</v>
      </c>
      <c r="C21" s="241">
        <v>43830</v>
      </c>
      <c r="D21" s="241">
        <v>43846</v>
      </c>
      <c r="E21" s="1" t="s">
        <v>614</v>
      </c>
      <c r="F21" s="1">
        <v>75115</v>
      </c>
      <c r="G21" s="242" t="s">
        <v>770</v>
      </c>
      <c r="H21" s="1" t="s">
        <v>702</v>
      </c>
      <c r="I21" s="1" t="s">
        <v>616</v>
      </c>
      <c r="J21" s="1" t="s">
        <v>617</v>
      </c>
      <c r="K21" s="1">
        <v>92140</v>
      </c>
      <c r="L21" s="1">
        <v>2001</v>
      </c>
      <c r="M21" s="1">
        <v>11363</v>
      </c>
      <c r="N21" s="1" t="s">
        <v>614</v>
      </c>
      <c r="O21" s="1">
        <v>118983</v>
      </c>
      <c r="P21" s="1" t="s">
        <v>692</v>
      </c>
      <c r="Q21" s="1"/>
      <c r="R21" s="1">
        <v>0</v>
      </c>
      <c r="S21" s="1" t="s">
        <v>694</v>
      </c>
      <c r="T21" s="1" t="s">
        <v>695</v>
      </c>
      <c r="U21" s="1">
        <v>8357033</v>
      </c>
      <c r="V21" s="1">
        <v>8</v>
      </c>
      <c r="W21" s="241">
        <v>43830</v>
      </c>
      <c r="X21" s="243">
        <v>45794.400000000001</v>
      </c>
      <c r="Y21" s="1" t="s">
        <v>696</v>
      </c>
      <c r="Z21" s="243">
        <v>45794.400000000001</v>
      </c>
      <c r="AA21" s="1" t="s">
        <v>697</v>
      </c>
      <c r="AB21" s="1">
        <v>2019</v>
      </c>
      <c r="AC21" s="1">
        <v>12</v>
      </c>
      <c r="AD21" s="249">
        <v>0</v>
      </c>
      <c r="AE21" s="249">
        <v>0</v>
      </c>
      <c r="AF21" s="249">
        <v>0</v>
      </c>
      <c r="AG21" s="249">
        <v>0</v>
      </c>
      <c r="AH21" s="249">
        <v>0</v>
      </c>
      <c r="AI21" s="249">
        <v>0</v>
      </c>
      <c r="AJ21" s="249">
        <v>0</v>
      </c>
      <c r="AK21">
        <v>0</v>
      </c>
      <c r="AL21" s="249">
        <v>0</v>
      </c>
      <c r="AM21" s="249">
        <v>0</v>
      </c>
      <c r="AN21" s="249">
        <v>0</v>
      </c>
      <c r="AO21" s="249">
        <v>0</v>
      </c>
      <c r="AP21" s="249">
        <v>0</v>
      </c>
      <c r="AQ21" s="249">
        <v>0</v>
      </c>
      <c r="AR21" s="249">
        <v>0</v>
      </c>
      <c r="AS21" s="249">
        <v>0</v>
      </c>
      <c r="AT21" s="249">
        <v>0</v>
      </c>
      <c r="AU21" s="249">
        <v>0</v>
      </c>
      <c r="AV21" s="249">
        <v>0</v>
      </c>
      <c r="AW21" s="249">
        <v>0</v>
      </c>
      <c r="AX21" s="249">
        <v>0</v>
      </c>
      <c r="AY21" s="249">
        <v>0</v>
      </c>
      <c r="AZ21" s="249">
        <v>0</v>
      </c>
      <c r="BA21" s="227">
        <v>45794.400000000001</v>
      </c>
      <c r="BB21">
        <v>45794.400000000001</v>
      </c>
    </row>
    <row r="22" spans="1:54" x14ac:dyDescent="0.25">
      <c r="A22" s="240" t="s">
        <v>687</v>
      </c>
      <c r="B22" s="1" t="s">
        <v>704</v>
      </c>
      <c r="C22" s="241">
        <v>43936</v>
      </c>
      <c r="D22" s="241">
        <v>43952</v>
      </c>
      <c r="E22" s="1" t="s">
        <v>614</v>
      </c>
      <c r="F22" s="1">
        <v>73505</v>
      </c>
      <c r="G22" s="242" t="s">
        <v>770</v>
      </c>
      <c r="H22" s="1" t="s">
        <v>705</v>
      </c>
      <c r="I22" s="1" t="s">
        <v>616</v>
      </c>
      <c r="J22" s="1" t="s">
        <v>617</v>
      </c>
      <c r="K22" s="1">
        <v>92140</v>
      </c>
      <c r="L22" s="1">
        <v>2001</v>
      </c>
      <c r="M22" s="1">
        <v>11363</v>
      </c>
      <c r="N22" s="1" t="s">
        <v>614</v>
      </c>
      <c r="O22" s="1">
        <v>118983</v>
      </c>
      <c r="P22" s="1" t="s">
        <v>618</v>
      </c>
      <c r="Q22" s="1"/>
      <c r="R22" s="1">
        <v>0</v>
      </c>
      <c r="S22" s="1" t="s">
        <v>706</v>
      </c>
      <c r="T22" s="1" t="s">
        <v>705</v>
      </c>
      <c r="U22" s="1">
        <v>8474943</v>
      </c>
      <c r="V22" s="1">
        <v>48</v>
      </c>
      <c r="W22" s="241">
        <v>43936</v>
      </c>
      <c r="X22" s="243">
        <v>37.380000000000003</v>
      </c>
      <c r="Y22" s="1" t="s">
        <v>696</v>
      </c>
      <c r="Z22" s="243">
        <v>37.380000000000003</v>
      </c>
      <c r="AA22" s="1" t="s">
        <v>697</v>
      </c>
      <c r="AB22" s="1">
        <v>2020</v>
      </c>
      <c r="AC22" s="1">
        <v>4</v>
      </c>
      <c r="AD22" s="249">
        <v>0</v>
      </c>
      <c r="AE22" s="249">
        <v>0</v>
      </c>
      <c r="AF22" s="249">
        <v>0</v>
      </c>
      <c r="AG22" s="249">
        <v>0</v>
      </c>
      <c r="AH22" s="249">
        <v>0</v>
      </c>
      <c r="AI22" s="249">
        <v>0</v>
      </c>
      <c r="AJ22" s="249">
        <v>0</v>
      </c>
      <c r="AK22">
        <v>0</v>
      </c>
      <c r="AL22" s="249">
        <v>0</v>
      </c>
      <c r="AM22" s="249">
        <v>0</v>
      </c>
      <c r="AN22" s="249">
        <v>0</v>
      </c>
      <c r="AO22" s="249">
        <v>0</v>
      </c>
      <c r="AP22" s="249">
        <v>0</v>
      </c>
      <c r="AQ22" s="249">
        <v>0</v>
      </c>
      <c r="AR22" s="249">
        <v>0</v>
      </c>
      <c r="AS22" s="249">
        <v>0</v>
      </c>
      <c r="AT22" s="249">
        <v>0</v>
      </c>
      <c r="AU22" s="249">
        <v>0</v>
      </c>
      <c r="AV22" s="249">
        <v>0</v>
      </c>
      <c r="AW22" s="249">
        <v>0</v>
      </c>
      <c r="AX22" s="249">
        <v>0</v>
      </c>
      <c r="AY22" s="227">
        <v>37.380000000000003</v>
      </c>
      <c r="AZ22" s="249">
        <v>0</v>
      </c>
      <c r="BA22" s="249">
        <v>0</v>
      </c>
      <c r="BB22">
        <v>37.380000000000003</v>
      </c>
    </row>
    <row r="23" spans="1:54" x14ac:dyDescent="0.25">
      <c r="A23" s="240" t="s">
        <v>687</v>
      </c>
      <c r="B23" s="1" t="s">
        <v>707</v>
      </c>
      <c r="C23" s="241">
        <v>43944</v>
      </c>
      <c r="D23" s="241">
        <v>43945</v>
      </c>
      <c r="E23" s="1" t="s">
        <v>614</v>
      </c>
      <c r="F23" s="1">
        <v>72805</v>
      </c>
      <c r="G23" s="242" t="s">
        <v>770</v>
      </c>
      <c r="H23" s="1" t="s">
        <v>708</v>
      </c>
      <c r="I23" s="1" t="s">
        <v>616</v>
      </c>
      <c r="J23" s="1" t="s">
        <v>617</v>
      </c>
      <c r="K23" s="1">
        <v>92140</v>
      </c>
      <c r="L23" s="1">
        <v>2001</v>
      </c>
      <c r="M23" s="1">
        <v>11363</v>
      </c>
      <c r="N23" s="1" t="s">
        <v>614</v>
      </c>
      <c r="O23" s="1">
        <v>118983</v>
      </c>
      <c r="P23" s="1" t="s">
        <v>709</v>
      </c>
      <c r="Q23" s="1"/>
      <c r="R23" s="1">
        <v>0</v>
      </c>
      <c r="S23" s="1" t="s">
        <v>710</v>
      </c>
      <c r="T23" s="1" t="s">
        <v>711</v>
      </c>
      <c r="U23" s="1">
        <v>8483893</v>
      </c>
      <c r="V23" s="1">
        <v>4</v>
      </c>
      <c r="W23" s="241">
        <v>43944</v>
      </c>
      <c r="X23" s="243">
        <v>855.69</v>
      </c>
      <c r="Y23" s="1" t="s">
        <v>696</v>
      </c>
      <c r="Z23" s="243">
        <v>855.69</v>
      </c>
      <c r="AA23" s="1" t="s">
        <v>697</v>
      </c>
      <c r="AB23" s="1">
        <v>2020</v>
      </c>
      <c r="AC23" s="1">
        <v>4</v>
      </c>
      <c r="AD23" s="249">
        <v>0</v>
      </c>
      <c r="AE23" s="249">
        <v>0</v>
      </c>
      <c r="AF23" s="249">
        <v>0</v>
      </c>
      <c r="AG23" s="249">
        <v>0</v>
      </c>
      <c r="AH23" s="249">
        <v>0</v>
      </c>
      <c r="AI23" s="249">
        <v>0</v>
      </c>
      <c r="AJ23" s="249">
        <v>0</v>
      </c>
      <c r="AK23">
        <v>0</v>
      </c>
      <c r="AL23" s="249">
        <v>0</v>
      </c>
      <c r="AM23" s="249">
        <v>0</v>
      </c>
      <c r="AN23" s="249">
        <v>0</v>
      </c>
      <c r="AO23" s="249">
        <v>0</v>
      </c>
      <c r="AP23" s="249">
        <v>0</v>
      </c>
      <c r="AQ23" s="249">
        <v>0</v>
      </c>
      <c r="AR23" s="249">
        <v>0</v>
      </c>
      <c r="AS23" s="249">
        <v>0</v>
      </c>
      <c r="AT23" s="249">
        <v>0</v>
      </c>
      <c r="AU23" s="249">
        <v>0</v>
      </c>
      <c r="AV23" s="249">
        <v>0</v>
      </c>
      <c r="AW23" s="249">
        <v>0</v>
      </c>
      <c r="AX23" s="249">
        <v>0</v>
      </c>
      <c r="AY23" s="227">
        <v>855.69</v>
      </c>
      <c r="AZ23" s="249">
        <v>0</v>
      </c>
      <c r="BA23" s="249">
        <v>0</v>
      </c>
      <c r="BB23">
        <v>855.69</v>
      </c>
    </row>
    <row r="24" spans="1:54" x14ac:dyDescent="0.25">
      <c r="A24" s="240" t="s">
        <v>687</v>
      </c>
      <c r="B24" s="1" t="s">
        <v>712</v>
      </c>
      <c r="C24" s="241">
        <v>43944</v>
      </c>
      <c r="D24" s="241">
        <v>43945</v>
      </c>
      <c r="E24" s="1" t="s">
        <v>614</v>
      </c>
      <c r="F24" s="1">
        <v>71620</v>
      </c>
      <c r="G24" s="242" t="s">
        <v>770</v>
      </c>
      <c r="H24" s="1" t="s">
        <v>713</v>
      </c>
      <c r="I24" s="1" t="s">
        <v>616</v>
      </c>
      <c r="J24" s="1" t="s">
        <v>617</v>
      </c>
      <c r="K24" s="1">
        <v>92140</v>
      </c>
      <c r="L24" s="1">
        <v>2001</v>
      </c>
      <c r="M24" s="1">
        <v>11363</v>
      </c>
      <c r="N24" s="1" t="s">
        <v>614</v>
      </c>
      <c r="O24" s="1">
        <v>118983</v>
      </c>
      <c r="P24" s="1" t="s">
        <v>709</v>
      </c>
      <c r="Q24" s="1"/>
      <c r="R24" s="249">
        <v>0</v>
      </c>
      <c r="S24" s="1" t="s">
        <v>710</v>
      </c>
      <c r="T24" s="1" t="s">
        <v>714</v>
      </c>
      <c r="U24" s="1">
        <v>8483893</v>
      </c>
      <c r="V24" s="1">
        <v>6</v>
      </c>
      <c r="W24" s="241">
        <v>43944</v>
      </c>
      <c r="X24" s="243">
        <v>28.02</v>
      </c>
      <c r="Y24" s="1" t="s">
        <v>696</v>
      </c>
      <c r="Z24" s="243">
        <v>28.02</v>
      </c>
      <c r="AA24" s="1" t="s">
        <v>697</v>
      </c>
      <c r="AB24" s="1">
        <v>2020</v>
      </c>
      <c r="AC24" s="1">
        <v>4</v>
      </c>
      <c r="AD24" s="249">
        <v>0</v>
      </c>
      <c r="AE24" s="249">
        <v>0</v>
      </c>
      <c r="AF24" s="249">
        <v>0</v>
      </c>
      <c r="AG24" s="249">
        <v>0</v>
      </c>
      <c r="AH24" s="249">
        <v>0</v>
      </c>
      <c r="AI24" s="249">
        <v>0</v>
      </c>
      <c r="AJ24" s="249">
        <v>0</v>
      </c>
      <c r="AK24">
        <v>0</v>
      </c>
      <c r="AL24" s="249">
        <v>0</v>
      </c>
      <c r="AM24" s="249">
        <v>0</v>
      </c>
      <c r="AN24" s="249">
        <v>0</v>
      </c>
      <c r="AO24" s="249">
        <v>0</v>
      </c>
      <c r="AP24" s="249">
        <v>0</v>
      </c>
      <c r="AQ24" s="249">
        <v>0</v>
      </c>
      <c r="AR24" s="249">
        <v>0</v>
      </c>
      <c r="AS24" s="249">
        <v>0</v>
      </c>
      <c r="AT24" s="249">
        <v>0</v>
      </c>
      <c r="AU24" s="249">
        <v>0</v>
      </c>
      <c r="AV24" s="249">
        <v>0</v>
      </c>
      <c r="AW24" s="249">
        <v>0</v>
      </c>
      <c r="AX24" s="249">
        <v>0</v>
      </c>
      <c r="AY24" s="227">
        <v>28.02</v>
      </c>
      <c r="AZ24" s="249">
        <v>0</v>
      </c>
      <c r="BA24" s="249">
        <v>0</v>
      </c>
      <c r="BB24">
        <v>28.02</v>
      </c>
    </row>
    <row r="25" spans="1:54" x14ac:dyDescent="0.25">
      <c r="A25" s="240" t="s">
        <v>687</v>
      </c>
      <c r="B25" s="1" t="s">
        <v>715</v>
      </c>
      <c r="C25" s="241">
        <v>43944</v>
      </c>
      <c r="D25" s="241">
        <v>43945</v>
      </c>
      <c r="E25" s="1" t="s">
        <v>614</v>
      </c>
      <c r="F25" s="1">
        <v>71620</v>
      </c>
      <c r="G25" s="242" t="s">
        <v>770</v>
      </c>
      <c r="H25" s="1" t="s">
        <v>713</v>
      </c>
      <c r="I25" s="1" t="s">
        <v>616</v>
      </c>
      <c r="J25" s="1" t="s">
        <v>617</v>
      </c>
      <c r="K25" s="1">
        <v>92140</v>
      </c>
      <c r="L25" s="1">
        <v>2001</v>
      </c>
      <c r="M25" s="1">
        <v>11363</v>
      </c>
      <c r="N25" s="1" t="s">
        <v>614</v>
      </c>
      <c r="O25" s="1">
        <v>118983</v>
      </c>
      <c r="P25" s="1" t="s">
        <v>709</v>
      </c>
      <c r="Q25" s="1"/>
      <c r="R25" s="249">
        <v>0</v>
      </c>
      <c r="S25" s="1" t="s">
        <v>710</v>
      </c>
      <c r="T25" s="1" t="s">
        <v>716</v>
      </c>
      <c r="U25" s="1">
        <v>8483893</v>
      </c>
      <c r="V25" s="1">
        <v>5</v>
      </c>
      <c r="W25" s="241">
        <v>43944</v>
      </c>
      <c r="X25" s="243">
        <v>39.020000000000003</v>
      </c>
      <c r="Y25" s="1" t="s">
        <v>696</v>
      </c>
      <c r="Z25" s="243">
        <v>39.020000000000003</v>
      </c>
      <c r="AA25" s="1" t="s">
        <v>697</v>
      </c>
      <c r="AB25" s="1">
        <v>2020</v>
      </c>
      <c r="AC25" s="1">
        <v>4</v>
      </c>
      <c r="AD25" s="249">
        <v>0</v>
      </c>
      <c r="AE25" s="249">
        <v>0</v>
      </c>
      <c r="AF25" s="249">
        <v>0</v>
      </c>
      <c r="AG25" s="249">
        <v>0</v>
      </c>
      <c r="AH25" s="249">
        <v>0</v>
      </c>
      <c r="AI25" s="249">
        <v>0</v>
      </c>
      <c r="AJ25" s="249">
        <v>0</v>
      </c>
      <c r="AK25">
        <v>0</v>
      </c>
      <c r="AL25" s="249">
        <v>0</v>
      </c>
      <c r="AM25" s="249">
        <v>0</v>
      </c>
      <c r="AN25" s="249">
        <v>0</v>
      </c>
      <c r="AO25" s="249">
        <v>0</v>
      </c>
      <c r="AP25" s="249">
        <v>0</v>
      </c>
      <c r="AQ25" s="249">
        <v>0</v>
      </c>
      <c r="AR25" s="249">
        <v>0</v>
      </c>
      <c r="AS25" s="249">
        <v>0</v>
      </c>
      <c r="AT25" s="249">
        <v>0</v>
      </c>
      <c r="AU25" s="249">
        <v>0</v>
      </c>
      <c r="AV25" s="249">
        <v>0</v>
      </c>
      <c r="AW25" s="249">
        <v>0</v>
      </c>
      <c r="AX25" s="249">
        <v>0</v>
      </c>
      <c r="AY25" s="227">
        <v>39.020000000000003</v>
      </c>
      <c r="AZ25" s="249">
        <v>0</v>
      </c>
      <c r="BA25" s="249">
        <v>0</v>
      </c>
      <c r="BB25">
        <v>39.020000000000003</v>
      </c>
    </row>
    <row r="26" spans="1:54" x14ac:dyDescent="0.25">
      <c r="A26" s="240" t="s">
        <v>687</v>
      </c>
      <c r="B26" s="1" t="s">
        <v>717</v>
      </c>
      <c r="C26" s="241">
        <v>43944</v>
      </c>
      <c r="D26" s="241">
        <v>43945</v>
      </c>
      <c r="E26" s="1" t="s">
        <v>614</v>
      </c>
      <c r="F26" s="1">
        <v>71620</v>
      </c>
      <c r="G26" s="242" t="s">
        <v>770</v>
      </c>
      <c r="H26" s="1" t="s">
        <v>713</v>
      </c>
      <c r="I26" s="1" t="s">
        <v>616</v>
      </c>
      <c r="J26" s="1" t="s">
        <v>617</v>
      </c>
      <c r="K26" s="1">
        <v>92140</v>
      </c>
      <c r="L26" s="1">
        <v>2001</v>
      </c>
      <c r="M26" s="1">
        <v>11363</v>
      </c>
      <c r="N26" s="1" t="s">
        <v>614</v>
      </c>
      <c r="O26" s="1">
        <v>118983</v>
      </c>
      <c r="P26" s="1" t="s">
        <v>618</v>
      </c>
      <c r="Q26" s="1"/>
      <c r="R26" s="249">
        <v>0</v>
      </c>
      <c r="S26" s="1" t="s">
        <v>710</v>
      </c>
      <c r="T26" s="1" t="s">
        <v>718</v>
      </c>
      <c r="U26" s="1">
        <v>8483893</v>
      </c>
      <c r="V26" s="1">
        <v>3</v>
      </c>
      <c r="W26" s="241">
        <v>43944</v>
      </c>
      <c r="X26" s="243">
        <v>-28.02</v>
      </c>
      <c r="Y26" s="1" t="s">
        <v>696</v>
      </c>
      <c r="Z26" s="243">
        <v>-28.02</v>
      </c>
      <c r="AA26" s="1" t="s">
        <v>697</v>
      </c>
      <c r="AB26" s="1">
        <v>2020</v>
      </c>
      <c r="AC26" s="1">
        <v>4</v>
      </c>
      <c r="AD26" s="249">
        <v>0</v>
      </c>
      <c r="AE26" s="249">
        <v>0</v>
      </c>
      <c r="AF26" s="249">
        <v>0</v>
      </c>
      <c r="AG26" s="249">
        <v>0</v>
      </c>
      <c r="AH26" s="249">
        <v>0</v>
      </c>
      <c r="AI26" s="249">
        <v>0</v>
      </c>
      <c r="AJ26" s="249">
        <v>0</v>
      </c>
      <c r="AK26">
        <v>0</v>
      </c>
      <c r="AL26" s="249">
        <v>0</v>
      </c>
      <c r="AM26" s="249">
        <v>0</v>
      </c>
      <c r="AN26" s="249">
        <v>0</v>
      </c>
      <c r="AO26" s="249">
        <v>0</v>
      </c>
      <c r="AP26" s="249">
        <v>0</v>
      </c>
      <c r="AQ26" s="249">
        <v>0</v>
      </c>
      <c r="AR26" s="249">
        <v>0</v>
      </c>
      <c r="AS26" s="249">
        <v>0</v>
      </c>
      <c r="AT26" s="249">
        <v>0</v>
      </c>
      <c r="AU26" s="249">
        <v>0</v>
      </c>
      <c r="AV26" s="249">
        <v>0</v>
      </c>
      <c r="AW26" s="249">
        <v>0</v>
      </c>
      <c r="AX26" s="249">
        <v>0</v>
      </c>
      <c r="AY26" s="227">
        <v>-28.02</v>
      </c>
      <c r="AZ26" s="249">
        <v>0</v>
      </c>
      <c r="BA26" s="249">
        <v>0</v>
      </c>
      <c r="BB26">
        <v>-28.02</v>
      </c>
    </row>
    <row r="27" spans="1:54" x14ac:dyDescent="0.25">
      <c r="A27" s="240" t="s">
        <v>687</v>
      </c>
      <c r="B27" s="1" t="s">
        <v>719</v>
      </c>
      <c r="C27" s="241">
        <v>43944</v>
      </c>
      <c r="D27" s="241">
        <v>43945</v>
      </c>
      <c r="E27" s="1" t="s">
        <v>614</v>
      </c>
      <c r="F27" s="1">
        <v>72805</v>
      </c>
      <c r="G27" s="242" t="s">
        <v>770</v>
      </c>
      <c r="H27" s="1" t="s">
        <v>708</v>
      </c>
      <c r="I27" s="1" t="s">
        <v>616</v>
      </c>
      <c r="J27" s="1" t="s">
        <v>617</v>
      </c>
      <c r="K27" s="1">
        <v>92140</v>
      </c>
      <c r="L27" s="1">
        <v>2001</v>
      </c>
      <c r="M27" s="1">
        <v>11363</v>
      </c>
      <c r="N27" s="1" t="s">
        <v>614</v>
      </c>
      <c r="O27" s="1">
        <v>118983</v>
      </c>
      <c r="P27" s="1" t="s">
        <v>618</v>
      </c>
      <c r="Q27" s="1"/>
      <c r="R27" s="249">
        <v>0</v>
      </c>
      <c r="S27" s="1" t="s">
        <v>710</v>
      </c>
      <c r="T27" s="1" t="s">
        <v>720</v>
      </c>
      <c r="U27" s="1">
        <v>8483893</v>
      </c>
      <c r="V27" s="1">
        <v>1</v>
      </c>
      <c r="W27" s="241">
        <v>43944</v>
      </c>
      <c r="X27" s="243">
        <v>-855.69</v>
      </c>
      <c r="Y27" s="1" t="s">
        <v>696</v>
      </c>
      <c r="Z27" s="243">
        <v>-855.69</v>
      </c>
      <c r="AA27" s="1" t="s">
        <v>697</v>
      </c>
      <c r="AB27" s="1">
        <v>2020</v>
      </c>
      <c r="AC27" s="1">
        <v>4</v>
      </c>
      <c r="AD27" s="249">
        <v>0</v>
      </c>
      <c r="AE27" s="249">
        <v>0</v>
      </c>
      <c r="AF27" s="249">
        <v>0</v>
      </c>
      <c r="AG27" s="249">
        <v>0</v>
      </c>
      <c r="AH27" s="249">
        <v>0</v>
      </c>
      <c r="AI27" s="249">
        <v>0</v>
      </c>
      <c r="AJ27" s="249">
        <v>0</v>
      </c>
      <c r="AK27">
        <v>0</v>
      </c>
      <c r="AL27" s="249">
        <v>0</v>
      </c>
      <c r="AM27" s="249">
        <v>0</v>
      </c>
      <c r="AN27" s="249">
        <v>0</v>
      </c>
      <c r="AO27" s="249">
        <v>0</v>
      </c>
      <c r="AP27" s="249">
        <v>0</v>
      </c>
      <c r="AQ27" s="249">
        <v>0</v>
      </c>
      <c r="AR27" s="249">
        <v>0</v>
      </c>
      <c r="AS27" s="249">
        <v>0</v>
      </c>
      <c r="AT27" s="249">
        <v>0</v>
      </c>
      <c r="AU27" s="249">
        <v>0</v>
      </c>
      <c r="AV27" s="249">
        <v>0</v>
      </c>
      <c r="AW27" s="249">
        <v>0</v>
      </c>
      <c r="AX27" s="249">
        <v>0</v>
      </c>
      <c r="AY27" s="227">
        <v>-855.69</v>
      </c>
      <c r="AZ27" s="249">
        <v>0</v>
      </c>
      <c r="BA27" s="249">
        <v>0</v>
      </c>
      <c r="BB27">
        <v>-855.69</v>
      </c>
    </row>
    <row r="28" spans="1:54" x14ac:dyDescent="0.25">
      <c r="A28" s="240" t="s">
        <v>687</v>
      </c>
      <c r="B28" s="1" t="s">
        <v>721</v>
      </c>
      <c r="C28" s="241">
        <v>43944</v>
      </c>
      <c r="D28" s="241">
        <v>43945</v>
      </c>
      <c r="E28" s="1" t="s">
        <v>614</v>
      </c>
      <c r="F28" s="1">
        <v>71620</v>
      </c>
      <c r="G28" s="242" t="s">
        <v>770</v>
      </c>
      <c r="H28" s="1" t="s">
        <v>713</v>
      </c>
      <c r="I28" s="1" t="s">
        <v>616</v>
      </c>
      <c r="J28" s="1" t="s">
        <v>617</v>
      </c>
      <c r="K28" s="1">
        <v>92140</v>
      </c>
      <c r="L28" s="1">
        <v>2001</v>
      </c>
      <c r="M28" s="1">
        <v>11363</v>
      </c>
      <c r="N28" s="1" t="s">
        <v>614</v>
      </c>
      <c r="O28" s="1">
        <v>118983</v>
      </c>
      <c r="P28" s="1" t="s">
        <v>618</v>
      </c>
      <c r="Q28" s="1"/>
      <c r="R28" s="249">
        <v>0</v>
      </c>
      <c r="S28" s="1" t="s">
        <v>710</v>
      </c>
      <c r="T28" s="1" t="s">
        <v>722</v>
      </c>
      <c r="U28" s="1">
        <v>8483893</v>
      </c>
      <c r="V28" s="1">
        <v>2</v>
      </c>
      <c r="W28" s="241">
        <v>43944</v>
      </c>
      <c r="X28" s="243">
        <v>-39.020000000000003</v>
      </c>
      <c r="Y28" s="1" t="s">
        <v>696</v>
      </c>
      <c r="Z28" s="243">
        <v>-39.020000000000003</v>
      </c>
      <c r="AA28" s="1" t="s">
        <v>697</v>
      </c>
      <c r="AB28" s="1">
        <v>2020</v>
      </c>
      <c r="AC28" s="1">
        <v>4</v>
      </c>
      <c r="AD28" s="249">
        <v>0</v>
      </c>
      <c r="AE28" s="249">
        <v>0</v>
      </c>
      <c r="AF28" s="249">
        <v>0</v>
      </c>
      <c r="AG28" s="249">
        <v>0</v>
      </c>
      <c r="AH28" s="249">
        <v>0</v>
      </c>
      <c r="AI28" s="249">
        <v>0</v>
      </c>
      <c r="AJ28" s="249">
        <v>0</v>
      </c>
      <c r="AK28">
        <v>0</v>
      </c>
      <c r="AL28" s="249">
        <v>0</v>
      </c>
      <c r="AM28" s="249">
        <v>0</v>
      </c>
      <c r="AN28" s="249">
        <v>0</v>
      </c>
      <c r="AO28" s="249">
        <v>0</v>
      </c>
      <c r="AP28" s="249">
        <v>0</v>
      </c>
      <c r="AQ28" s="249">
        <v>0</v>
      </c>
      <c r="AR28" s="249">
        <v>0</v>
      </c>
      <c r="AS28" s="249">
        <v>0</v>
      </c>
      <c r="AT28" s="249">
        <v>0</v>
      </c>
      <c r="AU28" s="249">
        <v>0</v>
      </c>
      <c r="AV28" s="249">
        <v>0</v>
      </c>
      <c r="AW28" s="249">
        <v>0</v>
      </c>
      <c r="AX28" s="249">
        <v>0</v>
      </c>
      <c r="AY28" s="227">
        <v>-39.020000000000003</v>
      </c>
      <c r="AZ28" s="249">
        <v>0</v>
      </c>
      <c r="BA28" s="249">
        <v>0</v>
      </c>
      <c r="BB28">
        <v>-39.020000000000003</v>
      </c>
    </row>
    <row r="29" spans="1:54" x14ac:dyDescent="0.25">
      <c r="A29" s="240" t="s">
        <v>687</v>
      </c>
      <c r="B29" s="1" t="s">
        <v>723</v>
      </c>
      <c r="C29" s="241">
        <v>43965</v>
      </c>
      <c r="D29" s="241">
        <v>43977</v>
      </c>
      <c r="E29" s="1" t="s">
        <v>614</v>
      </c>
      <c r="F29" s="1">
        <v>73105</v>
      </c>
      <c r="G29" s="242" t="s">
        <v>770</v>
      </c>
      <c r="H29" s="1" t="s">
        <v>724</v>
      </c>
      <c r="I29" s="1" t="s">
        <v>616</v>
      </c>
      <c r="J29" s="1" t="s">
        <v>617</v>
      </c>
      <c r="K29" s="1">
        <v>92140</v>
      </c>
      <c r="L29" s="1">
        <v>2001</v>
      </c>
      <c r="M29" s="1">
        <v>11363</v>
      </c>
      <c r="N29" s="1" t="s">
        <v>614</v>
      </c>
      <c r="O29" s="1">
        <v>118983</v>
      </c>
      <c r="P29" s="1" t="s">
        <v>709</v>
      </c>
      <c r="Q29" s="1"/>
      <c r="R29" s="249">
        <v>0</v>
      </c>
      <c r="S29" s="1" t="s">
        <v>725</v>
      </c>
      <c r="T29" s="1" t="s">
        <v>726</v>
      </c>
      <c r="U29" s="1">
        <v>8507669</v>
      </c>
      <c r="V29" s="1">
        <v>1</v>
      </c>
      <c r="W29" s="241">
        <v>43965</v>
      </c>
      <c r="X29" s="243">
        <v>137</v>
      </c>
      <c r="Y29" s="1" t="s">
        <v>696</v>
      </c>
      <c r="Z29" s="243">
        <v>137</v>
      </c>
      <c r="AA29" s="1" t="s">
        <v>697</v>
      </c>
      <c r="AB29" s="1">
        <v>2020</v>
      </c>
      <c r="AC29" s="1">
        <v>5</v>
      </c>
      <c r="AD29" s="249">
        <v>0</v>
      </c>
      <c r="AE29" s="249">
        <v>0</v>
      </c>
      <c r="AF29" s="249">
        <v>0</v>
      </c>
      <c r="AG29" s="249">
        <v>0</v>
      </c>
      <c r="AH29" s="249">
        <v>0</v>
      </c>
      <c r="AI29" s="249">
        <v>0</v>
      </c>
      <c r="AJ29" s="249">
        <v>0</v>
      </c>
      <c r="AK29">
        <v>0</v>
      </c>
      <c r="AL29" s="249">
        <v>0</v>
      </c>
      <c r="AM29" s="249">
        <v>0</v>
      </c>
      <c r="AN29" s="249">
        <v>0</v>
      </c>
      <c r="AO29" s="249">
        <v>0</v>
      </c>
      <c r="AP29" s="249">
        <v>0</v>
      </c>
      <c r="AQ29" s="249">
        <v>0</v>
      </c>
      <c r="AR29" s="249">
        <v>0</v>
      </c>
      <c r="AS29" s="249">
        <v>0</v>
      </c>
      <c r="AT29" s="249">
        <v>0</v>
      </c>
      <c r="AU29" s="249">
        <v>0</v>
      </c>
      <c r="AV29" s="249">
        <v>0</v>
      </c>
      <c r="AW29" s="249">
        <v>0</v>
      </c>
      <c r="AX29" s="249">
        <v>0</v>
      </c>
      <c r="AY29" s="227">
        <v>137</v>
      </c>
      <c r="AZ29" s="249">
        <v>0</v>
      </c>
      <c r="BA29" s="249">
        <v>0</v>
      </c>
      <c r="BB29">
        <v>137</v>
      </c>
    </row>
    <row r="30" spans="1:54" x14ac:dyDescent="0.25">
      <c r="A30" s="240" t="s">
        <v>734</v>
      </c>
      <c r="B30" s="1" t="s">
        <v>735</v>
      </c>
      <c r="C30" s="241">
        <v>43982</v>
      </c>
      <c r="D30" s="241">
        <v>43986</v>
      </c>
      <c r="E30" s="1" t="s">
        <v>614</v>
      </c>
      <c r="F30" s="1">
        <v>71405</v>
      </c>
      <c r="G30" s="242" t="s">
        <v>770</v>
      </c>
      <c r="H30" s="1" t="s">
        <v>736</v>
      </c>
      <c r="I30" s="1" t="s">
        <v>616</v>
      </c>
      <c r="J30" s="1" t="s">
        <v>617</v>
      </c>
      <c r="K30" s="1">
        <v>92140</v>
      </c>
      <c r="L30" s="1">
        <v>2001</v>
      </c>
      <c r="M30" s="1">
        <v>11363</v>
      </c>
      <c r="N30" s="1" t="s">
        <v>614</v>
      </c>
      <c r="O30" s="1">
        <v>118983</v>
      </c>
      <c r="P30" s="1" t="s">
        <v>737</v>
      </c>
      <c r="Q30" s="1"/>
      <c r="R30" s="249">
        <v>0</v>
      </c>
      <c r="S30" s="1" t="s">
        <v>739</v>
      </c>
      <c r="T30" s="1" t="s">
        <v>739</v>
      </c>
      <c r="U30" s="1" t="s">
        <v>740</v>
      </c>
      <c r="V30" s="1">
        <v>177</v>
      </c>
      <c r="W30" s="241">
        <v>43982</v>
      </c>
      <c r="X30" s="243">
        <v>313701.13</v>
      </c>
      <c r="Y30" s="1" t="s">
        <v>625</v>
      </c>
      <c r="Z30" s="243">
        <v>1638.13</v>
      </c>
      <c r="AA30" s="1" t="s">
        <v>741</v>
      </c>
      <c r="AB30" s="1">
        <v>2020</v>
      </c>
      <c r="AC30" s="1">
        <v>5</v>
      </c>
      <c r="AD30" s="249">
        <v>0</v>
      </c>
      <c r="AE30" s="249">
        <v>0</v>
      </c>
      <c r="AF30" s="249">
        <v>0</v>
      </c>
      <c r="AG30" s="249">
        <v>0</v>
      </c>
      <c r="AH30" s="249">
        <v>0</v>
      </c>
      <c r="AI30" s="249">
        <v>0</v>
      </c>
      <c r="AJ30" s="249">
        <v>0</v>
      </c>
      <c r="AK30">
        <v>0</v>
      </c>
      <c r="AL30" s="249">
        <v>0</v>
      </c>
      <c r="AM30" s="249">
        <v>0</v>
      </c>
      <c r="AN30" s="249">
        <v>0</v>
      </c>
      <c r="AO30" s="249">
        <v>0</v>
      </c>
      <c r="AP30" s="249">
        <v>0</v>
      </c>
      <c r="AQ30" s="249">
        <v>0</v>
      </c>
      <c r="AR30" s="249">
        <v>0</v>
      </c>
      <c r="AS30" s="249">
        <v>0</v>
      </c>
      <c r="AT30" s="249">
        <v>0</v>
      </c>
      <c r="AU30" s="249">
        <v>0</v>
      </c>
      <c r="AV30" s="249">
        <v>0</v>
      </c>
      <c r="AW30" s="249">
        <v>0</v>
      </c>
      <c r="AX30" s="227">
        <v>1638.13</v>
      </c>
      <c r="AY30">
        <v>0</v>
      </c>
      <c r="AZ30" s="249">
        <v>0</v>
      </c>
      <c r="BA30" s="249">
        <v>0</v>
      </c>
      <c r="BB30">
        <v>1638.13</v>
      </c>
    </row>
    <row r="31" spans="1:54" x14ac:dyDescent="0.25">
      <c r="A31" s="240" t="s">
        <v>734</v>
      </c>
      <c r="B31" s="1" t="s">
        <v>742</v>
      </c>
      <c r="C31" s="241">
        <v>43982</v>
      </c>
      <c r="D31" s="241">
        <v>43986</v>
      </c>
      <c r="E31" s="1" t="s">
        <v>614</v>
      </c>
      <c r="F31" s="1">
        <v>71440</v>
      </c>
      <c r="G31" s="242" t="s">
        <v>770</v>
      </c>
      <c r="H31" s="1" t="s">
        <v>743</v>
      </c>
      <c r="I31" s="1" t="s">
        <v>616</v>
      </c>
      <c r="J31" s="1" t="s">
        <v>617</v>
      </c>
      <c r="K31" s="1">
        <v>92140</v>
      </c>
      <c r="L31" s="1">
        <v>2001</v>
      </c>
      <c r="M31" s="1">
        <v>11363</v>
      </c>
      <c r="N31" s="1" t="s">
        <v>614</v>
      </c>
      <c r="O31" s="1">
        <v>118983</v>
      </c>
      <c r="P31" s="1" t="s">
        <v>737</v>
      </c>
      <c r="Q31" s="1"/>
      <c r="R31" s="249">
        <v>0</v>
      </c>
      <c r="S31" s="1" t="s">
        <v>739</v>
      </c>
      <c r="T31" s="1" t="s">
        <v>739</v>
      </c>
      <c r="U31" s="1" t="s">
        <v>744</v>
      </c>
      <c r="V31" s="1">
        <v>95</v>
      </c>
      <c r="W31" s="241">
        <v>43982</v>
      </c>
      <c r="X31" s="243">
        <v>10430.17</v>
      </c>
      <c r="Y31" s="1" t="s">
        <v>625</v>
      </c>
      <c r="Z31" s="243">
        <v>54.47</v>
      </c>
      <c r="AA31" s="1" t="s">
        <v>741</v>
      </c>
      <c r="AB31" s="1">
        <v>2020</v>
      </c>
      <c r="AC31" s="1">
        <v>5</v>
      </c>
      <c r="AD31" s="249">
        <v>0</v>
      </c>
      <c r="AE31" s="249">
        <v>0</v>
      </c>
      <c r="AF31" s="249">
        <v>0</v>
      </c>
      <c r="AG31" s="249">
        <v>0</v>
      </c>
      <c r="AH31" s="249">
        <v>0</v>
      </c>
      <c r="AI31" s="249">
        <v>0</v>
      </c>
      <c r="AJ31" s="249">
        <v>0</v>
      </c>
      <c r="AK31">
        <v>0</v>
      </c>
      <c r="AL31" s="249">
        <v>0</v>
      </c>
      <c r="AM31" s="249">
        <v>0</v>
      </c>
      <c r="AN31" s="249">
        <v>0</v>
      </c>
      <c r="AO31" s="249">
        <v>0</v>
      </c>
      <c r="AP31" s="249">
        <v>0</v>
      </c>
      <c r="AQ31" s="249">
        <v>0</v>
      </c>
      <c r="AR31" s="249">
        <v>0</v>
      </c>
      <c r="AS31" s="249">
        <v>0</v>
      </c>
      <c r="AT31" s="249">
        <v>0</v>
      </c>
      <c r="AU31" s="249">
        <v>0</v>
      </c>
      <c r="AV31" s="249">
        <v>0</v>
      </c>
      <c r="AW31" s="249">
        <v>0</v>
      </c>
      <c r="AX31" s="227">
        <v>54.47</v>
      </c>
      <c r="AY31">
        <v>0</v>
      </c>
      <c r="AZ31" s="249">
        <v>0</v>
      </c>
      <c r="BA31" s="249">
        <v>0</v>
      </c>
      <c r="BB31">
        <v>54.47</v>
      </c>
    </row>
    <row r="32" spans="1:54" x14ac:dyDescent="0.25">
      <c r="A32" s="240" t="s">
        <v>734</v>
      </c>
      <c r="B32" s="1" t="s">
        <v>745</v>
      </c>
      <c r="C32" s="241">
        <v>43982</v>
      </c>
      <c r="D32" s="241">
        <v>43986</v>
      </c>
      <c r="E32" s="1" t="s">
        <v>614</v>
      </c>
      <c r="F32" s="1">
        <v>71410</v>
      </c>
      <c r="G32" s="242" t="s">
        <v>770</v>
      </c>
      <c r="H32" s="1" t="s">
        <v>746</v>
      </c>
      <c r="I32" s="1" t="s">
        <v>616</v>
      </c>
      <c r="J32" s="1" t="s">
        <v>617</v>
      </c>
      <c r="K32" s="1">
        <v>92140</v>
      </c>
      <c r="L32" s="1">
        <v>2001</v>
      </c>
      <c r="M32" s="1">
        <v>11363</v>
      </c>
      <c r="N32" s="1" t="s">
        <v>614</v>
      </c>
      <c r="O32" s="1">
        <v>118983</v>
      </c>
      <c r="P32" s="1" t="s">
        <v>737</v>
      </c>
      <c r="Q32" s="1"/>
      <c r="R32" s="249">
        <v>0</v>
      </c>
      <c r="S32" s="1" t="s">
        <v>739</v>
      </c>
      <c r="T32" s="1" t="s">
        <v>739</v>
      </c>
      <c r="U32" s="1" t="s">
        <v>744</v>
      </c>
      <c r="V32" s="1">
        <v>85</v>
      </c>
      <c r="W32" s="241">
        <v>43982</v>
      </c>
      <c r="X32" s="243">
        <v>1303.77</v>
      </c>
      <c r="Y32" s="1" t="s">
        <v>625</v>
      </c>
      <c r="Z32" s="243">
        <v>6.81</v>
      </c>
      <c r="AA32" s="1" t="s">
        <v>741</v>
      </c>
      <c r="AB32" s="1">
        <v>2020</v>
      </c>
      <c r="AC32" s="1">
        <v>5</v>
      </c>
      <c r="AD32" s="249">
        <v>0</v>
      </c>
      <c r="AE32" s="249">
        <v>0</v>
      </c>
      <c r="AF32" s="249">
        <v>0</v>
      </c>
      <c r="AG32" s="249">
        <v>0</v>
      </c>
      <c r="AH32" s="249">
        <v>0</v>
      </c>
      <c r="AI32" s="249">
        <v>0</v>
      </c>
      <c r="AJ32" s="249">
        <v>0</v>
      </c>
      <c r="AK32">
        <v>0</v>
      </c>
      <c r="AL32" s="249">
        <v>0</v>
      </c>
      <c r="AM32" s="249">
        <v>0</v>
      </c>
      <c r="AN32" s="249">
        <v>0</v>
      </c>
      <c r="AO32" s="249">
        <v>0</v>
      </c>
      <c r="AP32" s="249">
        <v>0</v>
      </c>
      <c r="AQ32" s="249">
        <v>0</v>
      </c>
      <c r="AR32" s="249">
        <v>0</v>
      </c>
      <c r="AS32" s="249">
        <v>0</v>
      </c>
      <c r="AT32" s="249">
        <v>0</v>
      </c>
      <c r="AU32" s="249">
        <v>0</v>
      </c>
      <c r="AV32" s="249">
        <v>0</v>
      </c>
      <c r="AW32" s="249">
        <v>0</v>
      </c>
      <c r="AX32" s="227">
        <v>6.81</v>
      </c>
      <c r="AY32">
        <v>0</v>
      </c>
      <c r="AZ32" s="249">
        <v>0</v>
      </c>
      <c r="BA32" s="249">
        <v>0</v>
      </c>
      <c r="BB32">
        <v>6.81</v>
      </c>
    </row>
    <row r="33" spans="1:54" x14ac:dyDescent="0.25">
      <c r="A33" s="240" t="s">
        <v>734</v>
      </c>
      <c r="B33" s="1" t="s">
        <v>747</v>
      </c>
      <c r="C33" s="241">
        <v>43982</v>
      </c>
      <c r="D33" s="241">
        <v>43986</v>
      </c>
      <c r="E33" s="1" t="s">
        <v>614</v>
      </c>
      <c r="F33" s="1">
        <v>71415</v>
      </c>
      <c r="G33" s="242" t="s">
        <v>770</v>
      </c>
      <c r="H33" s="1" t="s">
        <v>748</v>
      </c>
      <c r="I33" s="1" t="s">
        <v>616</v>
      </c>
      <c r="J33" s="1" t="s">
        <v>617</v>
      </c>
      <c r="K33" s="1">
        <v>92140</v>
      </c>
      <c r="L33" s="1">
        <v>2001</v>
      </c>
      <c r="M33" s="1">
        <v>11363</v>
      </c>
      <c r="N33" s="1" t="s">
        <v>614</v>
      </c>
      <c r="O33" s="1">
        <v>118983</v>
      </c>
      <c r="P33" s="1" t="s">
        <v>737</v>
      </c>
      <c r="Q33" s="1"/>
      <c r="R33" s="249">
        <v>0</v>
      </c>
      <c r="S33" s="1" t="s">
        <v>739</v>
      </c>
      <c r="T33" s="1" t="s">
        <v>739</v>
      </c>
      <c r="U33" s="1" t="s">
        <v>744</v>
      </c>
      <c r="V33" s="1">
        <v>90</v>
      </c>
      <c r="W33" s="241">
        <v>43982</v>
      </c>
      <c r="X33" s="243">
        <v>14341.48</v>
      </c>
      <c r="Y33" s="1" t="s">
        <v>625</v>
      </c>
      <c r="Z33" s="243">
        <v>74.89</v>
      </c>
      <c r="AA33" s="1" t="s">
        <v>741</v>
      </c>
      <c r="AB33" s="1">
        <v>2020</v>
      </c>
      <c r="AC33" s="1">
        <v>5</v>
      </c>
      <c r="AD33" s="249">
        <v>0</v>
      </c>
      <c r="AE33" s="249">
        <v>0</v>
      </c>
      <c r="AF33" s="249">
        <v>0</v>
      </c>
      <c r="AG33" s="249">
        <v>0</v>
      </c>
      <c r="AH33" s="249">
        <v>0</v>
      </c>
      <c r="AI33" s="249">
        <v>0</v>
      </c>
      <c r="AJ33" s="249">
        <v>0</v>
      </c>
      <c r="AK33">
        <v>0</v>
      </c>
      <c r="AL33" s="249">
        <v>0</v>
      </c>
      <c r="AM33" s="249">
        <v>0</v>
      </c>
      <c r="AN33" s="249">
        <v>0</v>
      </c>
      <c r="AO33" s="249">
        <v>0</v>
      </c>
      <c r="AP33" s="249">
        <v>0</v>
      </c>
      <c r="AQ33" s="249">
        <v>0</v>
      </c>
      <c r="AR33" s="249">
        <v>0</v>
      </c>
      <c r="AS33" s="249">
        <v>0</v>
      </c>
      <c r="AT33" s="249">
        <v>0</v>
      </c>
      <c r="AU33" s="249">
        <v>0</v>
      </c>
      <c r="AV33" s="249">
        <v>0</v>
      </c>
      <c r="AW33" s="249">
        <v>0</v>
      </c>
      <c r="AX33" s="227">
        <v>74.89</v>
      </c>
      <c r="AY33">
        <v>0</v>
      </c>
      <c r="AZ33" s="249">
        <v>0</v>
      </c>
      <c r="BA33" s="249">
        <v>0</v>
      </c>
      <c r="BB33">
        <v>74.89</v>
      </c>
    </row>
    <row r="34" spans="1:54" x14ac:dyDescent="0.25">
      <c r="A34" s="240" t="s">
        <v>755</v>
      </c>
      <c r="B34" s="1" t="s">
        <v>756</v>
      </c>
      <c r="C34" s="241">
        <v>43909</v>
      </c>
      <c r="D34" s="241">
        <v>43910</v>
      </c>
      <c r="E34" s="1" t="s">
        <v>614</v>
      </c>
      <c r="F34" s="1">
        <v>71615</v>
      </c>
      <c r="G34" s="242" t="s">
        <v>770</v>
      </c>
      <c r="H34" s="1" t="s">
        <v>757</v>
      </c>
      <c r="I34" s="1" t="s">
        <v>616</v>
      </c>
      <c r="J34" s="1" t="s">
        <v>617</v>
      </c>
      <c r="K34" s="1">
        <v>92140</v>
      </c>
      <c r="L34" s="1">
        <v>2001</v>
      </c>
      <c r="M34" s="1">
        <v>11363</v>
      </c>
      <c r="N34" s="1" t="s">
        <v>614</v>
      </c>
      <c r="O34" s="1">
        <v>118983</v>
      </c>
      <c r="P34" s="1" t="s">
        <v>618</v>
      </c>
      <c r="Q34" s="1"/>
      <c r="R34" s="249">
        <v>0</v>
      </c>
      <c r="S34" s="1" t="s">
        <v>759</v>
      </c>
      <c r="T34" s="1">
        <v>0</v>
      </c>
      <c r="U34" s="1" t="s">
        <v>760</v>
      </c>
      <c r="V34" s="1">
        <v>2</v>
      </c>
      <c r="W34" s="241">
        <v>43909</v>
      </c>
      <c r="X34" s="243">
        <v>-46618.239999999998</v>
      </c>
      <c r="Y34" s="1" t="s">
        <v>636</v>
      </c>
      <c r="Z34" s="243">
        <v>-1472</v>
      </c>
      <c r="AA34" s="1" t="s">
        <v>754</v>
      </c>
      <c r="AB34" s="1">
        <v>2020</v>
      </c>
      <c r="AC34" s="1">
        <v>3</v>
      </c>
      <c r="AD34" s="249">
        <v>0</v>
      </c>
      <c r="AE34" s="249">
        <v>0</v>
      </c>
      <c r="AF34" s="249">
        <v>0</v>
      </c>
      <c r="AG34" s="249">
        <v>0</v>
      </c>
      <c r="AH34" s="249">
        <v>0</v>
      </c>
      <c r="AI34" s="249">
        <v>0</v>
      </c>
      <c r="AJ34" s="249">
        <v>0</v>
      </c>
      <c r="AK34">
        <v>0</v>
      </c>
      <c r="AL34" s="249">
        <v>0</v>
      </c>
      <c r="AM34" s="249">
        <v>0</v>
      </c>
      <c r="AN34" s="249">
        <v>0</v>
      </c>
      <c r="AO34" s="249">
        <v>0</v>
      </c>
      <c r="AP34" s="249">
        <v>0</v>
      </c>
      <c r="AQ34" s="249">
        <v>0</v>
      </c>
      <c r="AR34" s="249">
        <v>0</v>
      </c>
      <c r="AS34" s="249">
        <v>0</v>
      </c>
      <c r="AT34" s="249">
        <v>0</v>
      </c>
      <c r="AU34" s="249">
        <v>0</v>
      </c>
      <c r="AV34" s="249">
        <v>0</v>
      </c>
      <c r="AW34" s="249">
        <v>0</v>
      </c>
      <c r="AX34" s="249">
        <v>0</v>
      </c>
      <c r="AY34" s="227">
        <v>-1472</v>
      </c>
      <c r="AZ34" s="249">
        <v>0</v>
      </c>
      <c r="BA34" s="249">
        <v>0</v>
      </c>
      <c r="BB34">
        <v>-1472</v>
      </c>
    </row>
    <row r="35" spans="1:54" x14ac:dyDescent="0.25">
      <c r="A35" s="240" t="s">
        <v>755</v>
      </c>
      <c r="B35" s="1" t="s">
        <v>761</v>
      </c>
      <c r="C35" s="241">
        <v>43909</v>
      </c>
      <c r="D35" s="241">
        <v>43910</v>
      </c>
      <c r="E35" s="1" t="s">
        <v>614</v>
      </c>
      <c r="F35" s="1">
        <v>71615</v>
      </c>
      <c r="G35" s="242" t="s">
        <v>770</v>
      </c>
      <c r="H35" s="1" t="s">
        <v>757</v>
      </c>
      <c r="I35" s="1" t="s">
        <v>616</v>
      </c>
      <c r="J35" s="1" t="s">
        <v>617</v>
      </c>
      <c r="K35" s="1">
        <v>92140</v>
      </c>
      <c r="L35" s="1">
        <v>2001</v>
      </c>
      <c r="M35" s="1">
        <v>11363</v>
      </c>
      <c r="N35" s="1" t="s">
        <v>614</v>
      </c>
      <c r="O35" s="1">
        <v>118983</v>
      </c>
      <c r="P35" s="1" t="s">
        <v>618</v>
      </c>
      <c r="Q35" s="1"/>
      <c r="R35" s="249">
        <v>0</v>
      </c>
      <c r="S35" s="1" t="s">
        <v>762</v>
      </c>
      <c r="T35" s="1">
        <v>0</v>
      </c>
      <c r="U35" s="1" t="s">
        <v>760</v>
      </c>
      <c r="V35" s="1">
        <v>3</v>
      </c>
      <c r="W35" s="241">
        <v>43909</v>
      </c>
      <c r="X35" s="243">
        <v>-46618.239999999998</v>
      </c>
      <c r="Y35" s="1" t="s">
        <v>636</v>
      </c>
      <c r="Z35" s="243">
        <v>-1472</v>
      </c>
      <c r="AA35" s="1" t="s">
        <v>754</v>
      </c>
      <c r="AB35" s="1">
        <v>2020</v>
      </c>
      <c r="AC35" s="1">
        <v>3</v>
      </c>
      <c r="AD35" s="249">
        <v>0</v>
      </c>
      <c r="AE35" s="249">
        <v>0</v>
      </c>
      <c r="AF35" s="249">
        <v>0</v>
      </c>
      <c r="AG35" s="249">
        <v>0</v>
      </c>
      <c r="AH35" s="249">
        <v>0</v>
      </c>
      <c r="AI35" s="249">
        <v>0</v>
      </c>
      <c r="AJ35" s="249">
        <v>0</v>
      </c>
      <c r="AK35">
        <v>0</v>
      </c>
      <c r="AL35" s="249">
        <v>0</v>
      </c>
      <c r="AM35" s="249">
        <v>0</v>
      </c>
      <c r="AN35" s="249">
        <v>0</v>
      </c>
      <c r="AO35" s="249">
        <v>0</v>
      </c>
      <c r="AP35" s="249">
        <v>0</v>
      </c>
      <c r="AQ35" s="249">
        <v>0</v>
      </c>
      <c r="AR35" s="249">
        <v>0</v>
      </c>
      <c r="AS35" s="249">
        <v>0</v>
      </c>
      <c r="AT35" s="249">
        <v>0</v>
      </c>
      <c r="AU35" s="249">
        <v>0</v>
      </c>
      <c r="AV35" s="249">
        <v>0</v>
      </c>
      <c r="AW35" s="249">
        <v>0</v>
      </c>
      <c r="AX35" s="249">
        <v>0</v>
      </c>
      <c r="AY35" s="227">
        <v>-1472</v>
      </c>
      <c r="AZ35" s="249">
        <v>0</v>
      </c>
      <c r="BA35" s="249">
        <v>0</v>
      </c>
      <c r="BB35">
        <v>-1472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K230"/>
  <sheetViews>
    <sheetView showGridLines="0" showZeros="0" tabSelected="1" topLeftCell="B10" zoomScale="80" zoomScaleNormal="80" workbookViewId="0">
      <selection activeCell="I96" sqref="I96"/>
    </sheetView>
  </sheetViews>
  <sheetFormatPr defaultColWidth="9.140625" defaultRowHeight="15" x14ac:dyDescent="0.25"/>
  <cols>
    <col min="1" max="1" width="9.140625" style="45"/>
    <col min="2" max="2" width="30.7109375" style="45" customWidth="1"/>
    <col min="3" max="3" width="32.42578125" style="45" customWidth="1"/>
    <col min="4" max="5" width="23.140625" style="45" customWidth="1"/>
    <col min="6" max="6" width="23.140625" style="45" hidden="1" customWidth="1"/>
    <col min="7" max="7" width="23.140625" style="45" customWidth="1"/>
    <col min="8" max="8" width="22.42578125" style="45" customWidth="1"/>
    <col min="9" max="9" width="22.42578125" style="196"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1" ht="47.25" customHeight="1" x14ac:dyDescent="0.7">
      <c r="B2" s="276" t="s">
        <v>546</v>
      </c>
      <c r="C2" s="276"/>
      <c r="D2" s="276"/>
      <c r="E2" s="276"/>
      <c r="F2" s="43"/>
      <c r="G2" s="43"/>
      <c r="H2" s="44"/>
      <c r="I2" s="195"/>
      <c r="J2" s="44"/>
    </row>
    <row r="3" spans="2:11" ht="15.75" x14ac:dyDescent="0.25">
      <c r="B3" s="48"/>
    </row>
    <row r="4" spans="2:11" ht="16.5" thickBot="1" x14ac:dyDescent="0.3">
      <c r="B4" s="48"/>
    </row>
    <row r="5" spans="2:11" ht="36.75" customHeight="1" x14ac:dyDescent="0.55000000000000004">
      <c r="B5" s="136" t="s">
        <v>15</v>
      </c>
      <c r="C5" s="137"/>
      <c r="D5" s="137"/>
      <c r="E5" s="137"/>
      <c r="F5" s="137"/>
      <c r="G5" s="137"/>
      <c r="H5" s="138"/>
      <c r="I5" s="197"/>
      <c r="J5" s="139"/>
    </row>
    <row r="6" spans="2:11" ht="175.5" customHeight="1" thickBot="1" x14ac:dyDescent="0.4">
      <c r="B6" s="271" t="s">
        <v>569</v>
      </c>
      <c r="C6" s="272"/>
      <c r="D6" s="272"/>
      <c r="E6" s="272"/>
      <c r="F6" s="272"/>
      <c r="G6" s="272"/>
      <c r="H6" s="272"/>
      <c r="I6" s="273"/>
      <c r="J6" s="274"/>
    </row>
    <row r="7" spans="2:11" x14ac:dyDescent="0.25">
      <c r="B7" s="49"/>
    </row>
    <row r="8" spans="2:11" ht="15.75" thickBot="1" x14ac:dyDescent="0.3"/>
    <row r="9" spans="2:11" ht="27" customHeight="1" thickBot="1" x14ac:dyDescent="0.45">
      <c r="B9" s="277" t="s">
        <v>177</v>
      </c>
      <c r="C9" s="278"/>
      <c r="D9" s="278"/>
      <c r="E9" s="278"/>
      <c r="F9" s="278"/>
      <c r="G9" s="278"/>
      <c r="H9" s="279"/>
      <c r="I9" s="210"/>
    </row>
    <row r="11" spans="2:11" ht="25.5" customHeight="1" x14ac:dyDescent="0.25">
      <c r="D11" s="50"/>
      <c r="E11" s="50"/>
      <c r="F11" s="50"/>
      <c r="G11" s="50"/>
      <c r="H11" s="47"/>
      <c r="I11" s="198"/>
      <c r="J11" s="46"/>
      <c r="K11" s="46"/>
    </row>
    <row r="12" spans="2:11" ht="99.75" customHeight="1" x14ac:dyDescent="0.25">
      <c r="B12" s="57" t="s">
        <v>563</v>
      </c>
      <c r="C12" s="57" t="s">
        <v>564</v>
      </c>
      <c r="D12" s="57" t="s">
        <v>565</v>
      </c>
      <c r="E12" s="57" t="s">
        <v>566</v>
      </c>
      <c r="F12" s="57" t="s">
        <v>567</v>
      </c>
      <c r="G12" s="120" t="s">
        <v>65</v>
      </c>
      <c r="H12" s="57" t="s">
        <v>568</v>
      </c>
      <c r="I12" s="211" t="s">
        <v>573</v>
      </c>
      <c r="J12" s="57" t="s">
        <v>20</v>
      </c>
      <c r="K12" s="56"/>
    </row>
    <row r="13" spans="2:11" ht="18.75" customHeight="1" x14ac:dyDescent="0.25">
      <c r="B13" s="57"/>
      <c r="C13" s="57"/>
      <c r="D13" s="89" t="s">
        <v>579</v>
      </c>
      <c r="E13" s="89" t="s">
        <v>784</v>
      </c>
      <c r="F13" s="89"/>
      <c r="G13" s="120"/>
      <c r="H13" s="57"/>
      <c r="I13" s="199"/>
      <c r="J13" s="57"/>
      <c r="K13" s="56"/>
    </row>
    <row r="14" spans="2:11" ht="51" customHeight="1" x14ac:dyDescent="0.25">
      <c r="B14" s="117" t="s">
        <v>0</v>
      </c>
      <c r="C14" s="270" t="s">
        <v>785</v>
      </c>
      <c r="D14" s="270"/>
      <c r="E14" s="270"/>
      <c r="F14" s="270"/>
      <c r="G14" s="270"/>
      <c r="H14" s="270"/>
      <c r="I14" s="268"/>
      <c r="J14" s="270"/>
      <c r="K14" s="20"/>
    </row>
    <row r="15" spans="2:11" ht="51" customHeight="1" x14ac:dyDescent="0.25">
      <c r="B15" s="117" t="s">
        <v>1</v>
      </c>
      <c r="C15" s="280" t="s">
        <v>786</v>
      </c>
      <c r="D15" s="281"/>
      <c r="E15" s="281"/>
      <c r="F15" s="281"/>
      <c r="G15" s="281"/>
      <c r="H15" s="281"/>
      <c r="I15" s="266"/>
      <c r="J15" s="281"/>
      <c r="K15" s="59"/>
    </row>
    <row r="16" spans="2:11" ht="141.75" x14ac:dyDescent="0.25">
      <c r="B16" s="174" t="s">
        <v>2</v>
      </c>
      <c r="C16" s="245" t="s">
        <v>787</v>
      </c>
      <c r="D16" s="21">
        <v>63064.75</v>
      </c>
      <c r="E16" s="21"/>
      <c r="F16" s="21"/>
      <c r="G16" s="154">
        <f>SUM(D16:F16)</f>
        <v>63064.75</v>
      </c>
      <c r="H16" s="251">
        <v>1</v>
      </c>
      <c r="I16" s="200">
        <v>98618.670000000013</v>
      </c>
      <c r="J16" s="134"/>
      <c r="K16" s="60"/>
    </row>
    <row r="17" spans="1:11" ht="157.5" x14ac:dyDescent="0.25">
      <c r="B17" s="174" t="s">
        <v>3</v>
      </c>
      <c r="C17" s="245" t="s">
        <v>788</v>
      </c>
      <c r="D17" s="21">
        <v>60000</v>
      </c>
      <c r="E17" s="21"/>
      <c r="F17" s="21"/>
      <c r="G17" s="154">
        <f t="shared" ref="G17:G23" si="0">SUM(D17:F17)</f>
        <v>60000</v>
      </c>
      <c r="H17" s="151">
        <v>1</v>
      </c>
      <c r="I17" s="216">
        <v>55858.590000000004</v>
      </c>
      <c r="J17" s="134"/>
      <c r="K17" s="60"/>
    </row>
    <row r="18" spans="1:11" ht="78.75" x14ac:dyDescent="0.25">
      <c r="B18" s="174" t="s">
        <v>4</v>
      </c>
      <c r="C18" s="245" t="s">
        <v>789</v>
      </c>
      <c r="D18" s="21">
        <v>25921.89</v>
      </c>
      <c r="E18" s="21"/>
      <c r="F18" s="21"/>
      <c r="G18" s="154">
        <f t="shared" si="0"/>
        <v>25921.89</v>
      </c>
      <c r="H18" s="151">
        <v>1</v>
      </c>
      <c r="I18" s="200">
        <v>20275.28</v>
      </c>
      <c r="J18" s="134"/>
      <c r="K18" s="60"/>
    </row>
    <row r="19" spans="1:11" ht="94.5" x14ac:dyDescent="0.25">
      <c r="B19" s="174" t="s">
        <v>34</v>
      </c>
      <c r="C19" s="245" t="s">
        <v>790</v>
      </c>
      <c r="D19" s="21">
        <v>32000</v>
      </c>
      <c r="E19" s="21"/>
      <c r="F19" s="21"/>
      <c r="G19" s="154">
        <f t="shared" si="0"/>
        <v>32000</v>
      </c>
      <c r="H19" s="151">
        <v>1</v>
      </c>
      <c r="I19" s="200">
        <v>13545.199999999999</v>
      </c>
      <c r="J19" s="134"/>
      <c r="K19" s="60"/>
    </row>
    <row r="20" spans="1:11" ht="141.75" x14ac:dyDescent="0.25">
      <c r="B20" s="174" t="s">
        <v>35</v>
      </c>
      <c r="C20" s="245" t="s">
        <v>791</v>
      </c>
      <c r="D20" s="21">
        <v>30000</v>
      </c>
      <c r="E20" s="21"/>
      <c r="F20" s="21"/>
      <c r="G20" s="154">
        <f t="shared" si="0"/>
        <v>30000</v>
      </c>
      <c r="H20" s="151">
        <v>1</v>
      </c>
      <c r="I20" s="200">
        <v>31633.69</v>
      </c>
      <c r="J20" s="134"/>
      <c r="K20" s="60"/>
    </row>
    <row r="21" spans="1:11" ht="94.5" x14ac:dyDescent="0.25">
      <c r="B21" s="174" t="s">
        <v>36</v>
      </c>
      <c r="C21" s="245" t="s">
        <v>792</v>
      </c>
      <c r="D21" s="21">
        <v>48779.03</v>
      </c>
      <c r="E21" s="21"/>
      <c r="F21" s="21"/>
      <c r="G21" s="154">
        <f t="shared" si="0"/>
        <v>48779.03</v>
      </c>
      <c r="H21" s="151">
        <v>1</v>
      </c>
      <c r="I21" s="200">
        <v>46932.15</v>
      </c>
      <c r="J21" s="134"/>
      <c r="K21" s="60"/>
    </row>
    <row r="22" spans="1:11" ht="63" x14ac:dyDescent="0.25">
      <c r="B22" s="174" t="s">
        <v>37</v>
      </c>
      <c r="C22" s="246" t="s">
        <v>793</v>
      </c>
      <c r="D22" s="22">
        <v>34550.46</v>
      </c>
      <c r="E22" s="22"/>
      <c r="F22" s="22"/>
      <c r="G22" s="154">
        <f t="shared" si="0"/>
        <v>34550.46</v>
      </c>
      <c r="H22" s="152">
        <v>1</v>
      </c>
      <c r="I22" s="201">
        <v>24457.15</v>
      </c>
      <c r="J22" s="135"/>
      <c r="K22" s="60"/>
    </row>
    <row r="23" spans="1:11" ht="15.75" x14ac:dyDescent="0.25">
      <c r="A23" s="46"/>
      <c r="B23" s="174" t="s">
        <v>38</v>
      </c>
      <c r="C23" s="55"/>
      <c r="D23" s="22"/>
      <c r="E23" s="22"/>
      <c r="F23" s="22"/>
      <c r="G23" s="154">
        <f t="shared" si="0"/>
        <v>0</v>
      </c>
      <c r="H23" s="152"/>
      <c r="I23" s="201"/>
      <c r="J23" s="135"/>
      <c r="K23" s="47"/>
    </row>
    <row r="24" spans="1:11" ht="15.75" x14ac:dyDescent="0.25">
      <c r="A24" s="46"/>
      <c r="C24" s="117" t="s">
        <v>176</v>
      </c>
      <c r="D24" s="23">
        <f>SUM(D16:D23)</f>
        <v>294316.13</v>
      </c>
      <c r="E24" s="23">
        <f>SUM(E16:E23)</f>
        <v>0</v>
      </c>
      <c r="F24" s="23">
        <f>SUM(F16:F23)</f>
        <v>0</v>
      </c>
      <c r="G24" s="23">
        <f>SUM(G16:G23)</f>
        <v>294316.13</v>
      </c>
      <c r="H24" s="140">
        <f>(H16*G16)+(H17*G17)+(H18*G18)+(H19*G19)+(H20*G20)+(H21*G21)+(H22*G22)+(H23*G23)</f>
        <v>294316.13</v>
      </c>
      <c r="I24" s="140">
        <f>SUM(I16:I23)</f>
        <v>291320.73000000004</v>
      </c>
      <c r="J24" s="135"/>
      <c r="K24" s="62"/>
    </row>
    <row r="25" spans="1:11" ht="51" customHeight="1" x14ac:dyDescent="0.25">
      <c r="A25" s="46"/>
      <c r="B25" s="117" t="s">
        <v>5</v>
      </c>
      <c r="C25" s="269" t="s">
        <v>794</v>
      </c>
      <c r="D25" s="265"/>
      <c r="E25" s="265"/>
      <c r="F25" s="265"/>
      <c r="G25" s="265"/>
      <c r="H25" s="265"/>
      <c r="I25" s="266"/>
      <c r="J25" s="265"/>
      <c r="K25" s="59"/>
    </row>
    <row r="26" spans="1:11" ht="236.25" x14ac:dyDescent="0.25">
      <c r="A26" s="46"/>
      <c r="B26" s="174" t="s">
        <v>45</v>
      </c>
      <c r="C26" s="245" t="s">
        <v>795</v>
      </c>
      <c r="D26" s="21">
        <v>88379.03</v>
      </c>
      <c r="E26" s="21"/>
      <c r="F26" s="21"/>
      <c r="G26" s="154">
        <f>SUM(D26:F26)</f>
        <v>88379.03</v>
      </c>
      <c r="H26" s="151">
        <v>1</v>
      </c>
      <c r="I26" s="200">
        <v>34870.880000000005</v>
      </c>
      <c r="J26" s="134"/>
      <c r="K26" s="60"/>
    </row>
    <row r="27" spans="1:11" ht="157.5" x14ac:dyDescent="0.25">
      <c r="A27" s="46"/>
      <c r="B27" s="174" t="s">
        <v>46</v>
      </c>
      <c r="C27" s="245" t="s">
        <v>796</v>
      </c>
      <c r="D27" s="21">
        <v>37379.03</v>
      </c>
      <c r="E27" s="21"/>
      <c r="F27" s="21"/>
      <c r="G27" s="154">
        <f t="shared" ref="G27:G33" si="1">SUM(D27:F27)</f>
        <v>37379.03</v>
      </c>
      <c r="H27" s="151">
        <v>1</v>
      </c>
      <c r="I27" s="200">
        <v>27285.71</v>
      </c>
      <c r="J27" s="134"/>
      <c r="K27" s="60"/>
    </row>
    <row r="28" spans="1:11" ht="189" x14ac:dyDescent="0.25">
      <c r="A28" s="46"/>
      <c r="B28" s="174" t="s">
        <v>39</v>
      </c>
      <c r="C28" s="245" t="s">
        <v>797</v>
      </c>
      <c r="D28" s="21">
        <v>74093.320000000007</v>
      </c>
      <c r="E28" s="21"/>
      <c r="F28" s="21"/>
      <c r="G28" s="154">
        <f t="shared" si="1"/>
        <v>74093.320000000007</v>
      </c>
      <c r="H28" s="151">
        <v>1</v>
      </c>
      <c r="I28" s="200">
        <v>64753.32</v>
      </c>
      <c r="J28" s="134"/>
      <c r="K28" s="60"/>
    </row>
    <row r="29" spans="1:11" ht="94.5" x14ac:dyDescent="0.25">
      <c r="A29" s="46"/>
      <c r="B29" s="174" t="s">
        <v>40</v>
      </c>
      <c r="C29" s="245" t="s">
        <v>798</v>
      </c>
      <c r="D29" s="21">
        <v>40000</v>
      </c>
      <c r="E29" s="21"/>
      <c r="F29" s="21"/>
      <c r="G29" s="154">
        <f t="shared" si="1"/>
        <v>40000</v>
      </c>
      <c r="H29" s="151">
        <v>1</v>
      </c>
      <c r="I29" s="200">
        <v>16997.22</v>
      </c>
      <c r="J29" s="134"/>
      <c r="K29" s="60"/>
    </row>
    <row r="30" spans="1:11" ht="110.25" x14ac:dyDescent="0.25">
      <c r="A30" s="46"/>
      <c r="B30" s="174" t="s">
        <v>41</v>
      </c>
      <c r="C30" s="245" t="s">
        <v>799</v>
      </c>
      <c r="D30" s="21">
        <v>15921.89</v>
      </c>
      <c r="E30" s="21"/>
      <c r="F30" s="21"/>
      <c r="G30" s="154">
        <f t="shared" si="1"/>
        <v>15921.89</v>
      </c>
      <c r="H30" s="151">
        <v>1</v>
      </c>
      <c r="I30" s="200">
        <v>6754.42</v>
      </c>
      <c r="J30" s="134"/>
      <c r="K30" s="60"/>
    </row>
    <row r="31" spans="1:11" ht="126" x14ac:dyDescent="0.25">
      <c r="A31" s="46"/>
      <c r="B31" s="174" t="s">
        <v>42</v>
      </c>
      <c r="C31" s="245" t="s">
        <v>800</v>
      </c>
      <c r="D31" s="21">
        <v>15636.18</v>
      </c>
      <c r="E31" s="21"/>
      <c r="F31" s="21"/>
      <c r="G31" s="154">
        <f t="shared" si="1"/>
        <v>15636.18</v>
      </c>
      <c r="H31" s="151">
        <v>1</v>
      </c>
      <c r="I31" s="200">
        <v>7482.99</v>
      </c>
      <c r="J31" s="134"/>
      <c r="K31" s="60"/>
    </row>
    <row r="32" spans="1:11" ht="63" x14ac:dyDescent="0.25">
      <c r="A32" s="46"/>
      <c r="B32" s="174" t="s">
        <v>43</v>
      </c>
      <c r="C32" s="246" t="s">
        <v>801</v>
      </c>
      <c r="D32" s="22">
        <v>28084.11</v>
      </c>
      <c r="E32" s="22"/>
      <c r="F32" s="22"/>
      <c r="G32" s="154">
        <f t="shared" si="1"/>
        <v>28084.11</v>
      </c>
      <c r="H32" s="152">
        <v>1</v>
      </c>
      <c r="I32" s="201">
        <v>26300.01</v>
      </c>
      <c r="J32" s="135"/>
      <c r="K32" s="60"/>
    </row>
    <row r="33" spans="1:11" ht="94.5" x14ac:dyDescent="0.25">
      <c r="A33" s="46"/>
      <c r="B33" s="174" t="s">
        <v>44</v>
      </c>
      <c r="C33" s="246" t="s">
        <v>802</v>
      </c>
      <c r="D33" s="22">
        <v>10579.74</v>
      </c>
      <c r="E33" s="22"/>
      <c r="F33" s="22"/>
      <c r="G33" s="154">
        <f t="shared" si="1"/>
        <v>10579.74</v>
      </c>
      <c r="H33" s="152">
        <v>1</v>
      </c>
      <c r="I33" s="201">
        <v>4462.45</v>
      </c>
      <c r="J33" s="135"/>
      <c r="K33" s="60"/>
    </row>
    <row r="34" spans="1:11" ht="15.75" x14ac:dyDescent="0.25">
      <c r="A34" s="46"/>
      <c r="C34" s="117" t="s">
        <v>176</v>
      </c>
      <c r="D34" s="26">
        <f>SUM(D26:D33)</f>
        <v>310073.3</v>
      </c>
      <c r="E34" s="26">
        <f>SUM(E26:E33)</f>
        <v>0</v>
      </c>
      <c r="F34" s="26">
        <f>SUM(F26:F33)</f>
        <v>0</v>
      </c>
      <c r="G34" s="26">
        <f>SUM(G26:G33)</f>
        <v>310073.3</v>
      </c>
      <c r="H34" s="140">
        <f>(H26*G26)+(H27*G27)+(H28*G28)+(H29*G29)+(H30*G30)+(H31*G31)+(H32*G32)+(H33*G33)</f>
        <v>310073.3</v>
      </c>
      <c r="I34" s="140">
        <f>SUM(I26:I33)</f>
        <v>188907.00000000003</v>
      </c>
      <c r="J34" s="135"/>
      <c r="K34" s="62"/>
    </row>
    <row r="35" spans="1:11" ht="51" customHeight="1" x14ac:dyDescent="0.25">
      <c r="A35" s="46"/>
      <c r="B35" s="117" t="s">
        <v>6</v>
      </c>
      <c r="C35" s="269" t="s">
        <v>803</v>
      </c>
      <c r="D35" s="265"/>
      <c r="E35" s="265"/>
      <c r="F35" s="265"/>
      <c r="G35" s="265"/>
      <c r="H35" s="265"/>
      <c r="I35" s="266"/>
      <c r="J35" s="265"/>
      <c r="K35" s="59"/>
    </row>
    <row r="36" spans="1:11" ht="94.5" x14ac:dyDescent="0.25">
      <c r="A36" s="46"/>
      <c r="B36" s="174" t="s">
        <v>47</v>
      </c>
      <c r="C36" s="245" t="s">
        <v>804</v>
      </c>
      <c r="D36" s="21">
        <v>31636.18</v>
      </c>
      <c r="E36" s="21"/>
      <c r="F36" s="21"/>
      <c r="G36" s="154">
        <f>SUM(D36:F36)</f>
        <v>31636.18</v>
      </c>
      <c r="H36" s="151">
        <v>1</v>
      </c>
      <c r="I36" s="200">
        <v>13821.52</v>
      </c>
      <c r="J36" s="134"/>
      <c r="K36" s="60"/>
    </row>
    <row r="37" spans="1:11" ht="94.5" x14ac:dyDescent="0.25">
      <c r="A37" s="46"/>
      <c r="B37" s="174" t="s">
        <v>48</v>
      </c>
      <c r="C37" s="245" t="s">
        <v>805</v>
      </c>
      <c r="D37" s="21">
        <v>17522.18</v>
      </c>
      <c r="E37" s="21"/>
      <c r="F37" s="21"/>
      <c r="G37" s="154">
        <f t="shared" ref="G37:G43" si="2">SUM(D37:F37)</f>
        <v>17522.18</v>
      </c>
      <c r="H37" s="151">
        <v>1</v>
      </c>
      <c r="I37" s="200">
        <v>14428.61</v>
      </c>
      <c r="J37" s="134"/>
      <c r="K37" s="60"/>
    </row>
    <row r="38" spans="1:11" ht="94.5" x14ac:dyDescent="0.25">
      <c r="A38" s="46"/>
      <c r="B38" s="174" t="s">
        <v>49</v>
      </c>
      <c r="C38" s="245" t="s">
        <v>806</v>
      </c>
      <c r="D38" s="21">
        <v>60207.57</v>
      </c>
      <c r="E38" s="21"/>
      <c r="F38" s="21"/>
      <c r="G38" s="154">
        <f t="shared" si="2"/>
        <v>60207.57</v>
      </c>
      <c r="H38" s="151">
        <v>1</v>
      </c>
      <c r="I38" s="200">
        <v>19470.340000000004</v>
      </c>
      <c r="J38" s="134"/>
      <c r="K38" s="60"/>
    </row>
    <row r="39" spans="1:11" ht="110.25" x14ac:dyDescent="0.25">
      <c r="A39" s="46"/>
      <c r="B39" s="174" t="s">
        <v>50</v>
      </c>
      <c r="C39" s="245" t="s">
        <v>807</v>
      </c>
      <c r="D39" s="21">
        <v>45921.89</v>
      </c>
      <c r="E39" s="21"/>
      <c r="F39" s="21"/>
      <c r="G39" s="154">
        <f t="shared" si="2"/>
        <v>45921.89</v>
      </c>
      <c r="H39" s="151">
        <v>1</v>
      </c>
      <c r="I39" s="200">
        <v>98.11</v>
      </c>
      <c r="J39" s="134"/>
      <c r="K39" s="60"/>
    </row>
    <row r="40" spans="1:11" s="46" customFormat="1" ht="15.75" x14ac:dyDescent="0.25">
      <c r="B40" s="174" t="s">
        <v>51</v>
      </c>
      <c r="C40" s="19"/>
      <c r="D40" s="21"/>
      <c r="E40" s="21"/>
      <c r="F40" s="21"/>
      <c r="G40" s="154">
        <f t="shared" si="2"/>
        <v>0</v>
      </c>
      <c r="H40" s="151"/>
      <c r="I40" s="200"/>
      <c r="J40" s="134"/>
      <c r="K40" s="60"/>
    </row>
    <row r="41" spans="1:11" s="46" customFormat="1" ht="15.75" x14ac:dyDescent="0.25">
      <c r="B41" s="174" t="s">
        <v>52</v>
      </c>
      <c r="C41" s="19"/>
      <c r="D41" s="21"/>
      <c r="E41" s="21"/>
      <c r="F41" s="21"/>
      <c r="G41" s="154">
        <f t="shared" si="2"/>
        <v>0</v>
      </c>
      <c r="H41" s="151"/>
      <c r="I41" s="200"/>
      <c r="J41" s="134"/>
      <c r="K41" s="60"/>
    </row>
    <row r="42" spans="1:11" s="46" customFormat="1" ht="15.75" x14ac:dyDescent="0.25">
      <c r="A42" s="45"/>
      <c r="B42" s="174" t="s">
        <v>53</v>
      </c>
      <c r="C42" s="55"/>
      <c r="D42" s="22"/>
      <c r="E42" s="22"/>
      <c r="F42" s="22"/>
      <c r="G42" s="154">
        <f t="shared" si="2"/>
        <v>0</v>
      </c>
      <c r="H42" s="152"/>
      <c r="I42" s="201"/>
      <c r="J42" s="135"/>
      <c r="K42" s="60"/>
    </row>
    <row r="43" spans="1:11" ht="15.75" x14ac:dyDescent="0.25">
      <c r="B43" s="174" t="s">
        <v>54</v>
      </c>
      <c r="C43" s="55"/>
      <c r="D43" s="22"/>
      <c r="E43" s="22"/>
      <c r="F43" s="22"/>
      <c r="G43" s="154">
        <f t="shared" si="2"/>
        <v>0</v>
      </c>
      <c r="H43" s="152"/>
      <c r="I43" s="201"/>
      <c r="J43" s="135"/>
      <c r="K43" s="60"/>
    </row>
    <row r="44" spans="1:11" ht="15.75" x14ac:dyDescent="0.25">
      <c r="C44" s="117" t="s">
        <v>176</v>
      </c>
      <c r="D44" s="26">
        <f>SUM(D36:D43)</f>
        <v>155287.82</v>
      </c>
      <c r="E44" s="26">
        <f>SUM(E36:E43)</f>
        <v>0</v>
      </c>
      <c r="F44" s="26">
        <f>SUM(F36:F43)</f>
        <v>0</v>
      </c>
      <c r="G44" s="26">
        <f>SUM(G36:G43)</f>
        <v>155287.82</v>
      </c>
      <c r="H44" s="140">
        <f>(H36*G36)+(H37*G37)+(H38*G38)+(H39*G39)+(H40*G40)+(H41*G41)+(H42*G42)+(H43*G43)</f>
        <v>155287.82</v>
      </c>
      <c r="I44" s="140">
        <f>SUM(I36:I43)</f>
        <v>47818.58</v>
      </c>
      <c r="J44" s="135"/>
      <c r="K44" s="62"/>
    </row>
    <row r="45" spans="1:11" ht="51" customHeight="1" x14ac:dyDescent="0.25">
      <c r="B45" s="117" t="s">
        <v>55</v>
      </c>
      <c r="C45" s="265"/>
      <c r="D45" s="265"/>
      <c r="E45" s="265"/>
      <c r="F45" s="265"/>
      <c r="G45" s="265"/>
      <c r="H45" s="265"/>
      <c r="I45" s="266"/>
      <c r="J45" s="265"/>
      <c r="K45" s="59"/>
    </row>
    <row r="46" spans="1:11" ht="15.75" x14ac:dyDescent="0.25">
      <c r="B46" s="174" t="s">
        <v>56</v>
      </c>
      <c r="C46" s="19"/>
      <c r="D46" s="21"/>
      <c r="E46" s="21"/>
      <c r="F46" s="21"/>
      <c r="G46" s="154">
        <f>SUM(D46:F46)</f>
        <v>0</v>
      </c>
      <c r="H46" s="151"/>
      <c r="I46" s="200"/>
      <c r="J46" s="134"/>
      <c r="K46" s="60"/>
    </row>
    <row r="47" spans="1:11" ht="15.75" x14ac:dyDescent="0.25">
      <c r="B47" s="174" t="s">
        <v>57</v>
      </c>
      <c r="C47" s="19"/>
      <c r="D47" s="21"/>
      <c r="E47" s="21"/>
      <c r="F47" s="21"/>
      <c r="G47" s="154">
        <f t="shared" ref="G47:G53" si="3">SUM(D47:F47)</f>
        <v>0</v>
      </c>
      <c r="H47" s="151"/>
      <c r="I47" s="200"/>
      <c r="J47" s="134"/>
      <c r="K47" s="60"/>
    </row>
    <row r="48" spans="1:11" ht="15.75" x14ac:dyDescent="0.25">
      <c r="B48" s="174" t="s">
        <v>58</v>
      </c>
      <c r="C48" s="19"/>
      <c r="D48" s="21"/>
      <c r="E48" s="21"/>
      <c r="F48" s="21"/>
      <c r="G48" s="154">
        <f t="shared" si="3"/>
        <v>0</v>
      </c>
      <c r="H48" s="151"/>
      <c r="I48" s="200"/>
      <c r="J48" s="134"/>
      <c r="K48" s="60"/>
    </row>
    <row r="49" spans="1:11" ht="15.75" x14ac:dyDescent="0.25">
      <c r="B49" s="174" t="s">
        <v>59</v>
      </c>
      <c r="C49" s="19"/>
      <c r="D49" s="21"/>
      <c r="E49" s="21"/>
      <c r="F49" s="21"/>
      <c r="G49" s="154">
        <f t="shared" si="3"/>
        <v>0</v>
      </c>
      <c r="H49" s="151"/>
      <c r="I49" s="200"/>
      <c r="J49" s="134"/>
      <c r="K49" s="60"/>
    </row>
    <row r="50" spans="1:11" ht="15.75" x14ac:dyDescent="0.25">
      <c r="B50" s="174" t="s">
        <v>60</v>
      </c>
      <c r="C50" s="19"/>
      <c r="D50" s="21"/>
      <c r="E50" s="21"/>
      <c r="F50" s="21"/>
      <c r="G50" s="154">
        <f t="shared" si="3"/>
        <v>0</v>
      </c>
      <c r="H50" s="151"/>
      <c r="I50" s="200"/>
      <c r="J50" s="134"/>
      <c r="K50" s="60"/>
    </row>
    <row r="51" spans="1:11" ht="15.75" x14ac:dyDescent="0.25">
      <c r="A51" s="46"/>
      <c r="B51" s="174" t="s">
        <v>61</v>
      </c>
      <c r="C51" s="19"/>
      <c r="D51" s="21"/>
      <c r="E51" s="21"/>
      <c r="F51" s="21"/>
      <c r="G51" s="154">
        <f t="shared" si="3"/>
        <v>0</v>
      </c>
      <c r="H51" s="151"/>
      <c r="I51" s="200"/>
      <c r="J51" s="134"/>
      <c r="K51" s="60"/>
    </row>
    <row r="52" spans="1:11" s="46" customFormat="1" ht="15.75" x14ac:dyDescent="0.25">
      <c r="A52" s="45"/>
      <c r="B52" s="174" t="s">
        <v>62</v>
      </c>
      <c r="C52" s="55"/>
      <c r="D52" s="22"/>
      <c r="E52" s="22"/>
      <c r="F52" s="22"/>
      <c r="G52" s="154">
        <f t="shared" si="3"/>
        <v>0</v>
      </c>
      <c r="H52" s="152"/>
      <c r="I52" s="201"/>
      <c r="J52" s="135"/>
      <c r="K52" s="60"/>
    </row>
    <row r="53" spans="1:11" ht="15.75" x14ac:dyDescent="0.25">
      <c r="B53" s="174" t="s">
        <v>63</v>
      </c>
      <c r="C53" s="55"/>
      <c r="D53" s="22"/>
      <c r="E53" s="22"/>
      <c r="F53" s="22"/>
      <c r="G53" s="154">
        <f t="shared" si="3"/>
        <v>0</v>
      </c>
      <c r="H53" s="152"/>
      <c r="I53" s="201"/>
      <c r="J53" s="135"/>
      <c r="K53" s="60"/>
    </row>
    <row r="54" spans="1:11" ht="15.75" x14ac:dyDescent="0.25">
      <c r="C54" s="117" t="s">
        <v>176</v>
      </c>
      <c r="D54" s="23">
        <f>SUM(D46:D53)</f>
        <v>0</v>
      </c>
      <c r="E54" s="23">
        <f>SUM(E46:E53)</f>
        <v>0</v>
      </c>
      <c r="F54" s="23">
        <f>SUM(F46:F53)</f>
        <v>0</v>
      </c>
      <c r="G54" s="23">
        <f>SUM(G46:G53)</f>
        <v>0</v>
      </c>
      <c r="H54" s="140">
        <f>(H46*G46)+(H47*G47)+(H48*G48)+(H49*G49)+(H50*G50)+(H51*G51)+(H52*G52)+(H53*G53)</f>
        <v>0</v>
      </c>
      <c r="I54" s="140">
        <f>SUM(I46:I53)</f>
        <v>0</v>
      </c>
      <c r="J54" s="135"/>
      <c r="K54" s="62"/>
    </row>
    <row r="55" spans="1:11" ht="15.75" x14ac:dyDescent="0.25">
      <c r="B55" s="13"/>
      <c r="C55" s="14"/>
      <c r="D55" s="12"/>
      <c r="E55" s="12"/>
      <c r="F55" s="12"/>
      <c r="G55" s="12"/>
      <c r="H55" s="12"/>
      <c r="I55" s="12"/>
      <c r="J55" s="12"/>
      <c r="K55" s="61"/>
    </row>
    <row r="56" spans="1:11" ht="51" customHeight="1" x14ac:dyDescent="0.25">
      <c r="B56" s="117" t="s">
        <v>7</v>
      </c>
      <c r="C56" s="275" t="s">
        <v>808</v>
      </c>
      <c r="D56" s="275"/>
      <c r="E56" s="275"/>
      <c r="F56" s="275"/>
      <c r="G56" s="275"/>
      <c r="H56" s="275"/>
      <c r="I56" s="268"/>
      <c r="J56" s="275"/>
      <c r="K56" s="20"/>
    </row>
    <row r="57" spans="1:11" ht="51" customHeight="1" x14ac:dyDescent="0.25">
      <c r="B57" s="117" t="s">
        <v>67</v>
      </c>
      <c r="C57" s="269" t="s">
        <v>809</v>
      </c>
      <c r="D57" s="265"/>
      <c r="E57" s="265"/>
      <c r="F57" s="265"/>
      <c r="G57" s="265"/>
      <c r="H57" s="265"/>
      <c r="I57" s="266"/>
      <c r="J57" s="265"/>
      <c r="K57" s="59"/>
    </row>
    <row r="58" spans="1:11" ht="63" x14ac:dyDescent="0.25">
      <c r="B58" s="174" t="s">
        <v>69</v>
      </c>
      <c r="C58" s="245" t="s">
        <v>810</v>
      </c>
      <c r="D58" s="21"/>
      <c r="E58" s="21">
        <v>15000</v>
      </c>
      <c r="F58" s="21"/>
      <c r="G58" s="154">
        <f>SUM(D58:F58)</f>
        <v>15000</v>
      </c>
      <c r="H58" s="151">
        <v>0.6</v>
      </c>
      <c r="I58" s="200">
        <v>12989.93</v>
      </c>
      <c r="J58" s="134"/>
      <c r="K58" s="60"/>
    </row>
    <row r="59" spans="1:11" ht="63" x14ac:dyDescent="0.25">
      <c r="B59" s="174" t="s">
        <v>68</v>
      </c>
      <c r="C59" s="245" t="s">
        <v>811</v>
      </c>
      <c r="D59" s="21"/>
      <c r="E59" s="21">
        <v>15000</v>
      </c>
      <c r="F59" s="21"/>
      <c r="G59" s="154">
        <f t="shared" ref="G59:G65" si="4">SUM(D59:F59)</f>
        <v>15000</v>
      </c>
      <c r="H59" s="151">
        <v>0.6</v>
      </c>
      <c r="I59" s="200">
        <v>12989.93</v>
      </c>
      <c r="J59" s="134"/>
      <c r="K59" s="60"/>
    </row>
    <row r="60" spans="1:11" ht="63" x14ac:dyDescent="0.25">
      <c r="B60" s="174" t="s">
        <v>70</v>
      </c>
      <c r="C60" s="245" t="s">
        <v>812</v>
      </c>
      <c r="D60" s="21"/>
      <c r="E60" s="21">
        <v>15000</v>
      </c>
      <c r="F60" s="21"/>
      <c r="G60" s="154">
        <f t="shared" si="4"/>
        <v>15000</v>
      </c>
      <c r="H60" s="151">
        <v>0.6</v>
      </c>
      <c r="I60" s="200">
        <v>12989.93</v>
      </c>
      <c r="J60" s="134"/>
      <c r="K60" s="60"/>
    </row>
    <row r="61" spans="1:11" ht="15.75" x14ac:dyDescent="0.25">
      <c r="B61" s="174" t="s">
        <v>71</v>
      </c>
      <c r="C61" s="19"/>
      <c r="D61" s="21"/>
      <c r="E61" s="21"/>
      <c r="F61" s="21"/>
      <c r="G61" s="154">
        <f t="shared" si="4"/>
        <v>0</v>
      </c>
      <c r="H61" s="151"/>
      <c r="I61" s="200"/>
      <c r="J61" s="134"/>
      <c r="K61" s="60"/>
    </row>
    <row r="62" spans="1:11" ht="15.75" x14ac:dyDescent="0.25">
      <c r="B62" s="174" t="s">
        <v>72</v>
      </c>
      <c r="C62" s="19"/>
      <c r="D62" s="21"/>
      <c r="E62" s="21"/>
      <c r="F62" s="21"/>
      <c r="G62" s="154">
        <f t="shared" si="4"/>
        <v>0</v>
      </c>
      <c r="H62" s="151"/>
      <c r="I62" s="200"/>
      <c r="J62" s="134"/>
      <c r="K62" s="60"/>
    </row>
    <row r="63" spans="1:11" ht="15.75" x14ac:dyDescent="0.25">
      <c r="B63" s="174" t="s">
        <v>73</v>
      </c>
      <c r="C63" s="19"/>
      <c r="D63" s="21"/>
      <c r="E63" s="21"/>
      <c r="F63" s="21"/>
      <c r="G63" s="154">
        <f t="shared" si="4"/>
        <v>0</v>
      </c>
      <c r="H63" s="151"/>
      <c r="I63" s="200"/>
      <c r="J63" s="134"/>
      <c r="K63" s="60"/>
    </row>
    <row r="64" spans="1:11" ht="15.75" x14ac:dyDescent="0.25">
      <c r="A64" s="46"/>
      <c r="B64" s="174" t="s">
        <v>74</v>
      </c>
      <c r="C64" s="55"/>
      <c r="D64" s="22"/>
      <c r="E64" s="22"/>
      <c r="F64" s="22"/>
      <c r="G64" s="154">
        <f t="shared" si="4"/>
        <v>0</v>
      </c>
      <c r="H64" s="152"/>
      <c r="I64" s="201"/>
      <c r="J64" s="135"/>
      <c r="K64" s="60"/>
    </row>
    <row r="65" spans="1:11" s="46" customFormat="1" ht="15.75" x14ac:dyDescent="0.25">
      <c r="B65" s="174" t="s">
        <v>75</v>
      </c>
      <c r="C65" s="55"/>
      <c r="D65" s="22"/>
      <c r="E65" s="22"/>
      <c r="F65" s="22"/>
      <c r="G65" s="154">
        <f t="shared" si="4"/>
        <v>0</v>
      </c>
      <c r="H65" s="152"/>
      <c r="I65" s="201"/>
      <c r="J65" s="135"/>
      <c r="K65" s="60"/>
    </row>
    <row r="66" spans="1:11" s="46" customFormat="1" ht="15.75" x14ac:dyDescent="0.25">
      <c r="A66" s="45"/>
      <c r="B66" s="45"/>
      <c r="C66" s="117" t="s">
        <v>176</v>
      </c>
      <c r="D66" s="23">
        <f>SUM(D58:D65)</f>
        <v>0</v>
      </c>
      <c r="E66" s="23">
        <f>SUM(E58:E65)</f>
        <v>45000</v>
      </c>
      <c r="F66" s="23">
        <f>SUM(F58:F65)</f>
        <v>0</v>
      </c>
      <c r="G66" s="26">
        <f>SUM(G58:G65)</f>
        <v>45000</v>
      </c>
      <c r="H66" s="140">
        <f>(H58*G58)+(H59*G59)+(H60*G60)+(H61*G61)+(H62*G62)+(H63*G63)+(H64*G64)+(H65*G65)</f>
        <v>27000</v>
      </c>
      <c r="I66" s="140">
        <f>SUM(I58:I65)</f>
        <v>38969.79</v>
      </c>
      <c r="J66" s="135"/>
      <c r="K66" s="62"/>
    </row>
    <row r="67" spans="1:11" ht="51" customHeight="1" x14ac:dyDescent="0.25">
      <c r="B67" s="117" t="s">
        <v>76</v>
      </c>
      <c r="C67" s="269" t="s">
        <v>813</v>
      </c>
      <c r="D67" s="265"/>
      <c r="E67" s="265"/>
      <c r="F67" s="265"/>
      <c r="G67" s="265"/>
      <c r="H67" s="265"/>
      <c r="I67" s="266"/>
      <c r="J67" s="265"/>
      <c r="K67" s="59"/>
    </row>
    <row r="68" spans="1:11" ht="63" x14ac:dyDescent="0.25">
      <c r="B68" s="174" t="s">
        <v>77</v>
      </c>
      <c r="C68" s="245" t="s">
        <v>814</v>
      </c>
      <c r="D68" s="21">
        <v>16902.53</v>
      </c>
      <c r="E68" s="21">
        <v>40000</v>
      </c>
      <c r="F68" s="21"/>
      <c r="G68" s="154">
        <f>SUM(D68:F68)</f>
        <v>56902.53</v>
      </c>
      <c r="H68" s="151">
        <v>0.8</v>
      </c>
      <c r="I68" s="200">
        <v>24019.69</v>
      </c>
      <c r="J68" s="134"/>
      <c r="K68" s="60"/>
    </row>
    <row r="69" spans="1:11" ht="47.25" x14ac:dyDescent="0.25">
      <c r="B69" s="174" t="s">
        <v>78</v>
      </c>
      <c r="C69" s="245" t="s">
        <v>815</v>
      </c>
      <c r="D69" s="21"/>
      <c r="E69" s="21">
        <v>40000</v>
      </c>
      <c r="F69" s="21"/>
      <c r="G69" s="154">
        <f t="shared" ref="G69:G75" si="5">SUM(D69:F69)</f>
        <v>40000</v>
      </c>
      <c r="H69" s="151">
        <v>0.9</v>
      </c>
      <c r="I69" s="200">
        <v>24019.69</v>
      </c>
      <c r="J69" s="134"/>
      <c r="K69" s="60"/>
    </row>
    <row r="70" spans="1:11" ht="47.25" x14ac:dyDescent="0.25">
      <c r="B70" s="174" t="s">
        <v>79</v>
      </c>
      <c r="C70" s="245" t="s">
        <v>816</v>
      </c>
      <c r="D70" s="21"/>
      <c r="E70" s="21">
        <v>37000</v>
      </c>
      <c r="F70" s="21"/>
      <c r="G70" s="154">
        <f t="shared" si="5"/>
        <v>37000</v>
      </c>
      <c r="H70" s="151">
        <v>0.8</v>
      </c>
      <c r="I70" s="200">
        <v>22218.21</v>
      </c>
      <c r="J70" s="134"/>
      <c r="K70" s="60"/>
    </row>
    <row r="71" spans="1:11" ht="15.75" x14ac:dyDescent="0.25">
      <c r="B71" s="174" t="s">
        <v>80</v>
      </c>
      <c r="C71" s="19"/>
      <c r="D71" s="21"/>
      <c r="E71" s="21"/>
      <c r="F71" s="21"/>
      <c r="G71" s="154">
        <f t="shared" si="5"/>
        <v>0</v>
      </c>
      <c r="H71" s="151"/>
      <c r="I71" s="200"/>
      <c r="J71" s="134"/>
      <c r="K71" s="60"/>
    </row>
    <row r="72" spans="1:11" ht="15.75" x14ac:dyDescent="0.25">
      <c r="B72" s="174" t="s">
        <v>81</v>
      </c>
      <c r="C72" s="19"/>
      <c r="D72" s="21"/>
      <c r="E72" s="21"/>
      <c r="F72" s="21"/>
      <c r="G72" s="154">
        <f t="shared" si="5"/>
        <v>0</v>
      </c>
      <c r="H72" s="151"/>
      <c r="I72" s="200"/>
      <c r="J72" s="134"/>
      <c r="K72" s="60"/>
    </row>
    <row r="73" spans="1:11" ht="15.75" x14ac:dyDescent="0.25">
      <c r="B73" s="174" t="s">
        <v>82</v>
      </c>
      <c r="C73" s="19"/>
      <c r="D73" s="21"/>
      <c r="E73" s="21"/>
      <c r="F73" s="21"/>
      <c r="G73" s="154">
        <f t="shared" si="5"/>
        <v>0</v>
      </c>
      <c r="H73" s="151"/>
      <c r="I73" s="200"/>
      <c r="J73" s="134"/>
      <c r="K73" s="60"/>
    </row>
    <row r="74" spans="1:11" ht="15.75" x14ac:dyDescent="0.25">
      <c r="B74" s="174" t="s">
        <v>83</v>
      </c>
      <c r="C74" s="55"/>
      <c r="D74" s="22"/>
      <c r="E74" s="22"/>
      <c r="F74" s="22"/>
      <c r="G74" s="154">
        <f t="shared" si="5"/>
        <v>0</v>
      </c>
      <c r="H74" s="152"/>
      <c r="I74" s="201"/>
      <c r="J74" s="135"/>
      <c r="K74" s="60"/>
    </row>
    <row r="75" spans="1:11" ht="15.75" x14ac:dyDescent="0.25">
      <c r="B75" s="174" t="s">
        <v>84</v>
      </c>
      <c r="C75" s="55"/>
      <c r="D75" s="22"/>
      <c r="E75" s="22"/>
      <c r="F75" s="22"/>
      <c r="G75" s="154">
        <f t="shared" si="5"/>
        <v>0</v>
      </c>
      <c r="H75" s="152"/>
      <c r="I75" s="201"/>
      <c r="J75" s="135"/>
      <c r="K75" s="60"/>
    </row>
    <row r="76" spans="1:11" ht="15.75" x14ac:dyDescent="0.25">
      <c r="C76" s="117" t="s">
        <v>176</v>
      </c>
      <c r="D76" s="26">
        <f>SUM(D68:D75)</f>
        <v>16902.53</v>
      </c>
      <c r="E76" s="26">
        <f>SUM(E68:E75)</f>
        <v>117000</v>
      </c>
      <c r="F76" s="26">
        <f>SUM(F68:F75)</f>
        <v>0</v>
      </c>
      <c r="G76" s="26">
        <f>SUM(G68:G75)</f>
        <v>133902.53</v>
      </c>
      <c r="H76" s="140">
        <f>(H68*G68)+(H69*G69)+(H70*G70)+(H71*G71)+(H72*G72)+(H73*G73)+(H74*G74)+(H75*G75)</f>
        <v>111122.024</v>
      </c>
      <c r="I76" s="207">
        <f>SUM(I68:I75)</f>
        <v>70257.59</v>
      </c>
      <c r="J76" s="135"/>
      <c r="K76" s="62"/>
    </row>
    <row r="77" spans="1:11" ht="51" customHeight="1" x14ac:dyDescent="0.25">
      <c r="B77" s="117" t="s">
        <v>85</v>
      </c>
      <c r="C77" s="269" t="s">
        <v>817</v>
      </c>
      <c r="D77" s="265"/>
      <c r="E77" s="265"/>
      <c r="F77" s="265"/>
      <c r="G77" s="265"/>
      <c r="H77" s="265"/>
      <c r="I77" s="266"/>
      <c r="J77" s="265"/>
      <c r="K77" s="59"/>
    </row>
    <row r="78" spans="1:11" ht="31.5" x14ac:dyDescent="0.25">
      <c r="B78" s="174" t="s">
        <v>86</v>
      </c>
      <c r="C78" s="245" t="s">
        <v>818</v>
      </c>
      <c r="D78" s="21"/>
      <c r="E78" s="21">
        <v>10000</v>
      </c>
      <c r="F78" s="21"/>
      <c r="G78" s="154">
        <f>SUM(D78:F78)</f>
        <v>10000</v>
      </c>
      <c r="H78" s="151">
        <v>1</v>
      </c>
      <c r="I78" s="200">
        <v>11004.92</v>
      </c>
      <c r="J78" s="134"/>
      <c r="K78" s="60"/>
    </row>
    <row r="79" spans="1:11" ht="31.5" x14ac:dyDescent="0.25">
      <c r="B79" s="174" t="s">
        <v>87</v>
      </c>
      <c r="C79" s="245" t="s">
        <v>819</v>
      </c>
      <c r="D79" s="21"/>
      <c r="E79" s="21">
        <v>30290</v>
      </c>
      <c r="F79" s="21"/>
      <c r="G79" s="154">
        <f t="shared" ref="G79:G85" si="6">SUM(D79:F79)</f>
        <v>30290</v>
      </c>
      <c r="H79" s="151">
        <v>1</v>
      </c>
      <c r="I79" s="200">
        <v>28714.959999999999</v>
      </c>
      <c r="J79" s="134"/>
      <c r="K79" s="60"/>
    </row>
    <row r="80" spans="1:11" ht="31.5" x14ac:dyDescent="0.25">
      <c r="B80" s="174" t="s">
        <v>88</v>
      </c>
      <c r="C80" s="245" t="s">
        <v>820</v>
      </c>
      <c r="D80" s="21"/>
      <c r="E80" s="21">
        <v>10000</v>
      </c>
      <c r="F80" s="21"/>
      <c r="G80" s="154">
        <f t="shared" si="6"/>
        <v>10000</v>
      </c>
      <c r="H80" s="151">
        <v>1</v>
      </c>
      <c r="I80" s="200">
        <v>11004.92</v>
      </c>
      <c r="J80" s="134"/>
      <c r="K80" s="60"/>
    </row>
    <row r="81" spans="1:11" ht="15.75" x14ac:dyDescent="0.25">
      <c r="A81" s="46"/>
      <c r="B81" s="174" t="s">
        <v>89</v>
      </c>
      <c r="C81" s="19"/>
      <c r="D81" s="21"/>
      <c r="E81" s="21"/>
      <c r="F81" s="21"/>
      <c r="G81" s="154">
        <f t="shared" si="6"/>
        <v>0</v>
      </c>
      <c r="H81" s="151"/>
      <c r="I81" s="200"/>
      <c r="J81" s="134"/>
      <c r="K81" s="60"/>
    </row>
    <row r="82" spans="1:11" s="46" customFormat="1" ht="15.75" x14ac:dyDescent="0.25">
      <c r="A82" s="45"/>
      <c r="B82" s="174" t="s">
        <v>90</v>
      </c>
      <c r="C82" s="19"/>
      <c r="D82" s="21"/>
      <c r="E82" s="21"/>
      <c r="F82" s="21"/>
      <c r="G82" s="154">
        <f t="shared" si="6"/>
        <v>0</v>
      </c>
      <c r="H82" s="151"/>
      <c r="I82" s="200"/>
      <c r="J82" s="134"/>
      <c r="K82" s="60"/>
    </row>
    <row r="83" spans="1:11" ht="15.75" x14ac:dyDescent="0.25">
      <c r="B83" s="174" t="s">
        <v>91</v>
      </c>
      <c r="C83" s="19"/>
      <c r="D83" s="21"/>
      <c r="E83" s="21"/>
      <c r="F83" s="21"/>
      <c r="G83" s="154">
        <f t="shared" si="6"/>
        <v>0</v>
      </c>
      <c r="H83" s="151"/>
      <c r="I83" s="200"/>
      <c r="J83" s="134"/>
      <c r="K83" s="60"/>
    </row>
    <row r="84" spans="1:11" ht="15.75" x14ac:dyDescent="0.25">
      <c r="B84" s="174" t="s">
        <v>92</v>
      </c>
      <c r="C84" s="55"/>
      <c r="D84" s="22"/>
      <c r="E84" s="22"/>
      <c r="F84" s="22"/>
      <c r="G84" s="154">
        <f t="shared" si="6"/>
        <v>0</v>
      </c>
      <c r="H84" s="152"/>
      <c r="I84" s="201"/>
      <c r="J84" s="135"/>
      <c r="K84" s="60"/>
    </row>
    <row r="85" spans="1:11" ht="15.75" x14ac:dyDescent="0.25">
      <c r="B85" s="174" t="s">
        <v>93</v>
      </c>
      <c r="C85" s="55"/>
      <c r="D85" s="22"/>
      <c r="E85" s="22"/>
      <c r="F85" s="22"/>
      <c r="G85" s="154">
        <f t="shared" si="6"/>
        <v>0</v>
      </c>
      <c r="H85" s="152"/>
      <c r="I85" s="201"/>
      <c r="J85" s="135"/>
      <c r="K85" s="60"/>
    </row>
    <row r="86" spans="1:11" ht="15.75" x14ac:dyDescent="0.25">
      <c r="C86" s="117" t="s">
        <v>176</v>
      </c>
      <c r="D86" s="26">
        <f>SUM(D78:D85)</f>
        <v>0</v>
      </c>
      <c r="E86" s="26">
        <f>SUM(E78:E85)</f>
        <v>50290</v>
      </c>
      <c r="F86" s="26">
        <f>SUM(F78:F85)</f>
        <v>0</v>
      </c>
      <c r="G86" s="26">
        <f>SUM(G78:G85)</f>
        <v>50290</v>
      </c>
      <c r="H86" s="140">
        <f>(H78*G78)+(H79*G79)+(H80*G80)+(H81*G81)+(H82*G82)+(H83*G83)+(H84*G84)+(H85*G85)</f>
        <v>50290</v>
      </c>
      <c r="I86" s="207">
        <f>SUM(I78:I85)</f>
        <v>50724.799999999996</v>
      </c>
      <c r="J86" s="135"/>
      <c r="K86" s="62"/>
    </row>
    <row r="87" spans="1:11" ht="51" customHeight="1" x14ac:dyDescent="0.25">
      <c r="B87" s="117" t="s">
        <v>102</v>
      </c>
      <c r="C87" s="269" t="s">
        <v>821</v>
      </c>
      <c r="D87" s="265"/>
      <c r="E87" s="265"/>
      <c r="F87" s="265"/>
      <c r="G87" s="265"/>
      <c r="H87" s="265"/>
      <c r="I87" s="266"/>
      <c r="J87" s="265"/>
      <c r="K87" s="59"/>
    </row>
    <row r="88" spans="1:11" ht="31.5" x14ac:dyDescent="0.25">
      <c r="B88" s="174" t="s">
        <v>94</v>
      </c>
      <c r="C88" s="245" t="s">
        <v>822</v>
      </c>
      <c r="D88" s="21"/>
      <c r="E88" s="21">
        <v>30000</v>
      </c>
      <c r="F88" s="21"/>
      <c r="G88" s="154">
        <f>SUM(D88:F88)</f>
        <v>30000</v>
      </c>
      <c r="H88" s="151">
        <v>0.8</v>
      </c>
      <c r="I88" s="200">
        <v>27071.16</v>
      </c>
      <c r="J88" s="134"/>
      <c r="K88" s="60"/>
    </row>
    <row r="89" spans="1:11" ht="63" x14ac:dyDescent="0.25">
      <c r="B89" s="174" t="s">
        <v>95</v>
      </c>
      <c r="C89" s="245" t="s">
        <v>823</v>
      </c>
      <c r="D89" s="21"/>
      <c r="E89" s="21">
        <v>120000</v>
      </c>
      <c r="F89" s="21"/>
      <c r="G89" s="154">
        <f t="shared" ref="G89:G95" si="7">SUM(D89:F89)</f>
        <v>120000</v>
      </c>
      <c r="H89" s="151">
        <v>0.75</v>
      </c>
      <c r="I89" s="200">
        <v>110923.61</v>
      </c>
      <c r="J89" s="134"/>
      <c r="K89" s="60"/>
    </row>
    <row r="90" spans="1:11" ht="63" x14ac:dyDescent="0.25">
      <c r="B90" s="174" t="s">
        <v>96</v>
      </c>
      <c r="C90" s="245" t="s">
        <v>824</v>
      </c>
      <c r="D90" s="21"/>
      <c r="E90" s="21">
        <v>80000</v>
      </c>
      <c r="F90" s="21"/>
      <c r="G90" s="154">
        <f t="shared" si="7"/>
        <v>80000</v>
      </c>
      <c r="H90" s="151">
        <v>0.8</v>
      </c>
      <c r="I90" s="200">
        <v>76584.100000000006</v>
      </c>
      <c r="J90" s="134"/>
      <c r="K90" s="60"/>
    </row>
    <row r="91" spans="1:11" ht="15.75" x14ac:dyDescent="0.25">
      <c r="B91" s="174" t="s">
        <v>97</v>
      </c>
      <c r="C91" s="19"/>
      <c r="D91" s="21"/>
      <c r="E91" s="21"/>
      <c r="F91" s="21"/>
      <c r="G91" s="154">
        <f t="shared" si="7"/>
        <v>0</v>
      </c>
      <c r="H91" s="151"/>
      <c r="I91" s="200"/>
      <c r="J91" s="134"/>
      <c r="K91" s="60"/>
    </row>
    <row r="92" spans="1:11" ht="15.75" x14ac:dyDescent="0.25">
      <c r="B92" s="174" t="s">
        <v>98</v>
      </c>
      <c r="C92" s="19"/>
      <c r="D92" s="21"/>
      <c r="E92" s="21"/>
      <c r="F92" s="21"/>
      <c r="G92" s="154">
        <f t="shared" si="7"/>
        <v>0</v>
      </c>
      <c r="H92" s="151"/>
      <c r="I92" s="200"/>
      <c r="J92" s="134"/>
      <c r="K92" s="60"/>
    </row>
    <row r="93" spans="1:11" ht="15.75" x14ac:dyDescent="0.25">
      <c r="B93" s="174" t="s">
        <v>99</v>
      </c>
      <c r="C93" s="19"/>
      <c r="D93" s="21"/>
      <c r="E93" s="21"/>
      <c r="F93" s="21"/>
      <c r="G93" s="154">
        <f t="shared" si="7"/>
        <v>0</v>
      </c>
      <c r="H93" s="151"/>
      <c r="I93" s="200"/>
      <c r="J93" s="134"/>
      <c r="K93" s="60"/>
    </row>
    <row r="94" spans="1:11" ht="15.75" x14ac:dyDescent="0.25">
      <c r="B94" s="174" t="s">
        <v>100</v>
      </c>
      <c r="C94" s="55"/>
      <c r="D94" s="22"/>
      <c r="E94" s="22"/>
      <c r="F94" s="22"/>
      <c r="G94" s="154">
        <f t="shared" si="7"/>
        <v>0</v>
      </c>
      <c r="H94" s="152"/>
      <c r="I94" s="201"/>
      <c r="J94" s="135"/>
      <c r="K94" s="60"/>
    </row>
    <row r="95" spans="1:11" ht="15.75" x14ac:dyDescent="0.25">
      <c r="B95" s="174" t="s">
        <v>101</v>
      </c>
      <c r="C95" s="55"/>
      <c r="D95" s="22"/>
      <c r="E95" s="22"/>
      <c r="F95" s="22"/>
      <c r="G95" s="154">
        <f t="shared" si="7"/>
        <v>0</v>
      </c>
      <c r="H95" s="152"/>
      <c r="I95" s="201"/>
      <c r="J95" s="135"/>
      <c r="K95" s="60"/>
    </row>
    <row r="96" spans="1:11" ht="15.75" x14ac:dyDescent="0.25">
      <c r="C96" s="117" t="s">
        <v>176</v>
      </c>
      <c r="D96" s="23">
        <f>SUM(D88:D95)</f>
        <v>0</v>
      </c>
      <c r="E96" s="23">
        <f>SUM(E88:E95)</f>
        <v>230000</v>
      </c>
      <c r="F96" s="23">
        <f>SUM(F88:F95)</f>
        <v>0</v>
      </c>
      <c r="G96" s="23">
        <f>SUM(G88:G95)</f>
        <v>230000</v>
      </c>
      <c r="H96" s="140">
        <f>(H88*G88)+(H89*G89)+(H90*G90)+(H91*G91)+(H92*G92)+(H93*G93)+(H94*G94)+(H95*G95)</f>
        <v>178000</v>
      </c>
      <c r="I96" s="207">
        <f>SUM(I88:I95)</f>
        <v>214578.87</v>
      </c>
      <c r="J96" s="135"/>
      <c r="K96" s="62"/>
    </row>
    <row r="97" spans="2:11" ht="15.75" customHeight="1" x14ac:dyDescent="0.25">
      <c r="B97" s="7"/>
      <c r="C97" s="13"/>
      <c r="D97" s="28"/>
      <c r="E97" s="28"/>
      <c r="F97" s="28"/>
      <c r="G97" s="28"/>
      <c r="H97" s="28"/>
      <c r="I97" s="28"/>
      <c r="J97" s="13"/>
      <c r="K97" s="4"/>
    </row>
    <row r="98" spans="2:11" ht="51" customHeight="1" x14ac:dyDescent="0.25">
      <c r="B98" s="117" t="s">
        <v>103</v>
      </c>
      <c r="C98" s="267"/>
      <c r="D98" s="267"/>
      <c r="E98" s="267"/>
      <c r="F98" s="267"/>
      <c r="G98" s="267"/>
      <c r="H98" s="267"/>
      <c r="I98" s="268"/>
      <c r="J98" s="267"/>
      <c r="K98" s="20"/>
    </row>
    <row r="99" spans="2:11" ht="51" customHeight="1" x14ac:dyDescent="0.25">
      <c r="B99" s="117" t="s">
        <v>104</v>
      </c>
      <c r="C99" s="265"/>
      <c r="D99" s="265"/>
      <c r="E99" s="265"/>
      <c r="F99" s="265"/>
      <c r="G99" s="265"/>
      <c r="H99" s="265"/>
      <c r="I99" s="266"/>
      <c r="J99" s="265"/>
      <c r="K99" s="59"/>
    </row>
    <row r="100" spans="2:11" ht="15.75" x14ac:dyDescent="0.25">
      <c r="B100" s="174" t="s">
        <v>105</v>
      </c>
      <c r="C100" s="19"/>
      <c r="D100" s="21"/>
      <c r="E100" s="21"/>
      <c r="F100" s="21"/>
      <c r="G100" s="154">
        <f>SUM(D100:F100)</f>
        <v>0</v>
      </c>
      <c r="H100" s="151"/>
      <c r="I100" s="200"/>
      <c r="J100" s="134"/>
      <c r="K100" s="60"/>
    </row>
    <row r="101" spans="2:11" ht="15.75" x14ac:dyDescent="0.25">
      <c r="B101" s="174" t="s">
        <v>106</v>
      </c>
      <c r="C101" s="19"/>
      <c r="D101" s="21"/>
      <c r="E101" s="21"/>
      <c r="F101" s="21"/>
      <c r="G101" s="154">
        <f t="shared" ref="G101:G107" si="8">SUM(D101:F101)</f>
        <v>0</v>
      </c>
      <c r="H101" s="151"/>
      <c r="I101" s="200"/>
      <c r="J101" s="134"/>
      <c r="K101" s="60"/>
    </row>
    <row r="102" spans="2:11" ht="15.75" x14ac:dyDescent="0.25">
      <c r="B102" s="174" t="s">
        <v>107</v>
      </c>
      <c r="C102" s="19"/>
      <c r="D102" s="21"/>
      <c r="E102" s="21"/>
      <c r="F102" s="21"/>
      <c r="G102" s="154">
        <f t="shared" si="8"/>
        <v>0</v>
      </c>
      <c r="H102" s="151"/>
      <c r="I102" s="200"/>
      <c r="J102" s="134"/>
      <c r="K102" s="60"/>
    </row>
    <row r="103" spans="2:11" ht="15.75" x14ac:dyDescent="0.25">
      <c r="B103" s="174" t="s">
        <v>108</v>
      </c>
      <c r="C103" s="19"/>
      <c r="D103" s="21"/>
      <c r="E103" s="21"/>
      <c r="F103" s="21"/>
      <c r="G103" s="154">
        <f t="shared" si="8"/>
        <v>0</v>
      </c>
      <c r="H103" s="151"/>
      <c r="I103" s="200"/>
      <c r="J103" s="134"/>
      <c r="K103" s="60"/>
    </row>
    <row r="104" spans="2:11" ht="15.75" x14ac:dyDescent="0.25">
      <c r="B104" s="174" t="s">
        <v>109</v>
      </c>
      <c r="C104" s="19"/>
      <c r="D104" s="21"/>
      <c r="E104" s="21"/>
      <c r="F104" s="21"/>
      <c r="G104" s="154">
        <f t="shared" si="8"/>
        <v>0</v>
      </c>
      <c r="H104" s="151"/>
      <c r="I104" s="200"/>
      <c r="J104" s="134"/>
      <c r="K104" s="60"/>
    </row>
    <row r="105" spans="2:11" ht="15.75" x14ac:dyDescent="0.25">
      <c r="B105" s="174" t="s">
        <v>110</v>
      </c>
      <c r="C105" s="19"/>
      <c r="D105" s="21"/>
      <c r="E105" s="21"/>
      <c r="F105" s="21"/>
      <c r="G105" s="154">
        <f t="shared" si="8"/>
        <v>0</v>
      </c>
      <c r="H105" s="151"/>
      <c r="I105" s="200"/>
      <c r="J105" s="134"/>
      <c r="K105" s="60"/>
    </row>
    <row r="106" spans="2:11" ht="15.75" x14ac:dyDescent="0.25">
      <c r="B106" s="174" t="s">
        <v>111</v>
      </c>
      <c r="C106" s="55"/>
      <c r="D106" s="22"/>
      <c r="E106" s="22"/>
      <c r="F106" s="22"/>
      <c r="G106" s="154">
        <f t="shared" si="8"/>
        <v>0</v>
      </c>
      <c r="H106" s="152"/>
      <c r="I106" s="201"/>
      <c r="J106" s="135"/>
      <c r="K106" s="60"/>
    </row>
    <row r="107" spans="2:11" ht="15.75" x14ac:dyDescent="0.25">
      <c r="B107" s="174" t="s">
        <v>112</v>
      </c>
      <c r="C107" s="55"/>
      <c r="D107" s="22"/>
      <c r="E107" s="22"/>
      <c r="F107" s="22"/>
      <c r="G107" s="154">
        <f t="shared" si="8"/>
        <v>0</v>
      </c>
      <c r="H107" s="152"/>
      <c r="I107" s="201"/>
      <c r="J107" s="135"/>
      <c r="K107" s="60"/>
    </row>
    <row r="108" spans="2:11" ht="15.75" x14ac:dyDescent="0.25">
      <c r="C108" s="117" t="s">
        <v>176</v>
      </c>
      <c r="D108" s="23">
        <f>SUM(D100:D107)</f>
        <v>0</v>
      </c>
      <c r="E108" s="23">
        <f>SUM(E100:E107)</f>
        <v>0</v>
      </c>
      <c r="F108" s="23">
        <f>SUM(F100:F107)</f>
        <v>0</v>
      </c>
      <c r="G108" s="26">
        <f>SUM(G100:G107)</f>
        <v>0</v>
      </c>
      <c r="H108" s="140">
        <f>(H100*G100)+(H101*G101)+(H102*G102)+(H103*G103)+(H104*G104)+(H105*G105)+(H106*G106)+(H107*G107)</f>
        <v>0</v>
      </c>
      <c r="I108" s="207">
        <f>SUM(I100:I107)</f>
        <v>0</v>
      </c>
      <c r="J108" s="135"/>
      <c r="K108" s="62"/>
    </row>
    <row r="109" spans="2:11" ht="51" customHeight="1" x14ac:dyDescent="0.25">
      <c r="B109" s="117" t="s">
        <v>8</v>
      </c>
      <c r="C109" s="265"/>
      <c r="D109" s="265"/>
      <c r="E109" s="265"/>
      <c r="F109" s="265"/>
      <c r="G109" s="265"/>
      <c r="H109" s="265"/>
      <c r="I109" s="266"/>
      <c r="J109" s="265"/>
      <c r="K109" s="59"/>
    </row>
    <row r="110" spans="2:11" ht="15.75" x14ac:dyDescent="0.25">
      <c r="B110" s="174" t="s">
        <v>113</v>
      </c>
      <c r="C110" s="19"/>
      <c r="D110" s="21"/>
      <c r="E110" s="21"/>
      <c r="F110" s="21"/>
      <c r="G110" s="154">
        <f>SUM(D110:F110)</f>
        <v>0</v>
      </c>
      <c r="H110" s="151"/>
      <c r="I110" s="200"/>
      <c r="J110" s="134"/>
      <c r="K110" s="60"/>
    </row>
    <row r="111" spans="2:11" ht="15.75" x14ac:dyDescent="0.25">
      <c r="B111" s="174" t="s">
        <v>114</v>
      </c>
      <c r="C111" s="19"/>
      <c r="D111" s="21"/>
      <c r="E111" s="21"/>
      <c r="F111" s="21"/>
      <c r="G111" s="154">
        <f t="shared" ref="G111:G117" si="9">SUM(D111:F111)</f>
        <v>0</v>
      </c>
      <c r="H111" s="151"/>
      <c r="I111" s="200"/>
      <c r="J111" s="134"/>
      <c r="K111" s="60"/>
    </row>
    <row r="112" spans="2:11" ht="15.75" x14ac:dyDescent="0.25">
      <c r="B112" s="174" t="s">
        <v>115</v>
      </c>
      <c r="C112" s="19"/>
      <c r="D112" s="21"/>
      <c r="E112" s="21"/>
      <c r="F112" s="21"/>
      <c r="G112" s="154">
        <f t="shared" si="9"/>
        <v>0</v>
      </c>
      <c r="H112" s="151"/>
      <c r="I112" s="200"/>
      <c r="J112" s="134"/>
      <c r="K112" s="60"/>
    </row>
    <row r="113" spans="2:11" ht="15.75" x14ac:dyDescent="0.25">
      <c r="B113" s="174" t="s">
        <v>116</v>
      </c>
      <c r="C113" s="19"/>
      <c r="D113" s="21"/>
      <c r="E113" s="21"/>
      <c r="F113" s="21"/>
      <c r="G113" s="154">
        <f t="shared" si="9"/>
        <v>0</v>
      </c>
      <c r="H113" s="151"/>
      <c r="I113" s="200"/>
      <c r="J113" s="134"/>
      <c r="K113" s="60"/>
    </row>
    <row r="114" spans="2:11" ht="15.75" x14ac:dyDescent="0.25">
      <c r="B114" s="174" t="s">
        <v>117</v>
      </c>
      <c r="C114" s="19"/>
      <c r="D114" s="21"/>
      <c r="E114" s="21"/>
      <c r="F114" s="21"/>
      <c r="G114" s="154">
        <f t="shared" si="9"/>
        <v>0</v>
      </c>
      <c r="H114" s="151"/>
      <c r="I114" s="200"/>
      <c r="J114" s="134"/>
      <c r="K114" s="60"/>
    </row>
    <row r="115" spans="2:11" ht="15.75" x14ac:dyDescent="0.25">
      <c r="B115" s="174" t="s">
        <v>118</v>
      </c>
      <c r="C115" s="19"/>
      <c r="D115" s="21"/>
      <c r="E115" s="21"/>
      <c r="F115" s="21"/>
      <c r="G115" s="154">
        <f t="shared" si="9"/>
        <v>0</v>
      </c>
      <c r="H115" s="151"/>
      <c r="I115" s="200"/>
      <c r="J115" s="134"/>
      <c r="K115" s="60"/>
    </row>
    <row r="116" spans="2:11" ht="15.75" x14ac:dyDescent="0.25">
      <c r="B116" s="174" t="s">
        <v>119</v>
      </c>
      <c r="C116" s="55"/>
      <c r="D116" s="22"/>
      <c r="E116" s="22"/>
      <c r="F116" s="22"/>
      <c r="G116" s="154">
        <f t="shared" si="9"/>
        <v>0</v>
      </c>
      <c r="H116" s="152"/>
      <c r="I116" s="201"/>
      <c r="J116" s="135"/>
      <c r="K116" s="60"/>
    </row>
    <row r="117" spans="2:11" ht="15.75" x14ac:dyDescent="0.25">
      <c r="B117" s="174" t="s">
        <v>120</v>
      </c>
      <c r="C117" s="55"/>
      <c r="D117" s="22"/>
      <c r="E117" s="22"/>
      <c r="F117" s="22"/>
      <c r="G117" s="154">
        <f t="shared" si="9"/>
        <v>0</v>
      </c>
      <c r="H117" s="152"/>
      <c r="I117" s="201"/>
      <c r="J117" s="135"/>
      <c r="K117" s="60"/>
    </row>
    <row r="118" spans="2:11" ht="15.75" x14ac:dyDescent="0.25">
      <c r="C118" s="117" t="s">
        <v>176</v>
      </c>
      <c r="D118" s="26">
        <f>SUM(D110:D117)</f>
        <v>0</v>
      </c>
      <c r="E118" s="26">
        <f>SUM(E110:E117)</f>
        <v>0</v>
      </c>
      <c r="F118" s="26">
        <f>SUM(F110:F117)</f>
        <v>0</v>
      </c>
      <c r="G118" s="26">
        <f>SUM(G110:G117)</f>
        <v>0</v>
      </c>
      <c r="H118" s="140">
        <f>(H110*G110)+(H111*G111)+(H112*G112)+(H113*G113)+(H114*G114)+(H115*G115)+(H116*G116)+(H117*G117)</f>
        <v>0</v>
      </c>
      <c r="I118" s="207">
        <f>SUM(I110:I117)</f>
        <v>0</v>
      </c>
      <c r="J118" s="135"/>
      <c r="K118" s="62"/>
    </row>
    <row r="119" spans="2:11" ht="51" customHeight="1" x14ac:dyDescent="0.25">
      <c r="B119" s="117" t="s">
        <v>121</v>
      </c>
      <c r="C119" s="265"/>
      <c r="D119" s="265"/>
      <c r="E119" s="265"/>
      <c r="F119" s="265"/>
      <c r="G119" s="265"/>
      <c r="H119" s="265"/>
      <c r="I119" s="266"/>
      <c r="J119" s="265"/>
      <c r="K119" s="59"/>
    </row>
    <row r="120" spans="2:11" ht="15.75" x14ac:dyDescent="0.25">
      <c r="B120" s="174" t="s">
        <v>122</v>
      </c>
      <c r="C120" s="19"/>
      <c r="D120" s="21"/>
      <c r="E120" s="21"/>
      <c r="F120" s="21"/>
      <c r="G120" s="154">
        <f>SUM(D120:F120)</f>
        <v>0</v>
      </c>
      <c r="H120" s="151"/>
      <c r="I120" s="200"/>
      <c r="J120" s="134"/>
      <c r="K120" s="60"/>
    </row>
    <row r="121" spans="2:11" ht="15.75" x14ac:dyDescent="0.25">
      <c r="B121" s="174" t="s">
        <v>123</v>
      </c>
      <c r="C121" s="19"/>
      <c r="D121" s="21"/>
      <c r="E121" s="21"/>
      <c r="F121" s="21"/>
      <c r="G121" s="154">
        <f t="shared" ref="G121:G127" si="10">SUM(D121:F121)</f>
        <v>0</v>
      </c>
      <c r="H121" s="151"/>
      <c r="I121" s="200"/>
      <c r="J121" s="134"/>
      <c r="K121" s="60"/>
    </row>
    <row r="122" spans="2:11" ht="15.75" x14ac:dyDescent="0.25">
      <c r="B122" s="174" t="s">
        <v>124</v>
      </c>
      <c r="C122" s="19"/>
      <c r="D122" s="21"/>
      <c r="E122" s="21"/>
      <c r="F122" s="21"/>
      <c r="G122" s="154">
        <f t="shared" si="10"/>
        <v>0</v>
      </c>
      <c r="H122" s="151"/>
      <c r="I122" s="200"/>
      <c r="J122" s="134"/>
      <c r="K122" s="60"/>
    </row>
    <row r="123" spans="2:11" ht="15.75" x14ac:dyDescent="0.25">
      <c r="B123" s="174" t="s">
        <v>125</v>
      </c>
      <c r="C123" s="19"/>
      <c r="D123" s="21"/>
      <c r="E123" s="21"/>
      <c r="F123" s="21"/>
      <c r="G123" s="154">
        <f t="shared" si="10"/>
        <v>0</v>
      </c>
      <c r="H123" s="151"/>
      <c r="I123" s="200"/>
      <c r="J123" s="134"/>
      <c r="K123" s="60"/>
    </row>
    <row r="124" spans="2:11" ht="15.75" x14ac:dyDescent="0.25">
      <c r="B124" s="174" t="s">
        <v>126</v>
      </c>
      <c r="C124" s="19"/>
      <c r="D124" s="21"/>
      <c r="E124" s="21"/>
      <c r="F124" s="21"/>
      <c r="G124" s="154">
        <f t="shared" si="10"/>
        <v>0</v>
      </c>
      <c r="H124" s="151"/>
      <c r="I124" s="200"/>
      <c r="J124" s="134"/>
      <c r="K124" s="60"/>
    </row>
    <row r="125" spans="2:11" ht="15.75" x14ac:dyDescent="0.25">
      <c r="B125" s="174" t="s">
        <v>127</v>
      </c>
      <c r="C125" s="19"/>
      <c r="D125" s="21"/>
      <c r="E125" s="21"/>
      <c r="F125" s="21"/>
      <c r="G125" s="154">
        <f t="shared" si="10"/>
        <v>0</v>
      </c>
      <c r="H125" s="151"/>
      <c r="I125" s="200"/>
      <c r="J125" s="134"/>
      <c r="K125" s="60"/>
    </row>
    <row r="126" spans="2:11" ht="15.75" x14ac:dyDescent="0.25">
      <c r="B126" s="174" t="s">
        <v>128</v>
      </c>
      <c r="C126" s="55"/>
      <c r="D126" s="22"/>
      <c r="E126" s="22"/>
      <c r="F126" s="22"/>
      <c r="G126" s="154">
        <f t="shared" si="10"/>
        <v>0</v>
      </c>
      <c r="H126" s="152"/>
      <c r="I126" s="201"/>
      <c r="J126" s="135"/>
      <c r="K126" s="60"/>
    </row>
    <row r="127" spans="2:11" ht="15.75" x14ac:dyDescent="0.25">
      <c r="B127" s="174" t="s">
        <v>129</v>
      </c>
      <c r="C127" s="55"/>
      <c r="D127" s="22"/>
      <c r="E127" s="22"/>
      <c r="F127" s="22"/>
      <c r="G127" s="154">
        <f t="shared" si="10"/>
        <v>0</v>
      </c>
      <c r="H127" s="152"/>
      <c r="I127" s="201"/>
      <c r="J127" s="135"/>
      <c r="K127" s="60"/>
    </row>
    <row r="128" spans="2:11" ht="15.75" x14ac:dyDescent="0.25">
      <c r="C128" s="117" t="s">
        <v>176</v>
      </c>
      <c r="D128" s="26">
        <f>SUM(D120:D127)</f>
        <v>0</v>
      </c>
      <c r="E128" s="26">
        <f>SUM(E120:E127)</f>
        <v>0</v>
      </c>
      <c r="F128" s="26">
        <f>SUM(F120:F127)</f>
        <v>0</v>
      </c>
      <c r="G128" s="26">
        <f>SUM(G120:G127)</f>
        <v>0</v>
      </c>
      <c r="H128" s="140">
        <f>(H120*G120)+(H121*G121)+(H122*G122)+(H123*G123)+(H124*G124)+(H125*G125)+(H126*G126)+(H127*G127)</f>
        <v>0</v>
      </c>
      <c r="I128" s="207">
        <f>SUM(I120:I127)</f>
        <v>0</v>
      </c>
      <c r="J128" s="135"/>
      <c r="K128" s="62"/>
    </row>
    <row r="129" spans="2:11" ht="51" customHeight="1" x14ac:dyDescent="0.25">
      <c r="B129" s="117" t="s">
        <v>130</v>
      </c>
      <c r="C129" s="265"/>
      <c r="D129" s="265"/>
      <c r="E129" s="265"/>
      <c r="F129" s="265"/>
      <c r="G129" s="265"/>
      <c r="H129" s="265"/>
      <c r="I129" s="266"/>
      <c r="J129" s="265"/>
      <c r="K129" s="59"/>
    </row>
    <row r="130" spans="2:11" ht="15.75" x14ac:dyDescent="0.25">
      <c r="B130" s="174" t="s">
        <v>131</v>
      </c>
      <c r="C130" s="19"/>
      <c r="D130" s="21"/>
      <c r="E130" s="21"/>
      <c r="F130" s="21"/>
      <c r="G130" s="154">
        <f>SUM(D130:F130)</f>
        <v>0</v>
      </c>
      <c r="H130" s="151"/>
      <c r="I130" s="200"/>
      <c r="J130" s="134"/>
      <c r="K130" s="60"/>
    </row>
    <row r="131" spans="2:11" ht="15.75" x14ac:dyDescent="0.25">
      <c r="B131" s="174" t="s">
        <v>132</v>
      </c>
      <c r="C131" s="19"/>
      <c r="D131" s="21"/>
      <c r="E131" s="21"/>
      <c r="F131" s="21"/>
      <c r="G131" s="154">
        <f t="shared" ref="G131:G137" si="11">SUM(D131:F131)</f>
        <v>0</v>
      </c>
      <c r="H131" s="151"/>
      <c r="I131" s="200"/>
      <c r="J131" s="134"/>
      <c r="K131" s="60"/>
    </row>
    <row r="132" spans="2:11" ht="15.75" x14ac:dyDescent="0.25">
      <c r="B132" s="174" t="s">
        <v>133</v>
      </c>
      <c r="C132" s="19"/>
      <c r="D132" s="21"/>
      <c r="E132" s="21"/>
      <c r="F132" s="21"/>
      <c r="G132" s="154">
        <f t="shared" si="11"/>
        <v>0</v>
      </c>
      <c r="H132" s="151"/>
      <c r="I132" s="200"/>
      <c r="J132" s="134"/>
      <c r="K132" s="60"/>
    </row>
    <row r="133" spans="2:11" ht="15.75" x14ac:dyDescent="0.25">
      <c r="B133" s="174" t="s">
        <v>134</v>
      </c>
      <c r="C133" s="19"/>
      <c r="D133" s="21"/>
      <c r="E133" s="21"/>
      <c r="F133" s="21"/>
      <c r="G133" s="154">
        <f t="shared" si="11"/>
        <v>0</v>
      </c>
      <c r="H133" s="151"/>
      <c r="I133" s="200"/>
      <c r="J133" s="134"/>
      <c r="K133" s="60"/>
    </row>
    <row r="134" spans="2:11" ht="15.75" x14ac:dyDescent="0.25">
      <c r="B134" s="174" t="s">
        <v>135</v>
      </c>
      <c r="C134" s="19"/>
      <c r="D134" s="21"/>
      <c r="E134" s="21"/>
      <c r="F134" s="21"/>
      <c r="G134" s="154">
        <f t="shared" si="11"/>
        <v>0</v>
      </c>
      <c r="H134" s="151"/>
      <c r="I134" s="200"/>
      <c r="J134" s="134"/>
      <c r="K134" s="60"/>
    </row>
    <row r="135" spans="2:11" ht="15.75" x14ac:dyDescent="0.25">
      <c r="B135" s="174" t="s">
        <v>136</v>
      </c>
      <c r="C135" s="19"/>
      <c r="D135" s="21"/>
      <c r="E135" s="21"/>
      <c r="F135" s="21"/>
      <c r="G135" s="154">
        <f t="shared" si="11"/>
        <v>0</v>
      </c>
      <c r="H135" s="151"/>
      <c r="I135" s="200"/>
      <c r="J135" s="134"/>
      <c r="K135" s="60"/>
    </row>
    <row r="136" spans="2:11" ht="15.75" x14ac:dyDescent="0.25">
      <c r="B136" s="174" t="s">
        <v>137</v>
      </c>
      <c r="C136" s="55"/>
      <c r="D136" s="22"/>
      <c r="E136" s="22"/>
      <c r="F136" s="22"/>
      <c r="G136" s="154">
        <f t="shared" si="11"/>
        <v>0</v>
      </c>
      <c r="H136" s="152"/>
      <c r="I136" s="201"/>
      <c r="J136" s="135"/>
      <c r="K136" s="60"/>
    </row>
    <row r="137" spans="2:11" ht="15.75" x14ac:dyDescent="0.25">
      <c r="B137" s="174" t="s">
        <v>138</v>
      </c>
      <c r="C137" s="55"/>
      <c r="D137" s="22"/>
      <c r="E137" s="22"/>
      <c r="F137" s="22"/>
      <c r="G137" s="154">
        <f t="shared" si="11"/>
        <v>0</v>
      </c>
      <c r="H137" s="152"/>
      <c r="I137" s="201"/>
      <c r="J137" s="135"/>
      <c r="K137" s="60"/>
    </row>
    <row r="138" spans="2:11" ht="15.75" x14ac:dyDescent="0.25">
      <c r="C138" s="117" t="s">
        <v>176</v>
      </c>
      <c r="D138" s="23">
        <f>SUM(D130:D137)</f>
        <v>0</v>
      </c>
      <c r="E138" s="23">
        <f>SUM(E130:E137)</f>
        <v>0</v>
      </c>
      <c r="F138" s="23">
        <f>SUM(F130:F137)</f>
        <v>0</v>
      </c>
      <c r="G138" s="23">
        <f>SUM(G130:G137)</f>
        <v>0</v>
      </c>
      <c r="H138" s="140">
        <f>(H130*G130)+(H131*G131)+(H132*G132)+(H133*G133)+(H134*G134)+(H135*G135)+(H136*G136)+(H137*G137)</f>
        <v>0</v>
      </c>
      <c r="I138" s="207">
        <f>SUM(I130:I137)</f>
        <v>0</v>
      </c>
      <c r="J138" s="135"/>
      <c r="K138" s="62"/>
    </row>
    <row r="139" spans="2:11" ht="15.75" customHeight="1" x14ac:dyDescent="0.25">
      <c r="B139" s="7"/>
      <c r="C139" s="13"/>
      <c r="D139" s="28"/>
      <c r="E139" s="28"/>
      <c r="F139" s="28"/>
      <c r="G139" s="28"/>
      <c r="H139" s="28"/>
      <c r="I139" s="28"/>
      <c r="J139" s="88"/>
      <c r="K139" s="4"/>
    </row>
    <row r="140" spans="2:11" ht="51" customHeight="1" x14ac:dyDescent="0.25">
      <c r="B140" s="117" t="s">
        <v>139</v>
      </c>
      <c r="C140" s="267"/>
      <c r="D140" s="267"/>
      <c r="E140" s="267"/>
      <c r="F140" s="267"/>
      <c r="G140" s="267"/>
      <c r="H140" s="267"/>
      <c r="I140" s="268"/>
      <c r="J140" s="267"/>
      <c r="K140" s="20"/>
    </row>
    <row r="141" spans="2:11" ht="51" customHeight="1" x14ac:dyDescent="0.25">
      <c r="B141" s="117" t="s">
        <v>140</v>
      </c>
      <c r="C141" s="265"/>
      <c r="D141" s="265"/>
      <c r="E141" s="265"/>
      <c r="F141" s="265"/>
      <c r="G141" s="265"/>
      <c r="H141" s="265"/>
      <c r="I141" s="266"/>
      <c r="J141" s="265"/>
      <c r="K141" s="59"/>
    </row>
    <row r="142" spans="2:11" ht="15.75" x14ac:dyDescent="0.25">
      <c r="B142" s="174" t="s">
        <v>141</v>
      </c>
      <c r="C142" s="19"/>
      <c r="D142" s="21"/>
      <c r="E142" s="21"/>
      <c r="F142" s="21"/>
      <c r="G142" s="154">
        <f>SUM(D142:F142)</f>
        <v>0</v>
      </c>
      <c r="H142" s="151"/>
      <c r="I142" s="200"/>
      <c r="J142" s="134"/>
      <c r="K142" s="60"/>
    </row>
    <row r="143" spans="2:11" ht="15.75" x14ac:dyDescent="0.25">
      <c r="B143" s="174" t="s">
        <v>142</v>
      </c>
      <c r="C143" s="19"/>
      <c r="D143" s="21"/>
      <c r="E143" s="21"/>
      <c r="F143" s="21"/>
      <c r="G143" s="154">
        <f t="shared" ref="G143:G149" si="12">SUM(D143:F143)</f>
        <v>0</v>
      </c>
      <c r="H143" s="151"/>
      <c r="I143" s="200"/>
      <c r="J143" s="134"/>
      <c r="K143" s="60"/>
    </row>
    <row r="144" spans="2:11" ht="15.75" x14ac:dyDescent="0.25">
      <c r="B144" s="174" t="s">
        <v>143</v>
      </c>
      <c r="C144" s="19"/>
      <c r="D144" s="21"/>
      <c r="E144" s="21"/>
      <c r="F144" s="21"/>
      <c r="G144" s="154">
        <f t="shared" si="12"/>
        <v>0</v>
      </c>
      <c r="H144" s="151"/>
      <c r="I144" s="200"/>
      <c r="J144" s="134"/>
      <c r="K144" s="60"/>
    </row>
    <row r="145" spans="2:11" ht="15.75" x14ac:dyDescent="0.25">
      <c r="B145" s="174" t="s">
        <v>144</v>
      </c>
      <c r="C145" s="19"/>
      <c r="D145" s="21"/>
      <c r="E145" s="21"/>
      <c r="F145" s="21"/>
      <c r="G145" s="154">
        <f t="shared" si="12"/>
        <v>0</v>
      </c>
      <c r="H145" s="151"/>
      <c r="I145" s="200"/>
      <c r="J145" s="134"/>
      <c r="K145" s="60"/>
    </row>
    <row r="146" spans="2:11" ht="15.75" x14ac:dyDescent="0.25">
      <c r="B146" s="174" t="s">
        <v>145</v>
      </c>
      <c r="C146" s="19"/>
      <c r="D146" s="21"/>
      <c r="E146" s="21"/>
      <c r="F146" s="21"/>
      <c r="G146" s="154">
        <f t="shared" si="12"/>
        <v>0</v>
      </c>
      <c r="H146" s="151"/>
      <c r="I146" s="200"/>
      <c r="J146" s="134"/>
      <c r="K146" s="60"/>
    </row>
    <row r="147" spans="2:11" ht="15.75" x14ac:dyDescent="0.25">
      <c r="B147" s="174" t="s">
        <v>146</v>
      </c>
      <c r="C147" s="19"/>
      <c r="D147" s="21"/>
      <c r="E147" s="21"/>
      <c r="F147" s="21"/>
      <c r="G147" s="154">
        <f t="shared" si="12"/>
        <v>0</v>
      </c>
      <c r="H147" s="151"/>
      <c r="I147" s="200"/>
      <c r="J147" s="134"/>
      <c r="K147" s="60"/>
    </row>
    <row r="148" spans="2:11" ht="15.75" x14ac:dyDescent="0.25">
      <c r="B148" s="174" t="s">
        <v>147</v>
      </c>
      <c r="C148" s="55"/>
      <c r="D148" s="22"/>
      <c r="E148" s="22"/>
      <c r="F148" s="22"/>
      <c r="G148" s="154">
        <f t="shared" si="12"/>
        <v>0</v>
      </c>
      <c r="H148" s="152"/>
      <c r="I148" s="201"/>
      <c r="J148" s="135"/>
      <c r="K148" s="60"/>
    </row>
    <row r="149" spans="2:11" ht="15.75" x14ac:dyDescent="0.25">
      <c r="B149" s="174" t="s">
        <v>148</v>
      </c>
      <c r="C149" s="55"/>
      <c r="D149" s="22"/>
      <c r="E149" s="22"/>
      <c r="F149" s="22"/>
      <c r="G149" s="154">
        <f t="shared" si="12"/>
        <v>0</v>
      </c>
      <c r="H149" s="152"/>
      <c r="I149" s="201"/>
      <c r="J149" s="135"/>
      <c r="K149" s="60"/>
    </row>
    <row r="150" spans="2:11" ht="15.75" x14ac:dyDescent="0.25">
      <c r="C150" s="117" t="s">
        <v>176</v>
      </c>
      <c r="D150" s="23">
        <f>SUM(D142:D149)</f>
        <v>0</v>
      </c>
      <c r="E150" s="23">
        <f>SUM(E142:E149)</f>
        <v>0</v>
      </c>
      <c r="F150" s="23">
        <f>SUM(F142:F149)</f>
        <v>0</v>
      </c>
      <c r="G150" s="26">
        <f>SUM(G142:G149)</f>
        <v>0</v>
      </c>
      <c r="H150" s="140">
        <f>(H142*G142)+(H143*G143)+(H144*G144)+(H145*G145)+(H146*G146)+(H147*G147)+(H148*G148)+(H149*G149)</f>
        <v>0</v>
      </c>
      <c r="I150" s="207">
        <f>SUM(I142:I149)</f>
        <v>0</v>
      </c>
      <c r="J150" s="135"/>
      <c r="K150" s="62"/>
    </row>
    <row r="151" spans="2:11" ht="51" customHeight="1" x14ac:dyDescent="0.25">
      <c r="B151" s="117" t="s">
        <v>149</v>
      </c>
      <c r="C151" s="265"/>
      <c r="D151" s="265"/>
      <c r="E151" s="265"/>
      <c r="F151" s="265"/>
      <c r="G151" s="265"/>
      <c r="H151" s="265"/>
      <c r="I151" s="266"/>
      <c r="J151" s="265"/>
      <c r="K151" s="59"/>
    </row>
    <row r="152" spans="2:11" ht="15.75" x14ac:dyDescent="0.25">
      <c r="B152" s="174" t="s">
        <v>150</v>
      </c>
      <c r="C152" s="19"/>
      <c r="D152" s="21"/>
      <c r="E152" s="21"/>
      <c r="F152" s="21"/>
      <c r="G152" s="154">
        <f>SUM(D152:F152)</f>
        <v>0</v>
      </c>
      <c r="H152" s="151"/>
      <c r="I152" s="200"/>
      <c r="J152" s="134"/>
      <c r="K152" s="60"/>
    </row>
    <row r="153" spans="2:11" ht="15.75" x14ac:dyDescent="0.25">
      <c r="B153" s="174" t="s">
        <v>151</v>
      </c>
      <c r="C153" s="19"/>
      <c r="D153" s="21"/>
      <c r="E153" s="21"/>
      <c r="F153" s="21"/>
      <c r="G153" s="154">
        <f t="shared" ref="G153:G159" si="13">SUM(D153:F153)</f>
        <v>0</v>
      </c>
      <c r="H153" s="151"/>
      <c r="I153" s="200"/>
      <c r="J153" s="134"/>
      <c r="K153" s="60"/>
    </row>
    <row r="154" spans="2:11" ht="15.75" x14ac:dyDescent="0.25">
      <c r="B154" s="174" t="s">
        <v>152</v>
      </c>
      <c r="C154" s="19"/>
      <c r="D154" s="21"/>
      <c r="E154" s="21"/>
      <c r="F154" s="21"/>
      <c r="G154" s="154">
        <f t="shared" si="13"/>
        <v>0</v>
      </c>
      <c r="H154" s="151"/>
      <c r="I154" s="200"/>
      <c r="J154" s="134"/>
      <c r="K154" s="60"/>
    </row>
    <row r="155" spans="2:11" ht="15.75" x14ac:dyDescent="0.25">
      <c r="B155" s="174" t="s">
        <v>153</v>
      </c>
      <c r="C155" s="19"/>
      <c r="D155" s="21"/>
      <c r="E155" s="21"/>
      <c r="F155" s="21"/>
      <c r="G155" s="154">
        <f t="shared" si="13"/>
        <v>0</v>
      </c>
      <c r="H155" s="151"/>
      <c r="I155" s="200"/>
      <c r="J155" s="134"/>
      <c r="K155" s="60"/>
    </row>
    <row r="156" spans="2:11" ht="15.75" x14ac:dyDescent="0.25">
      <c r="B156" s="174" t="s">
        <v>154</v>
      </c>
      <c r="C156" s="19"/>
      <c r="D156" s="21"/>
      <c r="E156" s="21"/>
      <c r="F156" s="21"/>
      <c r="G156" s="154">
        <f t="shared" si="13"/>
        <v>0</v>
      </c>
      <c r="H156" s="151"/>
      <c r="I156" s="200"/>
      <c r="J156" s="134"/>
      <c r="K156" s="60"/>
    </row>
    <row r="157" spans="2:11" ht="15.75" x14ac:dyDescent="0.25">
      <c r="B157" s="174" t="s">
        <v>155</v>
      </c>
      <c r="C157" s="19"/>
      <c r="D157" s="21"/>
      <c r="E157" s="21"/>
      <c r="F157" s="21"/>
      <c r="G157" s="154">
        <f t="shared" si="13"/>
        <v>0</v>
      </c>
      <c r="H157" s="151"/>
      <c r="I157" s="200"/>
      <c r="J157" s="134"/>
      <c r="K157" s="60"/>
    </row>
    <row r="158" spans="2:11" ht="15.75" x14ac:dyDescent="0.25">
      <c r="B158" s="174" t="s">
        <v>156</v>
      </c>
      <c r="C158" s="55"/>
      <c r="D158" s="22"/>
      <c r="E158" s="22"/>
      <c r="F158" s="22"/>
      <c r="G158" s="154">
        <f t="shared" si="13"/>
        <v>0</v>
      </c>
      <c r="H158" s="152"/>
      <c r="I158" s="201"/>
      <c r="J158" s="135"/>
      <c r="K158" s="60"/>
    </row>
    <row r="159" spans="2:11" ht="15.75" x14ac:dyDescent="0.25">
      <c r="B159" s="174" t="s">
        <v>157</v>
      </c>
      <c r="C159" s="55"/>
      <c r="D159" s="22"/>
      <c r="E159" s="22"/>
      <c r="F159" s="22"/>
      <c r="G159" s="154">
        <f t="shared" si="13"/>
        <v>0</v>
      </c>
      <c r="H159" s="152"/>
      <c r="I159" s="201"/>
      <c r="J159" s="135"/>
      <c r="K159" s="60"/>
    </row>
    <row r="160" spans="2:11" ht="15.75" x14ac:dyDescent="0.25">
      <c r="C160" s="117" t="s">
        <v>176</v>
      </c>
      <c r="D160" s="26">
        <f>SUM(D152:D159)</f>
        <v>0</v>
      </c>
      <c r="E160" s="26">
        <f>SUM(E152:E159)</f>
        <v>0</v>
      </c>
      <c r="F160" s="26">
        <f>SUM(F152:F159)</f>
        <v>0</v>
      </c>
      <c r="G160" s="26">
        <f>SUM(G152:G159)</f>
        <v>0</v>
      </c>
      <c r="H160" s="140">
        <f>(H152*G152)+(H153*G153)+(H154*G154)+(H155*G155)+(H156*G156)+(H157*G157)+(H158*G158)+(H159*G159)</f>
        <v>0</v>
      </c>
      <c r="I160" s="207">
        <f>SUM(I152:I159)</f>
        <v>0</v>
      </c>
      <c r="J160" s="135"/>
      <c r="K160" s="62"/>
    </row>
    <row r="161" spans="2:11" ht="51" customHeight="1" x14ac:dyDescent="0.25">
      <c r="B161" s="117" t="s">
        <v>158</v>
      </c>
      <c r="C161" s="265"/>
      <c r="D161" s="265"/>
      <c r="E161" s="265"/>
      <c r="F161" s="265"/>
      <c r="G161" s="265"/>
      <c r="H161" s="265"/>
      <c r="I161" s="266"/>
      <c r="J161" s="265"/>
      <c r="K161" s="59"/>
    </row>
    <row r="162" spans="2:11" ht="15.75" x14ac:dyDescent="0.25">
      <c r="B162" s="174" t="s">
        <v>159</v>
      </c>
      <c r="C162" s="19"/>
      <c r="D162" s="21"/>
      <c r="E162" s="21"/>
      <c r="F162" s="21"/>
      <c r="G162" s="154">
        <f>SUM(D162:F162)</f>
        <v>0</v>
      </c>
      <c r="H162" s="151"/>
      <c r="I162" s="200"/>
      <c r="J162" s="134"/>
      <c r="K162" s="60"/>
    </row>
    <row r="163" spans="2:11" ht="15.75" x14ac:dyDescent="0.25">
      <c r="B163" s="174" t="s">
        <v>160</v>
      </c>
      <c r="C163" s="19"/>
      <c r="D163" s="21"/>
      <c r="E163" s="21"/>
      <c r="F163" s="21"/>
      <c r="G163" s="154">
        <f t="shared" ref="G163:G169" si="14">SUM(D163:F163)</f>
        <v>0</v>
      </c>
      <c r="H163" s="151"/>
      <c r="I163" s="200"/>
      <c r="J163" s="134"/>
      <c r="K163" s="60"/>
    </row>
    <row r="164" spans="2:11" ht="15.75" x14ac:dyDescent="0.25">
      <c r="B164" s="174" t="s">
        <v>161</v>
      </c>
      <c r="C164" s="19"/>
      <c r="D164" s="21"/>
      <c r="E164" s="21"/>
      <c r="F164" s="21"/>
      <c r="G164" s="154">
        <f t="shared" si="14"/>
        <v>0</v>
      </c>
      <c r="H164" s="151"/>
      <c r="I164" s="200"/>
      <c r="J164" s="134"/>
      <c r="K164" s="60"/>
    </row>
    <row r="165" spans="2:11" ht="15.75" x14ac:dyDescent="0.25">
      <c r="B165" s="174" t="s">
        <v>162</v>
      </c>
      <c r="C165" s="19"/>
      <c r="D165" s="21"/>
      <c r="E165" s="21"/>
      <c r="F165" s="21"/>
      <c r="G165" s="154">
        <f t="shared" si="14"/>
        <v>0</v>
      </c>
      <c r="H165" s="151"/>
      <c r="I165" s="216"/>
      <c r="J165" s="134"/>
      <c r="K165" s="60"/>
    </row>
    <row r="166" spans="2:11" ht="15.75" x14ac:dyDescent="0.25">
      <c r="B166" s="174" t="s">
        <v>163</v>
      </c>
      <c r="C166" s="19"/>
      <c r="D166" s="21"/>
      <c r="E166" s="21"/>
      <c r="F166" s="21"/>
      <c r="G166" s="154">
        <f t="shared" si="14"/>
        <v>0</v>
      </c>
      <c r="H166" s="151"/>
      <c r="I166" s="200"/>
      <c r="J166" s="134"/>
      <c r="K166" s="60"/>
    </row>
    <row r="167" spans="2:11" ht="15.75" x14ac:dyDescent="0.25">
      <c r="B167" s="174" t="s">
        <v>164</v>
      </c>
      <c r="C167" s="19"/>
      <c r="D167" s="21"/>
      <c r="E167" s="21"/>
      <c r="F167" s="21"/>
      <c r="G167" s="154">
        <f t="shared" si="14"/>
        <v>0</v>
      </c>
      <c r="H167" s="151"/>
      <c r="I167" s="200"/>
      <c r="J167" s="134"/>
      <c r="K167" s="60"/>
    </row>
    <row r="168" spans="2:11" ht="15.75" x14ac:dyDescent="0.25">
      <c r="B168" s="174" t="s">
        <v>165</v>
      </c>
      <c r="C168" s="55"/>
      <c r="D168" s="22"/>
      <c r="E168" s="22"/>
      <c r="F168" s="22"/>
      <c r="G168" s="154">
        <f t="shared" si="14"/>
        <v>0</v>
      </c>
      <c r="H168" s="152"/>
      <c r="I168" s="201"/>
      <c r="J168" s="135"/>
      <c r="K168" s="60"/>
    </row>
    <row r="169" spans="2:11" ht="15.75" x14ac:dyDescent="0.25">
      <c r="B169" s="174" t="s">
        <v>166</v>
      </c>
      <c r="C169" s="55"/>
      <c r="D169" s="22"/>
      <c r="E169" s="22"/>
      <c r="F169" s="22"/>
      <c r="G169" s="154">
        <f t="shared" si="14"/>
        <v>0</v>
      </c>
      <c r="H169" s="152"/>
      <c r="I169" s="201"/>
      <c r="J169" s="135"/>
      <c r="K169" s="60"/>
    </row>
    <row r="170" spans="2:11" ht="15.75" x14ac:dyDescent="0.25">
      <c r="C170" s="117" t="s">
        <v>176</v>
      </c>
      <c r="D170" s="26">
        <f>SUM(D162:D169)</f>
        <v>0</v>
      </c>
      <c r="E170" s="26">
        <f>SUM(E162:E169)</f>
        <v>0</v>
      </c>
      <c r="F170" s="26">
        <f>SUM(F162:F169)</f>
        <v>0</v>
      </c>
      <c r="G170" s="26">
        <f>SUM(G162:G169)</f>
        <v>0</v>
      </c>
      <c r="H170" s="140">
        <f>(H162*G162)+(H163*G163)+(H164*G164)+(H165*G165)+(H166*G166)+(H167*G167)+(H168*G168)+(H169*G169)</f>
        <v>0</v>
      </c>
      <c r="I170" s="207">
        <f>SUM(I162:I169)</f>
        <v>0</v>
      </c>
      <c r="J170" s="135"/>
      <c r="K170" s="62"/>
    </row>
    <row r="171" spans="2:11" ht="51" customHeight="1" x14ac:dyDescent="0.25">
      <c r="B171" s="117" t="s">
        <v>167</v>
      </c>
      <c r="C171" s="265"/>
      <c r="D171" s="265"/>
      <c r="E171" s="265"/>
      <c r="F171" s="265"/>
      <c r="G171" s="265"/>
      <c r="H171" s="265"/>
      <c r="I171" s="266"/>
      <c r="J171" s="265"/>
      <c r="K171" s="59"/>
    </row>
    <row r="172" spans="2:11" ht="15.75" x14ac:dyDescent="0.25">
      <c r="B172" s="174" t="s">
        <v>168</v>
      </c>
      <c r="C172" s="19"/>
      <c r="D172" s="21"/>
      <c r="E172" s="21"/>
      <c r="F172" s="21"/>
      <c r="G172" s="154">
        <f>SUM(D172:F172)</f>
        <v>0</v>
      </c>
      <c r="H172" s="151"/>
      <c r="I172" s="200"/>
      <c r="J172" s="134"/>
      <c r="K172" s="60"/>
    </row>
    <row r="173" spans="2:11" ht="15.75" x14ac:dyDescent="0.25">
      <c r="B173" s="174" t="s">
        <v>169</v>
      </c>
      <c r="C173" s="19"/>
      <c r="D173" s="21"/>
      <c r="E173" s="21"/>
      <c r="F173" s="21"/>
      <c r="G173" s="154">
        <f t="shared" ref="G173:G179" si="15">SUM(D173:F173)</f>
        <v>0</v>
      </c>
      <c r="H173" s="151"/>
      <c r="I173" s="200"/>
      <c r="J173" s="134"/>
      <c r="K173" s="60"/>
    </row>
    <row r="174" spans="2:11" ht="15.75" x14ac:dyDescent="0.25">
      <c r="B174" s="174" t="s">
        <v>170</v>
      </c>
      <c r="C174" s="19"/>
      <c r="D174" s="21"/>
      <c r="E174" s="21"/>
      <c r="F174" s="21"/>
      <c r="G174" s="154">
        <f t="shared" si="15"/>
        <v>0</v>
      </c>
      <c r="H174" s="151"/>
      <c r="I174" s="200"/>
      <c r="J174" s="134"/>
      <c r="K174" s="60"/>
    </row>
    <row r="175" spans="2:11" ht="15.75" x14ac:dyDescent="0.25">
      <c r="B175" s="174" t="s">
        <v>171</v>
      </c>
      <c r="C175" s="19"/>
      <c r="D175" s="21"/>
      <c r="E175" s="21"/>
      <c r="F175" s="21"/>
      <c r="G175" s="154">
        <f t="shared" si="15"/>
        <v>0</v>
      </c>
      <c r="H175" s="151"/>
      <c r="I175" s="200"/>
      <c r="J175" s="134"/>
      <c r="K175" s="60"/>
    </row>
    <row r="176" spans="2:11" ht="15.75" x14ac:dyDescent="0.25">
      <c r="B176" s="174" t="s">
        <v>172</v>
      </c>
      <c r="C176" s="19"/>
      <c r="D176" s="21"/>
      <c r="E176" s="21"/>
      <c r="F176" s="21"/>
      <c r="G176" s="154">
        <f>SUM(D176:F176)</f>
        <v>0</v>
      </c>
      <c r="H176" s="151"/>
      <c r="I176" s="200"/>
      <c r="J176" s="134"/>
      <c r="K176" s="60"/>
    </row>
    <row r="177" spans="2:11" ht="15.75" x14ac:dyDescent="0.25">
      <c r="B177" s="174" t="s">
        <v>173</v>
      </c>
      <c r="C177" s="19"/>
      <c r="D177" s="21"/>
      <c r="E177" s="21"/>
      <c r="F177" s="21"/>
      <c r="G177" s="154">
        <f t="shared" si="15"/>
        <v>0</v>
      </c>
      <c r="H177" s="151"/>
      <c r="I177" s="200"/>
      <c r="J177" s="134"/>
      <c r="K177" s="60"/>
    </row>
    <row r="178" spans="2:11" ht="15.75" x14ac:dyDescent="0.25">
      <c r="B178" s="174" t="s">
        <v>174</v>
      </c>
      <c r="C178" s="55"/>
      <c r="D178" s="22"/>
      <c r="E178" s="22"/>
      <c r="F178" s="22"/>
      <c r="G178" s="154">
        <f t="shared" si="15"/>
        <v>0</v>
      </c>
      <c r="H178" s="152"/>
      <c r="I178" s="201"/>
      <c r="J178" s="135"/>
      <c r="K178" s="60"/>
    </row>
    <row r="179" spans="2:11" ht="15.75" x14ac:dyDescent="0.25">
      <c r="B179" s="174" t="s">
        <v>175</v>
      </c>
      <c r="C179" s="55"/>
      <c r="D179" s="22"/>
      <c r="E179" s="22"/>
      <c r="F179" s="22"/>
      <c r="G179" s="154">
        <f t="shared" si="15"/>
        <v>0</v>
      </c>
      <c r="H179" s="152"/>
      <c r="I179" s="201"/>
      <c r="J179" s="135"/>
      <c r="K179" s="60"/>
    </row>
    <row r="180" spans="2:11" ht="15.75" x14ac:dyDescent="0.25">
      <c r="C180" s="117" t="s">
        <v>176</v>
      </c>
      <c r="D180" s="23">
        <f>SUM(D172:D179)</f>
        <v>0</v>
      </c>
      <c r="E180" s="23">
        <f>SUM(E172:E179)</f>
        <v>0</v>
      </c>
      <c r="F180" s="23">
        <f>SUM(F172:F179)</f>
        <v>0</v>
      </c>
      <c r="G180" s="23">
        <f>SUM(G172:G179)</f>
        <v>0</v>
      </c>
      <c r="H180" s="140">
        <f>(H172*G172)+(H173*G173)+(H174*G174)+(H175*G175)+(H176*G176)+(H177*G177)+(H178*G178)+(H179*G179)</f>
        <v>0</v>
      </c>
      <c r="I180" s="207">
        <f>SUM(I172:I179)</f>
        <v>0</v>
      </c>
      <c r="J180" s="135"/>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7" t="s">
        <v>553</v>
      </c>
      <c r="C183" s="18"/>
      <c r="D183" s="36">
        <v>80000</v>
      </c>
      <c r="E183" s="36"/>
      <c r="F183" s="36"/>
      <c r="G183" s="141">
        <f>SUM(D183:F183)</f>
        <v>80000</v>
      </c>
      <c r="H183" s="153"/>
      <c r="I183" s="36">
        <v>47462.619999999995</v>
      </c>
      <c r="J183" s="145"/>
      <c r="K183" s="62"/>
    </row>
    <row r="184" spans="2:11" ht="128.25" customHeight="1" x14ac:dyDescent="0.25">
      <c r="B184" s="117" t="s">
        <v>551</v>
      </c>
      <c r="C184" s="18"/>
      <c r="D184" s="36">
        <v>20000</v>
      </c>
      <c r="E184" s="36"/>
      <c r="F184" s="36"/>
      <c r="G184" s="141">
        <f>SUM(D184:F184)</f>
        <v>20000</v>
      </c>
      <c r="H184" s="153">
        <v>0.03</v>
      </c>
      <c r="I184" s="36">
        <v>83454.649999999994</v>
      </c>
      <c r="J184" s="252" t="s">
        <v>830</v>
      </c>
      <c r="K184" s="62"/>
    </row>
    <row r="185" spans="2:11" ht="57" customHeight="1" x14ac:dyDescent="0.25">
      <c r="B185" s="117" t="s">
        <v>554</v>
      </c>
      <c r="C185" s="146"/>
      <c r="D185" s="36">
        <v>46000</v>
      </c>
      <c r="E185" s="36">
        <v>19000</v>
      </c>
      <c r="F185" s="36"/>
      <c r="G185" s="141">
        <f>SUM(D185:F185)</f>
        <v>65000</v>
      </c>
      <c r="H185" s="153"/>
      <c r="I185" s="36">
        <v>4139.21</v>
      </c>
      <c r="J185" s="145"/>
      <c r="K185" s="62"/>
    </row>
    <row r="186" spans="2:11" ht="65.25" customHeight="1" x14ac:dyDescent="0.25">
      <c r="B186" s="147" t="s">
        <v>558</v>
      </c>
      <c r="C186" s="18"/>
      <c r="D186" s="36">
        <v>12000</v>
      </c>
      <c r="E186" s="36">
        <v>6000</v>
      </c>
      <c r="F186" s="36"/>
      <c r="G186" s="141">
        <f>SUM(D186:F186)</f>
        <v>18000</v>
      </c>
      <c r="H186" s="153"/>
      <c r="I186" s="36">
        <v>0</v>
      </c>
      <c r="J186" s="145"/>
      <c r="K186" s="62"/>
    </row>
    <row r="187" spans="2:11" ht="21.75" customHeight="1" x14ac:dyDescent="0.25">
      <c r="B187" s="7"/>
      <c r="C187" s="148" t="s">
        <v>552</v>
      </c>
      <c r="D187" s="155">
        <f>SUM(D183:D186)</f>
        <v>158000</v>
      </c>
      <c r="E187" s="155">
        <f>SUM(E183:E186)</f>
        <v>25000</v>
      </c>
      <c r="F187" s="155">
        <f>SUM(F183:F186)</f>
        <v>0</v>
      </c>
      <c r="G187" s="155">
        <f>SUM(G183:G186)</f>
        <v>183000</v>
      </c>
      <c r="H187" s="140">
        <f>(H183*G183)+(H184*G184)+(H185*G185)+(H186*G186)</f>
        <v>600</v>
      </c>
      <c r="I187" s="207">
        <f>SUM(I183:I186)</f>
        <v>135056.47999999998</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99" t="s">
        <v>19</v>
      </c>
      <c r="D195" s="300"/>
      <c r="E195" s="300"/>
      <c r="F195" s="300"/>
      <c r="G195" s="301"/>
      <c r="H195" s="16"/>
      <c r="I195" s="28"/>
      <c r="J195" s="16"/>
    </row>
    <row r="196" spans="2:11" ht="40.5" customHeight="1" x14ac:dyDescent="0.25">
      <c r="B196" s="7"/>
      <c r="C196" s="289"/>
      <c r="D196" s="140" t="s">
        <v>548</v>
      </c>
      <c r="E196" s="140" t="s">
        <v>549</v>
      </c>
      <c r="F196" s="140" t="s">
        <v>550</v>
      </c>
      <c r="G196" s="291" t="s">
        <v>65</v>
      </c>
      <c r="H196" s="13"/>
      <c r="I196" s="28"/>
      <c r="J196" s="16"/>
    </row>
    <row r="197" spans="2:11" ht="24.75" customHeight="1" x14ac:dyDescent="0.25">
      <c r="B197" s="7"/>
      <c r="C197" s="290"/>
      <c r="D197" s="130" t="str">
        <f>D13</f>
        <v>UN WOMEN</v>
      </c>
      <c r="E197" s="130" t="str">
        <f>E13</f>
        <v>UNOPS</v>
      </c>
      <c r="F197" s="130">
        <f>F13</f>
        <v>0</v>
      </c>
      <c r="G197" s="292"/>
      <c r="H197" s="13"/>
      <c r="I197" s="28"/>
      <c r="J197" s="16"/>
    </row>
    <row r="198" spans="2:11" ht="41.25" customHeight="1" x14ac:dyDescent="0.25">
      <c r="B198" s="29"/>
      <c r="C198" s="142" t="s">
        <v>64</v>
      </c>
      <c r="D198" s="118">
        <f>SUM(D24,D34,D44,D54,D66,D76,D86,D96,D108,D118,D128,D138,D150,D160,D170,D180,D183,D184,D185,D186)</f>
        <v>934579.78</v>
      </c>
      <c r="E198" s="118">
        <f>SUM(E24,E34,E44,E54,E66,E76,E86,E96,E108,E118,E128,E138,E150,E160,E170,E180,E183,E184,E185,E186)</f>
        <v>467290</v>
      </c>
      <c r="F198" s="118">
        <f>SUM(F24,F34,F44,F54,F66,F76,F86,F96,F108,F118,F128,F138,F150,F160,F170,F180,F183,F184,F185,F186)</f>
        <v>0</v>
      </c>
      <c r="G198" s="143">
        <f>SUM(D198:F198)</f>
        <v>1401869.78</v>
      </c>
      <c r="H198" s="13"/>
      <c r="I198" s="203"/>
      <c r="J198" s="17"/>
    </row>
    <row r="199" spans="2:11" ht="51.75" customHeight="1" x14ac:dyDescent="0.25">
      <c r="B199" s="5"/>
      <c r="C199" s="142" t="s">
        <v>9</v>
      </c>
      <c r="D199" s="118">
        <f>D198*0.07</f>
        <v>65420.584600000009</v>
      </c>
      <c r="E199" s="118">
        <f>E198*0.07</f>
        <v>32710.300000000003</v>
      </c>
      <c r="F199" s="118">
        <f>F198*0.07</f>
        <v>0</v>
      </c>
      <c r="G199" s="143">
        <f>G198*0.07</f>
        <v>98130.884600000005</v>
      </c>
      <c r="H199" s="5"/>
      <c r="I199" s="203"/>
      <c r="J199" s="2"/>
    </row>
    <row r="200" spans="2:11" ht="51.75" customHeight="1" thickBot="1" x14ac:dyDescent="0.3">
      <c r="B200" s="5"/>
      <c r="C200" s="38" t="s">
        <v>65</v>
      </c>
      <c r="D200" s="123">
        <f>SUM(D198:D199)</f>
        <v>1000000.3646000001</v>
      </c>
      <c r="E200" s="123">
        <f>SUM(E198:E199)</f>
        <v>500000.3</v>
      </c>
      <c r="F200" s="123">
        <f>SUM(F198:F199)</f>
        <v>0</v>
      </c>
      <c r="G200" s="144">
        <f>SUM(G198:G199)</f>
        <v>1500000.6646</v>
      </c>
      <c r="H200" s="5"/>
      <c r="J200" s="2"/>
    </row>
    <row r="201" spans="2:11" ht="42" customHeight="1" x14ac:dyDescent="0.25">
      <c r="B201" s="5"/>
      <c r="I201" s="204"/>
      <c r="J201" s="4"/>
      <c r="K201" s="2"/>
    </row>
    <row r="202" spans="2:11" s="46" customFormat="1" ht="29.25" customHeight="1" thickBot="1" x14ac:dyDescent="0.3">
      <c r="B202" s="13"/>
      <c r="C202" s="40"/>
      <c r="D202" s="41"/>
      <c r="E202" s="41"/>
      <c r="F202" s="41"/>
      <c r="G202" s="41"/>
      <c r="H202" s="41"/>
      <c r="I202" s="208"/>
      <c r="J202" s="16"/>
      <c r="K202" s="17"/>
    </row>
    <row r="203" spans="2:11" ht="23.25" customHeight="1" x14ac:dyDescent="0.25">
      <c r="B203" s="2"/>
      <c r="C203" s="283" t="s">
        <v>29</v>
      </c>
      <c r="D203" s="284"/>
      <c r="E203" s="285"/>
      <c r="F203" s="285"/>
      <c r="G203" s="285"/>
      <c r="H203" s="286"/>
      <c r="I203" s="208"/>
      <c r="J203" s="2"/>
      <c r="K203" s="47"/>
    </row>
    <row r="204" spans="2:11" ht="41.25" customHeight="1" x14ac:dyDescent="0.25">
      <c r="B204" s="2"/>
      <c r="C204" s="119"/>
      <c r="D204" s="120" t="s">
        <v>548</v>
      </c>
      <c r="E204" s="120" t="s">
        <v>549</v>
      </c>
      <c r="F204" s="120" t="s">
        <v>550</v>
      </c>
      <c r="G204" s="293" t="s">
        <v>65</v>
      </c>
      <c r="H204" s="295" t="s">
        <v>31</v>
      </c>
      <c r="I204" s="208"/>
      <c r="J204" s="2"/>
      <c r="K204" s="47"/>
    </row>
    <row r="205" spans="2:11" ht="27.75" customHeight="1" x14ac:dyDescent="0.25">
      <c r="B205" s="2"/>
      <c r="C205" s="119"/>
      <c r="D205" s="120" t="str">
        <f>D13</f>
        <v>UN WOMEN</v>
      </c>
      <c r="E205" s="120" t="str">
        <f>E13</f>
        <v>UNOPS</v>
      </c>
      <c r="F205" s="120">
        <f>F13</f>
        <v>0</v>
      </c>
      <c r="G205" s="294"/>
      <c r="H205" s="296"/>
      <c r="I205" s="202"/>
      <c r="J205" s="2"/>
      <c r="K205" s="47"/>
    </row>
    <row r="206" spans="2:11" ht="55.5" customHeight="1" x14ac:dyDescent="0.25">
      <c r="B206" s="2"/>
      <c r="C206" s="37" t="s">
        <v>30</v>
      </c>
      <c r="D206" s="121">
        <f>$D$200*H206</f>
        <v>700000.25522000005</v>
      </c>
      <c r="E206" s="122">
        <f>$E$200*H206</f>
        <v>350000.20999999996</v>
      </c>
      <c r="F206" s="122">
        <f>$F$200*H206</f>
        <v>0</v>
      </c>
      <c r="G206" s="122">
        <f>SUM(D206:F206)</f>
        <v>1050000.4652200001</v>
      </c>
      <c r="H206" s="166">
        <v>0.7</v>
      </c>
      <c r="I206" s="202"/>
      <c r="J206" s="2"/>
      <c r="K206" s="47"/>
    </row>
    <row r="207" spans="2:11" ht="57.75" customHeight="1" x14ac:dyDescent="0.25">
      <c r="B207" s="282"/>
      <c r="C207" s="149" t="s">
        <v>32</v>
      </c>
      <c r="D207" s="121">
        <f>$D$200*H207</f>
        <v>300000.10938000004</v>
      </c>
      <c r="E207" s="122">
        <f>$E$200*H207</f>
        <v>150000.09</v>
      </c>
      <c r="F207" s="122">
        <f>$F$200*H207</f>
        <v>0</v>
      </c>
      <c r="G207" s="150">
        <f>SUM(D207:F207)</f>
        <v>450000.19938000001</v>
      </c>
      <c r="H207" s="167">
        <v>0.3</v>
      </c>
      <c r="I207" s="205"/>
      <c r="J207" s="47"/>
      <c r="K207" s="47"/>
    </row>
    <row r="208" spans="2:11" ht="57.75" customHeight="1" x14ac:dyDescent="0.25">
      <c r="B208" s="282"/>
      <c r="C208" s="149" t="s">
        <v>562</v>
      </c>
      <c r="D208" s="121">
        <f>$D$200*H208</f>
        <v>0</v>
      </c>
      <c r="E208" s="122">
        <f>$E$200*H208</f>
        <v>0</v>
      </c>
      <c r="F208" s="122">
        <f>$F$200*H208</f>
        <v>0</v>
      </c>
      <c r="G208" s="150">
        <f>SUM(D208:F208)</f>
        <v>0</v>
      </c>
      <c r="H208" s="168">
        <v>0</v>
      </c>
      <c r="I208" s="209"/>
      <c r="J208" s="47"/>
      <c r="K208" s="47"/>
    </row>
    <row r="209" spans="1:11" ht="38.25" customHeight="1" thickBot="1" x14ac:dyDescent="0.3">
      <c r="B209" s="282"/>
      <c r="C209" s="38" t="s">
        <v>557</v>
      </c>
      <c r="D209" s="123">
        <f>SUM(D206:D208)</f>
        <v>1000000.3646000001</v>
      </c>
      <c r="E209" s="123">
        <f>SUM(E206:E208)</f>
        <v>500000.29999999993</v>
      </c>
      <c r="F209" s="123">
        <f>SUM(F206:F208)</f>
        <v>0</v>
      </c>
      <c r="G209" s="123">
        <f>SUM(G206:G208)</f>
        <v>1500000.6646000003</v>
      </c>
      <c r="H209" s="124">
        <f>SUM(H206:H208)</f>
        <v>1</v>
      </c>
      <c r="I209" s="206"/>
      <c r="J209" s="47"/>
      <c r="K209" s="47"/>
    </row>
    <row r="210" spans="1:11" ht="21.75" customHeight="1" thickBot="1" x14ac:dyDescent="0.3">
      <c r="B210" s="282"/>
      <c r="C210" s="3"/>
      <c r="D210" s="8"/>
      <c r="E210" s="8"/>
      <c r="F210" s="8"/>
      <c r="G210" s="8"/>
      <c r="H210" s="8"/>
      <c r="I210" s="206"/>
      <c r="J210" s="47"/>
      <c r="K210" s="47"/>
    </row>
    <row r="211" spans="1:11" ht="49.5" customHeight="1" x14ac:dyDescent="0.25">
      <c r="B211" s="282"/>
      <c r="C211" s="125" t="s">
        <v>574</v>
      </c>
      <c r="D211" s="126">
        <f>SUM(H24,H34,H44,H54,H66,H76,H86,H96,H108,H118,H128,H138,H150,H160,H170,H180,H187)*1.07</f>
        <v>1205557.52318</v>
      </c>
      <c r="E211" s="41"/>
      <c r="F211" s="41"/>
      <c r="G211" s="41"/>
      <c r="H211" s="212" t="s">
        <v>576</v>
      </c>
      <c r="I211" s="213">
        <f>SUM(I187,I180,I170,I160,I150,I138,I128,I118,I108,I96,I86,I76,I66,I54,I44,I34,I24)</f>
        <v>1037633.8400000001</v>
      </c>
      <c r="J211" s="47"/>
      <c r="K211" s="47"/>
    </row>
    <row r="212" spans="1:11" ht="28.5" customHeight="1" thickBot="1" x14ac:dyDescent="0.3">
      <c r="B212" s="282"/>
      <c r="C212" s="127" t="s">
        <v>16</v>
      </c>
      <c r="D212" s="194">
        <f>D211/G200</f>
        <v>0.80370465935858892</v>
      </c>
      <c r="E212" s="52"/>
      <c r="F212" s="52"/>
      <c r="G212" s="52"/>
      <c r="H212" s="214" t="s">
        <v>577</v>
      </c>
      <c r="I212" s="215">
        <f>I211/G198</f>
        <v>0.74017847791825575</v>
      </c>
      <c r="J212" s="47"/>
      <c r="K212" s="47"/>
    </row>
    <row r="213" spans="1:11" ht="28.5" customHeight="1" x14ac:dyDescent="0.25">
      <c r="B213" s="282"/>
      <c r="C213" s="297"/>
      <c r="D213" s="298"/>
      <c r="E213" s="53"/>
      <c r="F213" s="53"/>
      <c r="G213" s="53"/>
      <c r="J213" s="47"/>
      <c r="K213" s="47"/>
    </row>
    <row r="214" spans="1:11" ht="32.25" customHeight="1" x14ac:dyDescent="0.25">
      <c r="B214" s="282"/>
      <c r="C214" s="127" t="s">
        <v>575</v>
      </c>
      <c r="D214" s="128">
        <f>SUM(D185:F186)*1.07</f>
        <v>88810</v>
      </c>
      <c r="E214" s="54"/>
      <c r="F214" s="54"/>
      <c r="G214" s="54"/>
      <c r="J214" s="47"/>
      <c r="K214" s="47"/>
    </row>
    <row r="215" spans="1:11" ht="23.25" customHeight="1" x14ac:dyDescent="0.25">
      <c r="B215" s="282"/>
      <c r="C215" s="127" t="s">
        <v>17</v>
      </c>
      <c r="D215" s="194">
        <f>D214/G200</f>
        <v>5.9206640434177844E-2</v>
      </c>
      <c r="E215" s="54"/>
      <c r="F215" s="54"/>
      <c r="G215" s="54"/>
      <c r="I215" s="198"/>
      <c r="J215" s="47"/>
      <c r="K215" s="47"/>
    </row>
    <row r="216" spans="1:11" ht="66.75" customHeight="1" thickBot="1" x14ac:dyDescent="0.3">
      <c r="B216" s="282"/>
      <c r="C216" s="287" t="s">
        <v>571</v>
      </c>
      <c r="D216" s="288"/>
      <c r="E216" s="42"/>
      <c r="F216" s="42"/>
      <c r="G216" s="42"/>
      <c r="H216" s="47"/>
      <c r="J216" s="47"/>
      <c r="K216" s="47"/>
    </row>
    <row r="217" spans="1:11" ht="55.5" customHeight="1" x14ac:dyDescent="0.25">
      <c r="B217" s="282"/>
      <c r="K217" s="46"/>
    </row>
    <row r="218" spans="1:11" ht="42.75" customHeight="1" x14ac:dyDescent="0.25">
      <c r="B218" s="282"/>
      <c r="J218" s="47"/>
    </row>
    <row r="219" spans="1:11" ht="21.75" customHeight="1" x14ac:dyDescent="0.25">
      <c r="B219" s="282"/>
      <c r="J219" s="47"/>
    </row>
    <row r="220" spans="1:11" ht="21.75" customHeight="1" x14ac:dyDescent="0.25">
      <c r="A220" s="47"/>
      <c r="B220" s="282"/>
    </row>
    <row r="221" spans="1:11" s="47" customFormat="1" ht="23.25" customHeight="1" x14ac:dyDescent="0.25">
      <c r="A221" s="45"/>
      <c r="B221" s="282"/>
      <c r="C221" s="45"/>
      <c r="D221" s="45"/>
      <c r="E221" s="45"/>
      <c r="F221" s="45"/>
      <c r="G221" s="45"/>
      <c r="H221" s="45"/>
      <c r="I221" s="196"/>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6F03-67A7-4673-A57D-00329E5C9209}">
  <sheetPr filterMode="1"/>
  <dimension ref="A1:AG52"/>
  <sheetViews>
    <sheetView topLeftCell="C1" zoomScale="80" zoomScaleNormal="80" workbookViewId="0">
      <selection activeCell="U52" sqref="U52"/>
    </sheetView>
  </sheetViews>
  <sheetFormatPr defaultRowHeight="15" x14ac:dyDescent="0.25"/>
  <cols>
    <col min="1" max="2" width="0" hidden="1" customWidth="1"/>
    <col min="4" max="5" width="0" hidden="1" customWidth="1"/>
    <col min="7" max="7" width="34.28515625" bestFit="1" customWidth="1"/>
    <col min="13" max="13" width="9.140625" hidden="1" customWidth="1"/>
    <col min="15" max="20" width="9.140625" hidden="1" customWidth="1"/>
    <col min="21" max="21" width="35.28515625" customWidth="1"/>
    <col min="22" max="28" width="9.140625" hidden="1" customWidth="1"/>
    <col min="29" max="29" width="17.140625" bestFit="1" customWidth="1"/>
    <col min="30" max="30" width="0" hidden="1" customWidth="1"/>
    <col min="31" max="31" width="20.28515625" customWidth="1"/>
    <col min="32" max="32" width="13" bestFit="1" customWidth="1"/>
  </cols>
  <sheetData>
    <row r="1" spans="1:33" x14ac:dyDescent="0.25">
      <c r="AC1" s="230" t="s">
        <v>777</v>
      </c>
      <c r="AG1" s="228" t="s">
        <v>775</v>
      </c>
    </row>
    <row r="2" spans="1:33" x14ac:dyDescent="0.25">
      <c r="AC2" s="219">
        <f>SUBTOTAL(9,AC4:AC151)</f>
        <v>-700000</v>
      </c>
    </row>
    <row r="3" spans="1:33" ht="25.5" x14ac:dyDescent="0.25">
      <c r="A3" s="223" t="s">
        <v>580</v>
      </c>
      <c r="B3" s="223" t="s">
        <v>581</v>
      </c>
      <c r="C3" s="220" t="s">
        <v>582</v>
      </c>
      <c r="D3" s="220" t="s">
        <v>583</v>
      </c>
      <c r="E3" s="220" t="s">
        <v>584</v>
      </c>
      <c r="F3" s="220" t="s">
        <v>585</v>
      </c>
      <c r="G3" s="220" t="s">
        <v>586</v>
      </c>
      <c r="H3" s="220" t="s">
        <v>587</v>
      </c>
      <c r="I3" s="220" t="s">
        <v>588</v>
      </c>
      <c r="J3" s="220" t="s">
        <v>589</v>
      </c>
      <c r="K3" s="220" t="s">
        <v>590</v>
      </c>
      <c r="L3" s="220" t="s">
        <v>591</v>
      </c>
      <c r="M3" s="220" t="s">
        <v>592</v>
      </c>
      <c r="N3" s="220" t="s">
        <v>593</v>
      </c>
      <c r="O3" s="220" t="s">
        <v>594</v>
      </c>
      <c r="P3" s="220" t="s">
        <v>595</v>
      </c>
      <c r="Q3" s="220" t="s">
        <v>596</v>
      </c>
      <c r="R3" s="220" t="s">
        <v>597</v>
      </c>
      <c r="S3" s="220" t="s">
        <v>598</v>
      </c>
      <c r="T3" s="220" t="s">
        <v>599</v>
      </c>
      <c r="U3" s="220" t="s">
        <v>600</v>
      </c>
      <c r="V3" s="220" t="s">
        <v>601</v>
      </c>
      <c r="W3" s="220" t="s">
        <v>602</v>
      </c>
      <c r="X3" s="220" t="s">
        <v>603</v>
      </c>
      <c r="Y3" s="220" t="s">
        <v>604</v>
      </c>
      <c r="Z3" s="220" t="s">
        <v>605</v>
      </c>
      <c r="AA3" s="220" t="s">
        <v>606</v>
      </c>
      <c r="AB3" s="220" t="s">
        <v>607</v>
      </c>
      <c r="AC3" s="220" t="s">
        <v>608</v>
      </c>
      <c r="AD3" s="220" t="s">
        <v>609</v>
      </c>
      <c r="AE3" s="220" t="s">
        <v>610</v>
      </c>
      <c r="AF3" s="220" t="s">
        <v>611</v>
      </c>
      <c r="AG3" s="229" t="s">
        <v>776</v>
      </c>
    </row>
    <row r="4" spans="1:33" ht="25.5" hidden="1" x14ac:dyDescent="0.25">
      <c r="A4" t="s">
        <v>612</v>
      </c>
      <c r="B4" t="s">
        <v>613</v>
      </c>
      <c r="C4" s="217">
        <v>43893</v>
      </c>
      <c r="D4" s="217">
        <v>43894</v>
      </c>
      <c r="E4" t="s">
        <v>614</v>
      </c>
      <c r="F4">
        <v>72805</v>
      </c>
      <c r="G4" t="s">
        <v>615</v>
      </c>
      <c r="H4" t="s">
        <v>616</v>
      </c>
      <c r="I4" t="s">
        <v>617</v>
      </c>
      <c r="J4">
        <v>92140</v>
      </c>
      <c r="K4">
        <v>2001</v>
      </c>
      <c r="L4">
        <v>11363</v>
      </c>
      <c r="M4" t="s">
        <v>614</v>
      </c>
      <c r="N4">
        <v>118983</v>
      </c>
      <c r="O4" t="s">
        <v>618</v>
      </c>
      <c r="P4" t="s">
        <v>619</v>
      </c>
      <c r="Q4" t="s">
        <v>620</v>
      </c>
      <c r="R4">
        <v>77132</v>
      </c>
      <c r="S4" t="s">
        <v>621</v>
      </c>
      <c r="T4" t="s">
        <v>620</v>
      </c>
      <c r="U4" t="s">
        <v>622</v>
      </c>
      <c r="V4" t="s">
        <v>623</v>
      </c>
      <c r="X4" t="s">
        <v>624</v>
      </c>
      <c r="Y4">
        <v>14</v>
      </c>
      <c r="Z4" s="217">
        <v>43893</v>
      </c>
      <c r="AA4" s="219">
        <v>155000</v>
      </c>
      <c r="AB4" t="s">
        <v>625</v>
      </c>
      <c r="AC4" s="219">
        <v>855.69</v>
      </c>
      <c r="AD4" t="s">
        <v>626</v>
      </c>
      <c r="AE4">
        <v>2020</v>
      </c>
      <c r="AF4">
        <v>3</v>
      </c>
      <c r="AG4" s="229" t="s">
        <v>776</v>
      </c>
    </row>
    <row r="5" spans="1:33" hidden="1" x14ac:dyDescent="0.25">
      <c r="A5" t="s">
        <v>612</v>
      </c>
      <c r="B5" t="s">
        <v>627</v>
      </c>
      <c r="C5" s="217">
        <v>43894</v>
      </c>
      <c r="D5" s="217">
        <v>43895</v>
      </c>
      <c r="E5" t="s">
        <v>614</v>
      </c>
      <c r="F5">
        <v>76135</v>
      </c>
      <c r="G5" t="s">
        <v>628</v>
      </c>
      <c r="H5" t="s">
        <v>616</v>
      </c>
      <c r="I5" t="s">
        <v>617</v>
      </c>
      <c r="J5">
        <v>92140</v>
      </c>
      <c r="K5">
        <v>2001</v>
      </c>
      <c r="L5">
        <v>11363</v>
      </c>
      <c r="M5" t="s">
        <v>614</v>
      </c>
      <c r="N5">
        <v>118983</v>
      </c>
      <c r="O5" t="s">
        <v>618</v>
      </c>
      <c r="P5" t="s">
        <v>619</v>
      </c>
      <c r="Q5" t="s">
        <v>620</v>
      </c>
      <c r="R5">
        <v>77132</v>
      </c>
      <c r="S5" t="s">
        <v>621</v>
      </c>
      <c r="T5" t="s">
        <v>620</v>
      </c>
      <c r="U5" t="s">
        <v>628</v>
      </c>
      <c r="V5" t="s">
        <v>623</v>
      </c>
      <c r="X5" t="s">
        <v>629</v>
      </c>
      <c r="Y5">
        <v>81</v>
      </c>
      <c r="Z5" s="217">
        <v>43894</v>
      </c>
      <c r="AA5" s="219">
        <v>0</v>
      </c>
      <c r="AB5" t="s">
        <v>625</v>
      </c>
      <c r="AC5" s="219">
        <v>-2.82</v>
      </c>
      <c r="AD5" t="s">
        <v>626</v>
      </c>
      <c r="AE5">
        <v>2020</v>
      </c>
      <c r="AF5">
        <v>3</v>
      </c>
    </row>
    <row r="6" spans="1:33" hidden="1" x14ac:dyDescent="0.25">
      <c r="A6" t="s">
        <v>612</v>
      </c>
      <c r="B6" t="s">
        <v>630</v>
      </c>
      <c r="C6" s="217">
        <v>43895</v>
      </c>
      <c r="D6" s="217">
        <v>43896</v>
      </c>
      <c r="E6" t="s">
        <v>614</v>
      </c>
      <c r="F6">
        <v>71615</v>
      </c>
      <c r="G6" t="s">
        <v>631</v>
      </c>
      <c r="H6" t="s">
        <v>616</v>
      </c>
      <c r="I6" t="s">
        <v>617</v>
      </c>
      <c r="J6">
        <v>92140</v>
      </c>
      <c r="K6">
        <v>2001</v>
      </c>
      <c r="L6">
        <v>11363</v>
      </c>
      <c r="M6" t="s">
        <v>614</v>
      </c>
      <c r="N6">
        <v>118983</v>
      </c>
      <c r="O6" t="s">
        <v>618</v>
      </c>
      <c r="P6" t="s">
        <v>619</v>
      </c>
      <c r="Q6" t="s">
        <v>620</v>
      </c>
      <c r="R6">
        <v>86251</v>
      </c>
      <c r="S6" t="s">
        <v>632</v>
      </c>
      <c r="T6" t="s">
        <v>620</v>
      </c>
      <c r="U6" t="s">
        <v>633</v>
      </c>
      <c r="V6" t="s">
        <v>634</v>
      </c>
      <c r="X6" t="s">
        <v>635</v>
      </c>
      <c r="Y6">
        <v>20</v>
      </c>
      <c r="Z6" s="217">
        <v>43895</v>
      </c>
      <c r="AA6" s="219">
        <v>40664.28</v>
      </c>
      <c r="AB6" t="s">
        <v>636</v>
      </c>
      <c r="AC6" s="219">
        <v>1284</v>
      </c>
      <c r="AD6" t="s">
        <v>626</v>
      </c>
      <c r="AE6">
        <v>2020</v>
      </c>
      <c r="AF6">
        <v>3</v>
      </c>
    </row>
    <row r="7" spans="1:33" hidden="1" x14ac:dyDescent="0.25">
      <c r="A7" t="s">
        <v>612</v>
      </c>
      <c r="B7" t="s">
        <v>637</v>
      </c>
      <c r="C7" s="217">
        <v>43895</v>
      </c>
      <c r="D7" s="217">
        <v>43896</v>
      </c>
      <c r="E7" t="s">
        <v>614</v>
      </c>
      <c r="F7">
        <v>71635</v>
      </c>
      <c r="G7" t="s">
        <v>638</v>
      </c>
      <c r="H7" t="s">
        <v>616</v>
      </c>
      <c r="I7" t="s">
        <v>617</v>
      </c>
      <c r="J7">
        <v>92140</v>
      </c>
      <c r="K7">
        <v>2001</v>
      </c>
      <c r="L7">
        <v>11363</v>
      </c>
      <c r="M7" t="s">
        <v>614</v>
      </c>
      <c r="N7">
        <v>118983</v>
      </c>
      <c r="O7" t="s">
        <v>618</v>
      </c>
      <c r="P7" t="s">
        <v>619</v>
      </c>
      <c r="Q7" t="s">
        <v>620</v>
      </c>
      <c r="R7">
        <v>86251</v>
      </c>
      <c r="S7" t="s">
        <v>632</v>
      </c>
      <c r="T7" t="s">
        <v>620</v>
      </c>
      <c r="U7" t="s">
        <v>639</v>
      </c>
      <c r="V7" t="s">
        <v>634</v>
      </c>
      <c r="X7" t="s">
        <v>635</v>
      </c>
      <c r="Y7">
        <v>23</v>
      </c>
      <c r="Z7" s="217">
        <v>43895</v>
      </c>
      <c r="AA7" s="219">
        <v>5953.96</v>
      </c>
      <c r="AB7" t="s">
        <v>636</v>
      </c>
      <c r="AC7" s="219">
        <v>188</v>
      </c>
      <c r="AD7" t="s">
        <v>626</v>
      </c>
      <c r="AE7">
        <v>2020</v>
      </c>
      <c r="AF7">
        <v>3</v>
      </c>
    </row>
    <row r="8" spans="1:33" hidden="1" x14ac:dyDescent="0.25">
      <c r="A8" t="s">
        <v>612</v>
      </c>
      <c r="B8" t="s">
        <v>640</v>
      </c>
      <c r="C8" s="217">
        <v>43895</v>
      </c>
      <c r="D8" s="217">
        <v>43896</v>
      </c>
      <c r="E8" t="s">
        <v>614</v>
      </c>
      <c r="F8">
        <v>71615</v>
      </c>
      <c r="G8" t="s">
        <v>631</v>
      </c>
      <c r="H8" t="s">
        <v>616</v>
      </c>
      <c r="I8" t="s">
        <v>617</v>
      </c>
      <c r="J8">
        <v>92140</v>
      </c>
      <c r="K8">
        <v>2001</v>
      </c>
      <c r="L8">
        <v>11363</v>
      </c>
      <c r="M8" t="s">
        <v>614</v>
      </c>
      <c r="N8">
        <v>118983</v>
      </c>
      <c r="O8" t="s">
        <v>618</v>
      </c>
      <c r="P8" t="s">
        <v>619</v>
      </c>
      <c r="Q8" t="s">
        <v>620</v>
      </c>
      <c r="R8">
        <v>32255</v>
      </c>
      <c r="S8" t="s">
        <v>641</v>
      </c>
      <c r="T8" t="s">
        <v>620</v>
      </c>
      <c r="U8" t="s">
        <v>642</v>
      </c>
      <c r="V8" t="s">
        <v>643</v>
      </c>
      <c r="X8" t="s">
        <v>635</v>
      </c>
      <c r="Y8">
        <v>21</v>
      </c>
      <c r="Z8" s="217">
        <v>43895</v>
      </c>
      <c r="AA8" s="219">
        <v>40664.28</v>
      </c>
      <c r="AB8" t="s">
        <v>636</v>
      </c>
      <c r="AC8" s="219">
        <v>1284</v>
      </c>
      <c r="AD8" t="s">
        <v>626</v>
      </c>
      <c r="AE8">
        <v>2020</v>
      </c>
      <c r="AF8">
        <v>3</v>
      </c>
    </row>
    <row r="9" spans="1:33" hidden="1" x14ac:dyDescent="0.25">
      <c r="A9" t="s">
        <v>612</v>
      </c>
      <c r="B9" t="s">
        <v>644</v>
      </c>
      <c r="C9" s="217">
        <v>43895</v>
      </c>
      <c r="D9" s="217">
        <v>43896</v>
      </c>
      <c r="E9" t="s">
        <v>614</v>
      </c>
      <c r="F9">
        <v>71635</v>
      </c>
      <c r="G9" t="s">
        <v>638</v>
      </c>
      <c r="H9" t="s">
        <v>616</v>
      </c>
      <c r="I9" t="s">
        <v>617</v>
      </c>
      <c r="J9">
        <v>92140</v>
      </c>
      <c r="K9">
        <v>2001</v>
      </c>
      <c r="L9">
        <v>11363</v>
      </c>
      <c r="M9" t="s">
        <v>614</v>
      </c>
      <c r="N9">
        <v>118983</v>
      </c>
      <c r="O9" t="s">
        <v>618</v>
      </c>
      <c r="P9" t="s">
        <v>619</v>
      </c>
      <c r="Q9" t="s">
        <v>620</v>
      </c>
      <c r="R9">
        <v>32255</v>
      </c>
      <c r="S9" t="s">
        <v>641</v>
      </c>
      <c r="T9" t="s">
        <v>620</v>
      </c>
      <c r="U9" t="s">
        <v>645</v>
      </c>
      <c r="V9" t="s">
        <v>643</v>
      </c>
      <c r="X9" t="s">
        <v>635</v>
      </c>
      <c r="Y9">
        <v>24</v>
      </c>
      <c r="Z9" s="217">
        <v>43895</v>
      </c>
      <c r="AA9" s="219">
        <v>5953.96</v>
      </c>
      <c r="AB9" t="s">
        <v>636</v>
      </c>
      <c r="AC9" s="219">
        <v>188</v>
      </c>
      <c r="AD9" t="s">
        <v>626</v>
      </c>
      <c r="AE9">
        <v>2020</v>
      </c>
      <c r="AF9">
        <v>3</v>
      </c>
    </row>
    <row r="10" spans="1:33" hidden="1" x14ac:dyDescent="0.25">
      <c r="A10" t="s">
        <v>612</v>
      </c>
      <c r="B10" t="s">
        <v>646</v>
      </c>
      <c r="C10" s="217">
        <v>43900</v>
      </c>
      <c r="D10" s="217">
        <v>43900</v>
      </c>
      <c r="E10" t="s">
        <v>614</v>
      </c>
      <c r="F10">
        <v>71620</v>
      </c>
      <c r="G10" t="s">
        <v>647</v>
      </c>
      <c r="H10" t="s">
        <v>616</v>
      </c>
      <c r="I10" t="s">
        <v>617</v>
      </c>
      <c r="J10">
        <v>92140</v>
      </c>
      <c r="K10">
        <v>2001</v>
      </c>
      <c r="L10">
        <v>11363</v>
      </c>
      <c r="M10" t="s">
        <v>614</v>
      </c>
      <c r="N10">
        <v>118983</v>
      </c>
      <c r="O10" t="s">
        <v>618</v>
      </c>
      <c r="P10" t="s">
        <v>619</v>
      </c>
      <c r="Q10" t="s">
        <v>620</v>
      </c>
      <c r="R10">
        <v>55938</v>
      </c>
      <c r="S10" t="s">
        <v>648</v>
      </c>
      <c r="T10" t="s">
        <v>620</v>
      </c>
      <c r="U10" t="s">
        <v>649</v>
      </c>
      <c r="V10" t="s">
        <v>650</v>
      </c>
      <c r="X10" t="s">
        <v>651</v>
      </c>
      <c r="Y10">
        <v>35</v>
      </c>
      <c r="Z10" s="217">
        <v>43900</v>
      </c>
      <c r="AA10" s="219">
        <v>7092</v>
      </c>
      <c r="AB10" t="s">
        <v>625</v>
      </c>
      <c r="AC10" s="219">
        <v>39.020000000000003</v>
      </c>
      <c r="AD10" t="s">
        <v>626</v>
      </c>
      <c r="AE10">
        <v>2020</v>
      </c>
      <c r="AF10">
        <v>3</v>
      </c>
    </row>
    <row r="11" spans="1:33" hidden="1" x14ac:dyDescent="0.25">
      <c r="A11" t="s">
        <v>612</v>
      </c>
      <c r="B11" t="s">
        <v>652</v>
      </c>
      <c r="C11" s="217">
        <v>43903</v>
      </c>
      <c r="D11" s="217">
        <v>43904</v>
      </c>
      <c r="E11" t="s">
        <v>614</v>
      </c>
      <c r="F11">
        <v>76125</v>
      </c>
      <c r="G11" t="s">
        <v>653</v>
      </c>
      <c r="H11" t="s">
        <v>616</v>
      </c>
      <c r="I11" t="s">
        <v>617</v>
      </c>
      <c r="J11">
        <v>92140</v>
      </c>
      <c r="K11">
        <v>2001</v>
      </c>
      <c r="L11">
        <v>11363</v>
      </c>
      <c r="M11" t="s">
        <v>614</v>
      </c>
      <c r="N11">
        <v>118983</v>
      </c>
      <c r="O11" t="s">
        <v>618</v>
      </c>
      <c r="P11" t="s">
        <v>619</v>
      </c>
      <c r="Q11" t="s">
        <v>620</v>
      </c>
      <c r="R11">
        <v>55938</v>
      </c>
      <c r="S11" t="s">
        <v>648</v>
      </c>
      <c r="T11" t="s">
        <v>620</v>
      </c>
      <c r="U11" t="s">
        <v>653</v>
      </c>
      <c r="V11" t="s">
        <v>650</v>
      </c>
      <c r="X11" t="s">
        <v>654</v>
      </c>
      <c r="Y11">
        <v>70</v>
      </c>
      <c r="Z11" s="217">
        <v>43903</v>
      </c>
      <c r="AA11" s="219">
        <v>0</v>
      </c>
      <c r="AB11" t="s">
        <v>625</v>
      </c>
      <c r="AC11" s="219">
        <v>0</v>
      </c>
      <c r="AD11" t="s">
        <v>626</v>
      </c>
      <c r="AE11">
        <v>2020</v>
      </c>
      <c r="AF11">
        <v>3</v>
      </c>
    </row>
    <row r="12" spans="1:33" hidden="1" x14ac:dyDescent="0.25">
      <c r="A12" t="s">
        <v>612</v>
      </c>
      <c r="B12" t="s">
        <v>655</v>
      </c>
      <c r="C12" s="217">
        <v>43900</v>
      </c>
      <c r="D12" s="217">
        <v>43900</v>
      </c>
      <c r="E12" t="s">
        <v>614</v>
      </c>
      <c r="F12">
        <v>71620</v>
      </c>
      <c r="G12" t="s">
        <v>647</v>
      </c>
      <c r="H12" t="s">
        <v>616</v>
      </c>
      <c r="I12" t="s">
        <v>617</v>
      </c>
      <c r="J12">
        <v>92140</v>
      </c>
      <c r="K12">
        <v>2001</v>
      </c>
      <c r="L12">
        <v>11363</v>
      </c>
      <c r="M12" t="s">
        <v>614</v>
      </c>
      <c r="N12">
        <v>118983</v>
      </c>
      <c r="O12" t="s">
        <v>618</v>
      </c>
      <c r="P12" t="s">
        <v>619</v>
      </c>
      <c r="Q12" t="s">
        <v>620</v>
      </c>
      <c r="R12">
        <v>55938</v>
      </c>
      <c r="S12" t="s">
        <v>648</v>
      </c>
      <c r="T12" t="s">
        <v>620</v>
      </c>
      <c r="U12" t="s">
        <v>656</v>
      </c>
      <c r="V12" t="s">
        <v>650</v>
      </c>
      <c r="X12" t="s">
        <v>651</v>
      </c>
      <c r="Y12">
        <v>30</v>
      </c>
      <c r="Z12" s="217">
        <v>43900</v>
      </c>
      <c r="AA12" s="219">
        <v>5093</v>
      </c>
      <c r="AB12" t="s">
        <v>625</v>
      </c>
      <c r="AC12" s="219">
        <v>28.02</v>
      </c>
      <c r="AD12" t="s">
        <v>626</v>
      </c>
      <c r="AE12">
        <v>2020</v>
      </c>
      <c r="AF12">
        <v>3</v>
      </c>
    </row>
    <row r="13" spans="1:33" hidden="1" x14ac:dyDescent="0.25">
      <c r="A13" t="s">
        <v>612</v>
      </c>
      <c r="B13" t="s">
        <v>657</v>
      </c>
      <c r="C13" s="217">
        <v>43903</v>
      </c>
      <c r="D13" s="217">
        <v>43904</v>
      </c>
      <c r="E13" t="s">
        <v>614</v>
      </c>
      <c r="F13">
        <v>76125</v>
      </c>
      <c r="G13" t="s">
        <v>653</v>
      </c>
      <c r="H13" t="s">
        <v>616</v>
      </c>
      <c r="I13" t="s">
        <v>617</v>
      </c>
      <c r="J13">
        <v>92140</v>
      </c>
      <c r="K13">
        <v>2001</v>
      </c>
      <c r="L13">
        <v>11363</v>
      </c>
      <c r="M13" t="s">
        <v>614</v>
      </c>
      <c r="N13">
        <v>118983</v>
      </c>
      <c r="O13" t="s">
        <v>618</v>
      </c>
      <c r="P13" t="s">
        <v>619</v>
      </c>
      <c r="Q13" t="s">
        <v>620</v>
      </c>
      <c r="R13">
        <v>55938</v>
      </c>
      <c r="S13" t="s">
        <v>648</v>
      </c>
      <c r="T13" t="s">
        <v>620</v>
      </c>
      <c r="U13" t="s">
        <v>653</v>
      </c>
      <c r="V13" t="s">
        <v>650</v>
      </c>
      <c r="X13" t="s">
        <v>654</v>
      </c>
      <c r="Y13">
        <v>65</v>
      </c>
      <c r="Z13" s="217">
        <v>43903</v>
      </c>
      <c r="AA13" s="219">
        <v>0</v>
      </c>
      <c r="AB13" t="s">
        <v>625</v>
      </c>
      <c r="AC13" s="219">
        <v>0</v>
      </c>
      <c r="AD13" t="s">
        <v>626</v>
      </c>
      <c r="AE13">
        <v>2020</v>
      </c>
      <c r="AF13">
        <v>3</v>
      </c>
    </row>
    <row r="14" spans="1:33" hidden="1" x14ac:dyDescent="0.25">
      <c r="A14" t="s">
        <v>658</v>
      </c>
      <c r="B14" t="s">
        <v>659</v>
      </c>
      <c r="C14" s="217">
        <v>43909</v>
      </c>
      <c r="D14" s="217">
        <v>43910</v>
      </c>
      <c r="E14" t="s">
        <v>614</v>
      </c>
      <c r="F14">
        <v>71615</v>
      </c>
      <c r="G14" t="s">
        <v>631</v>
      </c>
      <c r="H14" t="s">
        <v>616</v>
      </c>
      <c r="I14" t="s">
        <v>617</v>
      </c>
      <c r="J14">
        <v>92140</v>
      </c>
      <c r="K14">
        <v>2001</v>
      </c>
      <c r="L14">
        <v>11363</v>
      </c>
      <c r="M14" t="s">
        <v>614</v>
      </c>
      <c r="N14">
        <v>118983</v>
      </c>
      <c r="O14" t="s">
        <v>618</v>
      </c>
      <c r="P14" t="s">
        <v>620</v>
      </c>
      <c r="Q14" t="s">
        <v>660</v>
      </c>
      <c r="R14">
        <v>86251</v>
      </c>
      <c r="S14" t="s">
        <v>632</v>
      </c>
      <c r="T14">
        <v>16202</v>
      </c>
      <c r="U14" t="s">
        <v>661</v>
      </c>
      <c r="V14" t="s">
        <v>662</v>
      </c>
      <c r="X14" t="s">
        <v>663</v>
      </c>
      <c r="Y14">
        <v>8</v>
      </c>
      <c r="Z14" s="217">
        <v>43909</v>
      </c>
      <c r="AA14" s="219">
        <v>46618.239999999998</v>
      </c>
      <c r="AB14" t="s">
        <v>636</v>
      </c>
      <c r="AC14" s="219">
        <v>1472</v>
      </c>
      <c r="AD14" t="s">
        <v>626</v>
      </c>
      <c r="AE14">
        <v>2020</v>
      </c>
      <c r="AF14">
        <v>3</v>
      </c>
    </row>
    <row r="15" spans="1:33" hidden="1" x14ac:dyDescent="0.25">
      <c r="A15" t="s">
        <v>658</v>
      </c>
      <c r="B15" t="s">
        <v>664</v>
      </c>
      <c r="C15" s="217">
        <v>43909</v>
      </c>
      <c r="D15" s="217">
        <v>43910</v>
      </c>
      <c r="E15" t="s">
        <v>614</v>
      </c>
      <c r="F15">
        <v>71615</v>
      </c>
      <c r="G15" t="s">
        <v>631</v>
      </c>
      <c r="H15" t="s">
        <v>616</v>
      </c>
      <c r="I15" t="s">
        <v>617</v>
      </c>
      <c r="J15">
        <v>92140</v>
      </c>
      <c r="K15">
        <v>2001</v>
      </c>
      <c r="L15">
        <v>11363</v>
      </c>
      <c r="M15" t="s">
        <v>614</v>
      </c>
      <c r="N15">
        <v>118983</v>
      </c>
      <c r="O15" t="s">
        <v>618</v>
      </c>
      <c r="P15" t="s">
        <v>620</v>
      </c>
      <c r="Q15" t="s">
        <v>660</v>
      </c>
      <c r="R15">
        <v>86251</v>
      </c>
      <c r="S15" t="s">
        <v>632</v>
      </c>
      <c r="T15">
        <v>16202</v>
      </c>
      <c r="U15" t="s">
        <v>661</v>
      </c>
      <c r="V15" t="s">
        <v>662</v>
      </c>
      <c r="X15" t="s">
        <v>663</v>
      </c>
      <c r="Y15">
        <v>9</v>
      </c>
      <c r="Z15" s="217">
        <v>43909</v>
      </c>
      <c r="AA15" s="219">
        <v>-40664.28</v>
      </c>
      <c r="AB15" t="s">
        <v>636</v>
      </c>
      <c r="AC15" s="219">
        <v>-1284</v>
      </c>
      <c r="AD15" t="s">
        <v>626</v>
      </c>
      <c r="AE15">
        <v>2020</v>
      </c>
      <c r="AF15">
        <v>3</v>
      </c>
    </row>
    <row r="16" spans="1:33" hidden="1" x14ac:dyDescent="0.25">
      <c r="A16" t="s">
        <v>658</v>
      </c>
      <c r="B16" t="s">
        <v>665</v>
      </c>
      <c r="C16" s="217">
        <v>43909</v>
      </c>
      <c r="D16" s="217">
        <v>43910</v>
      </c>
      <c r="E16" t="s">
        <v>614</v>
      </c>
      <c r="F16">
        <v>71635</v>
      </c>
      <c r="G16" t="s">
        <v>638</v>
      </c>
      <c r="H16" t="s">
        <v>616</v>
      </c>
      <c r="I16" t="s">
        <v>617</v>
      </c>
      <c r="J16">
        <v>92140</v>
      </c>
      <c r="K16">
        <v>2001</v>
      </c>
      <c r="L16">
        <v>11363</v>
      </c>
      <c r="M16" t="s">
        <v>614</v>
      </c>
      <c r="N16">
        <v>118983</v>
      </c>
      <c r="O16" t="s">
        <v>618</v>
      </c>
      <c r="P16" t="s">
        <v>620</v>
      </c>
      <c r="Q16" t="s">
        <v>660</v>
      </c>
      <c r="R16">
        <v>86251</v>
      </c>
      <c r="S16" t="s">
        <v>632</v>
      </c>
      <c r="T16">
        <v>16202</v>
      </c>
      <c r="U16" t="s">
        <v>661</v>
      </c>
      <c r="V16" t="s">
        <v>662</v>
      </c>
      <c r="X16" t="s">
        <v>663</v>
      </c>
      <c r="Y16">
        <v>12</v>
      </c>
      <c r="Z16" s="217">
        <v>43909</v>
      </c>
      <c r="AA16" s="219">
        <v>-5953.96</v>
      </c>
      <c r="AB16" t="s">
        <v>636</v>
      </c>
      <c r="AC16" s="219">
        <v>-188</v>
      </c>
      <c r="AD16" t="s">
        <v>626</v>
      </c>
      <c r="AE16">
        <v>2020</v>
      </c>
      <c r="AF16">
        <v>3</v>
      </c>
    </row>
    <row r="17" spans="1:32" hidden="1" x14ac:dyDescent="0.25">
      <c r="A17" t="s">
        <v>658</v>
      </c>
      <c r="B17" t="s">
        <v>666</v>
      </c>
      <c r="C17" s="217">
        <v>43909</v>
      </c>
      <c r="D17" s="217">
        <v>43910</v>
      </c>
      <c r="E17" t="s">
        <v>614</v>
      </c>
      <c r="F17">
        <v>71615</v>
      </c>
      <c r="G17" t="s">
        <v>631</v>
      </c>
      <c r="H17" t="s">
        <v>616</v>
      </c>
      <c r="I17" t="s">
        <v>617</v>
      </c>
      <c r="J17">
        <v>92140</v>
      </c>
      <c r="K17">
        <v>2001</v>
      </c>
      <c r="L17">
        <v>11363</v>
      </c>
      <c r="M17" t="s">
        <v>614</v>
      </c>
      <c r="N17">
        <v>118983</v>
      </c>
      <c r="O17" t="s">
        <v>618</v>
      </c>
      <c r="P17" t="s">
        <v>620</v>
      </c>
      <c r="Q17" t="s">
        <v>667</v>
      </c>
      <c r="R17">
        <v>32255</v>
      </c>
      <c r="S17" t="s">
        <v>641</v>
      </c>
      <c r="T17">
        <v>16203</v>
      </c>
      <c r="U17" t="s">
        <v>668</v>
      </c>
      <c r="V17" t="s">
        <v>662</v>
      </c>
      <c r="X17" t="s">
        <v>663</v>
      </c>
      <c r="Y17">
        <v>10</v>
      </c>
      <c r="Z17" s="217">
        <v>43909</v>
      </c>
      <c r="AA17" s="219">
        <v>46618.239999999998</v>
      </c>
      <c r="AB17" t="s">
        <v>636</v>
      </c>
      <c r="AC17" s="219">
        <v>1472</v>
      </c>
      <c r="AD17" t="s">
        <v>626</v>
      </c>
      <c r="AE17">
        <v>2020</v>
      </c>
      <c r="AF17">
        <v>3</v>
      </c>
    </row>
    <row r="18" spans="1:32" hidden="1" x14ac:dyDescent="0.25">
      <c r="A18" t="s">
        <v>658</v>
      </c>
      <c r="B18" t="s">
        <v>669</v>
      </c>
      <c r="C18" s="217">
        <v>43909</v>
      </c>
      <c r="D18" s="217">
        <v>43910</v>
      </c>
      <c r="E18" t="s">
        <v>614</v>
      </c>
      <c r="F18">
        <v>71615</v>
      </c>
      <c r="G18" t="s">
        <v>631</v>
      </c>
      <c r="H18" t="s">
        <v>616</v>
      </c>
      <c r="I18" t="s">
        <v>617</v>
      </c>
      <c r="J18">
        <v>92140</v>
      </c>
      <c r="K18">
        <v>2001</v>
      </c>
      <c r="L18">
        <v>11363</v>
      </c>
      <c r="M18" t="s">
        <v>614</v>
      </c>
      <c r="N18">
        <v>118983</v>
      </c>
      <c r="O18" t="s">
        <v>618</v>
      </c>
      <c r="P18" t="s">
        <v>620</v>
      </c>
      <c r="Q18" t="s">
        <v>667</v>
      </c>
      <c r="R18">
        <v>32255</v>
      </c>
      <c r="S18" t="s">
        <v>641</v>
      </c>
      <c r="T18">
        <v>16203</v>
      </c>
      <c r="U18" t="s">
        <v>668</v>
      </c>
      <c r="V18" t="s">
        <v>662</v>
      </c>
      <c r="X18" t="s">
        <v>663</v>
      </c>
      <c r="Y18">
        <v>7</v>
      </c>
      <c r="Z18" s="217">
        <v>43909</v>
      </c>
      <c r="AA18" s="219">
        <v>-40664.28</v>
      </c>
      <c r="AB18" t="s">
        <v>636</v>
      </c>
      <c r="AC18" s="219">
        <v>-1284</v>
      </c>
      <c r="AD18" t="s">
        <v>626</v>
      </c>
      <c r="AE18">
        <v>2020</v>
      </c>
      <c r="AF18">
        <v>3</v>
      </c>
    </row>
    <row r="19" spans="1:32" hidden="1" x14ac:dyDescent="0.25">
      <c r="A19" t="s">
        <v>658</v>
      </c>
      <c r="B19" t="s">
        <v>670</v>
      </c>
      <c r="C19" s="217">
        <v>43909</v>
      </c>
      <c r="D19" s="217">
        <v>43910</v>
      </c>
      <c r="E19" t="s">
        <v>614</v>
      </c>
      <c r="F19">
        <v>71635</v>
      </c>
      <c r="G19" t="s">
        <v>638</v>
      </c>
      <c r="H19" t="s">
        <v>616</v>
      </c>
      <c r="I19" t="s">
        <v>617</v>
      </c>
      <c r="J19">
        <v>92140</v>
      </c>
      <c r="K19">
        <v>2001</v>
      </c>
      <c r="L19">
        <v>11363</v>
      </c>
      <c r="M19" t="s">
        <v>614</v>
      </c>
      <c r="N19">
        <v>118983</v>
      </c>
      <c r="O19" t="s">
        <v>618</v>
      </c>
      <c r="P19" t="s">
        <v>620</v>
      </c>
      <c r="Q19" t="s">
        <v>667</v>
      </c>
      <c r="R19">
        <v>32255</v>
      </c>
      <c r="S19" t="s">
        <v>641</v>
      </c>
      <c r="T19">
        <v>16203</v>
      </c>
      <c r="U19" t="s">
        <v>668</v>
      </c>
      <c r="V19" t="s">
        <v>662</v>
      </c>
      <c r="X19" t="s">
        <v>663</v>
      </c>
      <c r="Y19">
        <v>11</v>
      </c>
      <c r="Z19" s="217">
        <v>43909</v>
      </c>
      <c r="AA19" s="219">
        <v>-5953.96</v>
      </c>
      <c r="AB19" t="s">
        <v>636</v>
      </c>
      <c r="AC19" s="219">
        <v>-188</v>
      </c>
      <c r="AD19" t="s">
        <v>626</v>
      </c>
      <c r="AE19">
        <v>2020</v>
      </c>
      <c r="AF19">
        <v>3</v>
      </c>
    </row>
    <row r="20" spans="1:32" hidden="1" x14ac:dyDescent="0.25">
      <c r="A20" t="s">
        <v>612</v>
      </c>
      <c r="B20" t="s">
        <v>671</v>
      </c>
      <c r="C20" s="217">
        <v>43909</v>
      </c>
      <c r="D20" s="217">
        <v>43915</v>
      </c>
      <c r="E20" t="s">
        <v>614</v>
      </c>
      <c r="F20">
        <v>71605</v>
      </c>
      <c r="G20" t="s">
        <v>672</v>
      </c>
      <c r="H20" t="s">
        <v>616</v>
      </c>
      <c r="I20" t="s">
        <v>617</v>
      </c>
      <c r="J20">
        <v>92140</v>
      </c>
      <c r="K20">
        <v>2001</v>
      </c>
      <c r="L20">
        <v>11363</v>
      </c>
      <c r="M20" t="s">
        <v>614</v>
      </c>
      <c r="N20">
        <v>118983</v>
      </c>
      <c r="O20" t="s">
        <v>618</v>
      </c>
      <c r="P20" t="s">
        <v>619</v>
      </c>
      <c r="Q20" t="s">
        <v>620</v>
      </c>
      <c r="R20">
        <v>54359</v>
      </c>
      <c r="S20" t="s">
        <v>673</v>
      </c>
      <c r="T20" t="s">
        <v>620</v>
      </c>
      <c r="U20" t="s">
        <v>674</v>
      </c>
      <c r="V20" t="s">
        <v>675</v>
      </c>
      <c r="X20" t="s">
        <v>676</v>
      </c>
      <c r="Y20">
        <v>21</v>
      </c>
      <c r="Z20" s="217">
        <v>43909</v>
      </c>
      <c r="AA20" s="219">
        <v>13325</v>
      </c>
      <c r="AB20" t="s">
        <v>636</v>
      </c>
      <c r="AC20" s="219">
        <v>420.75</v>
      </c>
      <c r="AD20" t="s">
        <v>626</v>
      </c>
      <c r="AE20">
        <v>2020</v>
      </c>
      <c r="AF20">
        <v>3</v>
      </c>
    </row>
    <row r="21" spans="1:32" hidden="1" x14ac:dyDescent="0.25">
      <c r="A21" t="s">
        <v>612</v>
      </c>
      <c r="B21" t="s">
        <v>677</v>
      </c>
      <c r="C21" s="217">
        <v>43917</v>
      </c>
      <c r="D21" s="217">
        <v>43918</v>
      </c>
      <c r="E21" t="s">
        <v>614</v>
      </c>
      <c r="F21">
        <v>76135</v>
      </c>
      <c r="G21" t="s">
        <v>628</v>
      </c>
      <c r="H21" t="s">
        <v>616</v>
      </c>
      <c r="I21" t="s">
        <v>617</v>
      </c>
      <c r="J21">
        <v>92140</v>
      </c>
      <c r="K21">
        <v>2001</v>
      </c>
      <c r="L21">
        <v>11363</v>
      </c>
      <c r="M21" t="s">
        <v>614</v>
      </c>
      <c r="N21">
        <v>118983</v>
      </c>
      <c r="O21" t="s">
        <v>618</v>
      </c>
      <c r="P21" t="s">
        <v>619</v>
      </c>
      <c r="Q21" t="s">
        <v>620</v>
      </c>
      <c r="R21">
        <v>54359</v>
      </c>
      <c r="S21" t="s">
        <v>673</v>
      </c>
      <c r="T21" t="s">
        <v>620</v>
      </c>
      <c r="U21" t="s">
        <v>628</v>
      </c>
      <c r="V21" t="s">
        <v>675</v>
      </c>
      <c r="X21" t="s">
        <v>678</v>
      </c>
      <c r="Y21">
        <v>61</v>
      </c>
      <c r="Z21" s="217">
        <v>43917</v>
      </c>
      <c r="AA21" s="219">
        <v>0</v>
      </c>
      <c r="AB21" t="s">
        <v>636</v>
      </c>
      <c r="AC21" s="219">
        <v>0</v>
      </c>
      <c r="AD21" t="s">
        <v>626</v>
      </c>
      <c r="AE21">
        <v>2020</v>
      </c>
      <c r="AF21">
        <v>3</v>
      </c>
    </row>
    <row r="22" spans="1:32" hidden="1" x14ac:dyDescent="0.25">
      <c r="A22" t="s">
        <v>612</v>
      </c>
      <c r="B22" t="s">
        <v>679</v>
      </c>
      <c r="C22" s="217">
        <v>43909</v>
      </c>
      <c r="D22" s="217">
        <v>43914</v>
      </c>
      <c r="E22" t="s">
        <v>614</v>
      </c>
      <c r="F22">
        <v>16005</v>
      </c>
      <c r="G22" t="s">
        <v>680</v>
      </c>
      <c r="H22" t="s">
        <v>616</v>
      </c>
      <c r="I22" t="s">
        <v>617</v>
      </c>
      <c r="J22">
        <v>92140</v>
      </c>
      <c r="K22" t="s">
        <v>681</v>
      </c>
      <c r="L22">
        <v>11363</v>
      </c>
      <c r="M22" t="s">
        <v>614</v>
      </c>
      <c r="N22">
        <v>118983</v>
      </c>
      <c r="O22" t="s">
        <v>682</v>
      </c>
      <c r="P22" t="s">
        <v>619</v>
      </c>
      <c r="Q22" t="s">
        <v>620</v>
      </c>
      <c r="R22">
        <v>86127</v>
      </c>
      <c r="S22" t="s">
        <v>683</v>
      </c>
      <c r="T22" t="s">
        <v>620</v>
      </c>
      <c r="U22" t="s">
        <v>684</v>
      </c>
      <c r="V22" t="s">
        <v>685</v>
      </c>
      <c r="X22" t="s">
        <v>686</v>
      </c>
      <c r="Y22">
        <v>1</v>
      </c>
      <c r="Z22" s="217">
        <v>43909</v>
      </c>
      <c r="AA22" s="219">
        <v>13395544</v>
      </c>
      <c r="AB22" t="s">
        <v>625</v>
      </c>
      <c r="AC22" s="219">
        <v>73707.19</v>
      </c>
      <c r="AD22" t="s">
        <v>626</v>
      </c>
      <c r="AE22">
        <v>2020</v>
      </c>
      <c r="AF22">
        <v>3</v>
      </c>
    </row>
    <row r="23" spans="1:32" hidden="1" x14ac:dyDescent="0.25">
      <c r="A23" t="s">
        <v>687</v>
      </c>
      <c r="B23" t="s">
        <v>688</v>
      </c>
      <c r="C23" s="217">
        <v>43830</v>
      </c>
      <c r="D23" s="217">
        <v>43846</v>
      </c>
      <c r="E23" t="s">
        <v>614</v>
      </c>
      <c r="F23">
        <v>54005</v>
      </c>
      <c r="G23" t="s">
        <v>689</v>
      </c>
      <c r="H23" t="s">
        <v>690</v>
      </c>
      <c r="I23" t="s">
        <v>691</v>
      </c>
      <c r="J23">
        <v>92201</v>
      </c>
      <c r="K23">
        <v>2001</v>
      </c>
      <c r="L23">
        <v>11363</v>
      </c>
      <c r="M23" t="s">
        <v>614</v>
      </c>
      <c r="N23">
        <v>118983</v>
      </c>
      <c r="O23" t="s">
        <v>692</v>
      </c>
      <c r="P23" t="s">
        <v>693</v>
      </c>
      <c r="U23" t="s">
        <v>694</v>
      </c>
      <c r="V23" t="s">
        <v>695</v>
      </c>
      <c r="X23">
        <v>8357033</v>
      </c>
      <c r="Y23">
        <v>128</v>
      </c>
      <c r="Z23" s="217">
        <v>43830</v>
      </c>
      <c r="AA23" s="219">
        <v>-3269.72</v>
      </c>
      <c r="AB23" t="s">
        <v>696</v>
      </c>
      <c r="AC23" s="219">
        <v>-3269.72</v>
      </c>
      <c r="AD23" t="s">
        <v>697</v>
      </c>
      <c r="AE23">
        <v>2019</v>
      </c>
      <c r="AF23">
        <v>12</v>
      </c>
    </row>
    <row r="24" spans="1:32" hidden="1" x14ac:dyDescent="0.25">
      <c r="A24" t="s">
        <v>687</v>
      </c>
      <c r="B24" t="s">
        <v>698</v>
      </c>
      <c r="C24" s="217">
        <v>43830</v>
      </c>
      <c r="D24" s="217">
        <v>43846</v>
      </c>
      <c r="E24" t="s">
        <v>614</v>
      </c>
      <c r="F24">
        <v>54005</v>
      </c>
      <c r="G24" t="s">
        <v>689</v>
      </c>
      <c r="H24" t="s">
        <v>616</v>
      </c>
      <c r="I24" t="s">
        <v>691</v>
      </c>
      <c r="J24">
        <v>92140</v>
      </c>
      <c r="K24">
        <v>2001</v>
      </c>
      <c r="L24">
        <v>11363</v>
      </c>
      <c r="M24" t="s">
        <v>614</v>
      </c>
      <c r="N24">
        <v>118983</v>
      </c>
      <c r="O24" t="s">
        <v>692</v>
      </c>
      <c r="P24" t="s">
        <v>693</v>
      </c>
      <c r="U24" t="s">
        <v>694</v>
      </c>
      <c r="V24" t="s">
        <v>695</v>
      </c>
      <c r="X24">
        <v>8357033</v>
      </c>
      <c r="Y24">
        <v>87</v>
      </c>
      <c r="Z24" s="217">
        <v>43830</v>
      </c>
      <c r="AA24" s="219">
        <v>-19627.48</v>
      </c>
      <c r="AB24" t="s">
        <v>696</v>
      </c>
      <c r="AC24" s="219">
        <v>-19627.48</v>
      </c>
      <c r="AD24" t="s">
        <v>697</v>
      </c>
      <c r="AE24">
        <v>2019</v>
      </c>
      <c r="AF24">
        <v>12</v>
      </c>
    </row>
    <row r="25" spans="1:32" hidden="1" x14ac:dyDescent="0.25">
      <c r="A25" t="s">
        <v>687</v>
      </c>
      <c r="B25" t="s">
        <v>699</v>
      </c>
      <c r="C25" s="217">
        <v>43830</v>
      </c>
      <c r="D25" s="217">
        <v>43846</v>
      </c>
      <c r="E25" t="s">
        <v>614</v>
      </c>
      <c r="F25">
        <v>54005</v>
      </c>
      <c r="G25" t="s">
        <v>689</v>
      </c>
      <c r="H25" t="s">
        <v>700</v>
      </c>
      <c r="I25" t="s">
        <v>691</v>
      </c>
      <c r="J25">
        <v>90101</v>
      </c>
      <c r="K25">
        <v>2001</v>
      </c>
      <c r="L25">
        <v>11363</v>
      </c>
      <c r="M25" t="s">
        <v>614</v>
      </c>
      <c r="N25">
        <v>118983</v>
      </c>
      <c r="O25" t="s">
        <v>692</v>
      </c>
      <c r="P25" t="s">
        <v>693</v>
      </c>
      <c r="U25" t="s">
        <v>694</v>
      </c>
      <c r="V25" t="s">
        <v>695</v>
      </c>
      <c r="X25">
        <v>8357033</v>
      </c>
      <c r="Y25">
        <v>49</v>
      </c>
      <c r="Z25" s="217">
        <v>43830</v>
      </c>
      <c r="AA25" s="219">
        <v>-22897.200000000001</v>
      </c>
      <c r="AB25" t="s">
        <v>696</v>
      </c>
      <c r="AC25" s="219">
        <v>-22897.200000000001</v>
      </c>
      <c r="AD25" t="s">
        <v>697</v>
      </c>
      <c r="AE25">
        <v>2019</v>
      </c>
      <c r="AF25">
        <v>12</v>
      </c>
    </row>
    <row r="26" spans="1:32" hidden="1" x14ac:dyDescent="0.25">
      <c r="A26" t="s">
        <v>687</v>
      </c>
      <c r="B26" t="s">
        <v>701</v>
      </c>
      <c r="C26" s="217">
        <v>43830</v>
      </c>
      <c r="D26" s="217">
        <v>43846</v>
      </c>
      <c r="E26" t="s">
        <v>614</v>
      </c>
      <c r="F26">
        <v>75115</v>
      </c>
      <c r="G26" t="s">
        <v>702</v>
      </c>
      <c r="H26" t="s">
        <v>616</v>
      </c>
      <c r="I26" t="s">
        <v>617</v>
      </c>
      <c r="J26">
        <v>92140</v>
      </c>
      <c r="K26">
        <v>2001</v>
      </c>
      <c r="L26">
        <v>11363</v>
      </c>
      <c r="M26" t="s">
        <v>614</v>
      </c>
      <c r="N26">
        <v>118983</v>
      </c>
      <c r="O26" t="s">
        <v>692</v>
      </c>
      <c r="P26" t="s">
        <v>703</v>
      </c>
      <c r="U26" t="s">
        <v>694</v>
      </c>
      <c r="V26" t="s">
        <v>695</v>
      </c>
      <c r="X26">
        <v>8357033</v>
      </c>
      <c r="Y26">
        <v>8</v>
      </c>
      <c r="Z26" s="217">
        <v>43830</v>
      </c>
      <c r="AA26" s="219">
        <v>45794.400000000001</v>
      </c>
      <c r="AB26" t="s">
        <v>696</v>
      </c>
      <c r="AC26" s="219">
        <v>45794.400000000001</v>
      </c>
      <c r="AD26" t="s">
        <v>697</v>
      </c>
      <c r="AE26">
        <v>2019</v>
      </c>
      <c r="AF26">
        <v>12</v>
      </c>
    </row>
    <row r="27" spans="1:32" hidden="1" x14ac:dyDescent="0.25">
      <c r="A27" t="s">
        <v>687</v>
      </c>
      <c r="B27" t="s">
        <v>704</v>
      </c>
      <c r="C27" s="217">
        <v>43936</v>
      </c>
      <c r="D27" s="217">
        <v>43952</v>
      </c>
      <c r="E27" t="s">
        <v>614</v>
      </c>
      <c r="F27">
        <v>73505</v>
      </c>
      <c r="G27" t="s">
        <v>705</v>
      </c>
      <c r="H27" t="s">
        <v>616</v>
      </c>
      <c r="I27" t="s">
        <v>617</v>
      </c>
      <c r="J27">
        <v>92140</v>
      </c>
      <c r="K27">
        <v>2001</v>
      </c>
      <c r="L27">
        <v>11363</v>
      </c>
      <c r="M27" t="s">
        <v>614</v>
      </c>
      <c r="N27">
        <v>118983</v>
      </c>
      <c r="O27" t="s">
        <v>618</v>
      </c>
      <c r="P27" t="s">
        <v>703</v>
      </c>
      <c r="U27" t="s">
        <v>706</v>
      </c>
      <c r="V27" t="s">
        <v>705</v>
      </c>
      <c r="X27">
        <v>8474943</v>
      </c>
      <c r="Y27">
        <v>48</v>
      </c>
      <c r="Z27" s="217">
        <v>43936</v>
      </c>
      <c r="AA27" s="219">
        <v>37.380000000000003</v>
      </c>
      <c r="AB27" t="s">
        <v>696</v>
      </c>
      <c r="AC27" s="219">
        <v>37.380000000000003</v>
      </c>
      <c r="AD27" t="s">
        <v>697</v>
      </c>
      <c r="AE27">
        <v>2020</v>
      </c>
      <c r="AF27">
        <v>4</v>
      </c>
    </row>
    <row r="28" spans="1:32" hidden="1" x14ac:dyDescent="0.25">
      <c r="A28" t="s">
        <v>687</v>
      </c>
      <c r="B28" t="s">
        <v>707</v>
      </c>
      <c r="C28" s="217">
        <v>43944</v>
      </c>
      <c r="D28" s="217">
        <v>43945</v>
      </c>
      <c r="E28" t="s">
        <v>614</v>
      </c>
      <c r="F28">
        <v>72805</v>
      </c>
      <c r="G28" t="s">
        <v>708</v>
      </c>
      <c r="H28" t="s">
        <v>616</v>
      </c>
      <c r="I28" t="s">
        <v>617</v>
      </c>
      <c r="J28">
        <v>92140</v>
      </c>
      <c r="K28">
        <v>2001</v>
      </c>
      <c r="L28">
        <v>11363</v>
      </c>
      <c r="M28" t="s">
        <v>614</v>
      </c>
      <c r="N28">
        <v>118983</v>
      </c>
      <c r="O28" t="s">
        <v>709</v>
      </c>
      <c r="P28" t="s">
        <v>703</v>
      </c>
      <c r="U28" t="s">
        <v>710</v>
      </c>
      <c r="V28" t="s">
        <v>711</v>
      </c>
      <c r="X28">
        <v>8483893</v>
      </c>
      <c r="Y28">
        <v>4</v>
      </c>
      <c r="Z28" s="217">
        <v>43944</v>
      </c>
      <c r="AA28" s="219">
        <v>855.69</v>
      </c>
      <c r="AB28" t="s">
        <v>696</v>
      </c>
      <c r="AC28" s="219">
        <v>855.69</v>
      </c>
      <c r="AD28" t="s">
        <v>697</v>
      </c>
      <c r="AE28">
        <v>2020</v>
      </c>
      <c r="AF28">
        <v>4</v>
      </c>
    </row>
    <row r="29" spans="1:32" hidden="1" x14ac:dyDescent="0.25">
      <c r="A29" t="s">
        <v>687</v>
      </c>
      <c r="B29" t="s">
        <v>712</v>
      </c>
      <c r="C29" s="217">
        <v>43944</v>
      </c>
      <c r="D29" s="217">
        <v>43945</v>
      </c>
      <c r="E29" t="s">
        <v>614</v>
      </c>
      <c r="F29">
        <v>71620</v>
      </c>
      <c r="G29" t="s">
        <v>713</v>
      </c>
      <c r="H29" t="s">
        <v>616</v>
      </c>
      <c r="I29" t="s">
        <v>617</v>
      </c>
      <c r="J29">
        <v>92140</v>
      </c>
      <c r="K29">
        <v>2001</v>
      </c>
      <c r="L29">
        <v>11363</v>
      </c>
      <c r="M29" t="s">
        <v>614</v>
      </c>
      <c r="N29">
        <v>118983</v>
      </c>
      <c r="O29" t="s">
        <v>709</v>
      </c>
      <c r="P29" t="s">
        <v>703</v>
      </c>
      <c r="U29" t="s">
        <v>710</v>
      </c>
      <c r="V29" t="s">
        <v>714</v>
      </c>
      <c r="X29">
        <v>8483893</v>
      </c>
      <c r="Y29">
        <v>6</v>
      </c>
      <c r="Z29" s="217">
        <v>43944</v>
      </c>
      <c r="AA29" s="219">
        <v>28.02</v>
      </c>
      <c r="AB29" t="s">
        <v>696</v>
      </c>
      <c r="AC29" s="219">
        <v>28.02</v>
      </c>
      <c r="AD29" t="s">
        <v>697</v>
      </c>
      <c r="AE29">
        <v>2020</v>
      </c>
      <c r="AF29">
        <v>4</v>
      </c>
    </row>
    <row r="30" spans="1:32" hidden="1" x14ac:dyDescent="0.25">
      <c r="A30" t="s">
        <v>687</v>
      </c>
      <c r="B30" t="s">
        <v>715</v>
      </c>
      <c r="C30" s="217">
        <v>43944</v>
      </c>
      <c r="D30" s="217">
        <v>43945</v>
      </c>
      <c r="E30" t="s">
        <v>614</v>
      </c>
      <c r="F30">
        <v>71620</v>
      </c>
      <c r="G30" t="s">
        <v>713</v>
      </c>
      <c r="H30" t="s">
        <v>616</v>
      </c>
      <c r="I30" t="s">
        <v>617</v>
      </c>
      <c r="J30">
        <v>92140</v>
      </c>
      <c r="K30">
        <v>2001</v>
      </c>
      <c r="L30">
        <v>11363</v>
      </c>
      <c r="M30" t="s">
        <v>614</v>
      </c>
      <c r="N30">
        <v>118983</v>
      </c>
      <c r="O30" t="s">
        <v>709</v>
      </c>
      <c r="P30" t="s">
        <v>703</v>
      </c>
      <c r="U30" t="s">
        <v>710</v>
      </c>
      <c r="V30" t="s">
        <v>716</v>
      </c>
      <c r="X30">
        <v>8483893</v>
      </c>
      <c r="Y30">
        <v>5</v>
      </c>
      <c r="Z30" s="217">
        <v>43944</v>
      </c>
      <c r="AA30" s="219">
        <v>39.020000000000003</v>
      </c>
      <c r="AB30" t="s">
        <v>696</v>
      </c>
      <c r="AC30" s="219">
        <v>39.020000000000003</v>
      </c>
      <c r="AD30" t="s">
        <v>697</v>
      </c>
      <c r="AE30">
        <v>2020</v>
      </c>
      <c r="AF30">
        <v>4</v>
      </c>
    </row>
    <row r="31" spans="1:32" hidden="1" x14ac:dyDescent="0.25">
      <c r="A31" t="s">
        <v>687</v>
      </c>
      <c r="B31" t="s">
        <v>717</v>
      </c>
      <c r="C31" s="217">
        <v>43944</v>
      </c>
      <c r="D31" s="217">
        <v>43945</v>
      </c>
      <c r="E31" t="s">
        <v>614</v>
      </c>
      <c r="F31">
        <v>71620</v>
      </c>
      <c r="G31" t="s">
        <v>713</v>
      </c>
      <c r="H31" t="s">
        <v>616</v>
      </c>
      <c r="I31" t="s">
        <v>617</v>
      </c>
      <c r="J31">
        <v>92140</v>
      </c>
      <c r="K31">
        <v>2001</v>
      </c>
      <c r="L31">
        <v>11363</v>
      </c>
      <c r="M31" t="s">
        <v>614</v>
      </c>
      <c r="N31">
        <v>118983</v>
      </c>
      <c r="O31" t="s">
        <v>618</v>
      </c>
      <c r="P31" t="s">
        <v>703</v>
      </c>
      <c r="U31" t="s">
        <v>710</v>
      </c>
      <c r="V31" t="s">
        <v>718</v>
      </c>
      <c r="X31">
        <v>8483893</v>
      </c>
      <c r="Y31">
        <v>3</v>
      </c>
      <c r="Z31" s="217">
        <v>43944</v>
      </c>
      <c r="AA31" s="219">
        <v>-28.02</v>
      </c>
      <c r="AB31" t="s">
        <v>696</v>
      </c>
      <c r="AC31" s="219">
        <v>-28.02</v>
      </c>
      <c r="AD31" t="s">
        <v>697</v>
      </c>
      <c r="AE31">
        <v>2020</v>
      </c>
      <c r="AF31">
        <v>4</v>
      </c>
    </row>
    <row r="32" spans="1:32" hidden="1" x14ac:dyDescent="0.25">
      <c r="A32" t="s">
        <v>687</v>
      </c>
      <c r="B32" t="s">
        <v>719</v>
      </c>
      <c r="C32" s="217">
        <v>43944</v>
      </c>
      <c r="D32" s="217">
        <v>43945</v>
      </c>
      <c r="E32" t="s">
        <v>614</v>
      </c>
      <c r="F32">
        <v>72805</v>
      </c>
      <c r="G32" t="s">
        <v>708</v>
      </c>
      <c r="H32" t="s">
        <v>616</v>
      </c>
      <c r="I32" t="s">
        <v>617</v>
      </c>
      <c r="J32">
        <v>92140</v>
      </c>
      <c r="K32">
        <v>2001</v>
      </c>
      <c r="L32">
        <v>11363</v>
      </c>
      <c r="M32" t="s">
        <v>614</v>
      </c>
      <c r="N32">
        <v>118983</v>
      </c>
      <c r="O32" t="s">
        <v>618</v>
      </c>
      <c r="P32" t="s">
        <v>703</v>
      </c>
      <c r="U32" t="s">
        <v>710</v>
      </c>
      <c r="V32" t="s">
        <v>720</v>
      </c>
      <c r="X32">
        <v>8483893</v>
      </c>
      <c r="Y32">
        <v>1</v>
      </c>
      <c r="Z32" s="217">
        <v>43944</v>
      </c>
      <c r="AA32" s="219">
        <v>-855.69</v>
      </c>
      <c r="AB32" t="s">
        <v>696</v>
      </c>
      <c r="AC32" s="219">
        <v>-855.69</v>
      </c>
      <c r="AD32" t="s">
        <v>697</v>
      </c>
      <c r="AE32">
        <v>2020</v>
      </c>
      <c r="AF32">
        <v>4</v>
      </c>
    </row>
    <row r="33" spans="1:32" hidden="1" x14ac:dyDescent="0.25">
      <c r="A33" t="s">
        <v>687</v>
      </c>
      <c r="B33" t="s">
        <v>721</v>
      </c>
      <c r="C33" s="217">
        <v>43944</v>
      </c>
      <c r="D33" s="217">
        <v>43945</v>
      </c>
      <c r="E33" t="s">
        <v>614</v>
      </c>
      <c r="F33">
        <v>71620</v>
      </c>
      <c r="G33" t="s">
        <v>713</v>
      </c>
      <c r="H33" t="s">
        <v>616</v>
      </c>
      <c r="I33" t="s">
        <v>617</v>
      </c>
      <c r="J33">
        <v>92140</v>
      </c>
      <c r="K33">
        <v>2001</v>
      </c>
      <c r="L33">
        <v>11363</v>
      </c>
      <c r="M33" t="s">
        <v>614</v>
      </c>
      <c r="N33">
        <v>118983</v>
      </c>
      <c r="O33" t="s">
        <v>618</v>
      </c>
      <c r="P33" t="s">
        <v>703</v>
      </c>
      <c r="U33" t="s">
        <v>710</v>
      </c>
      <c r="V33" t="s">
        <v>722</v>
      </c>
      <c r="X33">
        <v>8483893</v>
      </c>
      <c r="Y33">
        <v>2</v>
      </c>
      <c r="Z33" s="217">
        <v>43944</v>
      </c>
      <c r="AA33" s="219">
        <v>-39.020000000000003</v>
      </c>
      <c r="AB33" t="s">
        <v>696</v>
      </c>
      <c r="AC33" s="219">
        <v>-39.020000000000003</v>
      </c>
      <c r="AD33" t="s">
        <v>697</v>
      </c>
      <c r="AE33">
        <v>2020</v>
      </c>
      <c r="AF33">
        <v>4</v>
      </c>
    </row>
    <row r="34" spans="1:32" hidden="1" x14ac:dyDescent="0.25">
      <c r="A34" t="s">
        <v>687</v>
      </c>
      <c r="B34" t="s">
        <v>723</v>
      </c>
      <c r="C34" s="217">
        <v>43965</v>
      </c>
      <c r="D34" s="217">
        <v>43977</v>
      </c>
      <c r="E34" t="s">
        <v>614</v>
      </c>
      <c r="F34">
        <v>73105</v>
      </c>
      <c r="G34" t="s">
        <v>724</v>
      </c>
      <c r="H34" t="s">
        <v>616</v>
      </c>
      <c r="I34" t="s">
        <v>617</v>
      </c>
      <c r="J34">
        <v>92140</v>
      </c>
      <c r="K34">
        <v>2001</v>
      </c>
      <c r="L34">
        <v>11363</v>
      </c>
      <c r="M34" t="s">
        <v>614</v>
      </c>
      <c r="N34">
        <v>118983</v>
      </c>
      <c r="O34" t="s">
        <v>709</v>
      </c>
      <c r="P34" t="s">
        <v>703</v>
      </c>
      <c r="U34" t="s">
        <v>725</v>
      </c>
      <c r="V34" t="s">
        <v>726</v>
      </c>
      <c r="X34">
        <v>8507669</v>
      </c>
      <c r="Y34">
        <v>1</v>
      </c>
      <c r="Z34" s="217">
        <v>43965</v>
      </c>
      <c r="AA34" s="219">
        <v>137</v>
      </c>
      <c r="AB34" t="s">
        <v>696</v>
      </c>
      <c r="AC34" s="219">
        <v>137</v>
      </c>
      <c r="AD34" t="s">
        <v>697</v>
      </c>
      <c r="AE34">
        <v>2020</v>
      </c>
      <c r="AF34">
        <v>5</v>
      </c>
    </row>
    <row r="35" spans="1:32" x14ac:dyDescent="0.25">
      <c r="A35" t="s">
        <v>687</v>
      </c>
      <c r="B35" t="s">
        <v>727</v>
      </c>
      <c r="C35" s="217">
        <v>43800</v>
      </c>
      <c r="D35" s="217">
        <v>43826</v>
      </c>
      <c r="E35" t="s">
        <v>614</v>
      </c>
      <c r="F35">
        <v>51005</v>
      </c>
      <c r="G35" t="s">
        <v>728</v>
      </c>
      <c r="H35" t="s">
        <v>616</v>
      </c>
      <c r="I35" t="s">
        <v>617</v>
      </c>
      <c r="J35">
        <v>92140</v>
      </c>
      <c r="K35">
        <v>2001</v>
      </c>
      <c r="L35">
        <v>11363</v>
      </c>
      <c r="M35" t="s">
        <v>620</v>
      </c>
      <c r="N35">
        <v>118983</v>
      </c>
      <c r="O35" t="s">
        <v>620</v>
      </c>
      <c r="P35" t="s">
        <v>620</v>
      </c>
      <c r="U35" t="s">
        <v>729</v>
      </c>
      <c r="X35" t="s">
        <v>730</v>
      </c>
      <c r="Y35">
        <v>3</v>
      </c>
      <c r="Z35" s="217">
        <v>43800</v>
      </c>
      <c r="AA35" s="219">
        <v>-700000</v>
      </c>
      <c r="AB35" t="s">
        <v>696</v>
      </c>
      <c r="AC35" s="219">
        <v>-700000</v>
      </c>
      <c r="AD35" t="s">
        <v>731</v>
      </c>
      <c r="AE35">
        <v>2019</v>
      </c>
      <c r="AF35">
        <v>12</v>
      </c>
    </row>
    <row r="36" spans="1:32" hidden="1" x14ac:dyDescent="0.25">
      <c r="A36" t="s">
        <v>687</v>
      </c>
      <c r="B36" t="s">
        <v>732</v>
      </c>
      <c r="C36" s="217">
        <v>43800</v>
      </c>
      <c r="D36" s="217">
        <v>43826</v>
      </c>
      <c r="E36" t="s">
        <v>614</v>
      </c>
      <c r="F36">
        <v>14081</v>
      </c>
      <c r="G36" t="s">
        <v>733</v>
      </c>
      <c r="H36" t="s">
        <v>616</v>
      </c>
      <c r="I36" t="s">
        <v>617</v>
      </c>
      <c r="J36">
        <v>92140</v>
      </c>
      <c r="K36">
        <v>2001</v>
      </c>
      <c r="L36">
        <v>11363</v>
      </c>
      <c r="M36" t="s">
        <v>620</v>
      </c>
      <c r="N36">
        <v>118983</v>
      </c>
      <c r="O36" t="s">
        <v>620</v>
      </c>
      <c r="P36" t="s">
        <v>620</v>
      </c>
      <c r="U36" t="s">
        <v>729</v>
      </c>
      <c r="X36" t="s">
        <v>730</v>
      </c>
      <c r="Y36">
        <v>4</v>
      </c>
      <c r="Z36" s="217">
        <v>43800</v>
      </c>
      <c r="AA36" s="219">
        <v>700000</v>
      </c>
      <c r="AB36" t="s">
        <v>696</v>
      </c>
      <c r="AC36" s="219">
        <v>700000</v>
      </c>
      <c r="AD36" t="s">
        <v>731</v>
      </c>
      <c r="AE36">
        <v>2019</v>
      </c>
      <c r="AF36">
        <v>12</v>
      </c>
    </row>
    <row r="37" spans="1:32" hidden="1" x14ac:dyDescent="0.25">
      <c r="A37" s="222" t="s">
        <v>734</v>
      </c>
      <c r="B37" s="222" t="s">
        <v>735</v>
      </c>
      <c r="C37" s="225">
        <v>43982</v>
      </c>
      <c r="D37" s="225">
        <v>43986</v>
      </c>
      <c r="E37" s="222" t="s">
        <v>614</v>
      </c>
      <c r="F37" s="222">
        <v>71405</v>
      </c>
      <c r="G37" s="222" t="s">
        <v>736</v>
      </c>
      <c r="H37" s="222" t="s">
        <v>616</v>
      </c>
      <c r="I37" s="222" t="s">
        <v>617</v>
      </c>
      <c r="J37" s="222">
        <v>92140</v>
      </c>
      <c r="K37" s="222">
        <v>2001</v>
      </c>
      <c r="L37" s="222">
        <v>11363</v>
      </c>
      <c r="M37" s="222" t="s">
        <v>614</v>
      </c>
      <c r="N37" s="222">
        <v>118983</v>
      </c>
      <c r="O37" s="222" t="s">
        <v>737</v>
      </c>
      <c r="P37" t="s">
        <v>738</v>
      </c>
      <c r="U37" s="222" t="s">
        <v>739</v>
      </c>
      <c r="V37" t="s">
        <v>739</v>
      </c>
      <c r="X37" s="222" t="s">
        <v>740</v>
      </c>
      <c r="Y37">
        <v>177</v>
      </c>
      <c r="Z37" s="217">
        <v>43982</v>
      </c>
      <c r="AA37" s="226">
        <v>313701.13</v>
      </c>
      <c r="AB37" s="222" t="s">
        <v>625</v>
      </c>
      <c r="AC37" s="226">
        <v>1638.13</v>
      </c>
      <c r="AD37" s="222" t="s">
        <v>741</v>
      </c>
      <c r="AE37" s="222">
        <v>2020</v>
      </c>
      <c r="AF37" s="222">
        <v>5</v>
      </c>
    </row>
    <row r="38" spans="1:32" hidden="1" x14ac:dyDescent="0.25">
      <c r="A38" s="222" t="s">
        <v>734</v>
      </c>
      <c r="B38" s="222" t="s">
        <v>742</v>
      </c>
      <c r="C38" s="225">
        <v>43982</v>
      </c>
      <c r="D38" s="225">
        <v>43986</v>
      </c>
      <c r="E38" s="222" t="s">
        <v>614</v>
      </c>
      <c r="F38" s="222">
        <v>71440</v>
      </c>
      <c r="G38" s="222" t="s">
        <v>743</v>
      </c>
      <c r="H38" s="222" t="s">
        <v>616</v>
      </c>
      <c r="I38" s="222" t="s">
        <v>617</v>
      </c>
      <c r="J38" s="222">
        <v>92140</v>
      </c>
      <c r="K38" s="222">
        <v>2001</v>
      </c>
      <c r="L38" s="222">
        <v>11363</v>
      </c>
      <c r="M38" s="222" t="s">
        <v>614</v>
      </c>
      <c r="N38" s="222">
        <v>118983</v>
      </c>
      <c r="O38" s="222" t="s">
        <v>737</v>
      </c>
      <c r="P38" t="s">
        <v>738</v>
      </c>
      <c r="U38" s="222" t="s">
        <v>739</v>
      </c>
      <c r="V38" t="s">
        <v>739</v>
      </c>
      <c r="X38" s="222" t="s">
        <v>744</v>
      </c>
      <c r="Y38">
        <v>95</v>
      </c>
      <c r="Z38" s="217">
        <v>43982</v>
      </c>
      <c r="AA38" s="226">
        <v>10430.17</v>
      </c>
      <c r="AB38" s="222" t="s">
        <v>625</v>
      </c>
      <c r="AC38" s="226">
        <v>54.47</v>
      </c>
      <c r="AD38" s="222" t="s">
        <v>741</v>
      </c>
      <c r="AE38" s="222">
        <v>2020</v>
      </c>
      <c r="AF38" s="222">
        <v>5</v>
      </c>
    </row>
    <row r="39" spans="1:32" hidden="1" x14ac:dyDescent="0.25">
      <c r="A39" s="222" t="s">
        <v>734</v>
      </c>
      <c r="B39" s="222" t="s">
        <v>745</v>
      </c>
      <c r="C39" s="225">
        <v>43982</v>
      </c>
      <c r="D39" s="225">
        <v>43986</v>
      </c>
      <c r="E39" s="222" t="s">
        <v>614</v>
      </c>
      <c r="F39" s="222">
        <v>71410</v>
      </c>
      <c r="G39" s="222" t="s">
        <v>746</v>
      </c>
      <c r="H39" s="222" t="s">
        <v>616</v>
      </c>
      <c r="I39" s="222" t="s">
        <v>617</v>
      </c>
      <c r="J39" s="222">
        <v>92140</v>
      </c>
      <c r="K39" s="222">
        <v>2001</v>
      </c>
      <c r="L39" s="222">
        <v>11363</v>
      </c>
      <c r="M39" s="222" t="s">
        <v>614</v>
      </c>
      <c r="N39" s="222">
        <v>118983</v>
      </c>
      <c r="O39" s="222" t="s">
        <v>737</v>
      </c>
      <c r="P39" t="s">
        <v>738</v>
      </c>
      <c r="U39" s="222" t="s">
        <v>739</v>
      </c>
      <c r="V39" t="s">
        <v>739</v>
      </c>
      <c r="X39" s="222" t="s">
        <v>744</v>
      </c>
      <c r="Y39">
        <v>85</v>
      </c>
      <c r="Z39" s="217">
        <v>43982</v>
      </c>
      <c r="AA39" s="226">
        <v>1303.77</v>
      </c>
      <c r="AB39" s="222" t="s">
        <v>625</v>
      </c>
      <c r="AC39" s="226">
        <v>6.81</v>
      </c>
      <c r="AD39" s="222" t="s">
        <v>741</v>
      </c>
      <c r="AE39" s="222">
        <v>2020</v>
      </c>
      <c r="AF39" s="222">
        <v>5</v>
      </c>
    </row>
    <row r="40" spans="1:32" hidden="1" x14ac:dyDescent="0.25">
      <c r="A40" s="222" t="s">
        <v>734</v>
      </c>
      <c r="B40" s="222" t="s">
        <v>747</v>
      </c>
      <c r="C40" s="225">
        <v>43982</v>
      </c>
      <c r="D40" s="225">
        <v>43986</v>
      </c>
      <c r="E40" s="222" t="s">
        <v>614</v>
      </c>
      <c r="F40" s="222">
        <v>71415</v>
      </c>
      <c r="G40" s="222" t="s">
        <v>748</v>
      </c>
      <c r="H40" s="222" t="s">
        <v>616</v>
      </c>
      <c r="I40" s="222" t="s">
        <v>617</v>
      </c>
      <c r="J40" s="222">
        <v>92140</v>
      </c>
      <c r="K40" s="222">
        <v>2001</v>
      </c>
      <c r="L40" s="222">
        <v>11363</v>
      </c>
      <c r="M40" s="222" t="s">
        <v>614</v>
      </c>
      <c r="N40" s="222">
        <v>118983</v>
      </c>
      <c r="O40" s="222" t="s">
        <v>737</v>
      </c>
      <c r="P40" t="s">
        <v>738</v>
      </c>
      <c r="U40" s="222" t="s">
        <v>739</v>
      </c>
      <c r="V40" t="s">
        <v>739</v>
      </c>
      <c r="X40" s="222" t="s">
        <v>744</v>
      </c>
      <c r="Y40">
        <v>90</v>
      </c>
      <c r="Z40" s="217">
        <v>43982</v>
      </c>
      <c r="AA40" s="226">
        <v>14341.48</v>
      </c>
      <c r="AB40" s="222" t="s">
        <v>625</v>
      </c>
      <c r="AC40" s="226">
        <v>74.89</v>
      </c>
      <c r="AD40" s="222" t="s">
        <v>741</v>
      </c>
      <c r="AE40" s="222">
        <v>2020</v>
      </c>
      <c r="AF40" s="222">
        <v>5</v>
      </c>
    </row>
    <row r="41" spans="1:32" hidden="1" x14ac:dyDescent="0.25">
      <c r="A41" t="s">
        <v>728</v>
      </c>
      <c r="B41" t="s">
        <v>749</v>
      </c>
      <c r="C41" s="217">
        <v>43795</v>
      </c>
      <c r="D41" s="217">
        <v>43829</v>
      </c>
      <c r="E41" t="s">
        <v>614</v>
      </c>
      <c r="F41">
        <v>14015</v>
      </c>
      <c r="G41" t="s">
        <v>750</v>
      </c>
      <c r="H41" t="s">
        <v>616</v>
      </c>
      <c r="I41" t="s">
        <v>617</v>
      </c>
      <c r="J41">
        <v>92140</v>
      </c>
      <c r="K41">
        <v>2001</v>
      </c>
      <c r="L41">
        <v>11363</v>
      </c>
      <c r="M41" t="s">
        <v>614</v>
      </c>
      <c r="N41">
        <v>118983</v>
      </c>
      <c r="O41" t="s">
        <v>751</v>
      </c>
      <c r="P41" t="s">
        <v>752</v>
      </c>
      <c r="Q41" t="s">
        <v>620</v>
      </c>
      <c r="U41" t="s">
        <v>620</v>
      </c>
      <c r="X41" t="s">
        <v>753</v>
      </c>
      <c r="Y41">
        <v>6</v>
      </c>
      <c r="Z41" s="217">
        <v>43795</v>
      </c>
      <c r="AA41" s="219">
        <v>-700000</v>
      </c>
      <c r="AB41" t="s">
        <v>696</v>
      </c>
      <c r="AC41" s="219">
        <v>-700000</v>
      </c>
      <c r="AD41" t="s">
        <v>754</v>
      </c>
      <c r="AE41">
        <v>2019</v>
      </c>
      <c r="AF41">
        <v>11</v>
      </c>
    </row>
    <row r="42" spans="1:32" hidden="1" x14ac:dyDescent="0.25">
      <c r="A42" t="s">
        <v>755</v>
      </c>
      <c r="B42" t="s">
        <v>756</v>
      </c>
      <c r="C42" s="217">
        <v>43909</v>
      </c>
      <c r="D42" s="217">
        <v>43910</v>
      </c>
      <c r="E42" t="s">
        <v>614</v>
      </c>
      <c r="F42">
        <v>71615</v>
      </c>
      <c r="G42" t="s">
        <v>757</v>
      </c>
      <c r="H42" t="s">
        <v>616</v>
      </c>
      <c r="I42" t="s">
        <v>617</v>
      </c>
      <c r="J42">
        <v>92140</v>
      </c>
      <c r="K42">
        <v>2001</v>
      </c>
      <c r="L42">
        <v>11363</v>
      </c>
      <c r="M42" t="s">
        <v>614</v>
      </c>
      <c r="N42">
        <v>118983</v>
      </c>
      <c r="O42" t="s">
        <v>618</v>
      </c>
      <c r="P42" t="s">
        <v>758</v>
      </c>
      <c r="Q42" t="s">
        <v>620</v>
      </c>
      <c r="U42" t="s">
        <v>759</v>
      </c>
      <c r="X42" t="s">
        <v>760</v>
      </c>
      <c r="Y42">
        <v>2</v>
      </c>
      <c r="Z42" s="217">
        <v>43909</v>
      </c>
      <c r="AA42" s="219">
        <v>-46618.239999999998</v>
      </c>
      <c r="AB42" t="s">
        <v>636</v>
      </c>
      <c r="AC42" s="219">
        <v>-1472</v>
      </c>
      <c r="AD42" t="s">
        <v>754</v>
      </c>
      <c r="AE42">
        <v>2020</v>
      </c>
      <c r="AF42">
        <v>3</v>
      </c>
    </row>
    <row r="43" spans="1:32" hidden="1" x14ac:dyDescent="0.25">
      <c r="A43" t="s">
        <v>755</v>
      </c>
      <c r="B43" t="s">
        <v>761</v>
      </c>
      <c r="C43" s="217">
        <v>43909</v>
      </c>
      <c r="D43" s="217">
        <v>43910</v>
      </c>
      <c r="E43" t="s">
        <v>614</v>
      </c>
      <c r="F43">
        <v>71615</v>
      </c>
      <c r="G43" t="s">
        <v>757</v>
      </c>
      <c r="H43" t="s">
        <v>616</v>
      </c>
      <c r="I43" t="s">
        <v>617</v>
      </c>
      <c r="J43">
        <v>92140</v>
      </c>
      <c r="K43">
        <v>2001</v>
      </c>
      <c r="L43">
        <v>11363</v>
      </c>
      <c r="M43" t="s">
        <v>614</v>
      </c>
      <c r="N43">
        <v>118983</v>
      </c>
      <c r="O43" t="s">
        <v>618</v>
      </c>
      <c r="P43" t="s">
        <v>758</v>
      </c>
      <c r="Q43" t="s">
        <v>620</v>
      </c>
      <c r="U43" t="s">
        <v>762</v>
      </c>
      <c r="X43" t="s">
        <v>760</v>
      </c>
      <c r="Y43">
        <v>3</v>
      </c>
      <c r="Z43" s="217">
        <v>43909</v>
      </c>
      <c r="AA43" s="219">
        <v>-46618.239999999998</v>
      </c>
      <c r="AB43" t="s">
        <v>636</v>
      </c>
      <c r="AC43" s="219">
        <v>-1472</v>
      </c>
      <c r="AD43" t="s">
        <v>754</v>
      </c>
      <c r="AE43">
        <v>2020</v>
      </c>
      <c r="AF43">
        <v>3</v>
      </c>
    </row>
    <row r="44" spans="1:32" hidden="1" x14ac:dyDescent="0.25">
      <c r="A44" t="s">
        <v>763</v>
      </c>
      <c r="B44" t="s">
        <v>764</v>
      </c>
      <c r="C44" s="217">
        <v>43800</v>
      </c>
      <c r="D44" s="217">
        <v>43827</v>
      </c>
      <c r="E44" t="s">
        <v>614</v>
      </c>
      <c r="F44">
        <v>14081</v>
      </c>
      <c r="G44" t="s">
        <v>733</v>
      </c>
      <c r="H44" t="s">
        <v>616</v>
      </c>
      <c r="I44" t="s">
        <v>617</v>
      </c>
      <c r="J44">
        <v>92140</v>
      </c>
      <c r="K44">
        <v>2001</v>
      </c>
      <c r="L44">
        <v>11363</v>
      </c>
      <c r="M44" t="s">
        <v>614</v>
      </c>
      <c r="N44">
        <v>118983</v>
      </c>
      <c r="O44" t="s">
        <v>751</v>
      </c>
      <c r="P44" t="s">
        <v>620</v>
      </c>
      <c r="Q44" t="s">
        <v>620</v>
      </c>
      <c r="R44" t="s">
        <v>765</v>
      </c>
      <c r="U44" t="s">
        <v>620</v>
      </c>
      <c r="V44" t="s">
        <v>765</v>
      </c>
      <c r="X44" t="s">
        <v>766</v>
      </c>
      <c r="Y44">
        <v>2</v>
      </c>
      <c r="Z44" s="217">
        <v>43800</v>
      </c>
      <c r="AA44" s="219">
        <v>-700000</v>
      </c>
      <c r="AB44" t="s">
        <v>696</v>
      </c>
      <c r="AC44" s="219">
        <v>-700000</v>
      </c>
      <c r="AD44" t="s">
        <v>767</v>
      </c>
      <c r="AE44">
        <v>2019</v>
      </c>
      <c r="AF44">
        <v>12</v>
      </c>
    </row>
    <row r="45" spans="1:32" hidden="1" x14ac:dyDescent="0.25">
      <c r="A45" t="s">
        <v>763</v>
      </c>
      <c r="B45" t="s">
        <v>764</v>
      </c>
      <c r="C45" s="217">
        <v>43800</v>
      </c>
      <c r="D45" s="217">
        <v>43827</v>
      </c>
      <c r="E45" t="s">
        <v>614</v>
      </c>
      <c r="F45">
        <v>14015</v>
      </c>
      <c r="G45" t="s">
        <v>750</v>
      </c>
      <c r="H45" t="s">
        <v>616</v>
      </c>
      <c r="I45" t="s">
        <v>617</v>
      </c>
      <c r="J45">
        <v>92140</v>
      </c>
      <c r="K45">
        <v>2001</v>
      </c>
      <c r="L45">
        <v>11363</v>
      </c>
      <c r="M45" t="s">
        <v>614</v>
      </c>
      <c r="N45">
        <v>118983</v>
      </c>
      <c r="O45" t="s">
        <v>751</v>
      </c>
      <c r="P45" t="s">
        <v>620</v>
      </c>
      <c r="Q45" t="s">
        <v>620</v>
      </c>
      <c r="R45" t="s">
        <v>765</v>
      </c>
      <c r="U45" t="s">
        <v>620</v>
      </c>
      <c r="V45" t="s">
        <v>765</v>
      </c>
      <c r="X45" t="s">
        <v>766</v>
      </c>
      <c r="Y45">
        <v>7</v>
      </c>
      <c r="Z45" s="217">
        <v>43800</v>
      </c>
      <c r="AA45" s="219">
        <v>700000</v>
      </c>
      <c r="AB45" t="s">
        <v>696</v>
      </c>
      <c r="AC45" s="219">
        <v>700000</v>
      </c>
      <c r="AD45" t="s">
        <v>767</v>
      </c>
      <c r="AE45">
        <v>2019</v>
      </c>
      <c r="AF45">
        <v>12</v>
      </c>
    </row>
    <row r="48" spans="1:32" ht="15.75" thickBot="1" x14ac:dyDescent="0.3"/>
    <row r="49" spans="31:32" x14ac:dyDescent="0.25">
      <c r="AE49" s="234" t="s">
        <v>778</v>
      </c>
      <c r="AF49" s="237">
        <f>AC2</f>
        <v>-700000</v>
      </c>
    </row>
    <row r="50" spans="31:32" x14ac:dyDescent="0.25">
      <c r="AE50" s="235"/>
      <c r="AF50" s="231"/>
    </row>
    <row r="51" spans="31:32" ht="15.75" thickBot="1" x14ac:dyDescent="0.3">
      <c r="AE51" s="236" t="s">
        <v>779</v>
      </c>
      <c r="AF51" s="233">
        <f>AF49*(7/107)</f>
        <v>-45794.392523364484</v>
      </c>
    </row>
    <row r="52" spans="31:32" x14ac:dyDescent="0.25">
      <c r="AE52" s="232" t="s">
        <v>780</v>
      </c>
    </row>
  </sheetData>
  <autoFilter ref="A3:AF45" xr:uid="{23C2BE63-B0E3-41F7-9431-EE45C0CD04B7}">
    <filterColumn colId="5">
      <filters>
        <filter val="51005"/>
      </filters>
    </filterColumn>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227" zoomScale="60" zoomScaleNormal="60" workbookViewId="0">
      <selection activeCell="C239" sqref="C239"/>
    </sheetView>
  </sheetViews>
  <sheetFormatPr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x14ac:dyDescent="0.7">
      <c r="C2" s="276" t="s">
        <v>546</v>
      </c>
      <c r="D2" s="276"/>
      <c r="E2" s="276"/>
      <c r="F2" s="276"/>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310" t="s">
        <v>15</v>
      </c>
      <c r="D5" s="311"/>
      <c r="E5" s="311"/>
      <c r="F5" s="311"/>
      <c r="G5" s="312"/>
      <c r="J5" s="25"/>
      <c r="K5" s="6"/>
      <c r="N5" s="65"/>
    </row>
    <row r="6" spans="2:14" ht="24" customHeight="1" x14ac:dyDescent="0.25">
      <c r="C6" s="315" t="s">
        <v>547</v>
      </c>
      <c r="D6" s="316"/>
      <c r="E6" s="316"/>
      <c r="F6" s="316"/>
      <c r="G6" s="317"/>
      <c r="J6" s="25"/>
      <c r="K6" s="6"/>
      <c r="N6" s="65"/>
    </row>
    <row r="7" spans="2:14" ht="24" customHeight="1" x14ac:dyDescent="0.25">
      <c r="C7" s="315"/>
      <c r="D7" s="316"/>
      <c r="E7" s="316"/>
      <c r="F7" s="316"/>
      <c r="G7" s="317"/>
      <c r="J7" s="25"/>
      <c r="K7" s="6"/>
      <c r="N7" s="65"/>
    </row>
    <row r="8" spans="2:14" ht="24" customHeight="1" thickBot="1" x14ac:dyDescent="0.3">
      <c r="C8" s="318"/>
      <c r="D8" s="319"/>
      <c r="E8" s="319"/>
      <c r="F8" s="319"/>
      <c r="G8" s="320"/>
      <c r="J8" s="25"/>
      <c r="K8" s="6"/>
      <c r="N8" s="65"/>
    </row>
    <row r="9" spans="2:14" ht="24" customHeight="1" thickBot="1" x14ac:dyDescent="0.3">
      <c r="C9" s="58"/>
      <c r="D9" s="58"/>
      <c r="E9" s="58"/>
      <c r="F9" s="58"/>
      <c r="L9" s="25"/>
      <c r="M9" s="6"/>
      <c r="N9" s="65"/>
    </row>
    <row r="10" spans="2:14" ht="24" customHeight="1" thickBot="1" x14ac:dyDescent="0.3">
      <c r="C10" s="305" t="s">
        <v>178</v>
      </c>
      <c r="D10" s="306"/>
      <c r="E10" s="306"/>
      <c r="F10" s="307"/>
      <c r="L10" s="25"/>
      <c r="M10" s="6"/>
      <c r="N10" s="65"/>
    </row>
    <row r="11" spans="2:14" ht="24" customHeight="1" x14ac:dyDescent="0.25">
      <c r="C11" s="58"/>
      <c r="D11" s="58"/>
      <c r="E11" s="58"/>
      <c r="F11" s="58"/>
      <c r="L11" s="25"/>
      <c r="M11" s="6"/>
      <c r="N11" s="65"/>
    </row>
    <row r="12" spans="2:14" ht="24" customHeight="1" x14ac:dyDescent="0.25">
      <c r="C12" s="58"/>
      <c r="D12" s="129" t="s">
        <v>33</v>
      </c>
      <c r="E12" s="129" t="s">
        <v>179</v>
      </c>
      <c r="F12" s="129" t="s">
        <v>180</v>
      </c>
      <c r="G12" s="308" t="s">
        <v>65</v>
      </c>
      <c r="L12" s="25"/>
      <c r="M12" s="6"/>
      <c r="N12" s="65"/>
    </row>
    <row r="13" spans="2:14" ht="24" customHeight="1" x14ac:dyDescent="0.25">
      <c r="C13" s="58"/>
      <c r="D13" s="130" t="str">
        <f>'Report for Submission'!D13</f>
        <v>UN WOMEN</v>
      </c>
      <c r="E13" s="130" t="str">
        <f>'Report for Submission'!E13</f>
        <v>UNOPS</v>
      </c>
      <c r="F13" s="130">
        <f>'Report for Submission'!F13</f>
        <v>0</v>
      </c>
      <c r="G13" s="309"/>
      <c r="L13" s="25"/>
      <c r="M13" s="6"/>
      <c r="N13" s="65"/>
    </row>
    <row r="14" spans="2:14" ht="24" customHeight="1" x14ac:dyDescent="0.25">
      <c r="B14" s="302" t="s">
        <v>189</v>
      </c>
      <c r="C14" s="303"/>
      <c r="D14" s="303"/>
      <c r="E14" s="303"/>
      <c r="F14" s="303"/>
      <c r="G14" s="304"/>
      <c r="L14" s="25"/>
      <c r="M14" s="6"/>
      <c r="N14" s="65"/>
    </row>
    <row r="15" spans="2:14" ht="22.5" customHeight="1" x14ac:dyDescent="0.25">
      <c r="C15" s="302" t="s">
        <v>186</v>
      </c>
      <c r="D15" s="303"/>
      <c r="E15" s="303"/>
      <c r="F15" s="303"/>
      <c r="G15" s="304"/>
      <c r="L15" s="25"/>
      <c r="M15" s="6"/>
      <c r="N15" s="65"/>
    </row>
    <row r="16" spans="2:14" ht="24.75" customHeight="1" thickBot="1" x14ac:dyDescent="0.3">
      <c r="C16" s="77" t="s">
        <v>185</v>
      </c>
      <c r="D16" s="78">
        <f>'Report for Submission'!D24</f>
        <v>294316.13</v>
      </c>
      <c r="E16" s="78">
        <f>'Report for Submission'!E24</f>
        <v>0</v>
      </c>
      <c r="F16" s="78">
        <f>'Report for Submission'!F24</f>
        <v>0</v>
      </c>
      <c r="G16" s="79">
        <f>SUM(D16:F16)</f>
        <v>294316.13</v>
      </c>
      <c r="L16" s="25"/>
      <c r="M16" s="6"/>
      <c r="N16" s="65"/>
    </row>
    <row r="17" spans="3:14" ht="21.75" customHeight="1" x14ac:dyDescent="0.25">
      <c r="C17" s="75" t="s">
        <v>10</v>
      </c>
      <c r="D17" s="114"/>
      <c r="E17" s="115"/>
      <c r="F17" s="115"/>
      <c r="G17" s="76">
        <f t="shared" ref="G17:G24" si="0">SUM(D17:F17)</f>
        <v>0</v>
      </c>
      <c r="N17" s="65"/>
    </row>
    <row r="18" spans="3:14" x14ac:dyDescent="0.25">
      <c r="C18" s="63" t="s">
        <v>11</v>
      </c>
      <c r="D18" s="116"/>
      <c r="E18" s="22"/>
      <c r="F18" s="22"/>
      <c r="G18" s="74">
        <f t="shared" si="0"/>
        <v>0</v>
      </c>
      <c r="N18" s="65"/>
    </row>
    <row r="19" spans="3:14" ht="15.75" customHeight="1" x14ac:dyDescent="0.25">
      <c r="C19" s="63" t="s">
        <v>12</v>
      </c>
      <c r="D19" s="116"/>
      <c r="E19" s="116"/>
      <c r="F19" s="116"/>
      <c r="G19" s="74">
        <f t="shared" si="0"/>
        <v>0</v>
      </c>
      <c r="N19" s="65"/>
    </row>
    <row r="20" spans="3:14" x14ac:dyDescent="0.25">
      <c r="C20" s="64" t="s">
        <v>13</v>
      </c>
      <c r="D20" s="116"/>
      <c r="E20" s="116"/>
      <c r="F20" s="116"/>
      <c r="G20" s="74">
        <f t="shared" si="0"/>
        <v>0</v>
      </c>
      <c r="N20" s="65"/>
    </row>
    <row r="21" spans="3:14" x14ac:dyDescent="0.25">
      <c r="C21" s="63" t="s">
        <v>18</v>
      </c>
      <c r="D21" s="116"/>
      <c r="E21" s="116"/>
      <c r="F21" s="116"/>
      <c r="G21" s="74">
        <f t="shared" si="0"/>
        <v>0</v>
      </c>
      <c r="N21" s="65"/>
    </row>
    <row r="22" spans="3:14" ht="21.75" customHeight="1" x14ac:dyDescent="0.25">
      <c r="C22" s="63" t="s">
        <v>14</v>
      </c>
      <c r="D22" s="116"/>
      <c r="E22" s="116"/>
      <c r="F22" s="116"/>
      <c r="G22" s="74">
        <f t="shared" si="0"/>
        <v>0</v>
      </c>
      <c r="N22" s="65"/>
    </row>
    <row r="23" spans="3:14" ht="21.75" customHeight="1" x14ac:dyDescent="0.25">
      <c r="C23" s="63" t="s">
        <v>184</v>
      </c>
      <c r="D23" s="116"/>
      <c r="E23" s="116"/>
      <c r="F23" s="116"/>
      <c r="G23" s="74">
        <f t="shared" si="0"/>
        <v>0</v>
      </c>
      <c r="N23" s="65"/>
    </row>
    <row r="24" spans="3:14" ht="15.75" customHeight="1" x14ac:dyDescent="0.25">
      <c r="C24" s="68" t="s">
        <v>187</v>
      </c>
      <c r="D24" s="80">
        <f>SUM(D17:D23)</f>
        <v>0</v>
      </c>
      <c r="E24" s="80">
        <f>SUM(E17:E23)</f>
        <v>0</v>
      </c>
      <c r="F24" s="80">
        <f>SUM(F17:F23)</f>
        <v>0</v>
      </c>
      <c r="G24" s="156">
        <f t="shared" si="0"/>
        <v>0</v>
      </c>
      <c r="N24" s="65"/>
    </row>
    <row r="25" spans="3:14" s="67" customFormat="1" x14ac:dyDescent="0.25">
      <c r="C25" s="84"/>
      <c r="D25" s="85"/>
      <c r="E25" s="85"/>
      <c r="F25" s="85"/>
      <c r="G25" s="157"/>
    </row>
    <row r="26" spans="3:14" x14ac:dyDescent="0.25">
      <c r="C26" s="302" t="s">
        <v>190</v>
      </c>
      <c r="D26" s="303"/>
      <c r="E26" s="303"/>
      <c r="F26" s="303"/>
      <c r="G26" s="304"/>
      <c r="N26" s="65"/>
    </row>
    <row r="27" spans="3:14" ht="27" customHeight="1" thickBot="1" x14ac:dyDescent="0.3">
      <c r="C27" s="77" t="s">
        <v>185</v>
      </c>
      <c r="D27" s="78">
        <f>'Report for Submission'!D34</f>
        <v>310073.3</v>
      </c>
      <c r="E27" s="78">
        <f>'Report for Submission'!E34</f>
        <v>0</v>
      </c>
      <c r="F27" s="78">
        <f>'Report for Submission'!F34</f>
        <v>0</v>
      </c>
      <c r="G27" s="79">
        <f t="shared" ref="G27:G35" si="1">SUM(D27:F27)</f>
        <v>310073.3</v>
      </c>
      <c r="N27" s="65"/>
    </row>
    <row r="28" spans="3:14" x14ac:dyDescent="0.25">
      <c r="C28" s="75" t="s">
        <v>10</v>
      </c>
      <c r="D28" s="114"/>
      <c r="E28" s="115"/>
      <c r="F28" s="115"/>
      <c r="G28" s="76">
        <f t="shared" si="1"/>
        <v>0</v>
      </c>
      <c r="N28" s="65"/>
    </row>
    <row r="29" spans="3:14" x14ac:dyDescent="0.25">
      <c r="C29" s="63" t="s">
        <v>11</v>
      </c>
      <c r="D29" s="116"/>
      <c r="E29" s="22"/>
      <c r="F29" s="22"/>
      <c r="G29" s="74">
        <f t="shared" si="1"/>
        <v>0</v>
      </c>
      <c r="N29" s="65"/>
    </row>
    <row r="30" spans="3:14" ht="31.5" x14ac:dyDescent="0.25">
      <c r="C30" s="63" t="s">
        <v>12</v>
      </c>
      <c r="D30" s="116"/>
      <c r="E30" s="116"/>
      <c r="F30" s="116"/>
      <c r="G30" s="74">
        <f t="shared" si="1"/>
        <v>0</v>
      </c>
      <c r="N30" s="65"/>
    </row>
    <row r="31" spans="3:14" x14ac:dyDescent="0.25">
      <c r="C31" s="64" t="s">
        <v>13</v>
      </c>
      <c r="D31" s="116"/>
      <c r="E31" s="116"/>
      <c r="F31" s="116"/>
      <c r="G31" s="74">
        <f t="shared" si="1"/>
        <v>0</v>
      </c>
      <c r="N31" s="65"/>
    </row>
    <row r="32" spans="3:14" x14ac:dyDescent="0.25">
      <c r="C32" s="63" t="s">
        <v>18</v>
      </c>
      <c r="D32" s="116"/>
      <c r="E32" s="116"/>
      <c r="F32" s="116"/>
      <c r="G32" s="74">
        <f t="shared" si="1"/>
        <v>0</v>
      </c>
      <c r="N32" s="65"/>
    </row>
    <row r="33" spans="3:14" x14ac:dyDescent="0.25">
      <c r="C33" s="63" t="s">
        <v>14</v>
      </c>
      <c r="D33" s="116"/>
      <c r="E33" s="116"/>
      <c r="F33" s="116"/>
      <c r="G33" s="74">
        <f t="shared" si="1"/>
        <v>0</v>
      </c>
      <c r="N33" s="65"/>
    </row>
    <row r="34" spans="3:14" x14ac:dyDescent="0.25">
      <c r="C34" s="63" t="s">
        <v>184</v>
      </c>
      <c r="D34" s="116"/>
      <c r="E34" s="116"/>
      <c r="F34" s="116"/>
      <c r="G34" s="74">
        <f t="shared" si="1"/>
        <v>0</v>
      </c>
      <c r="N34" s="65"/>
    </row>
    <row r="35" spans="3:14" x14ac:dyDescent="0.25">
      <c r="C35" s="68" t="s">
        <v>187</v>
      </c>
      <c r="D35" s="80">
        <f>SUM(D28:D34)</f>
        <v>0</v>
      </c>
      <c r="E35" s="80">
        <f>SUM(E28:E34)</f>
        <v>0</v>
      </c>
      <c r="F35" s="80">
        <f>SUM(F28:F34)</f>
        <v>0</v>
      </c>
      <c r="G35" s="74">
        <f t="shared" si="1"/>
        <v>0</v>
      </c>
      <c r="N35" s="65"/>
    </row>
    <row r="36" spans="3:14" s="67" customFormat="1" x14ac:dyDescent="0.25">
      <c r="C36" s="84"/>
      <c r="D36" s="85"/>
      <c r="E36" s="85"/>
      <c r="F36" s="85"/>
      <c r="G36" s="86"/>
    </row>
    <row r="37" spans="3:14" x14ac:dyDescent="0.25">
      <c r="C37" s="302" t="s">
        <v>191</v>
      </c>
      <c r="D37" s="303"/>
      <c r="E37" s="303"/>
      <c r="F37" s="303"/>
      <c r="G37" s="304"/>
      <c r="N37" s="65"/>
    </row>
    <row r="38" spans="3:14" ht="21.75" customHeight="1" thickBot="1" x14ac:dyDescent="0.3">
      <c r="C38" s="77" t="s">
        <v>185</v>
      </c>
      <c r="D38" s="78">
        <f>'Report for Submission'!D44</f>
        <v>155287.82</v>
      </c>
      <c r="E38" s="78">
        <f>'Report for Submission'!E44</f>
        <v>0</v>
      </c>
      <c r="F38" s="78">
        <f>'Report for Submission'!F44</f>
        <v>0</v>
      </c>
      <c r="G38" s="79">
        <f t="shared" ref="G38:G46" si="2">SUM(D38:F38)</f>
        <v>155287.82</v>
      </c>
      <c r="N38" s="65"/>
    </row>
    <row r="39" spans="3:14" x14ac:dyDescent="0.25">
      <c r="C39" s="75" t="s">
        <v>10</v>
      </c>
      <c r="D39" s="114"/>
      <c r="E39" s="115"/>
      <c r="F39" s="115"/>
      <c r="G39" s="76">
        <f t="shared" si="2"/>
        <v>0</v>
      </c>
      <c r="N39" s="65"/>
    </row>
    <row r="40" spans="3:14" s="67" customFormat="1" ht="15.75" customHeight="1" x14ac:dyDescent="0.25">
      <c r="C40" s="63" t="s">
        <v>11</v>
      </c>
      <c r="D40" s="116"/>
      <c r="E40" s="22"/>
      <c r="F40" s="22"/>
      <c r="G40" s="74">
        <f t="shared" si="2"/>
        <v>0</v>
      </c>
    </row>
    <row r="41" spans="3:14" s="67" customFormat="1" ht="31.5" x14ac:dyDescent="0.25">
      <c r="C41" s="63" t="s">
        <v>12</v>
      </c>
      <c r="D41" s="116"/>
      <c r="E41" s="116"/>
      <c r="F41" s="116"/>
      <c r="G41" s="74">
        <f t="shared" si="2"/>
        <v>0</v>
      </c>
    </row>
    <row r="42" spans="3:14" s="67" customFormat="1" x14ac:dyDescent="0.25">
      <c r="C42" s="64" t="s">
        <v>13</v>
      </c>
      <c r="D42" s="116">
        <v>0</v>
      </c>
      <c r="E42" s="116"/>
      <c r="F42" s="116"/>
      <c r="G42" s="74">
        <f t="shared" si="2"/>
        <v>0</v>
      </c>
    </row>
    <row r="43" spans="3:14" x14ac:dyDescent="0.25">
      <c r="C43" s="63" t="s">
        <v>18</v>
      </c>
      <c r="D43" s="116">
        <v>0</v>
      </c>
      <c r="E43" s="116"/>
      <c r="F43" s="116"/>
      <c r="G43" s="74">
        <f t="shared" si="2"/>
        <v>0</v>
      </c>
      <c r="N43" s="65"/>
    </row>
    <row r="44" spans="3:14" x14ac:dyDescent="0.25">
      <c r="C44" s="63" t="s">
        <v>14</v>
      </c>
      <c r="D44" s="116"/>
      <c r="E44" s="116"/>
      <c r="F44" s="116"/>
      <c r="G44" s="74">
        <f t="shared" si="2"/>
        <v>0</v>
      </c>
      <c r="N44" s="65"/>
    </row>
    <row r="45" spans="3:14" x14ac:dyDescent="0.25">
      <c r="C45" s="63" t="s">
        <v>184</v>
      </c>
      <c r="D45" s="116"/>
      <c r="E45" s="116"/>
      <c r="F45" s="116"/>
      <c r="G45" s="74">
        <f t="shared" si="2"/>
        <v>0</v>
      </c>
      <c r="N45" s="65"/>
    </row>
    <row r="46" spans="3:14" x14ac:dyDescent="0.25">
      <c r="C46" s="68" t="s">
        <v>187</v>
      </c>
      <c r="D46" s="80">
        <f>SUM(D39:D45)</f>
        <v>0</v>
      </c>
      <c r="E46" s="80">
        <f>SUM(E39:E45)</f>
        <v>0</v>
      </c>
      <c r="F46" s="80">
        <f>SUM(F39:F45)</f>
        <v>0</v>
      </c>
      <c r="G46" s="74">
        <f t="shared" si="2"/>
        <v>0</v>
      </c>
      <c r="N46" s="65"/>
    </row>
    <row r="47" spans="3:14" x14ac:dyDescent="0.25">
      <c r="C47" s="302" t="s">
        <v>192</v>
      </c>
      <c r="D47" s="303"/>
      <c r="E47" s="303"/>
      <c r="F47" s="303"/>
      <c r="G47" s="304"/>
      <c r="N47" s="65"/>
    </row>
    <row r="48" spans="3:14" s="67" customFormat="1" x14ac:dyDescent="0.25">
      <c r="C48" s="81"/>
      <c r="D48" s="82"/>
      <c r="E48" s="82"/>
      <c r="F48" s="82"/>
      <c r="G48" s="83"/>
    </row>
    <row r="49" spans="2:14" ht="20.25" customHeight="1" thickBot="1" x14ac:dyDescent="0.3">
      <c r="C49" s="77" t="s">
        <v>185</v>
      </c>
      <c r="D49" s="78">
        <f>'Report for Submission'!D54</f>
        <v>0</v>
      </c>
      <c r="E49" s="78">
        <f>'Report for Submission'!E54</f>
        <v>0</v>
      </c>
      <c r="F49" s="78">
        <f>'Report for Submission'!F54</f>
        <v>0</v>
      </c>
      <c r="G49" s="79">
        <f t="shared" ref="G49:G57" si="3">SUM(D49:F49)</f>
        <v>0</v>
      </c>
      <c r="N49" s="65"/>
    </row>
    <row r="50" spans="2:14" x14ac:dyDescent="0.25">
      <c r="C50" s="75" t="s">
        <v>10</v>
      </c>
      <c r="D50" s="114"/>
      <c r="E50" s="115"/>
      <c r="F50" s="115"/>
      <c r="G50" s="76">
        <f t="shared" si="3"/>
        <v>0</v>
      </c>
      <c r="N50" s="65"/>
    </row>
    <row r="51" spans="2:14" ht="15.75" customHeight="1" x14ac:dyDescent="0.25">
      <c r="C51" s="63" t="s">
        <v>11</v>
      </c>
      <c r="D51" s="116"/>
      <c r="E51" s="22"/>
      <c r="F51" s="22"/>
      <c r="G51" s="74">
        <f t="shared" si="3"/>
        <v>0</v>
      </c>
      <c r="N51" s="65"/>
    </row>
    <row r="52" spans="2:14" ht="32.25" customHeight="1" x14ac:dyDescent="0.25">
      <c r="C52" s="63" t="s">
        <v>12</v>
      </c>
      <c r="D52" s="116"/>
      <c r="E52" s="116"/>
      <c r="F52" s="116"/>
      <c r="G52" s="74">
        <f t="shared" si="3"/>
        <v>0</v>
      </c>
      <c r="N52" s="65"/>
    </row>
    <row r="53" spans="2:14" s="67" customFormat="1" x14ac:dyDescent="0.25">
      <c r="C53" s="64" t="s">
        <v>13</v>
      </c>
      <c r="D53" s="116"/>
      <c r="E53" s="116"/>
      <c r="F53" s="116"/>
      <c r="G53" s="74">
        <f t="shared" si="3"/>
        <v>0</v>
      </c>
    </row>
    <row r="54" spans="2:14" x14ac:dyDescent="0.25">
      <c r="C54" s="63" t="s">
        <v>18</v>
      </c>
      <c r="D54" s="116"/>
      <c r="E54" s="116"/>
      <c r="F54" s="116"/>
      <c r="G54" s="74">
        <f t="shared" si="3"/>
        <v>0</v>
      </c>
      <c r="N54" s="65"/>
    </row>
    <row r="55" spans="2:14" x14ac:dyDescent="0.25">
      <c r="C55" s="63" t="s">
        <v>14</v>
      </c>
      <c r="D55" s="116"/>
      <c r="E55" s="116"/>
      <c r="F55" s="116"/>
      <c r="G55" s="74">
        <f t="shared" si="3"/>
        <v>0</v>
      </c>
      <c r="N55" s="65"/>
    </row>
    <row r="56" spans="2:14" x14ac:dyDescent="0.25">
      <c r="C56" s="63" t="s">
        <v>184</v>
      </c>
      <c r="D56" s="116"/>
      <c r="E56" s="116"/>
      <c r="F56" s="116"/>
      <c r="G56" s="74">
        <f t="shared" si="3"/>
        <v>0</v>
      </c>
      <c r="N56" s="65"/>
    </row>
    <row r="57" spans="2:14" ht="21" customHeight="1" x14ac:dyDescent="0.25">
      <c r="C57" s="68" t="s">
        <v>187</v>
      </c>
      <c r="D57" s="80">
        <f>SUM(D50:D56)</f>
        <v>0</v>
      </c>
      <c r="E57" s="80">
        <f>SUM(E50:E56)</f>
        <v>0</v>
      </c>
      <c r="F57" s="80">
        <f>SUM(F50:F56)</f>
        <v>0</v>
      </c>
      <c r="G57" s="74">
        <f t="shared" si="3"/>
        <v>0</v>
      </c>
      <c r="N57" s="65"/>
    </row>
    <row r="58" spans="2:14" s="67" customFormat="1" ht="22.5" customHeight="1" x14ac:dyDescent="0.25">
      <c r="C58" s="87"/>
      <c r="D58" s="85"/>
      <c r="E58" s="85"/>
      <c r="F58" s="85"/>
      <c r="G58" s="86"/>
    </row>
    <row r="59" spans="2:14" x14ac:dyDescent="0.25">
      <c r="B59" s="302" t="s">
        <v>193</v>
      </c>
      <c r="C59" s="303"/>
      <c r="D59" s="303"/>
      <c r="E59" s="303"/>
      <c r="F59" s="303"/>
      <c r="G59" s="304"/>
      <c r="N59" s="65"/>
    </row>
    <row r="60" spans="2:14" x14ac:dyDescent="0.25">
      <c r="C60" s="302" t="s">
        <v>194</v>
      </c>
      <c r="D60" s="303"/>
      <c r="E60" s="303"/>
      <c r="F60" s="303"/>
      <c r="G60" s="304"/>
      <c r="N60" s="65"/>
    </row>
    <row r="61" spans="2:14" ht="24" customHeight="1" thickBot="1" x14ac:dyDescent="0.3">
      <c r="C61" s="77" t="s">
        <v>185</v>
      </c>
      <c r="D61" s="78">
        <f>'Report for Submission'!D66</f>
        <v>0</v>
      </c>
      <c r="E61" s="78">
        <f>'Report for Submission'!E66</f>
        <v>45000</v>
      </c>
      <c r="F61" s="78">
        <f>'Report for Submission'!F66</f>
        <v>0</v>
      </c>
      <c r="G61" s="79">
        <f>SUM(D61:F61)</f>
        <v>45000</v>
      </c>
      <c r="N61" s="65"/>
    </row>
    <row r="62" spans="2:14" ht="15.75" customHeight="1" x14ac:dyDescent="0.25">
      <c r="C62" s="75" t="s">
        <v>10</v>
      </c>
      <c r="D62" s="114"/>
      <c r="E62" s="115"/>
      <c r="F62" s="115"/>
      <c r="G62" s="76">
        <f t="shared" ref="G62:G69" si="4">SUM(D62:F62)</f>
        <v>0</v>
      </c>
      <c r="N62" s="65"/>
    </row>
    <row r="63" spans="2:14" ht="15.75" customHeight="1" x14ac:dyDescent="0.25">
      <c r="C63" s="63" t="s">
        <v>11</v>
      </c>
      <c r="D63" s="116"/>
      <c r="E63" s="22"/>
      <c r="F63" s="22"/>
      <c r="G63" s="74">
        <f t="shared" si="4"/>
        <v>0</v>
      </c>
      <c r="N63" s="65"/>
    </row>
    <row r="64" spans="2:14" ht="15.75" customHeight="1" x14ac:dyDescent="0.25">
      <c r="C64" s="63" t="s">
        <v>12</v>
      </c>
      <c r="D64" s="116"/>
      <c r="E64" s="116"/>
      <c r="F64" s="116"/>
      <c r="G64" s="74">
        <f t="shared" si="4"/>
        <v>0</v>
      </c>
      <c r="N64" s="65"/>
    </row>
    <row r="65" spans="2:14" ht="18.75" customHeight="1" x14ac:dyDescent="0.25">
      <c r="C65" s="64" t="s">
        <v>13</v>
      </c>
      <c r="D65" s="116"/>
      <c r="E65" s="116"/>
      <c r="F65" s="116"/>
      <c r="G65" s="74">
        <f t="shared" si="4"/>
        <v>0</v>
      </c>
      <c r="N65" s="65"/>
    </row>
    <row r="66" spans="2:14" x14ac:dyDescent="0.25">
      <c r="C66" s="63" t="s">
        <v>18</v>
      </c>
      <c r="D66" s="116"/>
      <c r="E66" s="116"/>
      <c r="F66" s="116"/>
      <c r="G66" s="74">
        <f t="shared" si="4"/>
        <v>0</v>
      </c>
      <c r="N66" s="65"/>
    </row>
    <row r="67" spans="2:14" s="67" customFormat="1" ht="21.75" customHeight="1" x14ac:dyDescent="0.25">
      <c r="B67" s="65"/>
      <c r="C67" s="63" t="s">
        <v>14</v>
      </c>
      <c r="D67" s="116"/>
      <c r="E67" s="116"/>
      <c r="F67" s="116"/>
      <c r="G67" s="74">
        <f t="shared" si="4"/>
        <v>0</v>
      </c>
    </row>
    <row r="68" spans="2:14" s="67" customFormat="1" x14ac:dyDescent="0.25">
      <c r="B68" s="65"/>
      <c r="C68" s="63" t="s">
        <v>184</v>
      </c>
      <c r="D68" s="116"/>
      <c r="E68" s="116"/>
      <c r="F68" s="116"/>
      <c r="G68" s="74">
        <f t="shared" si="4"/>
        <v>0</v>
      </c>
    </row>
    <row r="69" spans="2:14" x14ac:dyDescent="0.25">
      <c r="C69" s="68" t="s">
        <v>187</v>
      </c>
      <c r="D69" s="80">
        <f>SUM(D62:D68)</f>
        <v>0</v>
      </c>
      <c r="E69" s="80">
        <f>SUM(E62:E68)</f>
        <v>0</v>
      </c>
      <c r="F69" s="80">
        <f>SUM(F62:F68)</f>
        <v>0</v>
      </c>
      <c r="G69" s="74">
        <f t="shared" si="4"/>
        <v>0</v>
      </c>
      <c r="N69" s="65"/>
    </row>
    <row r="70" spans="2:14" s="67" customFormat="1" x14ac:dyDescent="0.25">
      <c r="C70" s="84"/>
      <c r="D70" s="85"/>
      <c r="E70" s="85"/>
      <c r="F70" s="85"/>
      <c r="G70" s="86"/>
    </row>
    <row r="71" spans="2:14" x14ac:dyDescent="0.25">
      <c r="B71" s="67"/>
      <c r="C71" s="302" t="s">
        <v>76</v>
      </c>
      <c r="D71" s="303"/>
      <c r="E71" s="303"/>
      <c r="F71" s="303"/>
      <c r="G71" s="304"/>
      <c r="N71" s="65"/>
    </row>
    <row r="72" spans="2:14" ht="21.75" customHeight="1" thickBot="1" x14ac:dyDescent="0.3">
      <c r="C72" s="77" t="s">
        <v>185</v>
      </c>
      <c r="D72" s="78">
        <f>'Report for Submission'!D76</f>
        <v>16902.53</v>
      </c>
      <c r="E72" s="78">
        <f>'Report for Submission'!E76</f>
        <v>117000</v>
      </c>
      <c r="F72" s="78">
        <f>'Report for Submission'!F76</f>
        <v>0</v>
      </c>
      <c r="G72" s="79">
        <f t="shared" ref="G72:G80" si="5">SUM(D72:F72)</f>
        <v>133902.53</v>
      </c>
      <c r="N72" s="65"/>
    </row>
    <row r="73" spans="2:14" ht="15.75" customHeight="1" x14ac:dyDescent="0.25">
      <c r="C73" s="75" t="s">
        <v>10</v>
      </c>
      <c r="D73" s="114"/>
      <c r="E73" s="115"/>
      <c r="F73" s="115"/>
      <c r="G73" s="76">
        <f t="shared" si="5"/>
        <v>0</v>
      </c>
      <c r="N73" s="65"/>
    </row>
    <row r="74" spans="2:14" ht="15.75" customHeight="1" x14ac:dyDescent="0.25">
      <c r="C74" s="63" t="s">
        <v>11</v>
      </c>
      <c r="D74" s="116"/>
      <c r="E74" s="22"/>
      <c r="F74" s="22"/>
      <c r="G74" s="74">
        <f t="shared" si="5"/>
        <v>0</v>
      </c>
      <c r="N74" s="65"/>
    </row>
    <row r="75" spans="2:14" ht="15.75" customHeight="1" x14ac:dyDescent="0.25">
      <c r="C75" s="63" t="s">
        <v>12</v>
      </c>
      <c r="D75" s="116"/>
      <c r="E75" s="116"/>
      <c r="F75" s="116"/>
      <c r="G75" s="74">
        <f t="shared" si="5"/>
        <v>0</v>
      </c>
      <c r="N75" s="65"/>
    </row>
    <row r="76" spans="2:14" x14ac:dyDescent="0.25">
      <c r="C76" s="64" t="s">
        <v>13</v>
      </c>
      <c r="D76" s="116"/>
      <c r="E76" s="116"/>
      <c r="F76" s="116"/>
      <c r="G76" s="74">
        <f t="shared" si="5"/>
        <v>0</v>
      </c>
      <c r="N76" s="65"/>
    </row>
    <row r="77" spans="2:14" x14ac:dyDescent="0.25">
      <c r="C77" s="63" t="s">
        <v>18</v>
      </c>
      <c r="D77" s="116"/>
      <c r="E77" s="116"/>
      <c r="F77" s="116"/>
      <c r="G77" s="74">
        <f t="shared" si="5"/>
        <v>0</v>
      </c>
      <c r="N77" s="65"/>
    </row>
    <row r="78" spans="2:14" x14ac:dyDescent="0.25">
      <c r="C78" s="63" t="s">
        <v>14</v>
      </c>
      <c r="D78" s="116"/>
      <c r="E78" s="116"/>
      <c r="F78" s="116"/>
      <c r="G78" s="74">
        <f t="shared" si="5"/>
        <v>0</v>
      </c>
      <c r="N78" s="65"/>
    </row>
    <row r="79" spans="2:14" x14ac:dyDescent="0.25">
      <c r="C79" s="63" t="s">
        <v>184</v>
      </c>
      <c r="D79" s="116"/>
      <c r="E79" s="116"/>
      <c r="F79" s="116"/>
      <c r="G79" s="74">
        <f t="shared" si="5"/>
        <v>0</v>
      </c>
      <c r="N79" s="65"/>
    </row>
    <row r="80" spans="2:14" x14ac:dyDescent="0.25">
      <c r="C80" s="68" t="s">
        <v>187</v>
      </c>
      <c r="D80" s="80">
        <f>SUM(D73:D79)</f>
        <v>0</v>
      </c>
      <c r="E80" s="80">
        <f>SUM(E73:E79)</f>
        <v>0</v>
      </c>
      <c r="F80" s="80">
        <f>SUM(F73:F79)</f>
        <v>0</v>
      </c>
      <c r="G80" s="74">
        <f t="shared" si="5"/>
        <v>0</v>
      </c>
      <c r="N80" s="65"/>
    </row>
    <row r="81" spans="2:14" s="67" customFormat="1" x14ac:dyDescent="0.25">
      <c r="C81" s="84"/>
      <c r="D81" s="85"/>
      <c r="E81" s="85"/>
      <c r="F81" s="85"/>
      <c r="G81" s="86"/>
    </row>
    <row r="82" spans="2:14" x14ac:dyDescent="0.25">
      <c r="C82" s="302" t="s">
        <v>85</v>
      </c>
      <c r="D82" s="303"/>
      <c r="E82" s="303"/>
      <c r="F82" s="303"/>
      <c r="G82" s="304"/>
      <c r="N82" s="65"/>
    </row>
    <row r="83" spans="2:14" ht="21.75" customHeight="1" thickBot="1" x14ac:dyDescent="0.3">
      <c r="B83" s="67"/>
      <c r="C83" s="77" t="s">
        <v>185</v>
      </c>
      <c r="D83" s="78">
        <f>'Report for Submission'!D86</f>
        <v>0</v>
      </c>
      <c r="E83" s="78">
        <f>'Report for Submission'!E86</f>
        <v>50290</v>
      </c>
      <c r="F83" s="78">
        <f>'Report for Submission'!F86</f>
        <v>0</v>
      </c>
      <c r="G83" s="79">
        <f t="shared" ref="G83:G91" si="6">SUM(D83:F83)</f>
        <v>50290</v>
      </c>
      <c r="N83" s="65"/>
    </row>
    <row r="84" spans="2:14" ht="18" customHeight="1" x14ac:dyDescent="0.25">
      <c r="C84" s="75" t="s">
        <v>10</v>
      </c>
      <c r="D84" s="114"/>
      <c r="E84" s="115"/>
      <c r="F84" s="115"/>
      <c r="G84" s="76">
        <f t="shared" si="6"/>
        <v>0</v>
      </c>
      <c r="N84" s="65"/>
    </row>
    <row r="85" spans="2:14" ht="15.75" customHeight="1" x14ac:dyDescent="0.25">
      <c r="C85" s="63" t="s">
        <v>11</v>
      </c>
      <c r="D85" s="116"/>
      <c r="E85" s="22"/>
      <c r="F85" s="22"/>
      <c r="G85" s="74">
        <f t="shared" si="6"/>
        <v>0</v>
      </c>
      <c r="N85" s="65"/>
    </row>
    <row r="86" spans="2:14" s="67" customFormat="1" ht="15.75" customHeight="1" x14ac:dyDescent="0.25">
      <c r="B86" s="65"/>
      <c r="C86" s="63" t="s">
        <v>12</v>
      </c>
      <c r="D86" s="116"/>
      <c r="E86" s="116"/>
      <c r="F86" s="116"/>
      <c r="G86" s="74">
        <f t="shared" si="6"/>
        <v>0</v>
      </c>
    </row>
    <row r="87" spans="2:14" x14ac:dyDescent="0.25">
      <c r="B87" s="67"/>
      <c r="C87" s="64" t="s">
        <v>13</v>
      </c>
      <c r="D87" s="116"/>
      <c r="E87" s="116"/>
      <c r="F87" s="116"/>
      <c r="G87" s="74">
        <f t="shared" si="6"/>
        <v>0</v>
      </c>
      <c r="N87" s="65"/>
    </row>
    <row r="88" spans="2:14" x14ac:dyDescent="0.25">
      <c r="B88" s="67"/>
      <c r="C88" s="63" t="s">
        <v>18</v>
      </c>
      <c r="D88" s="116"/>
      <c r="E88" s="116"/>
      <c r="F88" s="116"/>
      <c r="G88" s="74">
        <f t="shared" si="6"/>
        <v>0</v>
      </c>
      <c r="N88" s="65"/>
    </row>
    <row r="89" spans="2:14" x14ac:dyDescent="0.25">
      <c r="B89" s="67"/>
      <c r="C89" s="63" t="s">
        <v>14</v>
      </c>
      <c r="D89" s="116"/>
      <c r="E89" s="116"/>
      <c r="F89" s="116"/>
      <c r="G89" s="74">
        <f t="shared" si="6"/>
        <v>0</v>
      </c>
      <c r="N89" s="65"/>
    </row>
    <row r="90" spans="2:14" x14ac:dyDescent="0.25">
      <c r="C90" s="63" t="s">
        <v>184</v>
      </c>
      <c r="D90" s="116"/>
      <c r="E90" s="116"/>
      <c r="F90" s="116"/>
      <c r="G90" s="74">
        <f t="shared" si="6"/>
        <v>0</v>
      </c>
      <c r="N90" s="65"/>
    </row>
    <row r="91" spans="2:14" x14ac:dyDescent="0.25">
      <c r="C91" s="68" t="s">
        <v>187</v>
      </c>
      <c r="D91" s="80">
        <f>SUM(D84:D90)</f>
        <v>0</v>
      </c>
      <c r="E91" s="80">
        <f>SUM(E84:E90)</f>
        <v>0</v>
      </c>
      <c r="F91" s="80">
        <f>SUM(F84:F90)</f>
        <v>0</v>
      </c>
      <c r="G91" s="74">
        <f t="shared" si="6"/>
        <v>0</v>
      </c>
      <c r="N91" s="65"/>
    </row>
    <row r="92" spans="2:14" s="67" customFormat="1" x14ac:dyDescent="0.25">
      <c r="C92" s="84"/>
      <c r="D92" s="85"/>
      <c r="E92" s="85"/>
      <c r="F92" s="85"/>
      <c r="G92" s="86"/>
    </row>
    <row r="93" spans="2:14" x14ac:dyDescent="0.25">
      <c r="C93" s="302" t="s">
        <v>102</v>
      </c>
      <c r="D93" s="303"/>
      <c r="E93" s="303"/>
      <c r="F93" s="303"/>
      <c r="G93" s="304"/>
      <c r="N93" s="65"/>
    </row>
    <row r="94" spans="2:14" ht="21.75" customHeight="1" thickBot="1" x14ac:dyDescent="0.3">
      <c r="C94" s="77" t="s">
        <v>185</v>
      </c>
      <c r="D94" s="78">
        <f>'Report for Submission'!D96</f>
        <v>0</v>
      </c>
      <c r="E94" s="78">
        <f>'Report for Submission'!E96</f>
        <v>230000</v>
      </c>
      <c r="F94" s="78">
        <f>'Report for Submission'!F96</f>
        <v>0</v>
      </c>
      <c r="G94" s="79">
        <f t="shared" ref="G94:G102" si="7">SUM(D94:F94)</f>
        <v>230000</v>
      </c>
      <c r="N94" s="65"/>
    </row>
    <row r="95" spans="2:14" ht="15.75" customHeight="1" x14ac:dyDescent="0.25">
      <c r="C95" s="75" t="s">
        <v>10</v>
      </c>
      <c r="D95" s="114"/>
      <c r="E95" s="115"/>
      <c r="F95" s="115"/>
      <c r="G95" s="76">
        <f t="shared" si="7"/>
        <v>0</v>
      </c>
      <c r="N95" s="65"/>
    </row>
    <row r="96" spans="2:14" ht="15.75" customHeight="1" x14ac:dyDescent="0.25">
      <c r="B96" s="67"/>
      <c r="C96" s="63" t="s">
        <v>11</v>
      </c>
      <c r="D96" s="116"/>
      <c r="E96" s="22"/>
      <c r="F96" s="22"/>
      <c r="G96" s="74">
        <f t="shared" si="7"/>
        <v>0</v>
      </c>
      <c r="N96" s="65"/>
    </row>
    <row r="97" spans="2:14" ht="15.75" customHeight="1" x14ac:dyDescent="0.25">
      <c r="C97" s="63" t="s">
        <v>12</v>
      </c>
      <c r="D97" s="116"/>
      <c r="E97" s="116"/>
      <c r="F97" s="116"/>
      <c r="G97" s="74">
        <f t="shared" si="7"/>
        <v>0</v>
      </c>
      <c r="N97" s="65"/>
    </row>
    <row r="98" spans="2:14" x14ac:dyDescent="0.25">
      <c r="C98" s="64" t="s">
        <v>13</v>
      </c>
      <c r="D98" s="116"/>
      <c r="E98" s="116"/>
      <c r="F98" s="116"/>
      <c r="G98" s="74">
        <f t="shared" si="7"/>
        <v>0</v>
      </c>
      <c r="N98" s="65"/>
    </row>
    <row r="99" spans="2:14" x14ac:dyDescent="0.25">
      <c r="C99" s="63" t="s">
        <v>18</v>
      </c>
      <c r="D99" s="116"/>
      <c r="E99" s="116"/>
      <c r="F99" s="116"/>
      <c r="G99" s="74">
        <f t="shared" si="7"/>
        <v>0</v>
      </c>
      <c r="N99" s="65"/>
    </row>
    <row r="100" spans="2:14" ht="25.5" customHeight="1" x14ac:dyDescent="0.25">
      <c r="C100" s="63" t="s">
        <v>14</v>
      </c>
      <c r="D100" s="116"/>
      <c r="E100" s="116"/>
      <c r="F100" s="116"/>
      <c r="G100" s="74">
        <f t="shared" si="7"/>
        <v>0</v>
      </c>
      <c r="N100" s="65"/>
    </row>
    <row r="101" spans="2:14" x14ac:dyDescent="0.25">
      <c r="B101" s="67"/>
      <c r="C101" s="63" t="s">
        <v>184</v>
      </c>
      <c r="D101" s="116"/>
      <c r="E101" s="116"/>
      <c r="F101" s="116"/>
      <c r="G101" s="74">
        <f t="shared" si="7"/>
        <v>0</v>
      </c>
      <c r="N101" s="65"/>
    </row>
    <row r="102" spans="2:14" ht="15.75" customHeight="1" x14ac:dyDescent="0.25">
      <c r="C102" s="68" t="s">
        <v>187</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302" t="s">
        <v>195</v>
      </c>
      <c r="C104" s="303"/>
      <c r="D104" s="303"/>
      <c r="E104" s="303"/>
      <c r="F104" s="303"/>
      <c r="G104" s="304"/>
      <c r="N104" s="65"/>
    </row>
    <row r="105" spans="2:14" x14ac:dyDescent="0.25">
      <c r="C105" s="302" t="s">
        <v>104</v>
      </c>
      <c r="D105" s="303"/>
      <c r="E105" s="303"/>
      <c r="F105" s="303"/>
      <c r="G105" s="304"/>
      <c r="N105" s="65"/>
    </row>
    <row r="106" spans="2:14" ht="22.5" customHeight="1" thickBot="1" x14ac:dyDescent="0.3">
      <c r="C106" s="77" t="s">
        <v>185</v>
      </c>
      <c r="D106" s="78">
        <f>'Report for Submission'!D108</f>
        <v>0</v>
      </c>
      <c r="E106" s="78">
        <f>'Report for Submission'!E108</f>
        <v>0</v>
      </c>
      <c r="F106" s="78">
        <f>'Report for Submission'!F108</f>
        <v>0</v>
      </c>
      <c r="G106" s="79">
        <f>SUM(D106:F106)</f>
        <v>0</v>
      </c>
      <c r="N106" s="65"/>
    </row>
    <row r="107" spans="2:14" x14ac:dyDescent="0.25">
      <c r="C107" s="75" t="s">
        <v>10</v>
      </c>
      <c r="D107" s="114"/>
      <c r="E107" s="115"/>
      <c r="F107" s="115"/>
      <c r="G107" s="76">
        <f t="shared" ref="G107:G114" si="8">SUM(D107:F107)</f>
        <v>0</v>
      </c>
      <c r="N107" s="65"/>
    </row>
    <row r="108" spans="2:14" x14ac:dyDescent="0.25">
      <c r="C108" s="63" t="s">
        <v>11</v>
      </c>
      <c r="D108" s="116"/>
      <c r="E108" s="22"/>
      <c r="F108" s="22"/>
      <c r="G108" s="74">
        <f t="shared" si="8"/>
        <v>0</v>
      </c>
      <c r="N108" s="65"/>
    </row>
    <row r="109" spans="2:14" ht="15.75" customHeight="1" x14ac:dyDescent="0.25">
      <c r="C109" s="63" t="s">
        <v>12</v>
      </c>
      <c r="D109" s="116"/>
      <c r="E109" s="116"/>
      <c r="F109" s="116"/>
      <c r="G109" s="74">
        <f t="shared" si="8"/>
        <v>0</v>
      </c>
      <c r="N109" s="65"/>
    </row>
    <row r="110" spans="2:14" x14ac:dyDescent="0.25">
      <c r="C110" s="64" t="s">
        <v>13</v>
      </c>
      <c r="D110" s="116"/>
      <c r="E110" s="116"/>
      <c r="F110" s="116"/>
      <c r="G110" s="74">
        <f t="shared" si="8"/>
        <v>0</v>
      </c>
      <c r="N110" s="65"/>
    </row>
    <row r="111" spans="2:14" x14ac:dyDescent="0.25">
      <c r="C111" s="63" t="s">
        <v>18</v>
      </c>
      <c r="D111" s="116"/>
      <c r="E111" s="116"/>
      <c r="F111" s="116"/>
      <c r="G111" s="74">
        <f t="shared" si="8"/>
        <v>0</v>
      </c>
      <c r="N111" s="65"/>
    </row>
    <row r="112" spans="2:14" x14ac:dyDescent="0.25">
      <c r="C112" s="63" t="s">
        <v>14</v>
      </c>
      <c r="D112" s="116"/>
      <c r="E112" s="116"/>
      <c r="F112" s="116"/>
      <c r="G112" s="74">
        <f t="shared" si="8"/>
        <v>0</v>
      </c>
      <c r="N112" s="65"/>
    </row>
    <row r="113" spans="3:14" x14ac:dyDescent="0.25">
      <c r="C113" s="63" t="s">
        <v>184</v>
      </c>
      <c r="D113" s="116"/>
      <c r="E113" s="116"/>
      <c r="F113" s="116"/>
      <c r="G113" s="74">
        <f t="shared" si="8"/>
        <v>0</v>
      </c>
      <c r="N113" s="65"/>
    </row>
    <row r="114" spans="3:14" x14ac:dyDescent="0.25">
      <c r="C114" s="68" t="s">
        <v>187</v>
      </c>
      <c r="D114" s="80">
        <f>SUM(D107:D113)</f>
        <v>0</v>
      </c>
      <c r="E114" s="80">
        <f>SUM(E107:E113)</f>
        <v>0</v>
      </c>
      <c r="F114" s="80">
        <f>SUM(F107:F113)</f>
        <v>0</v>
      </c>
      <c r="G114" s="74">
        <f t="shared" si="8"/>
        <v>0</v>
      </c>
      <c r="N114" s="65"/>
    </row>
    <row r="115" spans="3:14" s="67" customFormat="1" x14ac:dyDescent="0.25">
      <c r="C115" s="84"/>
      <c r="D115" s="85"/>
      <c r="E115" s="85"/>
      <c r="F115" s="85"/>
      <c r="G115" s="86"/>
    </row>
    <row r="116" spans="3:14" ht="15.75" customHeight="1" x14ac:dyDescent="0.25">
      <c r="C116" s="302" t="s">
        <v>196</v>
      </c>
      <c r="D116" s="303"/>
      <c r="E116" s="303"/>
      <c r="F116" s="303"/>
      <c r="G116" s="304"/>
      <c r="N116" s="65"/>
    </row>
    <row r="117" spans="3:14" ht="21.75" customHeight="1" thickBot="1" x14ac:dyDescent="0.3">
      <c r="C117" s="77" t="s">
        <v>185</v>
      </c>
      <c r="D117" s="78">
        <f>'Report for Submission'!D118</f>
        <v>0</v>
      </c>
      <c r="E117" s="78">
        <f>'Report for Submission'!E118</f>
        <v>0</v>
      </c>
      <c r="F117" s="78">
        <f>'Report for Submission'!F118</f>
        <v>0</v>
      </c>
      <c r="G117" s="79">
        <f t="shared" ref="G117:G125" si="9">SUM(D117:F117)</f>
        <v>0</v>
      </c>
      <c r="N117" s="65"/>
    </row>
    <row r="118" spans="3:14" x14ac:dyDescent="0.25">
      <c r="C118" s="75" t="s">
        <v>10</v>
      </c>
      <c r="D118" s="114"/>
      <c r="E118" s="115"/>
      <c r="F118" s="115"/>
      <c r="G118" s="76">
        <f t="shared" si="9"/>
        <v>0</v>
      </c>
      <c r="N118" s="65"/>
    </row>
    <row r="119" spans="3:14" x14ac:dyDescent="0.25">
      <c r="C119" s="63" t="s">
        <v>11</v>
      </c>
      <c r="D119" s="116"/>
      <c r="E119" s="22"/>
      <c r="F119" s="22"/>
      <c r="G119" s="74">
        <f t="shared" si="9"/>
        <v>0</v>
      </c>
      <c r="N119" s="65"/>
    </row>
    <row r="120" spans="3:14" ht="31.5" x14ac:dyDescent="0.25">
      <c r="C120" s="63" t="s">
        <v>12</v>
      </c>
      <c r="D120" s="116"/>
      <c r="E120" s="116"/>
      <c r="F120" s="116"/>
      <c r="G120" s="74">
        <f t="shared" si="9"/>
        <v>0</v>
      </c>
      <c r="N120" s="65"/>
    </row>
    <row r="121" spans="3:14" x14ac:dyDescent="0.25">
      <c r="C121" s="64" t="s">
        <v>13</v>
      </c>
      <c r="D121" s="116"/>
      <c r="E121" s="116"/>
      <c r="F121" s="116"/>
      <c r="G121" s="74">
        <f t="shared" si="9"/>
        <v>0</v>
      </c>
      <c r="N121" s="65"/>
    </row>
    <row r="122" spans="3:14" x14ac:dyDescent="0.25">
      <c r="C122" s="63" t="s">
        <v>18</v>
      </c>
      <c r="D122" s="116"/>
      <c r="E122" s="116"/>
      <c r="F122" s="116"/>
      <c r="G122" s="74">
        <f t="shared" si="9"/>
        <v>0</v>
      </c>
      <c r="N122" s="65"/>
    </row>
    <row r="123" spans="3:14" x14ac:dyDescent="0.25">
      <c r="C123" s="63" t="s">
        <v>14</v>
      </c>
      <c r="D123" s="116"/>
      <c r="E123" s="116"/>
      <c r="F123" s="116"/>
      <c r="G123" s="74">
        <f t="shared" si="9"/>
        <v>0</v>
      </c>
      <c r="N123" s="65"/>
    </row>
    <row r="124" spans="3:14" x14ac:dyDescent="0.25">
      <c r="C124" s="63" t="s">
        <v>184</v>
      </c>
      <c r="D124" s="116"/>
      <c r="E124" s="116"/>
      <c r="F124" s="116"/>
      <c r="G124" s="74">
        <f t="shared" si="9"/>
        <v>0</v>
      </c>
      <c r="N124" s="65"/>
    </row>
    <row r="125" spans="3:14" x14ac:dyDescent="0.25">
      <c r="C125" s="68" t="s">
        <v>187</v>
      </c>
      <c r="D125" s="80">
        <f>SUM(D118:D124)</f>
        <v>0</v>
      </c>
      <c r="E125" s="80">
        <f>SUM(E118:E124)</f>
        <v>0</v>
      </c>
      <c r="F125" s="80">
        <f>SUM(F118:F124)</f>
        <v>0</v>
      </c>
      <c r="G125" s="74">
        <f t="shared" si="9"/>
        <v>0</v>
      </c>
      <c r="N125" s="65"/>
    </row>
    <row r="126" spans="3:14" s="67" customFormat="1" x14ac:dyDescent="0.25">
      <c r="C126" s="84"/>
      <c r="D126" s="85"/>
      <c r="E126" s="85"/>
      <c r="F126" s="85"/>
      <c r="G126" s="86"/>
    </row>
    <row r="127" spans="3:14" x14ac:dyDescent="0.25">
      <c r="C127" s="302" t="s">
        <v>121</v>
      </c>
      <c r="D127" s="303"/>
      <c r="E127" s="303"/>
      <c r="F127" s="303"/>
      <c r="G127" s="304"/>
      <c r="N127" s="65"/>
    </row>
    <row r="128" spans="3:14" ht="21" customHeight="1" thickBot="1" x14ac:dyDescent="0.3">
      <c r="C128" s="77" t="s">
        <v>185</v>
      </c>
      <c r="D128" s="78">
        <f>'Report for Submission'!D128</f>
        <v>0</v>
      </c>
      <c r="E128" s="78">
        <f>'Report for Submission'!E128</f>
        <v>0</v>
      </c>
      <c r="F128" s="78">
        <f>'Report for Submission'!F128</f>
        <v>0</v>
      </c>
      <c r="G128" s="79">
        <f t="shared" ref="G128:G136" si="10">SUM(D128:F128)</f>
        <v>0</v>
      </c>
      <c r="N128" s="65"/>
    </row>
    <row r="129" spans="3:14" x14ac:dyDescent="0.25">
      <c r="C129" s="75" t="s">
        <v>10</v>
      </c>
      <c r="D129" s="114"/>
      <c r="E129" s="115"/>
      <c r="F129" s="115"/>
      <c r="G129" s="76">
        <f t="shared" si="10"/>
        <v>0</v>
      </c>
      <c r="N129" s="65"/>
    </row>
    <row r="130" spans="3:14" x14ac:dyDescent="0.25">
      <c r="C130" s="63" t="s">
        <v>11</v>
      </c>
      <c r="D130" s="116"/>
      <c r="E130" s="22"/>
      <c r="F130" s="22"/>
      <c r="G130" s="74">
        <f t="shared" si="10"/>
        <v>0</v>
      </c>
      <c r="N130" s="65"/>
    </row>
    <row r="131" spans="3:14" ht="31.5" x14ac:dyDescent="0.25">
      <c r="C131" s="63" t="s">
        <v>12</v>
      </c>
      <c r="D131" s="116"/>
      <c r="E131" s="116"/>
      <c r="F131" s="116"/>
      <c r="G131" s="74">
        <f t="shared" si="10"/>
        <v>0</v>
      </c>
      <c r="N131" s="65"/>
    </row>
    <row r="132" spans="3:14" x14ac:dyDescent="0.25">
      <c r="C132" s="64" t="s">
        <v>13</v>
      </c>
      <c r="D132" s="116"/>
      <c r="E132" s="116"/>
      <c r="F132" s="116"/>
      <c r="G132" s="74">
        <f t="shared" si="10"/>
        <v>0</v>
      </c>
      <c r="N132" s="65"/>
    </row>
    <row r="133" spans="3:14" x14ac:dyDescent="0.25">
      <c r="C133" s="63" t="s">
        <v>18</v>
      </c>
      <c r="D133" s="116"/>
      <c r="E133" s="116"/>
      <c r="F133" s="116"/>
      <c r="G133" s="74">
        <f t="shared" si="10"/>
        <v>0</v>
      </c>
      <c r="N133" s="65"/>
    </row>
    <row r="134" spans="3:14" x14ac:dyDescent="0.25">
      <c r="C134" s="63" t="s">
        <v>14</v>
      </c>
      <c r="D134" s="116"/>
      <c r="E134" s="116"/>
      <c r="F134" s="116"/>
      <c r="G134" s="74">
        <f t="shared" si="10"/>
        <v>0</v>
      </c>
      <c r="N134" s="65"/>
    </row>
    <row r="135" spans="3:14" x14ac:dyDescent="0.25">
      <c r="C135" s="63" t="s">
        <v>184</v>
      </c>
      <c r="D135" s="116"/>
      <c r="E135" s="116"/>
      <c r="F135" s="116"/>
      <c r="G135" s="74">
        <f t="shared" si="10"/>
        <v>0</v>
      </c>
      <c r="N135" s="65"/>
    </row>
    <row r="136" spans="3:14" x14ac:dyDescent="0.25">
      <c r="C136" s="68" t="s">
        <v>187</v>
      </c>
      <c r="D136" s="80">
        <f>SUM(D129:D135)</f>
        <v>0</v>
      </c>
      <c r="E136" s="80">
        <f>SUM(E129:E135)</f>
        <v>0</v>
      </c>
      <c r="F136" s="80">
        <f>SUM(F129:F135)</f>
        <v>0</v>
      </c>
      <c r="G136" s="74">
        <f t="shared" si="10"/>
        <v>0</v>
      </c>
      <c r="N136" s="65"/>
    </row>
    <row r="137" spans="3:14" s="67" customFormat="1" x14ac:dyDescent="0.25">
      <c r="C137" s="84"/>
      <c r="D137" s="85"/>
      <c r="E137" s="85"/>
      <c r="F137" s="85"/>
      <c r="G137" s="86"/>
    </row>
    <row r="138" spans="3:14" x14ac:dyDescent="0.25">
      <c r="C138" s="302" t="s">
        <v>130</v>
      </c>
      <c r="D138" s="303"/>
      <c r="E138" s="303"/>
      <c r="F138" s="303"/>
      <c r="G138" s="304"/>
      <c r="N138" s="65"/>
    </row>
    <row r="139" spans="3:14" ht="24" customHeight="1" thickBot="1" x14ac:dyDescent="0.3">
      <c r="C139" s="77" t="s">
        <v>185</v>
      </c>
      <c r="D139" s="78">
        <f>'Report for Submission'!D138</f>
        <v>0</v>
      </c>
      <c r="E139" s="78">
        <f>'Report for Submission'!E138</f>
        <v>0</v>
      </c>
      <c r="F139" s="78">
        <f>'Report for Submission'!F138</f>
        <v>0</v>
      </c>
      <c r="G139" s="79">
        <f t="shared" ref="G139:G147" si="11">SUM(D139:F139)</f>
        <v>0</v>
      </c>
      <c r="N139" s="65"/>
    </row>
    <row r="140" spans="3:14" ht="15.75" customHeight="1" x14ac:dyDescent="0.25">
      <c r="C140" s="75" t="s">
        <v>10</v>
      </c>
      <c r="D140" s="114"/>
      <c r="E140" s="115"/>
      <c r="F140" s="115"/>
      <c r="G140" s="76">
        <f t="shared" si="11"/>
        <v>0</v>
      </c>
      <c r="N140" s="65"/>
    </row>
    <row r="141" spans="3:14" s="69" customFormat="1" x14ac:dyDescent="0.25">
      <c r="C141" s="63" t="s">
        <v>11</v>
      </c>
      <c r="D141" s="116"/>
      <c r="E141" s="22"/>
      <c r="F141" s="22"/>
      <c r="G141" s="74">
        <f t="shared" si="11"/>
        <v>0</v>
      </c>
    </row>
    <row r="142" spans="3:14" s="69" customFormat="1" ht="15.75" customHeight="1" x14ac:dyDescent="0.25">
      <c r="C142" s="63" t="s">
        <v>12</v>
      </c>
      <c r="D142" s="116"/>
      <c r="E142" s="116"/>
      <c r="F142" s="116"/>
      <c r="G142" s="74">
        <f t="shared" si="11"/>
        <v>0</v>
      </c>
    </row>
    <row r="143" spans="3:14" s="69" customFormat="1" x14ac:dyDescent="0.25">
      <c r="C143" s="64" t="s">
        <v>13</v>
      </c>
      <c r="D143" s="116"/>
      <c r="E143" s="116"/>
      <c r="F143" s="116"/>
      <c r="G143" s="74">
        <f t="shared" si="11"/>
        <v>0</v>
      </c>
    </row>
    <row r="144" spans="3:14" s="69" customFormat="1" x14ac:dyDescent="0.25">
      <c r="C144" s="63" t="s">
        <v>18</v>
      </c>
      <c r="D144" s="116"/>
      <c r="E144" s="116"/>
      <c r="F144" s="116"/>
      <c r="G144" s="74">
        <f t="shared" si="11"/>
        <v>0</v>
      </c>
    </row>
    <row r="145" spans="2:7" s="69" customFormat="1" ht="15.75" customHeight="1" x14ac:dyDescent="0.25">
      <c r="C145" s="63" t="s">
        <v>14</v>
      </c>
      <c r="D145" s="116"/>
      <c r="E145" s="116"/>
      <c r="F145" s="116"/>
      <c r="G145" s="74">
        <f t="shared" si="11"/>
        <v>0</v>
      </c>
    </row>
    <row r="146" spans="2:7" s="69" customFormat="1" x14ac:dyDescent="0.25">
      <c r="C146" s="63" t="s">
        <v>184</v>
      </c>
      <c r="D146" s="116"/>
      <c r="E146" s="116"/>
      <c r="F146" s="116"/>
      <c r="G146" s="74">
        <f t="shared" si="11"/>
        <v>0</v>
      </c>
    </row>
    <row r="147" spans="2:7" s="69" customFormat="1" x14ac:dyDescent="0.25">
      <c r="C147" s="68" t="s">
        <v>187</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302" t="s">
        <v>197</v>
      </c>
      <c r="C149" s="303"/>
      <c r="D149" s="303"/>
      <c r="E149" s="303"/>
      <c r="F149" s="303"/>
      <c r="G149" s="304"/>
    </row>
    <row r="150" spans="2:7" s="69" customFormat="1" x14ac:dyDescent="0.25">
      <c r="B150" s="65"/>
      <c r="C150" s="302" t="s">
        <v>140</v>
      </c>
      <c r="D150" s="303"/>
      <c r="E150" s="303"/>
      <c r="F150" s="303"/>
      <c r="G150" s="304"/>
    </row>
    <row r="151" spans="2:7" s="69" customFormat="1" ht="24" customHeight="1" thickBot="1" x14ac:dyDescent="0.3">
      <c r="B151" s="65"/>
      <c r="C151" s="77" t="s">
        <v>185</v>
      </c>
      <c r="D151" s="78">
        <f>'Report for Submission'!D150</f>
        <v>0</v>
      </c>
      <c r="E151" s="78">
        <f>'Report for Submission'!E150</f>
        <v>0</v>
      </c>
      <c r="F151" s="78">
        <f>'Report for Submission'!F150</f>
        <v>0</v>
      </c>
      <c r="G151" s="79">
        <f>SUM(D151:F151)</f>
        <v>0</v>
      </c>
    </row>
    <row r="152" spans="2:7" s="69" customFormat="1" ht="24.75" customHeight="1" x14ac:dyDescent="0.25">
      <c r="B152" s="65"/>
      <c r="C152" s="75" t="s">
        <v>10</v>
      </c>
      <c r="D152" s="114"/>
      <c r="E152" s="115"/>
      <c r="F152" s="115"/>
      <c r="G152" s="76">
        <f t="shared" ref="G152:G159" si="12">SUM(D152:F152)</f>
        <v>0</v>
      </c>
    </row>
    <row r="153" spans="2:7" s="69" customFormat="1" ht="15.75" customHeight="1" x14ac:dyDescent="0.25">
      <c r="B153" s="65"/>
      <c r="C153" s="63" t="s">
        <v>11</v>
      </c>
      <c r="D153" s="116"/>
      <c r="E153" s="22"/>
      <c r="F153" s="22"/>
      <c r="G153" s="74">
        <f t="shared" si="12"/>
        <v>0</v>
      </c>
    </row>
    <row r="154" spans="2:7" s="69" customFormat="1" ht="15.75" customHeight="1" x14ac:dyDescent="0.25">
      <c r="B154" s="65"/>
      <c r="C154" s="63" t="s">
        <v>12</v>
      </c>
      <c r="D154" s="116"/>
      <c r="E154" s="116"/>
      <c r="F154" s="116"/>
      <c r="G154" s="74">
        <f t="shared" si="12"/>
        <v>0</v>
      </c>
    </row>
    <row r="155" spans="2:7" s="69" customFormat="1" ht="15.75" customHeight="1" x14ac:dyDescent="0.25">
      <c r="B155" s="65"/>
      <c r="C155" s="64" t="s">
        <v>13</v>
      </c>
      <c r="D155" s="116"/>
      <c r="E155" s="116"/>
      <c r="F155" s="116"/>
      <c r="G155" s="74">
        <f t="shared" si="12"/>
        <v>0</v>
      </c>
    </row>
    <row r="156" spans="2:7" s="69" customFormat="1" ht="15.75" customHeight="1" x14ac:dyDescent="0.25">
      <c r="B156" s="65"/>
      <c r="C156" s="63" t="s">
        <v>18</v>
      </c>
      <c r="D156" s="116"/>
      <c r="E156" s="116"/>
      <c r="F156" s="116"/>
      <c r="G156" s="74">
        <f t="shared" si="12"/>
        <v>0</v>
      </c>
    </row>
    <row r="157" spans="2:7" s="69" customFormat="1" ht="15.75" customHeight="1" x14ac:dyDescent="0.25">
      <c r="B157" s="65"/>
      <c r="C157" s="63" t="s">
        <v>14</v>
      </c>
      <c r="D157" s="116"/>
      <c r="E157" s="116"/>
      <c r="F157" s="116"/>
      <c r="G157" s="74">
        <f t="shared" si="12"/>
        <v>0</v>
      </c>
    </row>
    <row r="158" spans="2:7" s="69" customFormat="1" ht="15.75" customHeight="1" x14ac:dyDescent="0.25">
      <c r="B158" s="65"/>
      <c r="C158" s="63" t="s">
        <v>184</v>
      </c>
      <c r="D158" s="116"/>
      <c r="E158" s="116"/>
      <c r="F158" s="116"/>
      <c r="G158" s="74">
        <f t="shared" si="12"/>
        <v>0</v>
      </c>
    </row>
    <row r="159" spans="2:7" s="69" customFormat="1" ht="15.75" customHeight="1" x14ac:dyDescent="0.25">
      <c r="B159" s="65"/>
      <c r="C159" s="68" t="s">
        <v>187</v>
      </c>
      <c r="D159" s="80">
        <f>SUM(D152:D158)</f>
        <v>0</v>
      </c>
      <c r="E159" s="80">
        <f>SUM(E152:E158)</f>
        <v>0</v>
      </c>
      <c r="F159" s="80">
        <f>SUM(F152:F158)</f>
        <v>0</v>
      </c>
      <c r="G159" s="74">
        <f t="shared" si="12"/>
        <v>0</v>
      </c>
    </row>
    <row r="160" spans="2:7" s="67" customFormat="1" ht="15.75" customHeight="1" x14ac:dyDescent="0.25">
      <c r="C160" s="84"/>
      <c r="D160" s="85"/>
      <c r="E160" s="85"/>
      <c r="F160" s="85"/>
      <c r="G160" s="86"/>
    </row>
    <row r="161" spans="3:7" s="69" customFormat="1" ht="15.75" customHeight="1" x14ac:dyDescent="0.25">
      <c r="C161" s="302" t="s">
        <v>149</v>
      </c>
      <c r="D161" s="303"/>
      <c r="E161" s="303"/>
      <c r="F161" s="303"/>
      <c r="G161" s="304"/>
    </row>
    <row r="162" spans="3:7" s="69" customFormat="1" ht="21" customHeight="1" thickBot="1" x14ac:dyDescent="0.3">
      <c r="C162" s="77" t="s">
        <v>185</v>
      </c>
      <c r="D162" s="78">
        <f>'Report for Submission'!D160</f>
        <v>0</v>
      </c>
      <c r="E162" s="78">
        <f>'Report for Submission'!E160</f>
        <v>0</v>
      </c>
      <c r="F162" s="78">
        <f>'Report for Submission'!F160</f>
        <v>0</v>
      </c>
      <c r="G162" s="79">
        <f t="shared" ref="G162:G170" si="13">SUM(D162:F162)</f>
        <v>0</v>
      </c>
    </row>
    <row r="163" spans="3:7" s="69" customFormat="1" ht="15.75" customHeight="1" x14ac:dyDescent="0.25">
      <c r="C163" s="75" t="s">
        <v>10</v>
      </c>
      <c r="D163" s="114"/>
      <c r="E163" s="115"/>
      <c r="F163" s="115"/>
      <c r="G163" s="76">
        <f t="shared" si="13"/>
        <v>0</v>
      </c>
    </row>
    <row r="164" spans="3:7" s="69" customFormat="1" ht="15.75" customHeight="1" x14ac:dyDescent="0.25">
      <c r="C164" s="63" t="s">
        <v>11</v>
      </c>
      <c r="D164" s="116"/>
      <c r="E164" s="22"/>
      <c r="F164" s="22"/>
      <c r="G164" s="74">
        <f t="shared" si="13"/>
        <v>0</v>
      </c>
    </row>
    <row r="165" spans="3:7" s="69" customFormat="1" ht="15.75" customHeight="1" x14ac:dyDescent="0.25">
      <c r="C165" s="63" t="s">
        <v>12</v>
      </c>
      <c r="D165" s="116"/>
      <c r="E165" s="116"/>
      <c r="F165" s="116"/>
      <c r="G165" s="74">
        <f t="shared" si="13"/>
        <v>0</v>
      </c>
    </row>
    <row r="166" spans="3:7" s="69" customFormat="1" ht="15.75" customHeight="1" x14ac:dyDescent="0.25">
      <c r="C166" s="64" t="s">
        <v>13</v>
      </c>
      <c r="D166" s="116"/>
      <c r="E166" s="116"/>
      <c r="F166" s="116"/>
      <c r="G166" s="74">
        <f t="shared" si="13"/>
        <v>0</v>
      </c>
    </row>
    <row r="167" spans="3:7" s="69" customFormat="1" ht="15.75" customHeight="1" x14ac:dyDescent="0.25">
      <c r="C167" s="63" t="s">
        <v>18</v>
      </c>
      <c r="D167" s="116"/>
      <c r="E167" s="116"/>
      <c r="F167" s="116"/>
      <c r="G167" s="74">
        <f t="shared" si="13"/>
        <v>0</v>
      </c>
    </row>
    <row r="168" spans="3:7" s="69" customFormat="1" ht="15.75" customHeight="1" x14ac:dyDescent="0.25">
      <c r="C168" s="63" t="s">
        <v>14</v>
      </c>
      <c r="D168" s="116"/>
      <c r="E168" s="116"/>
      <c r="F168" s="116"/>
      <c r="G168" s="74">
        <f t="shared" si="13"/>
        <v>0</v>
      </c>
    </row>
    <row r="169" spans="3:7" s="69" customFormat="1" ht="15.75" customHeight="1" x14ac:dyDescent="0.25">
      <c r="C169" s="63" t="s">
        <v>184</v>
      </c>
      <c r="D169" s="116"/>
      <c r="E169" s="116"/>
      <c r="F169" s="116"/>
      <c r="G169" s="74">
        <f t="shared" si="13"/>
        <v>0</v>
      </c>
    </row>
    <row r="170" spans="3:7" s="69" customFormat="1" ht="15.75" customHeight="1" x14ac:dyDescent="0.25">
      <c r="C170" s="68" t="s">
        <v>187</v>
      </c>
      <c r="D170" s="80">
        <f>SUM(D163:D169)</f>
        <v>0</v>
      </c>
      <c r="E170" s="80">
        <f>SUM(E163:E169)</f>
        <v>0</v>
      </c>
      <c r="F170" s="80">
        <f>SUM(F163:F169)</f>
        <v>0</v>
      </c>
      <c r="G170" s="74">
        <f t="shared" si="13"/>
        <v>0</v>
      </c>
    </row>
    <row r="171" spans="3:7" s="67" customFormat="1" ht="15.75" customHeight="1" x14ac:dyDescent="0.25">
      <c r="C171" s="84"/>
      <c r="D171" s="85"/>
      <c r="E171" s="85"/>
      <c r="F171" s="85"/>
      <c r="G171" s="86"/>
    </row>
    <row r="172" spans="3:7" s="69" customFormat="1" ht="15.75" customHeight="1" x14ac:dyDescent="0.25">
      <c r="C172" s="302" t="s">
        <v>158</v>
      </c>
      <c r="D172" s="303"/>
      <c r="E172" s="303"/>
      <c r="F172" s="303"/>
      <c r="G172" s="304"/>
    </row>
    <row r="173" spans="3:7" s="69" customFormat="1" ht="19.5" customHeight="1" thickBot="1" x14ac:dyDescent="0.3">
      <c r="C173" s="77" t="s">
        <v>185</v>
      </c>
      <c r="D173" s="78">
        <f>'Report for Submission'!D170</f>
        <v>0</v>
      </c>
      <c r="E173" s="78">
        <f>'Report for Submission'!E170</f>
        <v>0</v>
      </c>
      <c r="F173" s="78">
        <f>'Report for Submission'!F170</f>
        <v>0</v>
      </c>
      <c r="G173" s="79">
        <f t="shared" ref="G173:G181" si="14">SUM(D173:F173)</f>
        <v>0</v>
      </c>
    </row>
    <row r="174" spans="3:7" s="69" customFormat="1" ht="15.75" customHeight="1" x14ac:dyDescent="0.25">
      <c r="C174" s="75" t="s">
        <v>10</v>
      </c>
      <c r="D174" s="114"/>
      <c r="E174" s="115"/>
      <c r="F174" s="115"/>
      <c r="G174" s="76">
        <f t="shared" si="14"/>
        <v>0</v>
      </c>
    </row>
    <row r="175" spans="3:7" s="69" customFormat="1" ht="15.75" customHeight="1" x14ac:dyDescent="0.25">
      <c r="C175" s="63" t="s">
        <v>11</v>
      </c>
      <c r="D175" s="116"/>
      <c r="E175" s="22"/>
      <c r="F175" s="22"/>
      <c r="G175" s="74">
        <f t="shared" si="14"/>
        <v>0</v>
      </c>
    </row>
    <row r="176" spans="3:7" s="69" customFormat="1" ht="15.75" customHeight="1" x14ac:dyDescent="0.25">
      <c r="C176" s="63" t="s">
        <v>12</v>
      </c>
      <c r="D176" s="116"/>
      <c r="E176" s="116"/>
      <c r="F176" s="116"/>
      <c r="G176" s="74">
        <f t="shared" si="14"/>
        <v>0</v>
      </c>
    </row>
    <row r="177" spans="3:7" s="69" customFormat="1" ht="15.75" customHeight="1" x14ac:dyDescent="0.25">
      <c r="C177" s="64" t="s">
        <v>13</v>
      </c>
      <c r="D177" s="116"/>
      <c r="E177" s="116"/>
      <c r="F177" s="116"/>
      <c r="G177" s="74">
        <f t="shared" si="14"/>
        <v>0</v>
      </c>
    </row>
    <row r="178" spans="3:7" s="69" customFormat="1" ht="15.75" customHeight="1" x14ac:dyDescent="0.25">
      <c r="C178" s="63" t="s">
        <v>18</v>
      </c>
      <c r="D178" s="116"/>
      <c r="E178" s="116"/>
      <c r="F178" s="116"/>
      <c r="G178" s="74">
        <f t="shared" si="14"/>
        <v>0</v>
      </c>
    </row>
    <row r="179" spans="3:7" s="69" customFormat="1" ht="15.75" customHeight="1" x14ac:dyDescent="0.25">
      <c r="C179" s="63" t="s">
        <v>14</v>
      </c>
      <c r="D179" s="116"/>
      <c r="E179" s="116"/>
      <c r="F179" s="116"/>
      <c r="G179" s="74">
        <f t="shared" si="14"/>
        <v>0</v>
      </c>
    </row>
    <row r="180" spans="3:7" s="69" customFormat="1" ht="15.75" customHeight="1" x14ac:dyDescent="0.25">
      <c r="C180" s="63" t="s">
        <v>184</v>
      </c>
      <c r="D180" s="116"/>
      <c r="E180" s="116"/>
      <c r="F180" s="116"/>
      <c r="G180" s="74">
        <f t="shared" si="14"/>
        <v>0</v>
      </c>
    </row>
    <row r="181" spans="3:7" s="69" customFormat="1" ht="15.75" customHeight="1" x14ac:dyDescent="0.25">
      <c r="C181" s="68" t="s">
        <v>187</v>
      </c>
      <c r="D181" s="80">
        <f>SUM(D174:D180)</f>
        <v>0</v>
      </c>
      <c r="E181" s="80">
        <f>SUM(E174:E180)</f>
        <v>0</v>
      </c>
      <c r="F181" s="80">
        <f>SUM(F174:F180)</f>
        <v>0</v>
      </c>
      <c r="G181" s="74">
        <f t="shared" si="14"/>
        <v>0</v>
      </c>
    </row>
    <row r="182" spans="3:7" s="67" customFormat="1" ht="15.75" customHeight="1" x14ac:dyDescent="0.25">
      <c r="C182" s="84"/>
      <c r="D182" s="85"/>
      <c r="E182" s="85"/>
      <c r="F182" s="85"/>
      <c r="G182" s="86"/>
    </row>
    <row r="183" spans="3:7" s="69" customFormat="1" ht="15.75" customHeight="1" x14ac:dyDescent="0.25">
      <c r="C183" s="302" t="s">
        <v>167</v>
      </c>
      <c r="D183" s="303"/>
      <c r="E183" s="303"/>
      <c r="F183" s="303"/>
      <c r="G183" s="304"/>
    </row>
    <row r="184" spans="3:7" s="69" customFormat="1" ht="22.5" customHeight="1" thickBot="1" x14ac:dyDescent="0.3">
      <c r="C184" s="77" t="s">
        <v>185</v>
      </c>
      <c r="D184" s="78">
        <f>'Report for Submission'!D180</f>
        <v>0</v>
      </c>
      <c r="E184" s="78">
        <f>'Report for Submission'!E180</f>
        <v>0</v>
      </c>
      <c r="F184" s="78">
        <f>'Report for Submission'!F180</f>
        <v>0</v>
      </c>
      <c r="G184" s="79">
        <f t="shared" ref="G184:G192" si="15">SUM(D184:F184)</f>
        <v>0</v>
      </c>
    </row>
    <row r="185" spans="3:7" s="69" customFormat="1" ht="15.75" customHeight="1" x14ac:dyDescent="0.25">
      <c r="C185" s="75" t="s">
        <v>10</v>
      </c>
      <c r="D185" s="114"/>
      <c r="E185" s="115"/>
      <c r="F185" s="115"/>
      <c r="G185" s="76">
        <f t="shared" si="15"/>
        <v>0</v>
      </c>
    </row>
    <row r="186" spans="3:7" s="69" customFormat="1" ht="15.75" customHeight="1" x14ac:dyDescent="0.25">
      <c r="C186" s="63" t="s">
        <v>11</v>
      </c>
      <c r="D186" s="116"/>
      <c r="E186" s="22"/>
      <c r="F186" s="22"/>
      <c r="G186" s="74">
        <f t="shared" si="15"/>
        <v>0</v>
      </c>
    </row>
    <row r="187" spans="3:7" s="69" customFormat="1" ht="15.75" customHeight="1" x14ac:dyDescent="0.25">
      <c r="C187" s="63" t="s">
        <v>12</v>
      </c>
      <c r="D187" s="116"/>
      <c r="E187" s="116"/>
      <c r="F187" s="116"/>
      <c r="G187" s="74">
        <f t="shared" si="15"/>
        <v>0</v>
      </c>
    </row>
    <row r="188" spans="3:7" s="69" customFormat="1" ht="15.75" customHeight="1" x14ac:dyDescent="0.25">
      <c r="C188" s="64" t="s">
        <v>13</v>
      </c>
      <c r="D188" s="116"/>
      <c r="E188" s="116"/>
      <c r="F188" s="116"/>
      <c r="G188" s="74">
        <f t="shared" si="15"/>
        <v>0</v>
      </c>
    </row>
    <row r="189" spans="3:7" s="69" customFormat="1" ht="15.75" customHeight="1" x14ac:dyDescent="0.25">
      <c r="C189" s="63" t="s">
        <v>18</v>
      </c>
      <c r="D189" s="116"/>
      <c r="E189" s="116"/>
      <c r="F189" s="116"/>
      <c r="G189" s="74">
        <f t="shared" si="15"/>
        <v>0</v>
      </c>
    </row>
    <row r="190" spans="3:7" s="69" customFormat="1" ht="15.75" customHeight="1" x14ac:dyDescent="0.25">
      <c r="C190" s="63" t="s">
        <v>14</v>
      </c>
      <c r="D190" s="116"/>
      <c r="E190" s="116"/>
      <c r="F190" s="116"/>
      <c r="G190" s="74">
        <f t="shared" si="15"/>
        <v>0</v>
      </c>
    </row>
    <row r="191" spans="3:7" s="69" customFormat="1" ht="15.75" customHeight="1" x14ac:dyDescent="0.25">
      <c r="C191" s="63" t="s">
        <v>184</v>
      </c>
      <c r="D191" s="116"/>
      <c r="E191" s="116"/>
      <c r="F191" s="116"/>
      <c r="G191" s="74">
        <f t="shared" si="15"/>
        <v>0</v>
      </c>
    </row>
    <row r="192" spans="3:7" s="69" customFormat="1" ht="15.75" customHeight="1" x14ac:dyDescent="0.25">
      <c r="C192" s="68" t="s">
        <v>187</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302" t="s">
        <v>555</v>
      </c>
      <c r="D194" s="303"/>
      <c r="E194" s="303"/>
      <c r="F194" s="303"/>
      <c r="G194" s="304"/>
    </row>
    <row r="195" spans="3:7" s="69" customFormat="1" ht="19.5" customHeight="1" thickBot="1" x14ac:dyDescent="0.3">
      <c r="C195" s="77" t="s">
        <v>556</v>
      </c>
      <c r="D195" s="78">
        <f>'Report for Submission'!D187</f>
        <v>158000</v>
      </c>
      <c r="E195" s="78">
        <f>'Report for Submission'!E187</f>
        <v>25000</v>
      </c>
      <c r="F195" s="78">
        <f>'Report for Submission'!F187</f>
        <v>0</v>
      </c>
      <c r="G195" s="79">
        <f t="shared" ref="G195:G203" si="16">SUM(D195:F195)</f>
        <v>183000</v>
      </c>
    </row>
    <row r="196" spans="3:7" s="69" customFormat="1" ht="15.75" customHeight="1" x14ac:dyDescent="0.25">
      <c r="C196" s="75" t="s">
        <v>10</v>
      </c>
      <c r="D196" s="114"/>
      <c r="E196" s="115"/>
      <c r="F196" s="115"/>
      <c r="G196" s="76">
        <f t="shared" si="16"/>
        <v>0</v>
      </c>
    </row>
    <row r="197" spans="3:7" s="69" customFormat="1" ht="15.75" customHeight="1" x14ac:dyDescent="0.25">
      <c r="C197" s="63" t="s">
        <v>11</v>
      </c>
      <c r="D197" s="116"/>
      <c r="E197" s="22"/>
      <c r="F197" s="22"/>
      <c r="G197" s="74">
        <f t="shared" si="16"/>
        <v>0</v>
      </c>
    </row>
    <row r="198" spans="3:7" s="69" customFormat="1" ht="15.75" customHeight="1" x14ac:dyDescent="0.25">
      <c r="C198" s="63" t="s">
        <v>12</v>
      </c>
      <c r="D198" s="116"/>
      <c r="E198" s="116"/>
      <c r="F198" s="116"/>
      <c r="G198" s="74">
        <f t="shared" si="16"/>
        <v>0</v>
      </c>
    </row>
    <row r="199" spans="3:7" s="69" customFormat="1" ht="15.75" customHeight="1" x14ac:dyDescent="0.25">
      <c r="C199" s="64" t="s">
        <v>13</v>
      </c>
      <c r="D199" s="116"/>
      <c r="E199" s="116"/>
      <c r="F199" s="116"/>
      <c r="G199" s="74">
        <f t="shared" si="16"/>
        <v>0</v>
      </c>
    </row>
    <row r="200" spans="3:7" s="69" customFormat="1" ht="15.75" customHeight="1" x14ac:dyDescent="0.25">
      <c r="C200" s="63" t="s">
        <v>18</v>
      </c>
      <c r="D200" s="116"/>
      <c r="E200" s="116"/>
      <c r="F200" s="116"/>
      <c r="G200" s="74">
        <f t="shared" si="16"/>
        <v>0</v>
      </c>
    </row>
    <row r="201" spans="3:7" s="69" customFormat="1" ht="15.75" customHeight="1" x14ac:dyDescent="0.25">
      <c r="C201" s="63" t="s">
        <v>14</v>
      </c>
      <c r="D201" s="116"/>
      <c r="E201" s="116"/>
      <c r="F201" s="116"/>
      <c r="G201" s="74">
        <f t="shared" si="16"/>
        <v>0</v>
      </c>
    </row>
    <row r="202" spans="3:7" s="69" customFormat="1" ht="15.75" customHeight="1" x14ac:dyDescent="0.25">
      <c r="C202" s="63" t="s">
        <v>184</v>
      </c>
      <c r="D202" s="116"/>
      <c r="E202" s="116"/>
      <c r="F202" s="116"/>
      <c r="G202" s="74">
        <f t="shared" si="16"/>
        <v>0</v>
      </c>
    </row>
    <row r="203" spans="3:7" s="69" customFormat="1" ht="15.75" customHeight="1" x14ac:dyDescent="0.25">
      <c r="C203" s="68" t="s">
        <v>187</v>
      </c>
      <c r="D203" s="80">
        <f>SUM(D196:D202)</f>
        <v>0</v>
      </c>
      <c r="E203" s="80">
        <f>SUM(E196:E202)</f>
        <v>0</v>
      </c>
      <c r="F203" s="80">
        <f>SUM(F196:F202)</f>
        <v>0</v>
      </c>
      <c r="G203" s="74">
        <f t="shared" si="16"/>
        <v>0</v>
      </c>
    </row>
    <row r="204" spans="3:7" s="69" customFormat="1" ht="15.75" customHeight="1" thickBot="1" x14ac:dyDescent="0.3">
      <c r="C204" s="65"/>
      <c r="D204" s="67"/>
      <c r="E204" s="67"/>
      <c r="F204" s="67"/>
      <c r="G204" s="65"/>
    </row>
    <row r="205" spans="3:7" s="69" customFormat="1" ht="19.5" customHeight="1" thickBot="1" x14ac:dyDescent="0.3">
      <c r="C205" s="321" t="s">
        <v>19</v>
      </c>
      <c r="D205" s="322"/>
      <c r="E205" s="322"/>
      <c r="F205" s="322"/>
      <c r="G205" s="323"/>
    </row>
    <row r="206" spans="3:7" s="69" customFormat="1" ht="19.5" customHeight="1" x14ac:dyDescent="0.25">
      <c r="C206" s="92"/>
      <c r="D206" s="73" t="s">
        <v>548</v>
      </c>
      <c r="E206" s="73" t="s">
        <v>549</v>
      </c>
      <c r="F206" s="73" t="s">
        <v>550</v>
      </c>
      <c r="G206" s="313" t="s">
        <v>19</v>
      </c>
    </row>
    <row r="207" spans="3:7" s="69" customFormat="1" ht="19.5" customHeight="1" x14ac:dyDescent="0.25">
      <c r="C207" s="92"/>
      <c r="D207" s="66" t="str">
        <f>'Report for Submission'!D13</f>
        <v>UN WOMEN</v>
      </c>
      <c r="E207" s="66" t="str">
        <f>'Report for Submission'!E13</f>
        <v>UNOPS</v>
      </c>
      <c r="F207" s="66">
        <f>'Report for Submission'!F13</f>
        <v>0</v>
      </c>
      <c r="G207" s="314"/>
    </row>
    <row r="208" spans="3:7" s="69" customFormat="1" ht="19.5" customHeight="1" x14ac:dyDescent="0.25">
      <c r="C208" s="24" t="s">
        <v>10</v>
      </c>
      <c r="D208" s="93">
        <f>SUM(D185,D174,D163,D152,D140,D129,D118,D107,D95,D84,D73,D62,D50,D39,D28,D17,D196)</f>
        <v>0</v>
      </c>
      <c r="E208" s="93">
        <f>SUM(E185,E174,E163,E152,E140,E129,E118,E107,E95,E84,E73,E62,E50,E39,E28,E17,E196)</f>
        <v>0</v>
      </c>
      <c r="F208" s="93">
        <f t="shared" ref="F208" si="17">SUM(F185,F174,F163,F152,F140,F129,F118,F107,F95,F84,F73,F62,F50,F39,F28,F17,F196)</f>
        <v>0</v>
      </c>
      <c r="G208" s="90">
        <f t="shared" ref="G208:G215" si="18">SUM(D208:F208)</f>
        <v>0</v>
      </c>
    </row>
    <row r="209" spans="3:14" s="69" customFormat="1" ht="34.5" customHeight="1" x14ac:dyDescent="0.25">
      <c r="C209" s="24" t="s">
        <v>11</v>
      </c>
      <c r="D209" s="93">
        <f>SUM(D186,D175,D164,D153,D141,D130,D119,D108,D96,D85,D74,D63,D51,D40,D29,D18,D197)</f>
        <v>0</v>
      </c>
      <c r="E209" s="93">
        <f t="shared" ref="E209:F209" si="19">SUM(E186,E175,E164,E153,E141,E130,E119,E108,E96,E85,E74,E63,E51,E40,E29,E18,E197)</f>
        <v>0</v>
      </c>
      <c r="F209" s="93">
        <f t="shared" si="19"/>
        <v>0</v>
      </c>
      <c r="G209" s="91">
        <f t="shared" si="18"/>
        <v>0</v>
      </c>
    </row>
    <row r="210" spans="3:14" s="69" customFormat="1" ht="48" customHeight="1" x14ac:dyDescent="0.25">
      <c r="C210" s="24" t="s">
        <v>12</v>
      </c>
      <c r="D210" s="93">
        <f t="shared" ref="D210:F214" si="20">SUM(D187,D176,D165,D154,D142,D131,D120,D109,D97,D86,D75,D64,D52,D41,D30,D19,D198)</f>
        <v>0</v>
      </c>
      <c r="E210" s="93">
        <f t="shared" si="20"/>
        <v>0</v>
      </c>
      <c r="F210" s="93">
        <f t="shared" si="20"/>
        <v>0</v>
      </c>
      <c r="G210" s="91">
        <f t="shared" si="18"/>
        <v>0</v>
      </c>
    </row>
    <row r="211" spans="3:14" s="69" customFormat="1" ht="33" customHeight="1" x14ac:dyDescent="0.25">
      <c r="C211" s="39" t="s">
        <v>13</v>
      </c>
      <c r="D211" s="93">
        <f t="shared" si="20"/>
        <v>0</v>
      </c>
      <c r="E211" s="93">
        <f t="shared" si="20"/>
        <v>0</v>
      </c>
      <c r="F211" s="93">
        <f t="shared" si="20"/>
        <v>0</v>
      </c>
      <c r="G211" s="91">
        <f t="shared" si="18"/>
        <v>0</v>
      </c>
    </row>
    <row r="212" spans="3:14" s="69" customFormat="1" ht="21" customHeight="1" x14ac:dyDescent="0.25">
      <c r="C212" s="24" t="s">
        <v>18</v>
      </c>
      <c r="D212" s="93">
        <f t="shared" si="20"/>
        <v>0</v>
      </c>
      <c r="E212" s="93">
        <f t="shared" si="20"/>
        <v>0</v>
      </c>
      <c r="F212" s="93">
        <f t="shared" si="20"/>
        <v>0</v>
      </c>
      <c r="G212" s="91">
        <f t="shared" si="18"/>
        <v>0</v>
      </c>
      <c r="H212" s="28"/>
      <c r="I212" s="28"/>
      <c r="J212" s="28"/>
      <c r="K212" s="28"/>
      <c r="L212" s="28"/>
      <c r="M212" s="27"/>
    </row>
    <row r="213" spans="3:14" s="69" customFormat="1" ht="39.75" customHeight="1" x14ac:dyDescent="0.25">
      <c r="C213" s="24" t="s">
        <v>14</v>
      </c>
      <c r="D213" s="93">
        <f t="shared" si="20"/>
        <v>0</v>
      </c>
      <c r="E213" s="93">
        <f t="shared" si="20"/>
        <v>0</v>
      </c>
      <c r="F213" s="93">
        <f t="shared" si="20"/>
        <v>0</v>
      </c>
      <c r="G213" s="91">
        <f t="shared" si="18"/>
        <v>0</v>
      </c>
      <c r="H213" s="28"/>
      <c r="I213" s="28"/>
      <c r="J213" s="28"/>
      <c r="K213" s="28"/>
      <c r="L213" s="28"/>
      <c r="M213" s="27"/>
    </row>
    <row r="214" spans="3:14" s="69" customFormat="1" ht="23.25" customHeight="1" x14ac:dyDescent="0.25">
      <c r="C214" s="24" t="s">
        <v>184</v>
      </c>
      <c r="D214" s="158">
        <f t="shared" si="20"/>
        <v>0</v>
      </c>
      <c r="E214" s="158">
        <f t="shared" si="20"/>
        <v>0</v>
      </c>
      <c r="F214" s="158">
        <f t="shared" si="20"/>
        <v>0</v>
      </c>
      <c r="G214" s="91">
        <f t="shared" si="18"/>
        <v>0</v>
      </c>
      <c r="H214" s="28"/>
      <c r="I214" s="28"/>
      <c r="J214" s="28"/>
      <c r="K214" s="28"/>
      <c r="L214" s="28"/>
      <c r="M214" s="27"/>
    </row>
    <row r="215" spans="3:14" s="69" customFormat="1" ht="22.5" customHeight="1" x14ac:dyDescent="0.25">
      <c r="C215" s="160" t="s">
        <v>561</v>
      </c>
      <c r="D215" s="159">
        <f>SUM(D208:D214)</f>
        <v>0</v>
      </c>
      <c r="E215" s="159">
        <f>SUM(E208:E214)</f>
        <v>0</v>
      </c>
      <c r="F215" s="159">
        <f>SUM(F208:F214)</f>
        <v>0</v>
      </c>
      <c r="G215" s="161">
        <f t="shared" si="18"/>
        <v>0</v>
      </c>
      <c r="H215" s="28"/>
      <c r="I215" s="28"/>
      <c r="J215" s="28"/>
      <c r="K215" s="28"/>
      <c r="L215" s="28"/>
      <c r="M215" s="27"/>
    </row>
    <row r="216" spans="3:14" s="69" customFormat="1" ht="26.25" customHeight="1" thickBot="1" x14ac:dyDescent="0.3">
      <c r="C216" s="164" t="s">
        <v>559</v>
      </c>
      <c r="D216" s="95">
        <f>D215*0.07</f>
        <v>0</v>
      </c>
      <c r="E216" s="95">
        <f t="shared" ref="E216:G216" si="21">E215*0.07</f>
        <v>0</v>
      </c>
      <c r="F216" s="95">
        <f t="shared" si="21"/>
        <v>0</v>
      </c>
      <c r="G216" s="165">
        <f t="shared" si="21"/>
        <v>0</v>
      </c>
      <c r="H216" s="41"/>
      <c r="I216" s="41"/>
      <c r="J216" s="41"/>
      <c r="K216" s="41"/>
      <c r="L216" s="70"/>
      <c r="M216" s="67"/>
    </row>
    <row r="217" spans="3:14" s="69" customFormat="1" ht="23.25" customHeight="1" thickBot="1" x14ac:dyDescent="0.3">
      <c r="C217" s="162" t="s">
        <v>560</v>
      </c>
      <c r="D217" s="163">
        <f>SUM(D215:D216)</f>
        <v>0</v>
      </c>
      <c r="E217" s="163">
        <f t="shared" ref="E217:G217" si="22">SUM(E215:E216)</f>
        <v>0</v>
      </c>
      <c r="F217" s="163">
        <f t="shared" si="22"/>
        <v>0</v>
      </c>
      <c r="G217" s="94">
        <f t="shared" si="22"/>
        <v>0</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'Report for Submission'!$G$200</xm:f>
            <x14:dxf>
              <font>
                <color rgb="FF9C0006"/>
              </font>
              <fill>
                <patternFill>
                  <bgColor rgb="FFFFC7CE"/>
                </patternFill>
              </fill>
            </x14:dxf>
          </x14:cfRule>
          <xm:sqref>G217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70" t="s">
        <v>28</v>
      </c>
      <c r="C2" s="1"/>
      <c r="D2" s="1"/>
      <c r="E2" s="1"/>
      <c r="F2" s="1"/>
    </row>
    <row r="3" spans="2:6" x14ac:dyDescent="0.25">
      <c r="B3" s="171"/>
    </row>
    <row r="4" spans="2:6" ht="30.75" customHeight="1" x14ac:dyDescent="0.25">
      <c r="B4" s="172" t="s">
        <v>21</v>
      </c>
    </row>
    <row r="5" spans="2:6" ht="30.75" customHeight="1" x14ac:dyDescent="0.25">
      <c r="B5" s="172"/>
    </row>
    <row r="6" spans="2:6" ht="60" x14ac:dyDescent="0.25">
      <c r="B6" s="172" t="s">
        <v>22</v>
      </c>
    </row>
    <row r="7" spans="2:6" x14ac:dyDescent="0.25">
      <c r="B7" s="172"/>
    </row>
    <row r="8" spans="2:6" ht="60" x14ac:dyDescent="0.25">
      <c r="B8" s="172" t="s">
        <v>23</v>
      </c>
    </row>
    <row r="9" spans="2:6" x14ac:dyDescent="0.25">
      <c r="B9" s="172"/>
    </row>
    <row r="10" spans="2:6" ht="60" x14ac:dyDescent="0.25">
      <c r="B10" s="172" t="s">
        <v>24</v>
      </c>
    </row>
    <row r="11" spans="2:6" x14ac:dyDescent="0.25">
      <c r="B11" s="172"/>
    </row>
    <row r="12" spans="2:6" ht="30" x14ac:dyDescent="0.25">
      <c r="B12" s="172" t="s">
        <v>25</v>
      </c>
    </row>
    <row r="13" spans="2:6" x14ac:dyDescent="0.25">
      <c r="B13" s="172"/>
    </row>
    <row r="14" spans="2:6" ht="60" x14ac:dyDescent="0.25">
      <c r="B14" s="172" t="s">
        <v>26</v>
      </c>
    </row>
    <row r="15" spans="2:6" x14ac:dyDescent="0.25">
      <c r="B15" s="172"/>
    </row>
    <row r="16" spans="2:6" ht="45.75" thickBot="1" x14ac:dyDescent="0.3">
      <c r="B16" s="173" t="s">
        <v>27</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B496AD64770644DB982EE53F123D8FE" ma:contentTypeVersion="13" ma:contentTypeDescription="Create a new document." ma:contentTypeScope="" ma:versionID="c26eeb1f6b126403cd78c297c8f4e2aa">
  <xsd:schema xmlns:xsd="http://www.w3.org/2001/XMLSchema" xmlns:xs="http://www.w3.org/2001/XMLSchema" xmlns:p="http://schemas.microsoft.com/office/2006/metadata/properties" xmlns:ns3="7496eb93-52a4-4cd1-babf-1a5bbae5bc0c" xmlns:ns4="9a920613-a61f-46df-ab76-8aca17db7e74" targetNamespace="http://schemas.microsoft.com/office/2006/metadata/properties" ma:root="true" ma:fieldsID="bc4dbbd0bc953c945722c525d468f30e" ns3:_="" ns4:_="">
    <xsd:import namespace="7496eb93-52a4-4cd1-babf-1a5bbae5bc0c"/>
    <xsd:import namespace="9a920613-a61f-46df-ab76-8aca17db7e7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6eb93-52a4-4cd1-babf-1a5bbae5bc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920613-a61f-46df-ab76-8aca17db7e7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C03B03-1C50-4D71-8652-5D490B3FF628}">
  <ds:schemaRefs>
    <ds:schemaRef ds:uri="http://schemas.microsoft.com/sharepoint/v3/contenttype/forms"/>
  </ds:schemaRefs>
</ds:datastoreItem>
</file>

<file path=customXml/itemProps2.xml><?xml version="1.0" encoding="utf-8"?>
<ds:datastoreItem xmlns:ds="http://schemas.openxmlformats.org/officeDocument/2006/customXml" ds:itemID="{2B557DE1-FBDC-4FF6-A26A-103B5EF267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96eb93-52a4-4cd1-babf-1a5bbae5bc0c"/>
    <ds:schemaRef ds:uri="9a920613-a61f-46df-ab76-8aca17db7e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E3DDEE-F56C-4617-8D4F-A20B01B0142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9a920613-a61f-46df-ab76-8aca17db7e74"/>
    <ds:schemaRef ds:uri="7496eb93-52a4-4cd1-babf-1a5bbae5bc0c"/>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AAA 8 Jun Org</vt:lpstr>
      <vt:lpstr>AAA-09.11.2020</vt:lpstr>
      <vt:lpstr>Manual Breakdown+AAA 2020</vt:lpstr>
      <vt:lpstr>Manual Breakdown+AAA 2019</vt:lpstr>
      <vt:lpstr>Data for Pivot</vt:lpstr>
      <vt:lpstr>Report for Submission</vt:lpstr>
      <vt:lpstr>Prog Support Cost 2019</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Fairooza Cader</cp:lastModifiedBy>
  <cp:lastPrinted>2017-12-11T22:51:21Z</cp:lastPrinted>
  <dcterms:created xsi:type="dcterms:W3CDTF">2017-11-15T21:17:43Z</dcterms:created>
  <dcterms:modified xsi:type="dcterms:W3CDTF">2021-06-11T07:22:25Z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0x010100CB496AD64770644DB982EE53F123D8FE</vt:lpwstr>
  </property>
</Properties>
</file>