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<sst xmlns="http://schemas.openxmlformats.org/spreadsheetml/2006/main" count="117" uniqueCount="53">
  <si>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CATEGORY</t>
  </si>
  <si>
    <t>UN WOMEN</t>
  </si>
  <si>
    <t>TOTAL</t>
  </si>
  <si>
    <t>1. Staff and other personnel</t>
  </si>
  <si>
    <t xml:space="preserve">2. Supplies, </t>
  </si>
  <si>
    <t xml:space="preserve">3. Equipment, Vehicles, and Furniture </t>
  </si>
  <si>
    <t>4. Contractual services</t>
  </si>
  <si>
    <t>5. Travel</t>
  </si>
  <si>
    <t>6. Transfers and Grants to Counterparts</t>
  </si>
  <si>
    <t>7. Direct Costs</t>
  </si>
  <si>
    <t>Total Direct costs of the Action</t>
  </si>
  <si>
    <t>8. Indirect costs (7%)</t>
  </si>
  <si>
    <t>Total Eligible costs of the Action</t>
  </si>
  <si>
    <t>COMMITMENTS</t>
  </si>
  <si>
    <t>TOTAL APPROVED BUDGET</t>
  </si>
  <si>
    <t>8. Indirect costs (7%)**</t>
  </si>
  <si>
    <t>All amounts in US$.</t>
  </si>
  <si>
    <t>UNDP</t>
  </si>
  <si>
    <t>UNFPA</t>
  </si>
  <si>
    <t>UNICEF</t>
  </si>
  <si>
    <t>EXPENDITURE INCURRED</t>
  </si>
  <si>
    <r>
      <t xml:space="preserve">MPTF Project ID: </t>
    </r>
    <r>
      <rPr>
        <b/>
        <sz val="12"/>
        <color indexed="10"/>
        <rFont val="Calibri"/>
        <family val="2"/>
      </rPr>
      <t>PLEASE UPDATE</t>
    </r>
  </si>
  <si>
    <r>
      <t xml:space="preserve">Programme: </t>
    </r>
    <r>
      <rPr>
        <b/>
        <sz val="12"/>
        <color indexed="10"/>
        <rFont val="Calibri"/>
        <family val="2"/>
      </rPr>
      <t>PLEASE UPDATE</t>
    </r>
  </si>
  <si>
    <r>
      <t xml:space="preserve">APPROVED BUDGET </t>
    </r>
    <r>
      <rPr>
        <b/>
        <u val="single"/>
        <sz val="10"/>
        <rFont val="Calibri"/>
        <family val="2"/>
      </rPr>
      <t>as per Programme Document</t>
    </r>
  </si>
  <si>
    <r>
      <t xml:space="preserve">APPROVED BUDGET </t>
    </r>
    <r>
      <rPr>
        <b/>
        <u val="singleAccounting"/>
        <sz val="10"/>
        <rFont val="Calibri"/>
        <family val="2"/>
      </rPr>
      <t>as per Programme Document</t>
    </r>
  </si>
  <si>
    <r>
      <t>TOTAL EXPENDITURE                 (</t>
    </r>
    <r>
      <rPr>
        <b/>
        <sz val="9"/>
        <color indexed="8"/>
        <rFont val="Calibri"/>
        <family val="2"/>
      </rPr>
      <t>incl. commitments</t>
    </r>
    <r>
      <rPr>
        <b/>
        <sz val="10"/>
        <color indexed="8"/>
        <rFont val="Calibri"/>
        <family val="2"/>
      </rPr>
      <t>)</t>
    </r>
  </si>
  <si>
    <t>Signature RUNO1</t>
  </si>
  <si>
    <t>Signature RUNO2</t>
  </si>
  <si>
    <t>Signature RUNO3</t>
  </si>
  <si>
    <t>Signature RUNO4</t>
  </si>
  <si>
    <r>
      <t xml:space="preserve">RUNOs CONTRIBUTION </t>
    </r>
    <r>
      <rPr>
        <b/>
        <u val="single"/>
        <sz val="11"/>
        <color indexed="60"/>
        <rFont val="Calibri"/>
        <family val="2"/>
      </rPr>
      <t>only</t>
    </r>
  </si>
  <si>
    <t>8. Indirect costs (7%)*</t>
  </si>
  <si>
    <t>* Indirect Cost of Expenditure represents 7% calculated of SPOTLIGHT (EU) contribution to the Action only</t>
  </si>
  <si>
    <t>GRAND TOTAL (EU and UN CONTRIBUTION)</t>
  </si>
  <si>
    <t>UN Women</t>
  </si>
  <si>
    <t>Total</t>
  </si>
  <si>
    <t>Expenditure + committed</t>
  </si>
  <si>
    <t>RUNO</t>
  </si>
  <si>
    <t>% delivery</t>
  </si>
  <si>
    <t>Weighted delivery</t>
  </si>
  <si>
    <r>
      <rPr>
        <u val="single"/>
        <sz val="10"/>
        <color indexed="60"/>
        <rFont val="Calibri"/>
        <family val="2"/>
      </rPr>
      <t>*</t>
    </r>
    <r>
      <rPr>
        <u val="single"/>
        <sz val="10"/>
        <color indexed="30"/>
        <rFont val="Calibri"/>
        <family val="2"/>
      </rPr>
      <t>please update from MPTF Gateway (http://mptf.undp.org/factsheet/fund/SIF00 )</t>
    </r>
  </si>
  <si>
    <r>
      <t>Total received</t>
    </r>
    <r>
      <rPr>
        <b/>
        <sz val="11"/>
        <color indexed="60"/>
        <rFont val="Calibri"/>
        <family val="2"/>
      </rPr>
      <t>*</t>
    </r>
  </si>
  <si>
    <t>Delivery Rate</t>
  </si>
  <si>
    <t xml:space="preserve">EXPENDITURE </t>
  </si>
  <si>
    <r>
      <t>TOTAL (</t>
    </r>
    <r>
      <rPr>
        <b/>
        <u val="single"/>
        <sz val="14"/>
        <rFont val="Calibri"/>
        <family val="2"/>
      </rPr>
      <t xml:space="preserve">EU FUNDING) </t>
    </r>
    <r>
      <rPr>
        <b/>
        <u val="single"/>
        <sz val="14"/>
        <color indexed="60"/>
        <rFont val="Calibri"/>
        <family val="2"/>
      </rPr>
      <t>only</t>
    </r>
  </si>
  <si>
    <r>
      <t xml:space="preserve">SPOTLIGHT (EU FUNDING) </t>
    </r>
    <r>
      <rPr>
        <b/>
        <u val="single"/>
        <sz val="14"/>
        <color indexed="60"/>
        <rFont val="Calibri"/>
        <family val="2"/>
      </rPr>
      <t>only</t>
    </r>
  </si>
  <si>
    <r>
      <t xml:space="preserve">SPOTLIGHT COUNTRY PROGRAMME </t>
    </r>
    <r>
      <rPr>
        <b/>
        <u val="single"/>
        <sz val="12"/>
        <rFont val="Arial"/>
        <family val="2"/>
      </rPr>
      <t>PROVISIONAL</t>
    </r>
    <r>
      <rPr>
        <b/>
        <sz val="12"/>
        <rFont val="Arial"/>
        <family val="2"/>
      </rPr>
      <t xml:space="preserve"> FINANCIAL REPORT as of _________</t>
    </r>
  </si>
  <si>
    <t>click on your country and then on the + sign</t>
  </si>
  <si>
    <t>RUNO1 Country Representative</t>
  </si>
  <si>
    <t>RUNO2 Country Representative</t>
  </si>
  <si>
    <t>RUNO3 Country Representative</t>
  </si>
  <si>
    <t>RUNO4 Country Representative</t>
  </si>
  <si>
    <t>name and date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</si>
</sst>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</numFmts>
  <fonts count="70">
    <font>
      <sz val="10"/>
      <name val="Arial"/>
      <family val="0"/>
    </font>
    <font>
      <b/>
      <sz val="12"/>
      <color indexed="18"/>
      <name val="Arial"/>
      <family val="0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name val="Calibri"/>
      <family val="2"/>
    </font>
    <font>
      <b/>
      <sz val="12"/>
      <color indexed="10"/>
      <name val="Calibri"/>
      <family val="2"/>
    </font>
    <font>
      <b/>
      <u val="singleAccounting"/>
      <sz val="10"/>
      <name val="Calibri"/>
      <family val="2"/>
    </font>
    <font>
      <b/>
      <u val="single"/>
      <sz val="11"/>
      <color indexed="60"/>
      <name val="Calibri"/>
      <family val="2"/>
    </font>
    <font>
      <sz val="14"/>
      <name val="Arial"/>
      <family val="2"/>
    </font>
    <font>
      <b/>
      <u val="single"/>
      <sz val="14"/>
      <color indexed="60"/>
      <name val="Calibri"/>
      <family val="2"/>
    </font>
    <font>
      <u val="single"/>
      <sz val="10"/>
      <color indexed="30"/>
      <name val="Calibri"/>
      <family val="2"/>
    </font>
    <font>
      <u val="single"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3" fontId="66" fillId="33" borderId="10" xfId="42" applyFont="1" applyFill="1" applyBorder="1" applyAlignment="1">
      <alignment horizontal="center" vertical="center" wrapText="1"/>
    </xf>
    <xf numFmtId="43" fontId="67" fillId="0" borderId="11" xfId="42" applyFont="1" applyBorder="1" applyAlignment="1">
      <alignment vertical="center" wrapText="1"/>
    </xf>
    <xf numFmtId="43" fontId="67" fillId="0" borderId="12" xfId="42" applyFont="1" applyBorder="1" applyAlignment="1">
      <alignment vertical="center" wrapText="1"/>
    </xf>
    <xf numFmtId="170" fontId="66" fillId="0" borderId="13" xfId="42" applyNumberFormat="1" applyFont="1" applyBorder="1" applyAlignment="1">
      <alignment vertical="center" wrapText="1"/>
    </xf>
    <xf numFmtId="170" fontId="66" fillId="0" borderId="14" xfId="42" applyNumberFormat="1" applyFont="1" applyBorder="1" applyAlignment="1">
      <alignment vertical="center" wrapText="1"/>
    </xf>
    <xf numFmtId="43" fontId="68" fillId="34" borderId="15" xfId="42" applyFont="1" applyFill="1" applyBorder="1" applyAlignment="1">
      <alignment vertical="center" wrapText="1"/>
    </xf>
    <xf numFmtId="170" fontId="68" fillId="34" borderId="16" xfId="42" applyNumberFormat="1" applyFont="1" applyFill="1" applyBorder="1" applyAlignment="1">
      <alignment vertical="center" wrapText="1"/>
    </xf>
    <xf numFmtId="170" fontId="68" fillId="34" borderId="17" xfId="42" applyNumberFormat="1" applyFont="1" applyFill="1" applyBorder="1" applyAlignment="1">
      <alignment vertical="center" wrapText="1"/>
    </xf>
    <xf numFmtId="43" fontId="66" fillId="0" borderId="18" xfId="42" applyFont="1" applyBorder="1" applyAlignment="1">
      <alignment vertical="center" wrapText="1"/>
    </xf>
    <xf numFmtId="170" fontId="66" fillId="0" borderId="0" xfId="42" applyNumberFormat="1" applyFont="1" applyBorder="1" applyAlignment="1">
      <alignment vertical="center" wrapText="1"/>
    </xf>
    <xf numFmtId="170" fontId="66" fillId="0" borderId="19" xfId="42" applyNumberFormat="1" applyFont="1" applyBorder="1" applyAlignment="1">
      <alignment vertical="center" wrapText="1"/>
    </xf>
    <xf numFmtId="43" fontId="67" fillId="0" borderId="20" xfId="42" applyFont="1" applyBorder="1" applyAlignment="1">
      <alignment vertical="center" wrapText="1"/>
    </xf>
    <xf numFmtId="43" fontId="67" fillId="0" borderId="21" xfId="42" applyFont="1" applyBorder="1" applyAlignment="1">
      <alignment vertical="center" wrapText="1"/>
    </xf>
    <xf numFmtId="43" fontId="68" fillId="34" borderId="22" xfId="42" applyFont="1" applyFill="1" applyBorder="1" applyAlignment="1">
      <alignment vertical="center" wrapText="1"/>
    </xf>
    <xf numFmtId="43" fontId="68" fillId="34" borderId="23" xfId="42" applyFont="1" applyFill="1" applyBorder="1" applyAlignment="1">
      <alignment vertical="center" wrapText="1"/>
    </xf>
    <xf numFmtId="43" fontId="66" fillId="0" borderId="20" xfId="42" applyFont="1" applyBorder="1" applyAlignment="1">
      <alignment vertical="center" wrapText="1"/>
    </xf>
    <xf numFmtId="170" fontId="35" fillId="0" borderId="0" xfId="0" applyNumberFormat="1" applyFont="1" applyAlignment="1">
      <alignment/>
    </xf>
    <xf numFmtId="43" fontId="68" fillId="33" borderId="20" xfId="4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170" fontId="68" fillId="34" borderId="24" xfId="42" applyNumberFormat="1" applyFont="1" applyFill="1" applyBorder="1" applyAlignment="1">
      <alignment vertical="center" wrapText="1"/>
    </xf>
    <xf numFmtId="170" fontId="68" fillId="34" borderId="25" xfId="42" applyNumberFormat="1" applyFont="1" applyFill="1" applyBorder="1" applyAlignment="1">
      <alignment vertical="center" wrapText="1"/>
    </xf>
    <xf numFmtId="43" fontId="66" fillId="33" borderId="26" xfId="42" applyFont="1" applyFill="1" applyBorder="1" applyAlignment="1">
      <alignment horizontal="center" vertical="center" wrapText="1"/>
    </xf>
    <xf numFmtId="43" fontId="66" fillId="33" borderId="27" xfId="42" applyFont="1" applyFill="1" applyBorder="1" applyAlignment="1">
      <alignment horizontal="center" vertical="center" wrapText="1"/>
    </xf>
    <xf numFmtId="43" fontId="66" fillId="33" borderId="28" xfId="42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70" fontId="68" fillId="34" borderId="29" xfId="42" applyNumberFormat="1" applyFont="1" applyFill="1" applyBorder="1" applyAlignment="1">
      <alignment vertical="center" wrapText="1"/>
    </xf>
    <xf numFmtId="43" fontId="66" fillId="33" borderId="30" xfId="42" applyFont="1" applyFill="1" applyBorder="1" applyAlignment="1">
      <alignment horizontal="center" vertical="center" wrapText="1"/>
    </xf>
    <xf numFmtId="170" fontId="66" fillId="0" borderId="31" xfId="42" applyNumberFormat="1" applyFont="1" applyBorder="1" applyAlignment="1">
      <alignment vertical="center" wrapText="1"/>
    </xf>
    <xf numFmtId="170" fontId="66" fillId="0" borderId="32" xfId="42" applyNumberFormat="1" applyFont="1" applyBorder="1" applyAlignment="1">
      <alignment vertical="center" wrapText="1"/>
    </xf>
    <xf numFmtId="43" fontId="68" fillId="33" borderId="33" xfId="42" applyFont="1" applyFill="1" applyBorder="1" applyAlignment="1">
      <alignment horizontal="center" vertical="center" wrapText="1"/>
    </xf>
    <xf numFmtId="170" fontId="68" fillId="34" borderId="34" xfId="42" applyNumberFormat="1" applyFont="1" applyFill="1" applyBorder="1" applyAlignment="1">
      <alignment vertical="center" wrapText="1"/>
    </xf>
    <xf numFmtId="170" fontId="68" fillId="34" borderId="35" xfId="42" applyNumberFormat="1" applyFont="1" applyFill="1" applyBorder="1" applyAlignment="1">
      <alignment vertical="center" wrapText="1"/>
    </xf>
    <xf numFmtId="170" fontId="66" fillId="0" borderId="23" xfId="44" applyNumberFormat="1" applyFont="1" applyFill="1" applyBorder="1" applyAlignment="1">
      <alignment vertical="center" wrapText="1"/>
    </xf>
    <xf numFmtId="170" fontId="66" fillId="0" borderId="36" xfId="44" applyNumberFormat="1" applyFont="1" applyFill="1" applyBorder="1" applyAlignment="1">
      <alignment vertical="center" wrapText="1"/>
    </xf>
    <xf numFmtId="170" fontId="66" fillId="0" borderId="37" xfId="44" applyNumberFormat="1" applyFont="1" applyFill="1" applyBorder="1" applyAlignment="1">
      <alignment vertical="center" wrapText="1"/>
    </xf>
    <xf numFmtId="170" fontId="66" fillId="0" borderId="38" xfId="44" applyNumberFormat="1" applyFont="1" applyFill="1" applyBorder="1" applyAlignment="1">
      <alignment vertical="center" wrapText="1"/>
    </xf>
    <xf numFmtId="170" fontId="66" fillId="0" borderId="39" xfId="44" applyNumberFormat="1" applyFont="1" applyFill="1" applyBorder="1" applyAlignment="1">
      <alignment vertical="center" wrapText="1"/>
    </xf>
    <xf numFmtId="170" fontId="66" fillId="0" borderId="40" xfId="44" applyNumberFormat="1" applyFont="1" applyFill="1" applyBorder="1" applyAlignment="1">
      <alignment vertical="center" wrapText="1"/>
    </xf>
    <xf numFmtId="170" fontId="68" fillId="34" borderId="41" xfId="42" applyNumberFormat="1" applyFont="1" applyFill="1" applyBorder="1" applyAlignment="1">
      <alignment vertical="center" wrapText="1"/>
    </xf>
    <xf numFmtId="170" fontId="68" fillId="34" borderId="22" xfId="42" applyNumberFormat="1" applyFont="1" applyFill="1" applyBorder="1" applyAlignment="1">
      <alignment vertical="center" wrapText="1"/>
    </xf>
    <xf numFmtId="170" fontId="66" fillId="0" borderId="23" xfId="42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170" fontId="4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4" fillId="35" borderId="22" xfId="0" applyFont="1" applyFill="1" applyBorder="1" applyAlignment="1">
      <alignment/>
    </xf>
    <xf numFmtId="170" fontId="64" fillId="35" borderId="17" xfId="42" applyNumberFormat="1" applyFont="1" applyFill="1" applyBorder="1" applyAlignment="1">
      <alignment/>
    </xf>
    <xf numFmtId="0" fontId="35" fillId="0" borderId="23" xfId="0" applyFont="1" applyBorder="1" applyAlignment="1">
      <alignment/>
    </xf>
    <xf numFmtId="170" fontId="35" fillId="0" borderId="42" xfId="42" applyNumberFormat="1" applyFont="1" applyBorder="1" applyAlignment="1">
      <alignment/>
    </xf>
    <xf numFmtId="0" fontId="69" fillId="0" borderId="0" xfId="54" applyFont="1" applyAlignment="1">
      <alignment/>
    </xf>
    <xf numFmtId="0" fontId="64" fillId="0" borderId="43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170" fontId="35" fillId="0" borderId="34" xfId="42" applyNumberFormat="1" applyFont="1" applyBorder="1" applyAlignment="1">
      <alignment/>
    </xf>
    <xf numFmtId="0" fontId="64" fillId="0" borderId="45" xfId="0" applyFont="1" applyBorder="1" applyAlignment="1">
      <alignment horizontal="center" vertical="center" wrapText="1"/>
    </xf>
    <xf numFmtId="170" fontId="64" fillId="35" borderId="35" xfId="42" applyNumberFormat="1" applyFont="1" applyFill="1" applyBorder="1" applyAlignment="1">
      <alignment/>
    </xf>
    <xf numFmtId="9" fontId="35" fillId="0" borderId="42" xfId="60" applyFont="1" applyBorder="1" applyAlignment="1">
      <alignment/>
    </xf>
    <xf numFmtId="0" fontId="64" fillId="36" borderId="0" xfId="0" applyFont="1" applyFill="1" applyBorder="1" applyAlignment="1">
      <alignment/>
    </xf>
    <xf numFmtId="170" fontId="35" fillId="0" borderId="0" xfId="0" applyNumberFormat="1" applyFont="1" applyBorder="1" applyAlignment="1">
      <alignment/>
    </xf>
    <xf numFmtId="9" fontId="64" fillId="37" borderId="15" xfId="60" applyFont="1" applyFill="1" applyBorder="1" applyAlignment="1">
      <alignment/>
    </xf>
    <xf numFmtId="0" fontId="35" fillId="0" borderId="46" xfId="0" applyFont="1" applyBorder="1" applyAlignment="1">
      <alignment/>
    </xf>
    <xf numFmtId="170" fontId="35" fillId="0" borderId="47" xfId="42" applyNumberFormat="1" applyFont="1" applyBorder="1" applyAlignment="1">
      <alignment/>
    </xf>
    <xf numFmtId="170" fontId="35" fillId="0" borderId="48" xfId="42" applyNumberFormat="1" applyFont="1" applyBorder="1" applyAlignment="1">
      <alignment/>
    </xf>
    <xf numFmtId="9" fontId="35" fillId="0" borderId="48" xfId="60" applyFont="1" applyBorder="1" applyAlignment="1">
      <alignment/>
    </xf>
    <xf numFmtId="0" fontId="14" fillId="0" borderId="0" xfId="0" applyFont="1" applyAlignment="1">
      <alignment/>
    </xf>
    <xf numFmtId="170" fontId="68" fillId="34" borderId="22" xfId="42" applyNumberFormat="1" applyFont="1" applyFill="1" applyBorder="1" applyAlignment="1">
      <alignment horizontal="center" vertical="center" wrapText="1"/>
    </xf>
    <xf numFmtId="170" fontId="68" fillId="34" borderId="16" xfId="42" applyNumberFormat="1" applyFont="1" applyFill="1" applyBorder="1" applyAlignment="1">
      <alignment horizontal="center" vertical="center" wrapText="1"/>
    </xf>
    <xf numFmtId="170" fontId="68" fillId="33" borderId="27" xfId="42" applyNumberFormat="1" applyFont="1" applyFill="1" applyBorder="1" applyAlignment="1">
      <alignment horizontal="center" vertical="center" wrapText="1"/>
    </xf>
    <xf numFmtId="170" fontId="68" fillId="33" borderId="49" xfId="42" applyNumberFormat="1" applyFont="1" applyFill="1" applyBorder="1" applyAlignment="1">
      <alignment horizontal="center" vertical="center" wrapText="1"/>
    </xf>
    <xf numFmtId="170" fontId="66" fillId="0" borderId="46" xfId="42" applyNumberFormat="1" applyFont="1" applyBorder="1" applyAlignment="1">
      <alignment horizontal="center" vertical="center" wrapText="1"/>
    </xf>
    <xf numFmtId="170" fontId="66" fillId="0" borderId="50" xfId="42" applyNumberFormat="1" applyFont="1" applyBorder="1" applyAlignment="1">
      <alignment horizontal="center" vertical="center" wrapText="1"/>
    </xf>
    <xf numFmtId="170" fontId="66" fillId="0" borderId="51" xfId="42" applyNumberFormat="1" applyFont="1" applyBorder="1" applyAlignment="1">
      <alignment horizontal="center" vertical="center" wrapText="1"/>
    </xf>
    <xf numFmtId="170" fontId="66" fillId="0" borderId="48" xfId="42" applyNumberFormat="1" applyFont="1" applyBorder="1" applyAlignment="1">
      <alignment horizontal="center" vertical="center" wrapText="1"/>
    </xf>
    <xf numFmtId="170" fontId="68" fillId="34" borderId="52" xfId="42" applyNumberFormat="1" applyFont="1" applyFill="1" applyBorder="1" applyAlignment="1">
      <alignment horizontal="center" vertical="center" wrapText="1"/>
    </xf>
    <xf numFmtId="170" fontId="68" fillId="34" borderId="53" xfId="42" applyNumberFormat="1" applyFont="1" applyFill="1" applyBorder="1" applyAlignment="1">
      <alignment horizontal="center" vertical="center" wrapText="1"/>
    </xf>
    <xf numFmtId="170" fontId="66" fillId="0" borderId="37" xfId="42" applyNumberFormat="1" applyFont="1" applyBorder="1" applyAlignment="1">
      <alignment horizontal="center" vertical="center" wrapText="1"/>
    </xf>
    <xf numFmtId="170" fontId="66" fillId="0" borderId="25" xfId="42" applyNumberFormat="1" applyFont="1" applyBorder="1" applyAlignment="1">
      <alignment horizontal="center" vertical="center" wrapText="1"/>
    </xf>
    <xf numFmtId="170" fontId="68" fillId="34" borderId="54" xfId="42" applyNumberFormat="1" applyFont="1" applyFill="1" applyBorder="1" applyAlignment="1">
      <alignment horizontal="center" vertical="center" wrapText="1"/>
    </xf>
    <xf numFmtId="170" fontId="68" fillId="34" borderId="55" xfId="42" applyNumberFormat="1" applyFont="1" applyFill="1" applyBorder="1" applyAlignment="1">
      <alignment horizontal="center" vertical="center" wrapText="1"/>
    </xf>
    <xf numFmtId="170" fontId="66" fillId="0" borderId="20" xfId="42" applyNumberFormat="1" applyFont="1" applyBorder="1" applyAlignment="1">
      <alignment horizontal="center" vertical="center" wrapText="1"/>
    </xf>
    <xf numFmtId="170" fontId="66" fillId="0" borderId="56" xfId="42" applyNumberFormat="1" applyFont="1" applyBorder="1" applyAlignment="1">
      <alignment horizontal="center" vertical="center" wrapText="1"/>
    </xf>
    <xf numFmtId="170" fontId="68" fillId="33" borderId="30" xfId="42" applyNumberFormat="1" applyFont="1" applyFill="1" applyBorder="1" applyAlignment="1">
      <alignment horizontal="center" vertical="center" wrapText="1"/>
    </xf>
    <xf numFmtId="170" fontId="68" fillId="33" borderId="57" xfId="42" applyNumberFormat="1" applyFont="1" applyFill="1" applyBorder="1" applyAlignment="1">
      <alignment horizontal="center" vertical="center" wrapText="1"/>
    </xf>
    <xf numFmtId="170" fontId="43" fillId="0" borderId="49" xfId="0" applyNumberFormat="1" applyFont="1" applyBorder="1" applyAlignment="1">
      <alignment horizontal="center" vertical="center"/>
    </xf>
    <xf numFmtId="170" fontId="43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0" fontId="68" fillId="34" borderId="29" xfId="42" applyNumberFormat="1" applyFont="1" applyFill="1" applyBorder="1" applyAlignment="1">
      <alignment horizontal="center" vertical="center" wrapText="1"/>
    </xf>
    <xf numFmtId="170" fontId="68" fillId="34" borderId="17" xfId="42" applyNumberFormat="1" applyFont="1" applyFill="1" applyBorder="1" applyAlignment="1">
      <alignment horizontal="center" vertical="center" wrapText="1"/>
    </xf>
    <xf numFmtId="170" fontId="43" fillId="0" borderId="27" xfId="0" applyNumberFormat="1" applyFont="1" applyBorder="1" applyAlignment="1">
      <alignment horizontal="center" vertical="center"/>
    </xf>
    <xf numFmtId="43" fontId="67" fillId="0" borderId="21" xfId="42" applyFont="1" applyBorder="1" applyAlignment="1">
      <alignment horizontal="left" vertical="center" wrapText="1"/>
    </xf>
    <xf numFmtId="43" fontId="67" fillId="0" borderId="13" xfId="42" applyFont="1" applyBorder="1" applyAlignment="1">
      <alignment horizontal="left" vertical="center" wrapText="1"/>
    </xf>
    <xf numFmtId="43" fontId="67" fillId="0" borderId="58" xfId="42" applyFont="1" applyBorder="1" applyAlignment="1">
      <alignment horizontal="left" vertical="center" wrapText="1"/>
    </xf>
    <xf numFmtId="43" fontId="68" fillId="34" borderId="22" xfId="42" applyFont="1" applyFill="1" applyBorder="1" applyAlignment="1">
      <alignment horizontal="left" vertical="center" wrapText="1"/>
    </xf>
    <xf numFmtId="43" fontId="68" fillId="34" borderId="16" xfId="42" applyFont="1" applyFill="1" applyBorder="1" applyAlignment="1">
      <alignment horizontal="left" vertical="center" wrapText="1"/>
    </xf>
    <xf numFmtId="43" fontId="68" fillId="34" borderId="17" xfId="42" applyFont="1" applyFill="1" applyBorder="1" applyAlignment="1">
      <alignment horizontal="left" vertical="center" wrapText="1"/>
    </xf>
    <xf numFmtId="43" fontId="67" fillId="0" borderId="23" xfId="42" applyFont="1" applyBorder="1" applyAlignment="1">
      <alignment horizontal="left" vertical="center" wrapText="1"/>
    </xf>
    <xf numFmtId="43" fontId="67" fillId="0" borderId="0" xfId="42" applyFont="1" applyBorder="1" applyAlignment="1">
      <alignment horizontal="left" vertical="center" wrapText="1"/>
    </xf>
    <xf numFmtId="43" fontId="67" fillId="0" borderId="42" xfId="42" applyFont="1" applyBorder="1" applyAlignment="1">
      <alignment horizontal="left" vertical="center" wrapText="1"/>
    </xf>
    <xf numFmtId="43" fontId="68" fillId="33" borderId="20" xfId="42" applyFont="1" applyFill="1" applyBorder="1" applyAlignment="1">
      <alignment horizontal="center" vertical="center" wrapText="1"/>
    </xf>
    <xf numFmtId="43" fontId="68" fillId="33" borderId="56" xfId="42" applyFont="1" applyFill="1" applyBorder="1" applyAlignment="1">
      <alignment horizontal="center" vertical="center" wrapText="1"/>
    </xf>
    <xf numFmtId="43" fontId="68" fillId="33" borderId="25" xfId="42" applyFont="1" applyFill="1" applyBorder="1" applyAlignment="1">
      <alignment horizontal="center" vertical="center" wrapText="1"/>
    </xf>
    <xf numFmtId="43" fontId="67" fillId="0" borderId="20" xfId="42" applyFont="1" applyBorder="1" applyAlignment="1">
      <alignment horizontal="left" vertical="center" wrapText="1"/>
    </xf>
    <xf numFmtId="43" fontId="67" fillId="0" borderId="56" xfId="42" applyFont="1" applyBorder="1" applyAlignment="1">
      <alignment horizontal="left" vertical="center" wrapText="1"/>
    </xf>
    <xf numFmtId="43" fontId="67" fillId="0" borderId="25" xfId="42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35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ptf.undp.org/factsheet/fund/SIF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="90" zoomScaleNormal="90" zoomScalePageLayoutView="0" workbookViewId="0" topLeftCell="A1">
      <selection activeCell="G72" sqref="G72"/>
    </sheetView>
  </sheetViews>
  <sheetFormatPr defaultColWidth="9.140625" defaultRowHeight="12.75" outlineLevelRow="1"/>
  <cols>
    <col min="1" max="1" width="31.57421875" style="0" customWidth="1"/>
    <col min="2" max="4" width="13.28125" style="0" customWidth="1"/>
    <col min="5" max="5" width="13.421875" style="0" customWidth="1"/>
    <col min="6" max="6" width="14.140625" style="0" bestFit="1" customWidth="1"/>
    <col min="7" max="9" width="11.8515625" style="0" customWidth="1"/>
    <col min="10" max="10" width="12.8515625" style="0" customWidth="1"/>
    <col min="11" max="11" width="11.28125" style="0" bestFit="1" customWidth="1"/>
    <col min="12" max="12" width="12.421875" style="0" customWidth="1"/>
    <col min="13" max="13" width="11.421875" style="0" customWidth="1"/>
    <col min="14" max="14" width="12.421875" style="0" customWidth="1"/>
    <col min="15" max="15" width="13.28125" style="0" customWidth="1"/>
    <col min="16" max="16" width="12.421875" style="0" customWidth="1"/>
    <col min="17" max="18" width="9.140625" style="0" customWidth="1"/>
  </cols>
  <sheetData>
    <row r="1" spans="1:11" ht="15.7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6" spans="2:14" ht="22.5" customHeight="1">
      <c r="B6" s="117" t="s">
        <v>46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21"/>
      <c r="N6" s="21"/>
    </row>
    <row r="7" ht="9" customHeight="1"/>
    <row r="8" spans="1:16" ht="15">
      <c r="A8" s="29" t="s">
        <v>21</v>
      </c>
      <c r="B8" s="2"/>
      <c r="C8" s="22"/>
      <c r="D8" s="22"/>
      <c r="E8" s="2"/>
      <c r="F8" s="2"/>
      <c r="G8" s="2"/>
      <c r="H8" s="22"/>
      <c r="I8" s="22"/>
      <c r="J8" s="2"/>
      <c r="K8" s="2"/>
      <c r="L8" s="1"/>
      <c r="M8" s="1"/>
      <c r="N8" s="1"/>
      <c r="O8" s="1"/>
      <c r="P8" s="1"/>
    </row>
    <row r="9" spans="1:16" ht="1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1"/>
      <c r="M9" s="1"/>
      <c r="N9" s="1"/>
      <c r="O9" s="1"/>
      <c r="P9" s="1"/>
    </row>
    <row r="10" spans="1:16" ht="14.25">
      <c r="A10" s="93" t="s">
        <v>16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"/>
      <c r="M10" s="1"/>
      <c r="N10" s="1"/>
      <c r="O10" s="1"/>
      <c r="P10" s="1"/>
    </row>
    <row r="11" spans="1:1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6.5" customHeight="1" thickBot="1">
      <c r="A12" s="69" t="s">
        <v>45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75" customHeight="1" thickBot="1">
      <c r="A13" s="1"/>
      <c r="B13" s="95" t="s">
        <v>23</v>
      </c>
      <c r="C13" s="96"/>
      <c r="D13" s="96"/>
      <c r="E13" s="96"/>
      <c r="F13" s="97"/>
      <c r="G13" s="98" t="s">
        <v>43</v>
      </c>
      <c r="H13" s="96"/>
      <c r="I13" s="96"/>
      <c r="J13" s="96"/>
      <c r="K13" s="97"/>
      <c r="L13" s="96" t="s">
        <v>13</v>
      </c>
      <c r="M13" s="96"/>
      <c r="N13" s="96"/>
      <c r="O13" s="96"/>
      <c r="P13" s="97"/>
    </row>
    <row r="14" spans="1:16" ht="14.25" thickBot="1">
      <c r="A14" s="25" t="s">
        <v>0</v>
      </c>
      <c r="B14" s="26" t="s">
        <v>19</v>
      </c>
      <c r="C14" s="27" t="s">
        <v>17</v>
      </c>
      <c r="D14" s="27" t="s">
        <v>18</v>
      </c>
      <c r="E14" s="31" t="s">
        <v>1</v>
      </c>
      <c r="F14" s="34" t="s">
        <v>2</v>
      </c>
      <c r="G14" s="26" t="s">
        <v>19</v>
      </c>
      <c r="H14" s="27" t="s">
        <v>17</v>
      </c>
      <c r="I14" s="27" t="s">
        <v>18</v>
      </c>
      <c r="J14" s="31" t="s">
        <v>1</v>
      </c>
      <c r="K14" s="34" t="s">
        <v>2</v>
      </c>
      <c r="L14" s="26" t="s">
        <v>19</v>
      </c>
      <c r="M14" s="27" t="s">
        <v>17</v>
      </c>
      <c r="N14" s="27" t="s">
        <v>18</v>
      </c>
      <c r="O14" s="31" t="s">
        <v>1</v>
      </c>
      <c r="P14" s="34" t="s">
        <v>2</v>
      </c>
    </row>
    <row r="15" spans="1:16" ht="13.5">
      <c r="A15" s="4" t="s">
        <v>3</v>
      </c>
      <c r="B15" s="37">
        <v>495713.6</v>
      </c>
      <c r="C15" s="39">
        <v>898776.72</v>
      </c>
      <c r="D15" s="41">
        <v>573464.56</v>
      </c>
      <c r="E15" s="41">
        <v>10000</v>
      </c>
      <c r="F15" s="35">
        <f>SUM(B15:E15)</f>
        <v>1977954.88</v>
      </c>
      <c r="G15" s="12">
        <v>105225.72</v>
      </c>
      <c r="H15" s="13"/>
      <c r="I15" s="13"/>
      <c r="J15" s="32">
        <v>162188.15</v>
      </c>
      <c r="K15" s="35">
        <f>SUM(G15:J15)</f>
        <v>267413.87</v>
      </c>
      <c r="L15" s="12"/>
      <c r="M15" s="13"/>
      <c r="N15" s="13"/>
      <c r="O15" s="32"/>
      <c r="P15" s="35">
        <f aca="true" t="shared" si="0" ref="P15:P21">SUM(L15:O15)</f>
        <v>0</v>
      </c>
    </row>
    <row r="16" spans="1:16" ht="13.5">
      <c r="A16" s="5" t="s">
        <v>4</v>
      </c>
      <c r="B16" s="38">
        <v>0</v>
      </c>
      <c r="C16" s="40">
        <v>44955</v>
      </c>
      <c r="D16" s="42">
        <v>249070</v>
      </c>
      <c r="E16" s="42">
        <v>77666</v>
      </c>
      <c r="F16" s="23">
        <f aca="true" t="shared" si="1" ref="F16:F22">SUM(B16:E16)</f>
        <v>371691</v>
      </c>
      <c r="G16" s="6"/>
      <c r="H16" s="7"/>
      <c r="I16" s="7"/>
      <c r="J16" s="33">
        <v>558.44</v>
      </c>
      <c r="K16" s="23">
        <f aca="true" t="shared" si="2" ref="K16:K22">SUM(G16:J16)</f>
        <v>558.44</v>
      </c>
      <c r="L16" s="6"/>
      <c r="M16" s="7"/>
      <c r="N16" s="7"/>
      <c r="O16" s="33"/>
      <c r="P16" s="23">
        <f t="shared" si="0"/>
        <v>0</v>
      </c>
    </row>
    <row r="17" spans="1:16" ht="13.5">
      <c r="A17" s="5" t="s">
        <v>5</v>
      </c>
      <c r="B17" s="38">
        <v>161000</v>
      </c>
      <c r="C17" s="40">
        <v>610000</v>
      </c>
      <c r="D17" s="42">
        <v>789900</v>
      </c>
      <c r="E17" s="42">
        <v>130000</v>
      </c>
      <c r="F17" s="23">
        <f t="shared" si="1"/>
        <v>1690900</v>
      </c>
      <c r="G17" s="6">
        <v>8268.55</v>
      </c>
      <c r="H17" s="7"/>
      <c r="I17" s="7"/>
      <c r="J17" s="33">
        <v>1684.62</v>
      </c>
      <c r="K17" s="23">
        <f t="shared" si="2"/>
        <v>9953.169999999998</v>
      </c>
      <c r="L17" s="6"/>
      <c r="M17" s="7"/>
      <c r="N17" s="7"/>
      <c r="O17" s="33"/>
      <c r="P17" s="23">
        <f t="shared" si="0"/>
        <v>0</v>
      </c>
    </row>
    <row r="18" spans="1:16" ht="13.5">
      <c r="A18" s="5" t="s">
        <v>6</v>
      </c>
      <c r="B18" s="38">
        <v>635883</v>
      </c>
      <c r="C18" s="40">
        <v>1262910.8435999998</v>
      </c>
      <c r="D18" s="42">
        <v>2081449.8420000002</v>
      </c>
      <c r="E18" s="42">
        <v>1192209.6239999998</v>
      </c>
      <c r="F18" s="23">
        <f t="shared" si="1"/>
        <v>5172453.309599999</v>
      </c>
      <c r="G18" s="6">
        <v>60214.75</v>
      </c>
      <c r="H18" s="7"/>
      <c r="I18" s="7"/>
      <c r="J18" s="33">
        <v>68457.26</v>
      </c>
      <c r="K18" s="23">
        <f t="shared" si="2"/>
        <v>128672.01</v>
      </c>
      <c r="L18" s="6"/>
      <c r="M18" s="7"/>
      <c r="N18" s="7"/>
      <c r="O18" s="33"/>
      <c r="P18" s="23">
        <f t="shared" si="0"/>
        <v>0</v>
      </c>
    </row>
    <row r="19" spans="1:16" ht="13.5">
      <c r="A19" s="5" t="s">
        <v>7</v>
      </c>
      <c r="B19" s="38">
        <v>270000</v>
      </c>
      <c r="C19" s="40">
        <v>308971.22</v>
      </c>
      <c r="D19" s="42">
        <v>324888.94</v>
      </c>
      <c r="E19" s="42">
        <v>371042.004</v>
      </c>
      <c r="F19" s="23">
        <f t="shared" si="1"/>
        <v>1274902.1639999999</v>
      </c>
      <c r="G19" s="6">
        <v>17551.85</v>
      </c>
      <c r="H19" s="7"/>
      <c r="I19" s="7"/>
      <c r="J19" s="33">
        <v>30396.84</v>
      </c>
      <c r="K19" s="23">
        <f t="shared" si="2"/>
        <v>47948.69</v>
      </c>
      <c r="L19" s="6"/>
      <c r="M19" s="7"/>
      <c r="N19" s="7"/>
      <c r="O19" s="33"/>
      <c r="P19" s="23">
        <f t="shared" si="0"/>
        <v>0</v>
      </c>
    </row>
    <row r="20" spans="1:16" ht="13.5">
      <c r="A20" s="5" t="s">
        <v>8</v>
      </c>
      <c r="B20" s="38">
        <v>2000321</v>
      </c>
      <c r="C20" s="40">
        <v>508612.998</v>
      </c>
      <c r="D20" s="42">
        <v>1503977.35</v>
      </c>
      <c r="E20" s="42">
        <v>3659465</v>
      </c>
      <c r="F20" s="23">
        <f t="shared" si="1"/>
        <v>7672376.348</v>
      </c>
      <c r="G20" s="6">
        <v>6274</v>
      </c>
      <c r="H20" s="7"/>
      <c r="I20" s="7"/>
      <c r="J20" s="33"/>
      <c r="K20" s="23">
        <f>SUM(G20:J20)</f>
        <v>6274</v>
      </c>
      <c r="L20" s="6"/>
      <c r="M20" s="7"/>
      <c r="N20" s="7"/>
      <c r="O20" s="33"/>
      <c r="P20" s="23">
        <f t="shared" si="0"/>
        <v>0</v>
      </c>
    </row>
    <row r="21" spans="1:16" ht="13.5">
      <c r="A21" s="5" t="s">
        <v>9</v>
      </c>
      <c r="B21" s="38">
        <v>0</v>
      </c>
      <c r="C21" s="40">
        <v>26350</v>
      </c>
      <c r="D21" s="42">
        <v>301691.48</v>
      </c>
      <c r="E21" s="42">
        <v>203269.8</v>
      </c>
      <c r="F21" s="23">
        <f t="shared" si="1"/>
        <v>531311.28</v>
      </c>
      <c r="G21" s="6">
        <v>24514.1</v>
      </c>
      <c r="H21" s="7"/>
      <c r="I21" s="7"/>
      <c r="J21" s="33">
        <v>42910.48</v>
      </c>
      <c r="K21" s="23">
        <f t="shared" si="2"/>
        <v>67424.58</v>
      </c>
      <c r="L21" s="6"/>
      <c r="M21" s="7"/>
      <c r="N21" s="7"/>
      <c r="O21" s="33"/>
      <c r="P21" s="23">
        <f t="shared" si="0"/>
        <v>0</v>
      </c>
    </row>
    <row r="22" spans="1:16" ht="14.25" thickBot="1">
      <c r="A22" s="8" t="s">
        <v>10</v>
      </c>
      <c r="B22" s="44">
        <f>SUM(B15:B21)</f>
        <v>3562917.6</v>
      </c>
      <c r="C22" s="30">
        <f>SUM(C15:C21)</f>
        <v>3660576.7816</v>
      </c>
      <c r="D22" s="43">
        <f>SUM(D15:D21)</f>
        <v>5824442.172</v>
      </c>
      <c r="E22" s="43">
        <f>SUM(E15:E21)</f>
        <v>5643652.427999999</v>
      </c>
      <c r="F22" s="36">
        <f t="shared" si="1"/>
        <v>18691588.9816</v>
      </c>
      <c r="G22" s="9">
        <f>SUM(G15:G21)</f>
        <v>222048.97000000003</v>
      </c>
      <c r="H22" s="9">
        <f>SUM(H15:H21)</f>
        <v>0</v>
      </c>
      <c r="I22" s="9">
        <f>SUM(I15:I21)</f>
        <v>0</v>
      </c>
      <c r="J22" s="9">
        <f>SUM(J15:J21)</f>
        <v>306195.79</v>
      </c>
      <c r="K22" s="36">
        <f t="shared" si="2"/>
        <v>528244.76</v>
      </c>
      <c r="L22" s="9">
        <f>SUM(L15:L21)</f>
        <v>0</v>
      </c>
      <c r="M22" s="9">
        <f>SUM(M15:M21)</f>
        <v>0</v>
      </c>
      <c r="N22" s="9">
        <f>SUM(N15:N21)</f>
        <v>0</v>
      </c>
      <c r="O22" s="30">
        <f>SUM(O15:O21)</f>
        <v>0</v>
      </c>
      <c r="P22" s="36">
        <f>SUM(P15:P21)</f>
        <v>0</v>
      </c>
    </row>
    <row r="23" spans="1:16" ht="13.5">
      <c r="A23" s="11" t="s">
        <v>11</v>
      </c>
      <c r="B23" s="45">
        <f>B22*7%</f>
        <v>249404.23200000002</v>
      </c>
      <c r="C23" s="12">
        <f>C22*7%</f>
        <v>256240.37471200002</v>
      </c>
      <c r="D23" s="12">
        <f>D22*7%</f>
        <v>407710.95204000006</v>
      </c>
      <c r="E23" s="12">
        <f>E22*7%</f>
        <v>395055.66995999997</v>
      </c>
      <c r="F23" s="24">
        <f>SUM(B23:E23)</f>
        <v>1308411.228712</v>
      </c>
      <c r="G23" s="12">
        <f>G22*7%</f>
        <v>15543.427900000004</v>
      </c>
      <c r="H23" s="12">
        <f>H22*7%</f>
        <v>0</v>
      </c>
      <c r="I23" s="12">
        <f>I22*7%</f>
        <v>0</v>
      </c>
      <c r="J23" s="12">
        <v>103212.74</v>
      </c>
      <c r="K23" s="24">
        <f>SUM(G23:J23)</f>
        <v>118756.16790000001</v>
      </c>
      <c r="L23" s="12">
        <f>L22*7%</f>
        <v>0</v>
      </c>
      <c r="M23" s="12">
        <f>M22*7%</f>
        <v>0</v>
      </c>
      <c r="N23" s="12">
        <f>N22*7%</f>
        <v>0</v>
      </c>
      <c r="O23" s="12">
        <f>O22*7%</f>
        <v>0</v>
      </c>
      <c r="P23" s="24">
        <f>SUM(L23:O23)</f>
        <v>0</v>
      </c>
    </row>
    <row r="24" spans="1:16" ht="14.25" thickBot="1">
      <c r="A24" s="8" t="s">
        <v>12</v>
      </c>
      <c r="B24" s="44">
        <f aca="true" t="shared" si="3" ref="B24:P24">SUM(B22:B23)</f>
        <v>3812321.832</v>
      </c>
      <c r="C24" s="9">
        <f t="shared" si="3"/>
        <v>3916817.156312</v>
      </c>
      <c r="D24" s="9">
        <f t="shared" si="3"/>
        <v>6232153.12404</v>
      </c>
      <c r="E24" s="9">
        <f t="shared" si="3"/>
        <v>6038708.097959999</v>
      </c>
      <c r="F24" s="10">
        <f t="shared" si="3"/>
        <v>20000000.210312</v>
      </c>
      <c r="G24" s="9">
        <f t="shared" si="3"/>
        <v>237592.39790000004</v>
      </c>
      <c r="H24" s="9">
        <f>SUM(H22:H23)</f>
        <v>0</v>
      </c>
      <c r="I24" s="9">
        <f t="shared" si="3"/>
        <v>0</v>
      </c>
      <c r="J24" s="9">
        <f t="shared" si="3"/>
        <v>409408.52999999997</v>
      </c>
      <c r="K24" s="10">
        <f t="shared" si="3"/>
        <v>647000.9279</v>
      </c>
      <c r="L24" s="9">
        <f>SUM(L22:L23)</f>
        <v>0</v>
      </c>
      <c r="M24" s="9">
        <f t="shared" si="3"/>
        <v>0</v>
      </c>
      <c r="N24" s="9">
        <f t="shared" si="3"/>
        <v>0</v>
      </c>
      <c r="O24" s="9">
        <f t="shared" si="3"/>
        <v>0</v>
      </c>
      <c r="P24" s="10">
        <f t="shared" si="3"/>
        <v>0</v>
      </c>
    </row>
    <row r="25" spans="1:16" ht="10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0.75" customHeight="1">
      <c r="A26" s="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7.25" customHeight="1" thickBot="1">
      <c r="A27" s="69" t="s">
        <v>44</v>
      </c>
      <c r="B27" s="48"/>
      <c r="C27" s="48"/>
      <c r="D27" s="48"/>
      <c r="E27" s="48"/>
      <c r="F27" s="19"/>
      <c r="G27" s="47" t="s">
        <v>42</v>
      </c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44.25" customHeight="1" thickBot="1">
      <c r="A28" s="20" t="s">
        <v>0</v>
      </c>
      <c r="B28" s="72" t="s">
        <v>14</v>
      </c>
      <c r="C28" s="73"/>
      <c r="D28" s="86" t="s">
        <v>25</v>
      </c>
      <c r="E28" s="87"/>
      <c r="F28" s="19"/>
      <c r="G28" s="59" t="s">
        <v>37</v>
      </c>
      <c r="H28" s="57" t="s">
        <v>41</v>
      </c>
      <c r="I28" s="56" t="s">
        <v>36</v>
      </c>
      <c r="J28" s="56" t="s">
        <v>38</v>
      </c>
      <c r="K28" s="19"/>
      <c r="L28" s="19"/>
      <c r="M28" s="19"/>
      <c r="N28" s="19"/>
      <c r="O28" s="19"/>
      <c r="P28" s="19"/>
    </row>
    <row r="29" spans="1:16" ht="13.5">
      <c r="A29" s="14" t="s">
        <v>3</v>
      </c>
      <c r="B29" s="74">
        <f aca="true" t="shared" si="4" ref="B29:B35">F15</f>
        <v>1977954.88</v>
      </c>
      <c r="C29" s="75"/>
      <c r="D29" s="76">
        <f>K15+P15</f>
        <v>267413.87</v>
      </c>
      <c r="E29" s="77"/>
      <c r="F29" s="19"/>
      <c r="G29" s="53" t="s">
        <v>34</v>
      </c>
      <c r="H29" s="58">
        <v>2475870</v>
      </c>
      <c r="I29" s="54">
        <f>J24+O24</f>
        <v>409408.52999999997</v>
      </c>
      <c r="J29" s="61">
        <f>I29/H29</f>
        <v>0.16535946152261627</v>
      </c>
      <c r="K29" s="19"/>
      <c r="L29" s="19"/>
      <c r="M29" s="19"/>
      <c r="N29" s="19"/>
      <c r="O29" s="19"/>
      <c r="P29" s="19"/>
    </row>
    <row r="30" spans="1:16" ht="13.5">
      <c r="A30" s="15" t="s">
        <v>4</v>
      </c>
      <c r="B30" s="74">
        <f t="shared" si="4"/>
        <v>371691</v>
      </c>
      <c r="C30" s="75"/>
      <c r="D30" s="76">
        <f aca="true" t="shared" si="5" ref="D30:D35">K16+P16</f>
        <v>558.44</v>
      </c>
      <c r="E30" s="77"/>
      <c r="F30" s="19"/>
      <c r="G30" s="53" t="s">
        <v>18</v>
      </c>
      <c r="H30" s="58">
        <v>2555183</v>
      </c>
      <c r="I30" s="54">
        <f>I24+N24</f>
        <v>0</v>
      </c>
      <c r="J30" s="61">
        <f>I30/H30</f>
        <v>0</v>
      </c>
      <c r="K30" s="19"/>
      <c r="L30" s="19"/>
      <c r="M30" s="19"/>
      <c r="N30" s="19"/>
      <c r="O30" s="19"/>
      <c r="P30" s="19"/>
    </row>
    <row r="31" spans="1:16" ht="13.5">
      <c r="A31" s="15" t="s">
        <v>5</v>
      </c>
      <c r="B31" s="74">
        <f t="shared" si="4"/>
        <v>1690900</v>
      </c>
      <c r="C31" s="75"/>
      <c r="D31" s="76">
        <f t="shared" si="5"/>
        <v>9953.169999999998</v>
      </c>
      <c r="E31" s="77"/>
      <c r="F31" s="19"/>
      <c r="G31" s="53" t="s">
        <v>17</v>
      </c>
      <c r="H31" s="58">
        <f>1605895+180128</f>
        <v>1786023</v>
      </c>
      <c r="I31" s="54">
        <f>+H24+M24</f>
        <v>0</v>
      </c>
      <c r="J31" s="61">
        <f>I31/H31</f>
        <v>0</v>
      </c>
      <c r="K31" s="19"/>
      <c r="L31" s="19"/>
      <c r="M31" s="19"/>
      <c r="N31" s="19"/>
      <c r="O31" s="19"/>
      <c r="P31" s="19"/>
    </row>
    <row r="32" spans="1:16" ht="13.5">
      <c r="A32" s="15" t="s">
        <v>6</v>
      </c>
      <c r="B32" s="74">
        <f t="shared" si="4"/>
        <v>5172453.309599999</v>
      </c>
      <c r="C32" s="75"/>
      <c r="D32" s="76">
        <f t="shared" si="5"/>
        <v>128672.01</v>
      </c>
      <c r="E32" s="77"/>
      <c r="F32" s="19"/>
      <c r="G32" s="65" t="s">
        <v>19</v>
      </c>
      <c r="H32" s="66">
        <v>1563052</v>
      </c>
      <c r="I32" s="67">
        <f>G24+L24</f>
        <v>237592.39790000004</v>
      </c>
      <c r="J32" s="68">
        <f>I32/H32</f>
        <v>0.15200543417621426</v>
      </c>
      <c r="K32" s="19"/>
      <c r="L32" s="19"/>
      <c r="M32" s="19"/>
      <c r="N32" s="19"/>
      <c r="O32" s="19"/>
      <c r="P32" s="19"/>
    </row>
    <row r="33" spans="1:16" ht="15" thickBot="1">
      <c r="A33" s="15" t="s">
        <v>7</v>
      </c>
      <c r="B33" s="74">
        <f t="shared" si="4"/>
        <v>1274902.1639999999</v>
      </c>
      <c r="C33" s="75"/>
      <c r="D33" s="76">
        <f t="shared" si="5"/>
        <v>47948.69</v>
      </c>
      <c r="E33" s="77"/>
      <c r="F33" s="19"/>
      <c r="G33" s="51" t="s">
        <v>35</v>
      </c>
      <c r="H33" s="60">
        <f>SUM(H29:H32)</f>
        <v>8380128</v>
      </c>
      <c r="I33" s="52">
        <f>SUM(I29:I32)</f>
        <v>647000.9279</v>
      </c>
      <c r="J33" s="64">
        <f>I33/H33</f>
        <v>0.07720656867055015</v>
      </c>
      <c r="K33" s="62" t="s">
        <v>39</v>
      </c>
      <c r="L33" s="63"/>
      <c r="M33" s="19"/>
      <c r="N33" s="19"/>
      <c r="O33" s="19"/>
      <c r="P33" s="19"/>
    </row>
    <row r="34" spans="1:16" ht="16.5" customHeight="1">
      <c r="A34" s="15" t="s">
        <v>8</v>
      </c>
      <c r="B34" s="74">
        <f t="shared" si="4"/>
        <v>7672376.348</v>
      </c>
      <c r="C34" s="75"/>
      <c r="D34" s="76">
        <f t="shared" si="5"/>
        <v>6274</v>
      </c>
      <c r="E34" s="77"/>
      <c r="F34" s="19"/>
      <c r="G34" s="55" t="s">
        <v>40</v>
      </c>
      <c r="H34" s="1"/>
      <c r="I34" s="19"/>
      <c r="J34" s="19"/>
      <c r="K34" s="19"/>
      <c r="L34" s="19"/>
      <c r="M34" s="19"/>
      <c r="N34" s="19"/>
      <c r="O34" s="19"/>
      <c r="P34" s="19"/>
    </row>
    <row r="35" spans="1:16" ht="10.5" customHeight="1">
      <c r="A35" s="15" t="s">
        <v>9</v>
      </c>
      <c r="B35" s="74">
        <f t="shared" si="4"/>
        <v>531311.28</v>
      </c>
      <c r="C35" s="75"/>
      <c r="D35" s="76">
        <f t="shared" si="5"/>
        <v>67424.58</v>
      </c>
      <c r="E35" s="77"/>
      <c r="F35" s="19"/>
      <c r="G35" s="118" t="s">
        <v>47</v>
      </c>
      <c r="I35" s="19"/>
      <c r="J35" s="19"/>
      <c r="K35" s="19"/>
      <c r="L35" s="19"/>
      <c r="M35" s="19"/>
      <c r="N35" s="19"/>
      <c r="O35" s="19"/>
      <c r="P35" s="19"/>
    </row>
    <row r="36" spans="1:16" ht="10.5" customHeight="1" thickBot="1">
      <c r="A36" s="17" t="s">
        <v>10</v>
      </c>
      <c r="B36" s="82">
        <f>SUM(B29:C35)</f>
        <v>18691588.9816</v>
      </c>
      <c r="C36" s="83"/>
      <c r="D36" s="78">
        <f>SUM(D29:E35)</f>
        <v>528244.76</v>
      </c>
      <c r="E36" s="79"/>
      <c r="F36" s="19"/>
      <c r="I36" s="19"/>
      <c r="J36" s="19"/>
      <c r="K36" s="19"/>
      <c r="L36" s="19"/>
      <c r="M36" s="19"/>
      <c r="N36" s="19"/>
      <c r="O36" s="19"/>
      <c r="P36" s="19"/>
    </row>
    <row r="37" spans="1:16" ht="10.5" customHeight="1">
      <c r="A37" s="18" t="s">
        <v>15</v>
      </c>
      <c r="B37" s="84">
        <f>F23</f>
        <v>1308411.228712</v>
      </c>
      <c r="C37" s="85"/>
      <c r="D37" s="80">
        <f>K23+P23</f>
        <v>118756.16790000001</v>
      </c>
      <c r="E37" s="81"/>
      <c r="F37" s="19"/>
      <c r="I37" s="19"/>
      <c r="J37" s="19"/>
      <c r="K37" s="19"/>
      <c r="L37" s="19"/>
      <c r="M37" s="19"/>
      <c r="N37" s="19"/>
      <c r="O37" s="19"/>
      <c r="P37" s="19"/>
    </row>
    <row r="38" spans="1:16" ht="10.5" customHeight="1" thickBot="1">
      <c r="A38" s="16" t="s">
        <v>12</v>
      </c>
      <c r="B38" s="70">
        <f>SUM(B36:C37)</f>
        <v>20000000.210312</v>
      </c>
      <c r="C38" s="71"/>
      <c r="D38" s="99">
        <f>SUM(D36:E37)</f>
        <v>647000.9279</v>
      </c>
      <c r="E38" s="10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0.5" customHeight="1">
      <c r="A39" s="1"/>
      <c r="B39" s="19"/>
      <c r="C39" s="19"/>
      <c r="D39" s="19"/>
      <c r="E39" s="19"/>
      <c r="F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 hidden="1" outlineLevel="1" thickBot="1">
      <c r="A40" s="28" t="s">
        <v>30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24" customHeight="1" hidden="1" outlineLevel="1" thickBot="1">
      <c r="A41" s="1"/>
      <c r="B41" s="101" t="s">
        <v>24</v>
      </c>
      <c r="C41" s="88"/>
      <c r="D41" s="88"/>
      <c r="E41" s="88"/>
      <c r="F41" s="88"/>
      <c r="G41" s="101" t="s">
        <v>20</v>
      </c>
      <c r="H41" s="88"/>
      <c r="I41" s="88"/>
      <c r="J41" s="88"/>
      <c r="K41" s="89"/>
      <c r="L41" s="88" t="s">
        <v>13</v>
      </c>
      <c r="M41" s="88"/>
      <c r="N41" s="88"/>
      <c r="O41" s="88"/>
      <c r="P41" s="89"/>
    </row>
    <row r="42" spans="1:16" ht="14.25" hidden="1" outlineLevel="1" thickBot="1">
      <c r="A42" s="3" t="s">
        <v>0</v>
      </c>
      <c r="B42" s="26" t="s">
        <v>19</v>
      </c>
      <c r="C42" s="27" t="s">
        <v>17</v>
      </c>
      <c r="D42" s="27" t="s">
        <v>18</v>
      </c>
      <c r="E42" s="31" t="s">
        <v>1</v>
      </c>
      <c r="F42" s="34" t="s">
        <v>2</v>
      </c>
      <c r="G42" s="26" t="s">
        <v>19</v>
      </c>
      <c r="H42" s="27" t="s">
        <v>17</v>
      </c>
      <c r="I42" s="27" t="s">
        <v>18</v>
      </c>
      <c r="J42" s="31" t="s">
        <v>1</v>
      </c>
      <c r="K42" s="34" t="s">
        <v>2</v>
      </c>
      <c r="L42" s="26" t="s">
        <v>19</v>
      </c>
      <c r="M42" s="27" t="s">
        <v>17</v>
      </c>
      <c r="N42" s="27" t="s">
        <v>18</v>
      </c>
      <c r="O42" s="31" t="s">
        <v>1</v>
      </c>
      <c r="P42" s="34" t="s">
        <v>2</v>
      </c>
    </row>
    <row r="43" spans="1:16" ht="13.5" hidden="1" outlineLevel="1">
      <c r="A43" s="4" t="s">
        <v>3</v>
      </c>
      <c r="B43" s="12">
        <v>261409.2</v>
      </c>
      <c r="C43" s="13">
        <v>0</v>
      </c>
      <c r="D43" s="13">
        <v>185151.60000000003</v>
      </c>
      <c r="E43" s="32">
        <v>91344</v>
      </c>
      <c r="F43" s="35">
        <f>SUM(B43:E43)</f>
        <v>537904.8</v>
      </c>
      <c r="G43" s="12"/>
      <c r="H43" s="13"/>
      <c r="I43" s="13"/>
      <c r="J43" s="32"/>
      <c r="K43" s="35">
        <f aca="true" t="shared" si="6" ref="K43:K49">SUM(G43:J43)</f>
        <v>0</v>
      </c>
      <c r="L43" s="12"/>
      <c r="M43" s="13"/>
      <c r="N43" s="13"/>
      <c r="O43" s="32"/>
      <c r="P43" s="35">
        <f aca="true" t="shared" si="7" ref="P43:P49">SUM(L43:O43)</f>
        <v>0</v>
      </c>
    </row>
    <row r="44" spans="1:16" ht="13.5" hidden="1" outlineLevel="1">
      <c r="A44" s="5" t="s">
        <v>4</v>
      </c>
      <c r="B44" s="6">
        <v>0</v>
      </c>
      <c r="C44" s="7">
        <v>0</v>
      </c>
      <c r="D44" s="7">
        <v>0</v>
      </c>
      <c r="E44" s="33">
        <v>0</v>
      </c>
      <c r="F44" s="23">
        <f aca="true" t="shared" si="8" ref="F44:F49">SUM(B44:E44)</f>
        <v>0</v>
      </c>
      <c r="G44" s="6"/>
      <c r="H44" s="7"/>
      <c r="I44" s="7"/>
      <c r="J44" s="33"/>
      <c r="K44" s="23">
        <f t="shared" si="6"/>
        <v>0</v>
      </c>
      <c r="L44" s="6"/>
      <c r="M44" s="7"/>
      <c r="N44" s="7"/>
      <c r="O44" s="33"/>
      <c r="P44" s="23">
        <f t="shared" si="7"/>
        <v>0</v>
      </c>
    </row>
    <row r="45" spans="1:16" ht="13.5" hidden="1" outlineLevel="1">
      <c r="A45" s="5" t="s">
        <v>5</v>
      </c>
      <c r="B45" s="6">
        <v>0</v>
      </c>
      <c r="C45" s="7">
        <v>20000</v>
      </c>
      <c r="D45" s="7">
        <v>13333</v>
      </c>
      <c r="E45" s="33">
        <v>0</v>
      </c>
      <c r="F45" s="23">
        <f t="shared" si="8"/>
        <v>33333</v>
      </c>
      <c r="G45" s="6"/>
      <c r="H45" s="7"/>
      <c r="I45" s="7"/>
      <c r="J45" s="33"/>
      <c r="K45" s="23">
        <f t="shared" si="6"/>
        <v>0</v>
      </c>
      <c r="L45" s="6"/>
      <c r="M45" s="7"/>
      <c r="N45" s="7"/>
      <c r="O45" s="33"/>
      <c r="P45" s="23">
        <f t="shared" si="7"/>
        <v>0</v>
      </c>
    </row>
    <row r="46" spans="1:16" ht="13.5" hidden="1" outlineLevel="1">
      <c r="A46" s="5" t="s">
        <v>6</v>
      </c>
      <c r="B46" s="6">
        <v>10000</v>
      </c>
      <c r="C46" s="7">
        <v>80000</v>
      </c>
      <c r="D46" s="7">
        <v>10000</v>
      </c>
      <c r="E46" s="33">
        <v>0</v>
      </c>
      <c r="F46" s="23">
        <f t="shared" si="8"/>
        <v>100000</v>
      </c>
      <c r="G46" s="6"/>
      <c r="H46" s="7"/>
      <c r="I46" s="7"/>
      <c r="J46" s="33"/>
      <c r="K46" s="23">
        <f t="shared" si="6"/>
        <v>0</v>
      </c>
      <c r="L46" s="6"/>
      <c r="M46" s="7"/>
      <c r="N46" s="7"/>
      <c r="O46" s="33"/>
      <c r="P46" s="23">
        <f t="shared" si="7"/>
        <v>0</v>
      </c>
    </row>
    <row r="47" spans="1:16" ht="13.5" hidden="1" outlineLevel="1">
      <c r="A47" s="5" t="s">
        <v>7</v>
      </c>
      <c r="B47" s="6">
        <v>0</v>
      </c>
      <c r="C47" s="7">
        <v>5000</v>
      </c>
      <c r="D47" s="7">
        <v>0</v>
      </c>
      <c r="E47" s="33">
        <v>0</v>
      </c>
      <c r="F47" s="23">
        <f t="shared" si="8"/>
        <v>5000</v>
      </c>
      <c r="G47" s="6"/>
      <c r="H47" s="7"/>
      <c r="I47" s="7"/>
      <c r="J47" s="33"/>
      <c r="K47" s="23">
        <f t="shared" si="6"/>
        <v>0</v>
      </c>
      <c r="L47" s="6"/>
      <c r="M47" s="7"/>
      <c r="N47" s="7"/>
      <c r="O47" s="33"/>
      <c r="P47" s="23">
        <f t="shared" si="7"/>
        <v>0</v>
      </c>
    </row>
    <row r="48" spans="1:16" ht="13.5" hidden="1" outlineLevel="1">
      <c r="A48" s="5" t="s">
        <v>8</v>
      </c>
      <c r="B48" s="6">
        <v>15000</v>
      </c>
      <c r="C48" s="7">
        <v>40000</v>
      </c>
      <c r="D48" s="7">
        <v>170000</v>
      </c>
      <c r="E48" s="33">
        <v>0</v>
      </c>
      <c r="F48" s="23">
        <f t="shared" si="8"/>
        <v>225000</v>
      </c>
      <c r="G48" s="6"/>
      <c r="H48" s="7"/>
      <c r="I48" s="7"/>
      <c r="J48" s="33"/>
      <c r="K48" s="23">
        <f t="shared" si="6"/>
        <v>0</v>
      </c>
      <c r="L48" s="6"/>
      <c r="M48" s="7"/>
      <c r="N48" s="7"/>
      <c r="O48" s="33"/>
      <c r="P48" s="23">
        <f t="shared" si="7"/>
        <v>0</v>
      </c>
    </row>
    <row r="49" spans="1:16" ht="13.5" hidden="1" outlineLevel="1">
      <c r="A49" s="5" t="s">
        <v>9</v>
      </c>
      <c r="B49" s="6">
        <v>0</v>
      </c>
      <c r="C49" s="7">
        <v>0</v>
      </c>
      <c r="D49" s="7">
        <v>0</v>
      </c>
      <c r="E49" s="33">
        <v>0</v>
      </c>
      <c r="F49" s="23">
        <f t="shared" si="8"/>
        <v>0</v>
      </c>
      <c r="G49" s="6"/>
      <c r="H49" s="7"/>
      <c r="I49" s="7"/>
      <c r="J49" s="33"/>
      <c r="K49" s="23">
        <f t="shared" si="6"/>
        <v>0</v>
      </c>
      <c r="L49" s="6"/>
      <c r="M49" s="7"/>
      <c r="N49" s="7"/>
      <c r="O49" s="33"/>
      <c r="P49" s="23">
        <f t="shared" si="7"/>
        <v>0</v>
      </c>
    </row>
    <row r="50" spans="1:16" ht="14.25" hidden="1" outlineLevel="1" thickBot="1">
      <c r="A50" s="8" t="s">
        <v>10</v>
      </c>
      <c r="B50" s="9">
        <f aca="true" t="shared" si="9" ref="B50:P50">SUM(B43:B49)</f>
        <v>286409.2</v>
      </c>
      <c r="C50" s="9">
        <f t="shared" si="9"/>
        <v>145000</v>
      </c>
      <c r="D50" s="9">
        <f t="shared" si="9"/>
        <v>378484.60000000003</v>
      </c>
      <c r="E50" s="30">
        <f t="shared" si="9"/>
        <v>91344</v>
      </c>
      <c r="F50" s="36">
        <f t="shared" si="9"/>
        <v>901237.8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30">
        <f t="shared" si="9"/>
        <v>0</v>
      </c>
      <c r="K50" s="36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30">
        <f t="shared" si="9"/>
        <v>0</v>
      </c>
      <c r="P50" s="36">
        <f t="shared" si="9"/>
        <v>0</v>
      </c>
    </row>
    <row r="51" spans="1:16" ht="13.5" hidden="1" outlineLevel="1">
      <c r="A51" s="11"/>
      <c r="B51" s="12"/>
      <c r="C51" s="12"/>
      <c r="D51" s="12"/>
      <c r="E51" s="12"/>
      <c r="F51" s="24"/>
      <c r="G51" s="12"/>
      <c r="H51" s="12"/>
      <c r="I51" s="12"/>
      <c r="J51" s="12"/>
      <c r="K51" s="24"/>
      <c r="L51" s="12"/>
      <c r="M51" s="12"/>
      <c r="N51" s="12"/>
      <c r="O51" s="12"/>
      <c r="P51" s="24"/>
    </row>
    <row r="52" spans="1:16" ht="14.25" hidden="1" outlineLevel="1" thickBot="1">
      <c r="A52" s="8" t="s">
        <v>12</v>
      </c>
      <c r="B52" s="9">
        <f aca="true" t="shared" si="10" ref="B52:P52">SUM(B50:B51)</f>
        <v>286409.2</v>
      </c>
      <c r="C52" s="9">
        <f t="shared" si="10"/>
        <v>145000</v>
      </c>
      <c r="D52" s="9">
        <f t="shared" si="10"/>
        <v>378484.60000000003</v>
      </c>
      <c r="E52" s="9">
        <f t="shared" si="10"/>
        <v>91344</v>
      </c>
      <c r="F52" s="10">
        <f t="shared" si="10"/>
        <v>901237.8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  <c r="K52" s="10">
        <f t="shared" si="10"/>
        <v>0</v>
      </c>
      <c r="L52" s="9">
        <f t="shared" si="10"/>
        <v>0</v>
      </c>
      <c r="M52" s="9">
        <f t="shared" si="10"/>
        <v>0</v>
      </c>
      <c r="N52" s="9">
        <f t="shared" si="10"/>
        <v>0</v>
      </c>
      <c r="O52" s="9">
        <f t="shared" si="10"/>
        <v>0</v>
      </c>
      <c r="P52" s="10">
        <f t="shared" si="10"/>
        <v>0</v>
      </c>
    </row>
    <row r="53" spans="1:16" ht="13.5" hidden="1" outlineLevel="1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49" customFormat="1" ht="18" hidden="1" outlineLevel="1" thickBot="1">
      <c r="A54" s="47" t="s">
        <v>33</v>
      </c>
      <c r="B54" s="48"/>
      <c r="C54" s="48"/>
      <c r="D54" s="48"/>
      <c r="E54" s="48"/>
      <c r="F54" s="48"/>
      <c r="G54" s="48"/>
      <c r="O54" s="48"/>
      <c r="P54" s="48"/>
    </row>
    <row r="55" spans="1:7" ht="30" customHeight="1" hidden="1" outlineLevel="1" thickBot="1">
      <c r="A55" s="111" t="s">
        <v>0</v>
      </c>
      <c r="B55" s="112"/>
      <c r="C55" s="113"/>
      <c r="D55" s="72" t="s">
        <v>14</v>
      </c>
      <c r="E55" s="73"/>
      <c r="F55" s="86" t="s">
        <v>25</v>
      </c>
      <c r="G55" s="87"/>
    </row>
    <row r="56" spans="1:7" ht="14.25" customHeight="1" hidden="1" outlineLevel="1">
      <c r="A56" s="114" t="s">
        <v>3</v>
      </c>
      <c r="B56" s="115"/>
      <c r="C56" s="116"/>
      <c r="D56" s="74">
        <f aca="true" t="shared" si="11" ref="D56:D62">F15+F43</f>
        <v>2515859.6799999997</v>
      </c>
      <c r="E56" s="75"/>
      <c r="F56" s="76">
        <f aca="true" t="shared" si="12" ref="F56:F62">K15+P15+K43+P43</f>
        <v>267413.87</v>
      </c>
      <c r="G56" s="77"/>
    </row>
    <row r="57" spans="1:7" ht="13.5" hidden="1" outlineLevel="1">
      <c r="A57" s="102" t="s">
        <v>4</v>
      </c>
      <c r="B57" s="103"/>
      <c r="C57" s="104"/>
      <c r="D57" s="74">
        <f t="shared" si="11"/>
        <v>371691</v>
      </c>
      <c r="E57" s="75"/>
      <c r="F57" s="76">
        <f t="shared" si="12"/>
        <v>558.44</v>
      </c>
      <c r="G57" s="77"/>
    </row>
    <row r="58" spans="1:7" ht="13.5" hidden="1" outlineLevel="1">
      <c r="A58" s="102" t="s">
        <v>5</v>
      </c>
      <c r="B58" s="103"/>
      <c r="C58" s="104"/>
      <c r="D58" s="74">
        <f t="shared" si="11"/>
        <v>1724233</v>
      </c>
      <c r="E58" s="75"/>
      <c r="F58" s="76">
        <f t="shared" si="12"/>
        <v>9953.169999999998</v>
      </c>
      <c r="G58" s="77"/>
    </row>
    <row r="59" spans="1:7" ht="13.5" hidden="1" outlineLevel="1">
      <c r="A59" s="102" t="s">
        <v>6</v>
      </c>
      <c r="B59" s="103"/>
      <c r="C59" s="104"/>
      <c r="D59" s="74">
        <f t="shared" si="11"/>
        <v>5272453.309599999</v>
      </c>
      <c r="E59" s="75"/>
      <c r="F59" s="76">
        <f t="shared" si="12"/>
        <v>128672.01</v>
      </c>
      <c r="G59" s="77"/>
    </row>
    <row r="60" spans="1:7" ht="13.5" hidden="1" outlineLevel="1">
      <c r="A60" s="102" t="s">
        <v>7</v>
      </c>
      <c r="B60" s="103"/>
      <c r="C60" s="104"/>
      <c r="D60" s="74">
        <f t="shared" si="11"/>
        <v>1279902.1639999999</v>
      </c>
      <c r="E60" s="75"/>
      <c r="F60" s="76">
        <f t="shared" si="12"/>
        <v>47948.69</v>
      </c>
      <c r="G60" s="77"/>
    </row>
    <row r="61" spans="1:7" ht="15.75" customHeight="1" hidden="1" outlineLevel="1">
      <c r="A61" s="102" t="s">
        <v>8</v>
      </c>
      <c r="B61" s="103"/>
      <c r="C61" s="104"/>
      <c r="D61" s="74">
        <f t="shared" si="11"/>
        <v>7897376.348</v>
      </c>
      <c r="E61" s="75"/>
      <c r="F61" s="76">
        <f t="shared" si="12"/>
        <v>6274</v>
      </c>
      <c r="G61" s="77"/>
    </row>
    <row r="62" spans="1:7" ht="13.5" hidden="1" outlineLevel="1">
      <c r="A62" s="102" t="s">
        <v>9</v>
      </c>
      <c r="B62" s="103"/>
      <c r="C62" s="104"/>
      <c r="D62" s="74">
        <f t="shared" si="11"/>
        <v>531311.28</v>
      </c>
      <c r="E62" s="75"/>
      <c r="F62" s="76">
        <f t="shared" si="12"/>
        <v>67424.58</v>
      </c>
      <c r="G62" s="77"/>
    </row>
    <row r="63" spans="1:7" ht="13.5" customHeight="1" hidden="1" outlineLevel="1" thickBot="1">
      <c r="A63" s="105" t="s">
        <v>10</v>
      </c>
      <c r="B63" s="106"/>
      <c r="C63" s="107"/>
      <c r="D63" s="82">
        <f>SUM(D56:E62)</f>
        <v>19592826.781600002</v>
      </c>
      <c r="E63" s="83"/>
      <c r="F63" s="78">
        <f>SUM(F56:G62)</f>
        <v>528244.76</v>
      </c>
      <c r="G63" s="79"/>
    </row>
    <row r="64" spans="1:7" ht="12.75" customHeight="1" hidden="1" outlineLevel="1">
      <c r="A64" s="108" t="s">
        <v>31</v>
      </c>
      <c r="B64" s="109"/>
      <c r="C64" s="110"/>
      <c r="D64" s="84">
        <f>F23</f>
        <v>1308411.228712</v>
      </c>
      <c r="E64" s="85"/>
      <c r="F64" s="80">
        <f>K23+P23</f>
        <v>118756.16790000001</v>
      </c>
      <c r="G64" s="81"/>
    </row>
    <row r="65" spans="1:7" ht="13.5" customHeight="1" hidden="1" outlineLevel="1" thickBot="1">
      <c r="A65" s="105" t="s">
        <v>12</v>
      </c>
      <c r="B65" s="106"/>
      <c r="C65" s="107"/>
      <c r="D65" s="70">
        <f>SUM(D63:E64)</f>
        <v>20901238.010312002</v>
      </c>
      <c r="E65" s="71"/>
      <c r="F65" s="99">
        <f>SUM(F63:G64)</f>
        <v>647000.9279</v>
      </c>
      <c r="G65" s="100"/>
    </row>
    <row r="66" ht="13.5" hidden="1" outlineLevel="1">
      <c r="A66" s="1" t="s">
        <v>32</v>
      </c>
    </row>
    <row r="67" ht="14.25" customHeight="1" collapsed="1">
      <c r="H67" s="50"/>
    </row>
    <row r="68" ht="9.75" customHeight="1"/>
    <row r="69" spans="1:6" ht="21" customHeight="1">
      <c r="A69" s="46" t="s">
        <v>26</v>
      </c>
      <c r="B69" s="46"/>
      <c r="C69" s="46" t="s">
        <v>48</v>
      </c>
      <c r="D69" s="46"/>
      <c r="F69" s="46" t="s">
        <v>52</v>
      </c>
    </row>
    <row r="70" spans="1:6" ht="27" customHeight="1">
      <c r="A70" s="46" t="s">
        <v>27</v>
      </c>
      <c r="B70" s="46"/>
      <c r="C70" s="46" t="s">
        <v>49</v>
      </c>
      <c r="D70" s="46"/>
      <c r="F70" s="46" t="s">
        <v>52</v>
      </c>
    </row>
    <row r="71" spans="1:6" ht="30" customHeight="1">
      <c r="A71" s="46" t="s">
        <v>28</v>
      </c>
      <c r="B71" s="46"/>
      <c r="C71" s="46" t="s">
        <v>50</v>
      </c>
      <c r="D71" s="46"/>
      <c r="F71" s="46" t="s">
        <v>52</v>
      </c>
    </row>
    <row r="72" spans="1:6" ht="29.25" customHeight="1">
      <c r="A72" s="46" t="s">
        <v>29</v>
      </c>
      <c r="B72" s="46"/>
      <c r="C72" s="46" t="s">
        <v>51</v>
      </c>
      <c r="D72" s="46"/>
      <c r="F72" s="46" t="s">
        <v>52</v>
      </c>
    </row>
  </sheetData>
  <sheetProtection/>
  <mergeCells count="66">
    <mergeCell ref="A55:C55"/>
    <mergeCell ref="A56:C56"/>
    <mergeCell ref="A57:C57"/>
    <mergeCell ref="A58:C58"/>
    <mergeCell ref="A59:C59"/>
    <mergeCell ref="D55:E55"/>
    <mergeCell ref="D56:E56"/>
    <mergeCell ref="D57:E57"/>
    <mergeCell ref="D58:E58"/>
    <mergeCell ref="D59:E59"/>
    <mergeCell ref="A63:C63"/>
    <mergeCell ref="A64:C64"/>
    <mergeCell ref="A65:C65"/>
    <mergeCell ref="D61:E61"/>
    <mergeCell ref="D62:E62"/>
    <mergeCell ref="D63:E63"/>
    <mergeCell ref="D64:E64"/>
    <mergeCell ref="D65:E65"/>
    <mergeCell ref="F58:G58"/>
    <mergeCell ref="F59:G59"/>
    <mergeCell ref="F60:G60"/>
    <mergeCell ref="A60:C60"/>
    <mergeCell ref="A61:C61"/>
    <mergeCell ref="A62:C62"/>
    <mergeCell ref="D60:E60"/>
    <mergeCell ref="F61:G61"/>
    <mergeCell ref="F62:G62"/>
    <mergeCell ref="F63:G63"/>
    <mergeCell ref="F64:G64"/>
    <mergeCell ref="F65:G65"/>
    <mergeCell ref="B41:F41"/>
    <mergeCell ref="G41:K41"/>
    <mergeCell ref="F55:G55"/>
    <mergeCell ref="F56:G56"/>
    <mergeCell ref="F57:G57"/>
    <mergeCell ref="L41:P41"/>
    <mergeCell ref="A1:K1"/>
    <mergeCell ref="A2:K2"/>
    <mergeCell ref="A10:K10"/>
    <mergeCell ref="A9:K9"/>
    <mergeCell ref="B13:F13"/>
    <mergeCell ref="B6:L6"/>
    <mergeCell ref="G13:K13"/>
    <mergeCell ref="L13:P13"/>
    <mergeCell ref="D38:E38"/>
    <mergeCell ref="D28:E28"/>
    <mergeCell ref="D29:E29"/>
    <mergeCell ref="D30:E30"/>
    <mergeCell ref="D31:E31"/>
    <mergeCell ref="D32:E32"/>
    <mergeCell ref="B33:C33"/>
    <mergeCell ref="D33:E33"/>
    <mergeCell ref="D34:E34"/>
    <mergeCell ref="D35:E35"/>
    <mergeCell ref="D36:E36"/>
    <mergeCell ref="D37:E3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</mergeCells>
  <conditionalFormatting sqref="J33">
    <cfRule type="cellIs" priority="1" dxfId="1" operator="lessThan" stopIfTrue="1">
      <formula>0.7</formula>
    </cfRule>
    <cfRule type="cellIs" priority="2" dxfId="0" operator="greaterThan" stopIfTrue="1">
      <formula>0.7</formula>
    </cfRule>
  </conditionalFormatting>
  <hyperlinks>
    <hyperlink ref="G34" r:id="rId1" display="from MPTF Gateway (http://mptf.undp.org/factsheet/fund/SIF00 )"/>
  </hyperlinks>
  <printOptions horizontalCentered="1" verticalCentered="1"/>
  <pageMargins left="0" right="0" top="0.15" bottom="0.15" header="0.05" footer="0.05"/>
  <pageSetup fitToHeight="0" fitToWidth="1" horizontalDpi="600" verticalDpi="600" orientation="landscape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Dementiev</dc:creator>
  <cp:keywords/>
  <dc:description/>
  <cp:lastModifiedBy>Maria Teresa Benito Lopez</cp:lastModifiedBy>
  <cp:lastPrinted>2020-02-25T13:28:51Z</cp:lastPrinted>
  <dcterms:created xsi:type="dcterms:W3CDTF">2018-11-21T21:41:14Z</dcterms:created>
  <dcterms:modified xsi:type="dcterms:W3CDTF">2020-02-28T01:58:19Z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