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5200" windowHeight="6820" activeTab="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state="hidden" r:id="rId6"/>
    <sheet name="Sheet2" sheetId="7" state="hidden" r:id="rId7"/>
  </sheets>
  <externalReferences>
    <externalReference r:id="rId10"/>
  </externalReferences>
  <definedNames/>
  <calcPr fullCalcOnLoad="1"/>
</workbook>
</file>

<file path=xl/sharedStrings.xml><?xml version="1.0" encoding="utf-8"?>
<sst xmlns="http://schemas.openxmlformats.org/spreadsheetml/2006/main" count="884" uniqueCount="683">
  <si>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</si>
  <si>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</si>
  <si>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</si>
  <si>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</si>
  <si>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</si>
  <si>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</si>
  <si>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</si>
  <si>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</si>
  <si>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</si>
  <si>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</si>
  <si>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</si>
  <si>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</si>
  <si>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</si>
  <si>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</si>
  <si>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</si>
  <si>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</si>
  <si>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</si>
  <si>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</si>
  <si>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</si>
  <si>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</si>
  <si>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</si>
  <si>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</si>
  <si>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</si>
  <si>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</si>
  <si>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</si>
  <si>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</si>
  <si>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</si>
  <si>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</si>
  <si>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</si>
  <si>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</si>
  <si>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</si>
  <si>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</si>
  <si>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</si>
  <si>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</si>
  <si>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</si>
  <si>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</si>
  <si>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</si>
  <si>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</si>
  <si>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</si>
  <si>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</si>
  <si>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</si>
  <si>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</si>
  <si>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</si>
  <si>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</si>
  <si>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</si>
  <si>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</si>
  <si>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</si>
  <si>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</si>
  <si>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</si>
  <si>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</si>
  <si>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</si>
  <si>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</si>
  <si>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</si>
  <si>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</si>
  <si>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</si>
  <si>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</si>
  <si>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</si>
  <si>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</si>
  <si>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</si>
  <si>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</si>
  <si>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</si>
  <si>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</si>
  <si>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</si>
  <si>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</si>
  <si>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</si>
  <si>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</si>
  <si>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</si>
  <si>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</si>
  <si>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</si>
  <si>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</si>
  <si>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</si>
  <si>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</si>
  <si>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</si>
  <si>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</si>
  <si>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</si>
  <si>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</si>
  <si>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</si>
  <si>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</si>
  <si>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</si>
  <si>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</si>
  <si>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</si>
  <si>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</si>
  <si>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</si>
  <si>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</si>
  <si>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</si>
  <si>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</si>
  <si>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</si>
  <si>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</si>
  <si>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</si>
  <si>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</si>
  <si>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</si>
  <si>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</si>
  <si>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</si>
  <si>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</si>
  <si>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</si>
  <si>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</si>
  <si>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</si>
  <si>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</si>
  <si>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</si>
  <si>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</si>
  <si>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</si>
  <si>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</si>
  <si>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</si>
  <si>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</si>
  <si>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</si>
  <si>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</si>
  <si>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</si>
  <si>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</si>
  <si>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</si>
  <si>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</si>
  <si>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</si>
  <si>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</si>
  <si>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</si>
  <si>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</si>
  <si>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</si>
  <si>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</si>
  <si>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</si>
  <si>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</si>
  <si>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</si>
  <si>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</si>
  <si>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</si>
  <si>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</si>
  <si>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</si>
  <si>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</si>
  <si>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</si>
  <si>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</si>
  <si>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</si>
  <si>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</si>
  <si>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</si>
  <si>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</si>
  <si>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</si>
  <si>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</si>
  <si>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</si>
  <si>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</si>
  <si>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</si>
  <si>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</si>
  <si>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</si>
  <si>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</si>
  <si>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</si>
  <si>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</si>
  <si>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</si>
  <si>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</si>
  <si>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</si>
  <si>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</si>
  <si>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</si>
  <si>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</si>
  <si>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</si>
  <si>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</si>
  <si>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</si>
  <si>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</si>
  <si>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</si>
  <si>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</si>
  <si>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</si>
  <si>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</si>
  <si>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</si>
  <si>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</si>
  <si>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</si>
  <si>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</si>
  <si>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</si>
  <si>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</si>
  <si>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</si>
  <si>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</si>
  <si>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</si>
  <si>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</si>
  <si>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</si>
  <si>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</si>
  <si>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</si>
  <si>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</si>
  <si>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</si>
  <si>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</si>
  <si>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</si>
  <si>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</si>
  <si>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</si>
  <si>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</si>
  <si>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</si>
  <si>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</si>
  <si>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</si>
  <si>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</si>
  <si>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</si>
  <si>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</si>
  <si>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</si>
  <si>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</si>
  <si>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</si>
  <si>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</si>
  <si>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</si>
  <si>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</si>
  <si>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</si>
  <si>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</si>
  <si>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</si>
  <si>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</si>
  <si>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</si>
  <si>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</si>
  <si>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</si>
  <si>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</si>
  <si>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</si>
  <si>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</si>
  <si>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</si>
  <si>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</si>
  <si>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</si>
  <si>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</si>
  <si>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</si>
  <si>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</si>
  <si>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</si>
  <si>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</si>
  <si>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</si>
  <si>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</si>
  <si>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</si>
  <si>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</si>
  <si>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</si>
  <si>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</si>
  <si>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</si>
  <si>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</si>
  <si>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</si>
  <si>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</si>
  <si>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</si>
  <si>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</si>
  <si>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</si>
  <si>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</si>
  <si>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</si>
  <si>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</si>
  <si>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</si>
  <si>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</si>
  <si>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</si>
  <si>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</si>
  <si>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</si>
  <si>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</si>
  <si>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</si>
  <si>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</si>
  <si>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</si>
  <si>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</si>
  <si>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</si>
  <si>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</si>
  <si>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</si>
  <si>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</si>
  <si>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</si>
  <si>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</si>
  <si>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</si>
  <si>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</si>
  <si>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</si>
  <si>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</si>
  <si>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</si>
  <si>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</si>
  <si>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</si>
  <si>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</si>
  <si>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</si>
  <si>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</si>
  <si>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</si>
  <si>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</si>
  <si>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</si>
  <si>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</si>
  <si>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</si>
  <si>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</si>
  <si>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</si>
  <si>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</si>
  <si>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</si>
  <si>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</si>
  <si>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</si>
  <si>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</si>
  <si>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</si>
  <si>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</si>
  <si>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</si>
  <si>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</si>
  <si>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</si>
  <si>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</si>
  <si>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</si>
  <si>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</si>
  <si>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</si>
  <si>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</si>
  <si>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</si>
  <si>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</si>
  <si>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</si>
  <si>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</si>
  <si>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</si>
  <si>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</si>
  <si>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</si>
  <si>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</si>
  <si>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</si>
  <si>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</si>
  <si>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</si>
  <si>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</si>
  <si>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</si>
  <si>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</si>
  <si>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</si>
  <si>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</si>
  <si>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</si>
  <si>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</si>
  <si>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</si>
  <si>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</si>
  <si>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</si>
  <si>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</si>
  <si>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</si>
  <si>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</si>
  <si>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</si>
  <si>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</si>
  <si>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</si>
  <si>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</si>
  <si>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</si>
  <si>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</si>
  <si>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</si>
  <si>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</si>
  <si>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</si>
  <si>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</si>
  <si>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</si>
  <si>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</si>
  <si>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</si>
  <si>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</si>
  <si>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</si>
  <si>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</si>
  <si>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</si>
  <si>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</si>
  <si>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</si>
  <si>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</si>
  <si>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</si>
  <si>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</si>
  <si>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</si>
  <si>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</si>
  <si>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</si>
  <si>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</si>
  <si>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</si>
  <si>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</si>
  <si>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</si>
  <si>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</si>
  <si>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</si>
  <si>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</si>
  <si>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</si>
  <si>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</si>
  <si>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</si>
  <si>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</si>
  <si>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</si>
  <si>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</si>
  <si>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</si>
  <si>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</si>
  <si>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</si>
  <si>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</si>
  <si>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</si>
  <si>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</si>
  <si>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</si>
  <si>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</si>
  <si>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</si>
  <si>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</si>
  <si>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</si>
  <si>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</si>
  <si>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</si>
  <si>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</si>
  <si>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</si>
  <si>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</si>
  <si>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</si>
  <si>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</si>
  <si>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</si>
  <si>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</si>
  <si>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</si>
  <si>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</si>
  <si>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</si>
  <si>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</si>
  <si>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</si>
  <si>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</si>
  <si>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</si>
  <si>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</si>
  <si>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</si>
  <si>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</si>
  <si>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</si>
  <si>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</si>
  <si>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</si>
  <si>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</si>
  <si>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</si>
  <si>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</si>
  <si>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</si>
  <si>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</si>
  <si>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</si>
  <si>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</si>
  <si>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</si>
  <si>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</si>
  <si>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</si>
  <si>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</si>
  <si>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</si>
  <si>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</si>
  <si>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</si>
  <si>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</si>
  <si>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</si>
  <si>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</si>
  <si>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</si>
  <si>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</si>
  <si>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</si>
  <si>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</si>
  <si>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</si>
  <si>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</si>
  <si>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</si>
  <si>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</si>
  <si>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</si>
  <si>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</si>
  <si>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</si>
  <si>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</si>
  <si>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</si>
  <si>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</si>
  <si>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</si>
  <si>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</si>
  <si>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</si>
  <si>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</si>
  <si>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</si>
  <si>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</si>
  <si>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</si>
  <si>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</si>
  <si>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</si>
  <si>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</si>
  <si>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</si>
  <si>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</si>
  <si>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</si>
  <si>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</si>
  <si>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</si>
  <si>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</si>
  <si>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</si>
  <si>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</si>
  <si>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</si>
  <si>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</si>
  <si>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</si>
  <si>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</si>
  <si>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</si>
  <si>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</si>
  <si>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</si>
  <si>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</si>
  <si>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</si>
  <si>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</si>
  <si>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</si>
  <si>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</si>
  <si>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</si>
  <si>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</si>
  <si>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</si>
  <si>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</si>
  <si>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</si>
  <si>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</si>
  <si>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</si>
  <si>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</si>
  <si>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</si>
  <si>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</si>
  <si>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</si>
  <si>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</si>
  <si>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</si>
  <si>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</si>
  <si>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</si>
  <si>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</si>
  <si>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</si>
  <si>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</si>
  <si>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</si>
  <si>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</si>
  <si>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</si>
  <si>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</si>
  <si>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</si>
  <si>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</si>
  <si>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</si>
  <si>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</si>
  <si>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</si>
  <si>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</si>
  <si>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</si>
  <si>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</si>
  <si>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</si>
  <si>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</si>
  <si>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</si>
  <si>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</si>
  <si>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</si>
  <si>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</si>
  <si>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</si>
  <si>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</si>
  <si>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</si>
  <si>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</si>
  <si>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</si>
  <si>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</si>
  <si>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</si>
  <si>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</si>
  <si>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</si>
  <si>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</si>
  <si>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</si>
  <si>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</si>
  <si>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</si>
  <si>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</si>
  <si>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</si>
  <si>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</si>
  <si>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</si>
  <si>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</si>
  <si>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</si>
  <si>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</si>
  <si>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</si>
  <si>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</si>
  <si>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</si>
  <si>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</si>
  <si>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</si>
  <si>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</si>
  <si>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</si>
  <si>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</si>
  <si>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</si>
  <si>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</si>
  <si>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</si>
  <si>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</si>
  <si>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</si>
  <si>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</si>
  <si>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</si>
  <si>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</si>
  <si>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</si>
  <si>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</si>
  <si>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</si>
  <si>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</si>
  <si>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</si>
  <si>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</si>
  <si>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</si>
  <si>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</si>
  <si>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</si>
  <si>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</si>
  <si>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</si>
  <si>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</si>
  <si>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</si>
  <si>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</si>
  <si>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</si>
  <si>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</si>
  <si>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</si>
  <si>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</si>
  <si>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</si>
  <si>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</si>
  <si>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</si>
  <si>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</si>
  <si>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</si>
  <si>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</si>
  <si>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</si>
  <si>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</si>
  <si>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</si>
  <si>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</si>
  <si>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</si>
  <si>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</si>
  <si>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</si>
  <si>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</si>
  <si>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</si>
  <si>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</si>
  <si>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</si>
  <si>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</si>
  <si>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</si>
  <si>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</si>
  <si>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</si>
  <si>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</si>
  <si>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</si>
  <si>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</si>
  <si>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</si>
  <si>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</si>
  <si>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</si>
  <si>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</si>
  <si>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</si>
  <si>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</si>
  <si>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</si>
  <si>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</si>
  <si>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</si>
  <si>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</si>
  <si>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</si>
  <si>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</si>
  <si>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</si>
  <si>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</si>
  <si>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</si>
  <si>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</si>
  <si>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</si>
  <si>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</si>
  <si>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</si>
  <si>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</si>
  <si>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</si>
  <si>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</si>
  <si>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</si>
  <si>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</si>
  <si>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</si>
  <si>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</si>
  <si>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</si>
  <si>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</si>
  <si>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</si>
  <si>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</si>
  <si>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</si>
  <si>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</si>
  <si>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</si>
  <si>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</si>
  <si>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</si>
  <si>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</si>
  <si>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</si>
  <si>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</si>
  <si>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</si>
  <si>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</si>
  <si>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</si>
  <si>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</si>
  <si>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</si>
  <si>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</si>
  <si>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</si>
  <si>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</si>
  <si>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</si>
  <si>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</si>
  <si>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</si>
  <si>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</si>
  <si>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</si>
  <si>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</si>
  <si>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</si>
  <si>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</si>
  <si>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</si>
  <si>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</si>
  <si>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</si>
  <si>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</si>
  <si>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</si>
  <si>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</si>
  <si>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rPr>
      <t>(inclut coûts indirects)</t>
    </r>
  </si>
  <si>
    <r>
      <t xml:space="preserve">$ alloué à S&amp;E </t>
    </r>
    <r>
      <rPr>
        <sz val="11"/>
        <color theme="1"/>
        <rFont val="Calibri"/>
        <family val="2"/>
      </rPr>
      <t>(inclut coûts indirects)</t>
    </r>
  </si>
  <si>
    <t>Total des dépenses</t>
  </si>
  <si>
    <t>Taux d'exécution</t>
  </si>
  <si>
    <t>Third Tranche:</t>
  </si>
  <si>
    <t>UNDP</t>
  </si>
  <si>
    <t>Résultat 1 : La coordination, le suivi et évaluation, le rapportage et la communication des résultats du portefeuille du PBF sont assurés par le Secrétariat PBF et permettent une meilleure reddition des comptes et connaissance des interventions</t>
  </si>
  <si>
    <t>Le secretariat PBF est opérationnel</t>
  </si>
  <si>
    <t>Le suivi et évaluation du portefeuille du PBF est assuré</t>
  </si>
  <si>
    <t>Renforcer le plan de communication à travers les campagnes réseaux sociaux et de sensibilisation du public, la réalisation des films documentaires, et la production des supports de communication afin de promouvoir la visibilité des activités du PBF dans le pays et parmi les parties intéressées</t>
  </si>
  <si>
    <t>Assurer le recrutement,maintien et la fonctionnalité de l’Unité de Coordination PBF incluant le personnel, le bureau et les équipements.</t>
  </si>
  <si>
    <t>Le plaidoyer, la communication, le partenariat/création de réseaux et des mécanismes de coordination entre les projets et les partenaires clés sont assurés pour promouvoir une meilleure compréhension et connaissance du programme et de ses résultats au sein des autorités nationales, de la société civile, des bailleurs de fonds et du grand public améliorant la réalisation des résultats stratégiques du portefeuille PBF</t>
  </si>
  <si>
    <t>Documentation, analyse et dissémination des leçons apprises dans le cadre de la mise en œuvre des projets PBF (par le biais d’atelier de mise en œuvre et mini-retraite, etc…)</t>
  </si>
  <si>
    <t>2.1.1: Organisation de réunions régulières du Comité de Pilotage (y compris au niveau technique) pour examiner et évaluer les propositions de projets, leur suivi et évaluation, le progrès de la mise en œuvre de l’ensemble du portefeuille PBF</t>
  </si>
  <si>
    <t>2.1.2 : Identification et réponse aux besoins en renforcements des capacités de supervision et conseils stratégiques et fonctions de S&amp;E des partenaires du PBF tels que le Comité de Pilotage, les partenaires nationaux, les organisations de mise en œuvre, et tout autre partenaire pertinent au PBF</t>
  </si>
  <si>
    <t>2.1.3: Entreprise des examens et de contrôle-qualité des documents relatifs au PBF (y compris des documents de projet et des rapports y relatifs) avant toute soumission au Comité de Pilotage, et Bureau pour la Consolidation de la Paix, afin d’aider les RUNOs/NUNOs à renforcer la qualité des produits, en ligne avec les notes d’orientation du PBF. S’assurer que les questions transversales importantes pour le PBF (telles que le genre) soient prises en compte</t>
  </si>
  <si>
    <t>2.1.4: Identification proactive des questions et défis de consolidation de la paix et les employer pour soutenir et conseiller le rôle du Comité de Pilotage et des partenaires clés du PBF</t>
  </si>
  <si>
    <t xml:space="preserve">2.1.5: Facilitation et organisation de missions de suivi par le Comité de Pilotage pour revoir la mise en œuvre du portefeuille du PBF, tel que requis
</t>
  </si>
  <si>
    <t xml:space="preserve">2.1.6 : Fournir un appui-conseil au management des Nations Unies et au Comité de Pilotage, sur des questions relatives à la consolidation de la paix et s’assurer que les projets financés par le PBF intègrent les bonnes pratiques sur ces questions
</t>
  </si>
  <si>
    <t>Élaboration, et mise à jour, d’une cartographie des acteurs (UN, Gouvernement, OSCs, PTFs) dans le domaine de la consolidation de la paix qui est mise à jour régulièrement et identification des gaps et points d’entrées programmatiques pour les projets du PBF</t>
  </si>
  <si>
    <t xml:space="preserve">Des mécanismes de coordination entre les projets et les partenaires clés sont mis en place pour assurer la réalisation des résultats stratégiques du portefeuille PBF et la cohérence/synergies entre les projets et les activités </t>
  </si>
  <si>
    <t>Facilitation de l’élaboration et la mise à jour périodique de l’analyse de conflits en étroite coordination et en collaboration entre le SNU, le Gouvernement, les OSCs et les PTFs</t>
  </si>
  <si>
    <t>Facilitation des exercices d’élaboration des requêtes d’éligibilité ou renouvèlement de la demande d’éligibilité dans le pays.</t>
  </si>
  <si>
    <t>Sur la base de l’analyse de conflit et de la cartographie, facilitation la coordination et un appui stratégique conséquent pour le développement de projets de qualité en matière de consolidation de la paix en étroite collaboration entre le SNU, le Gouvernement, les OSCs et les PTFs, pour soumission au PBF</t>
  </si>
  <si>
    <t>Appui au rôle de coordination du RC dans le cadre de la programmation stratégique en consolidation de la paix, en étroite collaboration avec les Agences, la Minusma, le Gouvernement et les OSCs et les PTFs</t>
  </si>
  <si>
    <t>Organisation et facilitation de réunions techniques de coordination du portefeuille</t>
  </si>
  <si>
    <t>Activite 1.2.9</t>
  </si>
  <si>
    <t>Activite 1.2.10</t>
  </si>
  <si>
    <t>Activite 1.2.11</t>
  </si>
  <si>
    <t>Activite 1.2.12</t>
  </si>
  <si>
    <t>Activite 1.2.13</t>
  </si>
  <si>
    <t>Activite 1.2.14</t>
  </si>
  <si>
    <t xml:space="preserve">S’assurer de la mise en synergie entre les projets en cours d’élaboration et ceux en cours, non seulement sous financement PBF mais aussi financés par d’autres PTFs </t>
  </si>
  <si>
    <t>S’assurer qu’au moins 15% de l’enveloppe totale du PBF soit allouée aux questions de genre et/ou a un soutien pour l’autonomisation des femmes</t>
  </si>
  <si>
    <t>Renforcement des capacités des agences/organisations récipiendaires et des partenaires en matière d’approches sensibles aux conflits, consolidation de la paix, suivi/évaluation en matière de consolidation de la paix et programmation</t>
  </si>
  <si>
    <t>Organisation, le cas échéant des réunions régionales dans le cadre des projets transfrontaliers et s’assurer de la coordination avec les autres pays impliques</t>
  </si>
  <si>
    <t>Etablissement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</si>
  <si>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Organisatio et facilitation de réunions techniques Genre et jeunesse;</t>
  </si>
  <si>
    <t>Etablissement d’un mécanisme de coordination régulière entre les agences onusienne de mise en œuvre des projets PBF (suggestion réunions mensuelles et plus souvent au besoin)</t>
  </si>
  <si>
    <t>Activite 1.3.9</t>
  </si>
  <si>
    <t>Activite 1.3.10</t>
  </si>
  <si>
    <t>Activite 1.3.11</t>
  </si>
  <si>
    <t>Activite 1.3.12</t>
  </si>
  <si>
    <t>Activite 1.3.13</t>
  </si>
  <si>
    <t>Activite 1.3.14</t>
  </si>
  <si>
    <t>Activite 1.3.15</t>
  </si>
  <si>
    <t>Activite 1.3.16</t>
  </si>
  <si>
    <t>Activite 1.3.17</t>
  </si>
  <si>
    <t>Éditer et diffuser périodiquement les bulletins d’informations sur les interventions phares du PBF au Mali afin de s’assurer que les partenaires de mise en œuvre du portefeuille du PBF et les autres partenaires clés comprennent et s’approprient les orientations et contributions du PBF, y compris les questions de genre, de jeunesse et les demandes et matière de rapportage</t>
  </si>
  <si>
    <t>Analyser et communiquer l’impact humain des résultats du portefeuille, incluant une analyse spécifique de l’impact sur les femmes et les hommes</t>
  </si>
  <si>
    <t xml:space="preserve">Produire le rapport annuel stratégique du PBF au Mali, à travers un processus consultatif, et le soumettre au Bureau du Coordonnateur Résident et, subséquemment au Bureau pour la Consolidation de la Paix à New York, pour le 31décembre de chaque année au plus tard. </t>
  </si>
  <si>
    <t>Appuyer l’élaboration et la dissémination d’un rapport de capitalisation de bonnes pratiques sur la consolidation de la paix à la fin du cycle du portefeuille</t>
  </si>
  <si>
    <t>Assurer une liaison régulière avec PBSO par rapport à la mise en œuvre des projets PBF, l’évolution du contexte politique et les processus de planification au sein du SNU et du Gouvernement en lien avec les activités du PBF</t>
  </si>
  <si>
    <t>Organiser les missions conjointes périodiques de suivi et appuyer les missions de suivi du PBSO</t>
  </si>
  <si>
    <t xml:space="preserve">Organiser des rencontres semestrielles du PBF avec les partenaires de mise en œuvre et autres bailleurs clés afin d’échanger sur les avancées et les défis en matière de consolidation de la paix dans le pays </t>
  </si>
  <si>
    <t>Organiser des missions des supervision inter-agences élargies au siège et appuyer les missions de suivi du PBSO</t>
  </si>
  <si>
    <t>Développer un manuel/système de suivi/évaluation axé sur les résultats incluant les outils et mécanismes nécessaires pour la collecte des données, le rapportage et la communication sur les résultats du portefeuille PBF</t>
  </si>
  <si>
    <t xml:space="preserve">Ebaucher le rapport annuel de progrès du Plan Prioritaire de la Consolidation de la Paix, à travers un processus consultatif, et le soumettre au Comité de Pilotage et, subséquemment au Bureau pour la Consolidation de la Paix à New York, pour le 1er décembre de chaque année au plus tard. </t>
  </si>
  <si>
    <t>Assurer la gestion des connaissances et bonnes pratiques pour les prochaines activités de consolidation de la paix ; assurer que ces leçons apprises soient publiées et communiquées à travers les plateformes adéquates</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</si>
  <si>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</si>
  <si>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Effectuer des missions régulières sur le terrain pour le suivi des projets PBF et produire des rapports de mission à partager avec le RCO et PBSO</t>
  </si>
  <si>
    <t>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t>
  </si>
  <si>
    <t>Fournir un appui technique aux agences et organisations non-Nations Unies récipiendaires pour l’assurance qualité des rapports semestriels, annuels et de clôture des projets (narratifs et financiers), en lien avec les indicateurs établis dans les documents de projet et les données recueillies pendant les visites de terrain.</t>
  </si>
  <si>
    <t>Appuyer le développement et à la mise en œuvre d’un plan de suivi/évaluation de qualité par projet ainsi que le développement et la mise en œuvre d’un plan de suivi/évaluation conjoint entre les projets afin d’accroitre les synergies et éviter les duplications entre les projets PBF, et les autres projets de consolidation de la paix dans le pays.</t>
  </si>
  <si>
    <t>Activite 1.4.9</t>
  </si>
  <si>
    <t>Activite 1.4.10</t>
  </si>
  <si>
    <t>Activite 1.4.11</t>
  </si>
  <si>
    <t xml:space="preserve">Renforcement des capacités des agences récipiendaires et des partenaires en matière d’approches sensibles aux conflits, consolidation de la paix, suivi/évaluation en matière de consolidation de la paix et programmation sensible au genre et aux Droits de l’Homme
</t>
  </si>
  <si>
    <t xml:space="preserve">Analyser et communiquer l’impact humain des résultats de portefeuille, incluant une analyse spécifique de l’impact sur les femmes et les hommes
</t>
  </si>
  <si>
    <t xml:space="preserve">Organisation, le cas échéant des réunions régionales dans le cadre des projets transfrontaliers et s’assurer de la coordination avec les autres pays impliqués
</t>
  </si>
  <si>
    <t xml:space="preserve">S’assurer de la mise en synergie entre les projets en cours d’élaboration et ceux en cours, non seulement sous financement PBF mais aussi financés par d’autres PTF
</t>
  </si>
  <si>
    <t xml:space="preserve">Etablissement d’un mécanisme de coordination régulière au niveau technique (Comités Techniques) entre les agences onusiennes de mise en œuvre, le Gouvernement, la Société Civile et des projets PBF (suggestion, réunions trimestrielles et plus souvent au besoin). Le Secrétariat participera aux réunions techniques des projets qui doivent réunir agences, Gouvernement et partenaires de mise en œuvre
</t>
  </si>
  <si>
    <t xml:space="preserve">Etablissement d’un mécanisme de coordination régulière entre les agences onusiennes de mise en œuvre des projets PBF (suggestion réunions mensuelles et plus souvent au besoin) et des partenaires techniques financiers
</t>
  </si>
  <si>
    <t xml:space="preserve">Documentation, analyse et dissémination des leçons apprises dans le cadre de la mise en œuvre des projets PBF (par le biais d’atelier de mise en œuvre et mini-retraite, etc…)
</t>
  </si>
  <si>
    <t>Appuyer le Système des Nations Unies et autres partenaires à améliorer la visibilité des activités du PBF dans le pays</t>
  </si>
  <si>
    <t>Appuyer les efforts de mobilisation de ressources pour la pérennisation des programmes du PBF (Assurer les effets catalytiques des projets PBF)</t>
  </si>
  <si>
    <t>Le Comité de Pilotage et Bureau du Coordonnateur Résident du Système des Nations Unies sont appuyés afin d’assurer leur rôle d’orientation stratégique, de l’endossement des projets PBF et de suivi et évaluation du portefeuille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</si>
  <si>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</si>
  <si>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</si>
  <si>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 xml:space="preserve">Organisation de missions de supervision inter-agences élargies au siège et appuyer les missions de suivi du PBSO (le cas échéant)
</t>
  </si>
  <si>
    <t xml:space="preserve">Assurer une liaison régulière avec PBSO par rapport a la mise en œuvre des projets PBF, l’évolution du contexte politique et les processus de planification au sein des UN et du Gouvernement en lien avec les activités du PBF
</t>
  </si>
  <si>
    <t>Appuyer le Système des Nations Unies à améliorer la visibilité des activités du PBF dans le pays</t>
  </si>
  <si>
    <t>Développement et mise en œuvre d’une stratégie de mobilisation de ressources pour la pérennisation des programmes du PBF (Assurer les effets catalytiques des projets PBF)</t>
  </si>
  <si>
    <t>Mise en place d’un plan de communication afin de promouvoir la visibilité des activités du PBF dans le pays et parmi les parties intéressées</t>
  </si>
  <si>
    <t>S’assurer que les partenaires de mise en œuvre du portefeuille du PBF et les autres partenaires clé comprennent et s’approprient les orientations du PBF, y compris les questions de genre et les demandes et matière de rapportage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</si>
</sst>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quot;-&quot;??\ _€_-;_-@_-"/>
    <numFmt numFmtId="173" formatCode="_-* #,##0\ _€_-;\-* #,##0\ _€_-;_-* &quot;-&quot;??\ _€_-;_-@_-"/>
    <numFmt numFmtId="174" formatCode="_(&quot;$&quot;* #,##0_);_(&quot;$&quot;* \(#,##0\);_(&quot;$&quot;* &quot;-&quot;??_);_(@_)"/>
    <numFmt numFmtId="175" formatCode="&quot;Vrai&quot;;&quot;Vrai&quot;;&quot;Faux&quot;"/>
    <numFmt numFmtId="176" formatCode="&quot;Actif&quot;;&quot;Actif&quot;;&quot;Inactif&quot;"/>
    <numFmt numFmtId="177" formatCode="[$€-2]\ #,##0.00_);[Red]\([$€-2]\ #,##0.00\)"/>
    <numFmt numFmtId="178" formatCode="&quot; &quot;#,##0.00&quot; &quot;;&quot;-&quot;#,##0.00&quot; &quot;;&quot; -&quot;00&quot; &quot;;&quot; &quot;@&quot; &quot;"/>
    <numFmt numFmtId="179" formatCode="&quot; &quot;#,##0.00000000&quot; &quot;;&quot;-&quot;#,##0.00000000&quot; &quot;;&quot; -&quot;00&quot; &quot;;&quot; &quot;@&quot; &quot;"/>
    <numFmt numFmtId="180" formatCode="&quot; &quot;#,##0.00&quot;   &quot;;&quot;-&quot;#,##0.00&quot;   &quot;;&quot; -&quot;00000000&quot;   &quot;;&quot; &quot;@&quot; &quot;"/>
    <numFmt numFmtId="181" formatCode="&quot; &quot;#,##0.00&quot;   &quot;;&quot;-&quot;#,##0.00&quot;   &quot;;&quot; -&quot;00&quot;   &quot;;&quot; &quot;@&quot; &quot;"/>
    <numFmt numFmtId="182" formatCode="&quot; &quot;#,##0.00&quot; &quot;[$€-40C]&quot; &quot;;&quot;-&quot;#,##0.00&quot; &quot;[$€-40C]&quot; &quot;;&quot; -&quot;00&quot; &quot;[$€-40C]&quot; &quot;;&quot; &quot;@&quot; &quot;"/>
    <numFmt numFmtId="183" formatCode="#,##0&quot; &quot;;&quot;-&quot;#,##0&quot; &quot;"/>
  </numFmts>
  <fonts count="78">
    <font>
      <sz val="11"/>
      <color theme="1"/>
      <name val="Calibri"/>
      <family val="2"/>
    </font>
    <font>
      <sz val="11"/>
      <color indexed="8"/>
      <name val="Calibri"/>
      <family val="2"/>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10"/>
      <name val="Arial"/>
      <family val="2"/>
    </font>
    <font>
      <b/>
      <sz val="11"/>
      <name val="Times New Roman"/>
      <family val="1"/>
    </font>
    <font>
      <sz val="11"/>
      <name val="Times New Roman"/>
      <family val="1"/>
    </font>
    <font>
      <sz val="12"/>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8"/>
      <name val="Calibri"/>
      <family val="2"/>
    </font>
    <font>
      <b/>
      <sz val="12"/>
      <color indexed="8"/>
      <name val="Calibri"/>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28"/>
      <color indexed="8"/>
      <name val="Calibri"/>
      <family val="2"/>
    </font>
    <font>
      <b/>
      <sz val="12"/>
      <color indexed="40"/>
      <name val="Calibri"/>
      <family val="2"/>
    </font>
    <font>
      <b/>
      <sz val="20"/>
      <color indexed="8"/>
      <name val="Calibri"/>
      <family val="2"/>
    </font>
    <font>
      <sz val="12"/>
      <color indexed="8"/>
      <name val="Times New Roman"/>
      <family val="1"/>
    </font>
    <font>
      <sz val="11"/>
      <color indexed="8"/>
      <name val="Times New Roman"/>
      <family val="1"/>
    </font>
    <font>
      <sz val="12"/>
      <name val="Calibri"/>
      <family val="2"/>
    </font>
    <font>
      <b/>
      <sz val="12"/>
      <name val="Calibri"/>
      <family val="2"/>
    </font>
    <font>
      <sz val="12"/>
      <color indexed="30"/>
      <name val="Calibri"/>
      <family val="2"/>
    </font>
    <font>
      <b/>
      <sz val="36"/>
      <color indexed="4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8"/>
      <color theme="1"/>
      <name val="Calibri"/>
      <family val="2"/>
    </font>
    <font>
      <b/>
      <sz val="12"/>
      <color rgb="FF00B0F0"/>
      <name val="Calibri"/>
      <family val="2"/>
    </font>
    <font>
      <b/>
      <sz val="20"/>
      <color theme="1"/>
      <name val="Calibri"/>
      <family val="2"/>
    </font>
    <font>
      <sz val="12"/>
      <color theme="1"/>
      <name val="Times New Roman"/>
      <family val="1"/>
    </font>
    <font>
      <sz val="11"/>
      <color theme="1"/>
      <name val="Times New Roman"/>
      <family val="1"/>
    </font>
    <font>
      <sz val="12"/>
      <color rgb="FF0070C0"/>
      <name val="Calibri"/>
      <family val="2"/>
    </font>
    <font>
      <b/>
      <sz val="36"/>
      <color rgb="FF00B0F0"/>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medium"/>
      <right style="thin"/>
      <top style="medium"/>
      <bottom style="thin"/>
    </border>
    <border>
      <left style="thin"/>
      <right style="medium"/>
      <top style="medium"/>
      <bottom style="thin"/>
    </border>
    <border>
      <left style="medium"/>
      <right/>
      <top style="medium"/>
      <bottom/>
    </border>
    <border>
      <left style="medium"/>
      <right style="thin"/>
      <top style="thin"/>
      <bottom/>
    </border>
    <border>
      <left style="thin"/>
      <right/>
      <top style="thin"/>
      <bottom/>
    </border>
    <border>
      <left style="medium"/>
      <right style="thin"/>
      <top/>
      <bottom style="medium"/>
    </border>
    <border>
      <left style="thin"/>
      <right style="thin"/>
      <top/>
      <bottom style="medium"/>
    </border>
    <border>
      <left style="thin"/>
      <right style="medium"/>
      <top style="thin"/>
      <botto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thin"/>
      <right style="thin"/>
      <top style="medium"/>
      <bottom style="thin"/>
    </border>
    <border>
      <left/>
      <right/>
      <top/>
      <bottom style="thin"/>
    </border>
    <border>
      <left style="thin"/>
      <right/>
      <top/>
      <bottom style="thin"/>
    </border>
    <border>
      <left/>
      <right style="thin"/>
      <top/>
      <bottom style="thin"/>
    </border>
    <border>
      <left style="thin"/>
      <right/>
      <top style="medium"/>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medium"/>
      <top/>
      <bottom/>
    </border>
    <border>
      <left/>
      <right style="thick"/>
      <top/>
      <bottom/>
    </border>
    <border>
      <left/>
      <right style="thick"/>
      <top/>
      <bottom style="medium"/>
    </border>
    <border>
      <left/>
      <right style="thick"/>
      <top style="medium"/>
      <bottom/>
    </border>
    <border>
      <left/>
      <right style="medium"/>
      <top/>
      <bottom style="thin"/>
    </border>
    <border>
      <left style="medium"/>
      <right/>
      <top style="thin"/>
      <bottom style="medium"/>
    </border>
    <border>
      <left/>
      <right/>
      <top style="thin"/>
      <bottom style="medium"/>
    </border>
    <border>
      <left/>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172" fontId="0" fillId="0" borderId="0" applyFont="0" applyFill="0" applyBorder="0" applyAlignment="0" applyProtection="0"/>
    <xf numFmtId="171" fontId="0" fillId="0" borderId="0" applyFont="0" applyFill="0" applyBorder="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398">
    <xf numFmtId="0" fontId="0" fillId="0" borderId="0" xfId="0" applyFont="1" applyAlignment="1">
      <alignment/>
    </xf>
    <xf numFmtId="0" fontId="0" fillId="0" borderId="0" xfId="0" applyBorder="1" applyAlignment="1">
      <alignment/>
    </xf>
    <xf numFmtId="0" fontId="63" fillId="0" borderId="0"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pplyProtection="1">
      <alignment vertical="center" wrapText="1"/>
      <protection locked="0"/>
    </xf>
    <xf numFmtId="0" fontId="63" fillId="0" borderId="0" xfId="0" applyFont="1" applyFill="1" applyBorder="1" applyAlignment="1" applyProtection="1">
      <alignment vertical="center" wrapText="1"/>
      <protection locked="0"/>
    </xf>
    <xf numFmtId="0" fontId="63" fillId="0" borderId="0" xfId="0" applyFont="1" applyFill="1" applyBorder="1" applyAlignment="1">
      <alignment vertical="center" wrapText="1"/>
    </xf>
    <xf numFmtId="0" fontId="64" fillId="33" borderId="0" xfId="0" applyFont="1" applyFill="1" applyBorder="1" applyAlignment="1" applyProtection="1">
      <alignment vertical="center" wrapText="1"/>
      <protection/>
    </xf>
    <xf numFmtId="170" fontId="64" fillId="0" borderId="0" xfId="0" applyNumberFormat="1" applyFont="1" applyFill="1" applyBorder="1" applyAlignment="1">
      <alignment vertical="center" wrapText="1"/>
    </xf>
    <xf numFmtId="9" fontId="64" fillId="34" borderId="10" xfId="55" applyFont="1" applyFill="1" applyBorder="1" applyAlignment="1">
      <alignment vertical="center" wrapText="1"/>
    </xf>
    <xf numFmtId="0" fontId="64" fillId="34" borderId="11" xfId="0" applyFont="1" applyFill="1" applyBorder="1" applyAlignment="1">
      <alignment vertical="center" wrapText="1"/>
    </xf>
    <xf numFmtId="9" fontId="64" fillId="34" borderId="12" xfId="55" applyFont="1" applyFill="1" applyBorder="1" applyAlignment="1">
      <alignment vertical="center" wrapText="1"/>
    </xf>
    <xf numFmtId="170" fontId="63" fillId="33" borderId="0" xfId="51" applyFont="1" applyFill="1" applyBorder="1" applyAlignment="1" applyProtection="1">
      <alignment horizontal="center" vertical="center" wrapText="1"/>
      <protection locked="0"/>
    </xf>
    <xf numFmtId="0" fontId="63" fillId="33" borderId="0" xfId="0" applyFont="1" applyFill="1" applyBorder="1" applyAlignment="1" applyProtection="1">
      <alignment vertical="center" wrapText="1"/>
      <protection locked="0"/>
    </xf>
    <xf numFmtId="0" fontId="63" fillId="33" borderId="0" xfId="0" applyFont="1" applyFill="1" applyBorder="1" applyAlignment="1" applyProtection="1">
      <alignment horizontal="left" vertical="top" wrapText="1"/>
      <protection locked="0"/>
    </xf>
    <xf numFmtId="0" fontId="63" fillId="33" borderId="0" xfId="0" applyFont="1" applyFill="1" applyBorder="1" applyAlignment="1">
      <alignment horizontal="center" vertical="center" wrapText="1"/>
    </xf>
    <xf numFmtId="0" fontId="64" fillId="33" borderId="0" xfId="0" applyFont="1" applyFill="1" applyBorder="1" applyAlignment="1" applyProtection="1">
      <alignment vertical="center" wrapText="1"/>
      <protection locked="0"/>
    </xf>
    <xf numFmtId="0" fontId="63" fillId="33" borderId="0" xfId="0" applyFont="1" applyFill="1" applyBorder="1" applyAlignment="1">
      <alignment vertical="center" wrapText="1"/>
    </xf>
    <xf numFmtId="0" fontId="63" fillId="33" borderId="13" xfId="0" applyFont="1" applyFill="1" applyBorder="1" applyAlignment="1" applyProtection="1">
      <alignment vertical="center" wrapText="1"/>
      <protection locked="0"/>
    </xf>
    <xf numFmtId="0" fontId="63" fillId="0" borderId="13" xfId="0" applyFont="1" applyBorder="1" applyAlignment="1" applyProtection="1">
      <alignment horizontal="left" vertical="top" wrapText="1"/>
      <protection locked="0"/>
    </xf>
    <xf numFmtId="170" fontId="65" fillId="0" borderId="0" xfId="51" applyFont="1" applyFill="1" applyBorder="1" applyAlignment="1" applyProtection="1">
      <alignment vertical="center" wrapText="1"/>
      <protection/>
    </xf>
    <xf numFmtId="170" fontId="63" fillId="0" borderId="13" xfId="51" applyNumberFormat="1" applyFont="1" applyBorder="1" applyAlignment="1" applyProtection="1">
      <alignment horizontal="center" vertical="center" wrapText="1"/>
      <protection locked="0"/>
    </xf>
    <xf numFmtId="170" fontId="63" fillId="33" borderId="13" xfId="51" applyNumberFormat="1" applyFont="1" applyFill="1" applyBorder="1" applyAlignment="1" applyProtection="1">
      <alignment horizontal="center" vertical="center" wrapText="1"/>
      <protection locked="0"/>
    </xf>
    <xf numFmtId="170" fontId="64" fillId="34" borderId="13" xfId="51" applyNumberFormat="1" applyFont="1" applyFill="1" applyBorder="1" applyAlignment="1" applyProtection="1">
      <alignment horizontal="center" vertical="center" wrapText="1"/>
      <protection/>
    </xf>
    <xf numFmtId="0" fontId="64" fillId="34" borderId="14" xfId="0" applyFont="1" applyFill="1" applyBorder="1" applyAlignment="1" applyProtection="1">
      <alignment vertical="center" wrapText="1"/>
      <protection/>
    </xf>
    <xf numFmtId="170" fontId="64" fillId="33" borderId="0" xfId="51" applyFont="1" applyFill="1" applyBorder="1" applyAlignment="1" applyProtection="1">
      <alignment vertical="center" wrapText="1"/>
      <protection/>
    </xf>
    <xf numFmtId="170" fontId="64" fillId="34" borderId="15" xfId="51" applyNumberFormat="1" applyFont="1" applyFill="1" applyBorder="1" applyAlignment="1" applyProtection="1">
      <alignment horizontal="center" vertical="center" wrapText="1"/>
      <protection/>
    </xf>
    <xf numFmtId="170" fontId="63" fillId="33" borderId="0" xfId="51" applyFont="1" applyFill="1" applyBorder="1" applyAlignment="1" applyProtection="1">
      <alignment vertical="center" wrapText="1"/>
      <protection/>
    </xf>
    <xf numFmtId="170" fontId="63" fillId="33" borderId="0" xfId="51" applyFont="1" applyFill="1" applyBorder="1" applyAlignment="1" applyProtection="1">
      <alignment vertical="center" wrapText="1"/>
      <protection locked="0"/>
    </xf>
    <xf numFmtId="0" fontId="63" fillId="33" borderId="0" xfId="0" applyFont="1" applyFill="1" applyBorder="1" applyAlignment="1" applyProtection="1">
      <alignment vertical="center" wrapText="1"/>
      <protection/>
    </xf>
    <xf numFmtId="170" fontId="64" fillId="34" borderId="13" xfId="51" applyFont="1" applyFill="1" applyBorder="1" applyAlignment="1">
      <alignment vertical="center" wrapText="1"/>
    </xf>
    <xf numFmtId="0" fontId="64" fillId="34" borderId="13" xfId="0" applyFont="1" applyFill="1" applyBorder="1" applyAlignment="1">
      <alignment horizontal="center" vertical="center" wrapText="1"/>
    </xf>
    <xf numFmtId="0" fontId="64" fillId="34" borderId="14" xfId="0" applyFont="1" applyFill="1" applyBorder="1" applyAlignment="1">
      <alignment vertical="center" wrapText="1"/>
    </xf>
    <xf numFmtId="0" fontId="64" fillId="34" borderId="14" xfId="0" applyFont="1" applyFill="1" applyBorder="1" applyAlignment="1">
      <alignment horizontal="center" vertical="center" wrapText="1"/>
    </xf>
    <xf numFmtId="0" fontId="64" fillId="34" borderId="10" xfId="0" applyFont="1" applyFill="1" applyBorder="1" applyAlignment="1">
      <alignment horizontal="center" vertical="center" wrapText="1"/>
    </xf>
    <xf numFmtId="170" fontId="64" fillId="34" borderId="16" xfId="51" applyFont="1" applyFill="1" applyBorder="1" applyAlignment="1">
      <alignment vertical="center" wrapText="1"/>
    </xf>
    <xf numFmtId="170" fontId="63" fillId="0" borderId="13" xfId="51" applyFont="1" applyBorder="1" applyAlignment="1" applyProtection="1">
      <alignment vertical="center" wrapText="1"/>
      <protection locked="0"/>
    </xf>
    <xf numFmtId="0" fontId="64" fillId="34" borderId="14" xfId="0" applyFont="1" applyFill="1" applyBorder="1" applyAlignment="1" applyProtection="1">
      <alignment vertical="center" wrapText="1"/>
      <protection/>
    </xf>
    <xf numFmtId="0" fontId="64" fillId="34" borderId="11" xfId="0" applyFont="1" applyFill="1" applyBorder="1" applyAlignment="1" applyProtection="1">
      <alignment vertical="center" wrapText="1"/>
      <protection/>
    </xf>
    <xf numFmtId="0" fontId="64" fillId="34" borderId="14" xfId="0" applyFont="1" applyFill="1" applyBorder="1" applyAlignment="1" applyProtection="1">
      <alignment vertical="center" wrapText="1"/>
      <protection locked="0"/>
    </xf>
    <xf numFmtId="0" fontId="64" fillId="33" borderId="0" xfId="0" applyFont="1" applyFill="1" applyBorder="1" applyAlignment="1">
      <alignment vertical="center" wrapText="1"/>
    </xf>
    <xf numFmtId="170" fontId="64"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66" fillId="0" borderId="0" xfId="0" applyFont="1" applyBorder="1" applyAlignment="1">
      <alignment wrapText="1"/>
    </xf>
    <xf numFmtId="0" fontId="67"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64" fillId="0" borderId="0" xfId="0" applyFont="1" applyBorder="1" applyAlignment="1">
      <alignment wrapText="1"/>
    </xf>
    <xf numFmtId="0" fontId="61" fillId="0" borderId="0" xfId="0" applyFont="1" applyBorder="1" applyAlignment="1">
      <alignment wrapText="1"/>
    </xf>
    <xf numFmtId="0" fontId="0" fillId="0" borderId="0" xfId="0" applyFont="1" applyFill="1" applyBorder="1" applyAlignment="1">
      <alignment horizontal="center" wrapText="1"/>
    </xf>
    <xf numFmtId="0" fontId="64" fillId="0" borderId="0" xfId="0" applyFont="1" applyFill="1" applyBorder="1" applyAlignment="1">
      <alignment horizontal="center" vertical="center" wrapText="1"/>
    </xf>
    <xf numFmtId="9" fontId="64" fillId="33" borderId="0" xfId="55" applyFont="1" applyFill="1" applyBorder="1" applyAlignment="1">
      <alignment wrapText="1"/>
    </xf>
    <xf numFmtId="0" fontId="61" fillId="33" borderId="0" xfId="0" applyFont="1" applyFill="1" applyBorder="1" applyAlignment="1">
      <alignment horizontal="center" vertical="center" wrapText="1"/>
    </xf>
    <xf numFmtId="170" fontId="64" fillId="33" borderId="0" xfId="55" applyNumberFormat="1" applyFont="1" applyFill="1" applyBorder="1" applyAlignment="1">
      <alignment wrapText="1"/>
    </xf>
    <xf numFmtId="0" fontId="63" fillId="33" borderId="13" xfId="0" applyFont="1" applyFill="1" applyBorder="1" applyAlignment="1" applyProtection="1">
      <alignment horizontal="left" vertical="top" wrapText="1"/>
      <protection locked="0"/>
    </xf>
    <xf numFmtId="0" fontId="68" fillId="0" borderId="0" xfId="0" applyFont="1" applyFill="1" applyBorder="1" applyAlignment="1" applyProtection="1">
      <alignment horizontal="center" vertical="center" wrapText="1"/>
      <protection/>
    </xf>
    <xf numFmtId="0" fontId="64" fillId="33" borderId="0" xfId="0" applyFont="1" applyFill="1" applyBorder="1" applyAlignment="1">
      <alignment horizontal="left" wrapText="1"/>
    </xf>
    <xf numFmtId="170" fontId="64" fillId="0" borderId="0" xfId="51" applyFont="1" applyFill="1" applyBorder="1" applyAlignment="1" applyProtection="1">
      <alignment vertical="center" wrapText="1"/>
      <protection/>
    </xf>
    <xf numFmtId="170" fontId="63" fillId="0" borderId="0" xfId="51" applyNumberFormat="1" applyFont="1" applyFill="1" applyBorder="1" applyAlignment="1" applyProtection="1">
      <alignment horizontal="center" vertical="center" wrapText="1"/>
      <protection/>
    </xf>
    <xf numFmtId="170" fontId="63" fillId="0" borderId="0" xfId="51" applyFont="1" applyFill="1" applyBorder="1" applyAlignment="1" applyProtection="1">
      <alignment horizontal="center" vertical="center" wrapText="1"/>
      <protection/>
    </xf>
    <xf numFmtId="170" fontId="64" fillId="0" borderId="0" xfId="51" applyFont="1" applyFill="1" applyBorder="1" applyAlignment="1" applyProtection="1">
      <alignment horizontal="center" vertical="center" wrapText="1"/>
      <protection/>
    </xf>
    <xf numFmtId="0" fontId="63" fillId="34" borderId="13" xfId="0" applyFont="1" applyFill="1" applyBorder="1" applyAlignment="1" applyProtection="1">
      <alignment vertical="center" wrapText="1"/>
      <protection/>
    </xf>
    <xf numFmtId="0" fontId="63" fillId="34" borderId="13" xfId="0" applyFont="1" applyFill="1" applyBorder="1" applyAlignment="1" applyProtection="1">
      <alignment vertical="center" wrapText="1"/>
      <protection locked="0"/>
    </xf>
    <xf numFmtId="0" fontId="63" fillId="0" borderId="0" xfId="0" applyFont="1" applyBorder="1" applyAlignment="1">
      <alignment wrapText="1"/>
    </xf>
    <xf numFmtId="170" fontId="64" fillId="34" borderId="13" xfId="0" applyNumberFormat="1" applyFont="1" applyFill="1" applyBorder="1" applyAlignment="1">
      <alignment horizontal="center" wrapText="1"/>
    </xf>
    <xf numFmtId="0" fontId="63" fillId="33" borderId="0" xfId="0" applyFont="1" applyFill="1" applyBorder="1" applyAlignment="1">
      <alignment wrapText="1"/>
    </xf>
    <xf numFmtId="170" fontId="64" fillId="35" borderId="13" xfId="51" applyFont="1" applyFill="1" applyBorder="1" applyAlignment="1" applyProtection="1">
      <alignment wrapText="1"/>
      <protection/>
    </xf>
    <xf numFmtId="0" fontId="63" fillId="0" borderId="0" xfId="0" applyFont="1" applyFill="1" applyBorder="1" applyAlignment="1">
      <alignment wrapText="1"/>
    </xf>
    <xf numFmtId="170" fontId="63" fillId="33" borderId="0" xfId="0" applyNumberFormat="1" applyFont="1" applyFill="1" applyBorder="1" applyAlignment="1">
      <alignment vertical="center" wrapText="1"/>
    </xf>
    <xf numFmtId="170" fontId="64" fillId="0" borderId="0" xfId="0" applyNumberFormat="1" applyFont="1" applyFill="1" applyBorder="1" applyAlignment="1">
      <alignment wrapText="1"/>
    </xf>
    <xf numFmtId="170" fontId="63" fillId="0" borderId="0" xfId="51" applyFont="1" applyFill="1" applyBorder="1" applyAlignment="1">
      <alignment horizontal="right" vertical="center" wrapText="1"/>
    </xf>
    <xf numFmtId="0" fontId="64" fillId="34" borderId="17" xfId="0" applyFont="1" applyFill="1" applyBorder="1" applyAlignment="1">
      <alignment horizontal="center" wrapText="1"/>
    </xf>
    <xf numFmtId="170" fontId="64" fillId="34" borderId="13" xfId="0" applyNumberFormat="1" applyFont="1" applyFill="1" applyBorder="1" applyAlignment="1">
      <alignment wrapText="1"/>
    </xf>
    <xf numFmtId="0" fontId="63" fillId="34" borderId="17" xfId="0" applyFont="1" applyFill="1" applyBorder="1" applyAlignment="1" applyProtection="1">
      <alignment vertical="center" wrapText="1"/>
      <protection/>
    </xf>
    <xf numFmtId="170" fontId="64" fillId="34" borderId="17" xfId="0" applyNumberFormat="1" applyFont="1" applyFill="1" applyBorder="1" applyAlignment="1">
      <alignment wrapText="1"/>
    </xf>
    <xf numFmtId="0" fontId="64" fillId="34" borderId="16" xfId="0" applyFont="1" applyFill="1" applyBorder="1" applyAlignment="1">
      <alignment horizontal="left" wrapText="1"/>
    </xf>
    <xf numFmtId="170" fontId="64" fillId="34" borderId="16" xfId="0" applyNumberFormat="1" applyFont="1" applyFill="1" applyBorder="1" applyAlignment="1">
      <alignment horizontal="center" wrapText="1"/>
    </xf>
    <xf numFmtId="170" fontId="64" fillId="34" borderId="16" xfId="0" applyNumberFormat="1" applyFont="1" applyFill="1" applyBorder="1" applyAlignment="1">
      <alignment wrapText="1"/>
    </xf>
    <xf numFmtId="170" fontId="64" fillId="35" borderId="13" xfId="51" applyNumberFormat="1" applyFont="1" applyFill="1" applyBorder="1" applyAlignment="1">
      <alignment wrapText="1"/>
    </xf>
    <xf numFmtId="170" fontId="64" fillId="33" borderId="18" xfId="51" applyFont="1" applyFill="1" applyBorder="1" applyAlignment="1" applyProtection="1">
      <alignment wrapText="1"/>
      <protection/>
    </xf>
    <xf numFmtId="170" fontId="64" fillId="33" borderId="19" xfId="51" applyNumberFormat="1" applyFont="1" applyFill="1" applyBorder="1" applyAlignment="1">
      <alignment wrapText="1"/>
    </xf>
    <xf numFmtId="170" fontId="64" fillId="33" borderId="20" xfId="0" applyNumberFormat="1" applyFont="1" applyFill="1" applyBorder="1" applyAlignment="1">
      <alignment wrapText="1"/>
    </xf>
    <xf numFmtId="170" fontId="64" fillId="33" borderId="19" xfId="51" applyFont="1" applyFill="1" applyBorder="1" applyAlignment="1" applyProtection="1">
      <alignment wrapText="1"/>
      <protection/>
    </xf>
    <xf numFmtId="0" fontId="63" fillId="33" borderId="19" xfId="0" applyFont="1" applyFill="1" applyBorder="1" applyAlignment="1" applyProtection="1">
      <alignment vertical="center" wrapText="1"/>
      <protection locked="0"/>
    </xf>
    <xf numFmtId="170" fontId="64" fillId="34" borderId="21" xfId="0" applyNumberFormat="1" applyFont="1" applyFill="1" applyBorder="1" applyAlignment="1">
      <alignment wrapText="1"/>
    </xf>
    <xf numFmtId="170" fontId="64" fillId="34" borderId="10" xfId="0" applyNumberFormat="1" applyFont="1" applyFill="1" applyBorder="1" applyAlignment="1">
      <alignment wrapText="1"/>
    </xf>
    <xf numFmtId="0" fontId="64" fillId="34" borderId="22" xfId="0" applyFont="1" applyFill="1" applyBorder="1" applyAlignment="1">
      <alignment horizontal="center" wrapText="1"/>
    </xf>
    <xf numFmtId="170" fontId="63" fillId="34" borderId="17" xfId="0" applyNumberFormat="1" applyFont="1" applyFill="1" applyBorder="1" applyAlignment="1">
      <alignment wrapText="1"/>
    </xf>
    <xf numFmtId="170" fontId="64" fillId="34" borderId="23" xfId="0" applyNumberFormat="1" applyFont="1" applyFill="1" applyBorder="1" applyAlignment="1">
      <alignment wrapText="1"/>
    </xf>
    <xf numFmtId="170" fontId="63" fillId="34" borderId="16" xfId="0" applyNumberFormat="1" applyFont="1" applyFill="1" applyBorder="1" applyAlignment="1">
      <alignment wrapText="1"/>
    </xf>
    <xf numFmtId="0" fontId="63" fillId="0" borderId="0" xfId="0" applyFont="1" applyAlignment="1">
      <alignment/>
    </xf>
    <xf numFmtId="0" fontId="69" fillId="0" borderId="0" xfId="0" applyFont="1" applyAlignment="1">
      <alignment/>
    </xf>
    <xf numFmtId="49" fontId="0" fillId="0" borderId="0" xfId="0" applyNumberFormat="1" applyAlignment="1">
      <alignment/>
    </xf>
    <xf numFmtId="0" fontId="69" fillId="0" borderId="0" xfId="0" applyFont="1" applyAlignment="1">
      <alignment vertical="center"/>
    </xf>
    <xf numFmtId="49" fontId="35" fillId="0" borderId="0" xfId="0" applyNumberFormat="1" applyFont="1" applyAlignment="1">
      <alignment horizontal="left"/>
    </xf>
    <xf numFmtId="49" fontId="35" fillId="0" borderId="0" xfId="0" applyNumberFormat="1" applyFont="1" applyAlignment="1">
      <alignment horizontal="left" wrapText="1"/>
    </xf>
    <xf numFmtId="49" fontId="35" fillId="0" borderId="0" xfId="0" applyNumberFormat="1" applyFont="1" applyFill="1" applyAlignment="1">
      <alignment horizontal="left" wrapText="1"/>
    </xf>
    <xf numFmtId="0" fontId="61" fillId="34" borderId="24" xfId="0" applyFont="1" applyFill="1" applyBorder="1" applyAlignment="1">
      <alignment/>
    </xf>
    <xf numFmtId="0" fontId="61" fillId="34" borderId="14" xfId="0" applyFont="1" applyFill="1" applyBorder="1" applyAlignment="1">
      <alignment/>
    </xf>
    <xf numFmtId="0" fontId="61" fillId="34" borderId="13" xfId="0" applyFont="1" applyFill="1" applyBorder="1" applyAlignment="1">
      <alignment/>
    </xf>
    <xf numFmtId="0" fontId="61" fillId="34" borderId="10" xfId="0" applyFont="1" applyFill="1" applyBorder="1" applyAlignment="1">
      <alignment/>
    </xf>
    <xf numFmtId="0" fontId="0" fillId="34" borderId="14" xfId="0" applyFill="1" applyBorder="1" applyAlignment="1">
      <alignment vertical="center" wrapText="1"/>
    </xf>
    <xf numFmtId="9" fontId="0" fillId="34" borderId="13" xfId="55" applyFont="1" applyFill="1" applyBorder="1" applyAlignment="1">
      <alignment vertical="center"/>
    </xf>
    <xf numFmtId="170"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70" fontId="0" fillId="34" borderId="12" xfId="0" applyNumberFormat="1" applyFill="1" applyBorder="1" applyAlignment="1">
      <alignment vertical="center"/>
    </xf>
    <xf numFmtId="170" fontId="63" fillId="0" borderId="17" xfId="0" applyNumberFormat="1" applyFont="1" applyBorder="1" applyAlignment="1" applyProtection="1">
      <alignment wrapText="1"/>
      <protection locked="0"/>
    </xf>
    <xf numFmtId="170" fontId="63" fillId="33" borderId="17" xfId="51" applyNumberFormat="1" applyFont="1" applyFill="1" applyBorder="1" applyAlignment="1" applyProtection="1">
      <alignment horizontal="center" vertical="center" wrapText="1"/>
      <protection locked="0"/>
    </xf>
    <xf numFmtId="170" fontId="63" fillId="0" borderId="13" xfId="0" applyNumberFormat="1" applyFont="1" applyBorder="1" applyAlignment="1" applyProtection="1">
      <alignment wrapText="1"/>
      <protection locked="0"/>
    </xf>
    <xf numFmtId="0" fontId="64" fillId="36" borderId="13" xfId="0" applyFont="1" applyFill="1" applyBorder="1" applyAlignment="1" applyProtection="1">
      <alignment vertical="center" wrapText="1"/>
      <protection/>
    </xf>
    <xf numFmtId="0" fontId="63" fillId="36" borderId="13" xfId="0" applyFont="1" applyFill="1" applyBorder="1" applyAlignment="1" applyProtection="1">
      <alignment vertical="center" wrapText="1"/>
      <protection/>
    </xf>
    <xf numFmtId="0" fontId="64" fillId="34" borderId="13" xfId="0" applyFont="1" applyFill="1" applyBorder="1" applyAlignment="1" applyProtection="1">
      <alignment vertical="center" wrapText="1"/>
      <protection/>
    </xf>
    <xf numFmtId="170" fontId="63" fillId="34" borderId="13" xfId="0" applyNumberFormat="1" applyFont="1" applyFill="1" applyBorder="1" applyAlignment="1" applyProtection="1">
      <alignment vertical="center" wrapText="1"/>
      <protection/>
    </xf>
    <xf numFmtId="0" fontId="64" fillId="34" borderId="14" xfId="0" applyFont="1" applyFill="1" applyBorder="1" applyAlignment="1" applyProtection="1">
      <alignment horizontal="center" vertical="center" wrapText="1"/>
      <protection/>
    </xf>
    <xf numFmtId="0" fontId="64" fillId="34" borderId="13" xfId="0" applyFont="1" applyFill="1" applyBorder="1" applyAlignment="1" applyProtection="1">
      <alignment horizontal="center" vertical="center" wrapText="1"/>
      <protection/>
    </xf>
    <xf numFmtId="170" fontId="64" fillId="34" borderId="13" xfId="51" applyFont="1" applyFill="1" applyBorder="1" applyAlignment="1" applyProtection="1">
      <alignment vertical="center" wrapText="1"/>
      <protection/>
    </xf>
    <xf numFmtId="170" fontId="64" fillId="34" borderId="18" xfId="51" applyFont="1" applyFill="1" applyBorder="1" applyAlignment="1" applyProtection="1">
      <alignment vertical="center" wrapText="1"/>
      <protection/>
    </xf>
    <xf numFmtId="170" fontId="64" fillId="34" borderId="16" xfId="51" applyFont="1" applyFill="1" applyBorder="1" applyAlignment="1" applyProtection="1">
      <alignment vertical="center" wrapText="1"/>
      <protection/>
    </xf>
    <xf numFmtId="9" fontId="64" fillId="34" borderId="12" xfId="55" applyFont="1" applyFill="1" applyBorder="1" applyAlignment="1" applyProtection="1">
      <alignment vertical="center" wrapText="1"/>
      <protection/>
    </xf>
    <xf numFmtId="0" fontId="61" fillId="34" borderId="25" xfId="0" applyFont="1" applyFill="1" applyBorder="1" applyAlignment="1" applyProtection="1">
      <alignment horizontal="left" vertical="center" wrapText="1"/>
      <protection/>
    </xf>
    <xf numFmtId="170" fontId="64" fillId="34" borderId="26" xfId="0" applyNumberFormat="1" applyFont="1" applyFill="1" applyBorder="1" applyAlignment="1" applyProtection="1">
      <alignment vertical="center" wrapText="1"/>
      <protection/>
    </xf>
    <xf numFmtId="0" fontId="61" fillId="34" borderId="14" xfId="0" applyFont="1" applyFill="1" applyBorder="1" applyAlignment="1" applyProtection="1">
      <alignment horizontal="left" vertical="center" wrapText="1"/>
      <protection/>
    </xf>
    <xf numFmtId="170" fontId="64" fillId="34" borderId="10" xfId="55" applyNumberFormat="1" applyFont="1" applyFill="1" applyBorder="1" applyAlignment="1" applyProtection="1">
      <alignment wrapText="1"/>
      <protection/>
    </xf>
    <xf numFmtId="0" fontId="64" fillId="34" borderId="13" xfId="51"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63" fillId="0" borderId="13" xfId="51" applyNumberFormat="1" applyFont="1" applyBorder="1" applyAlignment="1" applyProtection="1">
      <alignment horizontal="left" wrapText="1"/>
      <protection locked="0"/>
    </xf>
    <xf numFmtId="49" fontId="63" fillId="33" borderId="13" xfId="51" applyNumberFormat="1" applyFont="1" applyFill="1" applyBorder="1" applyAlignment="1" applyProtection="1">
      <alignment horizontal="left" wrapText="1"/>
      <protection locked="0"/>
    </xf>
    <xf numFmtId="0" fontId="70" fillId="6" borderId="27" xfId="0" applyFont="1" applyFill="1" applyBorder="1" applyAlignment="1">
      <alignment wrapText="1"/>
    </xf>
    <xf numFmtId="170" fontId="64" fillId="34" borderId="13" xfId="51" applyFont="1" applyFill="1" applyBorder="1" applyAlignment="1" applyProtection="1">
      <alignment horizontal="center" vertical="center" wrapText="1"/>
      <protection/>
    </xf>
    <xf numFmtId="170" fontId="63" fillId="34" borderId="13" xfId="51" applyFont="1" applyFill="1" applyBorder="1" applyAlignment="1" applyProtection="1">
      <alignment vertical="center" wrapText="1"/>
      <protection/>
    </xf>
    <xf numFmtId="0" fontId="63" fillId="34" borderId="14" xfId="0" applyFont="1" applyFill="1" applyBorder="1" applyAlignment="1" applyProtection="1">
      <alignment vertical="center" wrapText="1"/>
      <protection/>
    </xf>
    <xf numFmtId="170" fontId="63" fillId="34" borderId="10" xfId="0" applyNumberFormat="1" applyFont="1" applyFill="1" applyBorder="1" applyAlignment="1" applyProtection="1">
      <alignment vertical="center" wrapText="1"/>
      <protection/>
    </xf>
    <xf numFmtId="170" fontId="64" fillId="34" borderId="12" xfId="51" applyFont="1" applyFill="1" applyBorder="1" applyAlignment="1" applyProtection="1">
      <alignment vertical="center" wrapText="1"/>
      <protection/>
    </xf>
    <xf numFmtId="49" fontId="63" fillId="0" borderId="13" xfId="0" applyNumberFormat="1" applyFont="1" applyBorder="1" applyAlignment="1" applyProtection="1">
      <alignment horizontal="left" wrapText="1"/>
      <protection locked="0"/>
    </xf>
    <xf numFmtId="0" fontId="63" fillId="33" borderId="20" xfId="0" applyFont="1" applyFill="1" applyBorder="1" applyAlignment="1" applyProtection="1">
      <alignment vertical="center" wrapText="1"/>
      <protection locked="0"/>
    </xf>
    <xf numFmtId="0" fontId="64" fillId="34" borderId="17" xfId="0" applyFont="1" applyFill="1" applyBorder="1" applyAlignment="1" applyProtection="1">
      <alignment vertical="center" wrapText="1"/>
      <protection/>
    </xf>
    <xf numFmtId="0" fontId="64" fillId="35" borderId="13" xfId="0" applyFont="1" applyFill="1" applyBorder="1" applyAlignment="1" applyProtection="1">
      <alignment vertical="center" wrapText="1"/>
      <protection locked="0"/>
    </xf>
    <xf numFmtId="0" fontId="64" fillId="34" borderId="28" xfId="0" applyFont="1" applyFill="1" applyBorder="1" applyAlignment="1" applyProtection="1">
      <alignment vertical="center" wrapText="1"/>
      <protection/>
    </xf>
    <xf numFmtId="170" fontId="64" fillId="34" borderId="29" xfId="51" applyFont="1" applyFill="1" applyBorder="1" applyAlignment="1" applyProtection="1">
      <alignment vertical="center" wrapText="1"/>
      <protection/>
    </xf>
    <xf numFmtId="9" fontId="63" fillId="0" borderId="13" xfId="55" applyFont="1" applyBorder="1" applyAlignment="1" applyProtection="1">
      <alignment horizontal="center" vertical="center" wrapText="1"/>
      <protection locked="0"/>
    </xf>
    <xf numFmtId="9" fontId="63" fillId="33" borderId="13" xfId="55" applyFont="1" applyFill="1" applyBorder="1" applyAlignment="1" applyProtection="1">
      <alignment horizontal="center" vertical="center" wrapText="1"/>
      <protection locked="0"/>
    </xf>
    <xf numFmtId="9" fontId="63" fillId="0" borderId="13" xfId="55" applyFont="1" applyBorder="1" applyAlignment="1" applyProtection="1">
      <alignment vertical="center" wrapText="1"/>
      <protection locked="0"/>
    </xf>
    <xf numFmtId="170" fontId="63" fillId="34" borderId="13" xfId="51" applyNumberFormat="1" applyFont="1" applyFill="1" applyBorder="1" applyAlignment="1" applyProtection="1">
      <alignment horizontal="center" vertical="center" wrapText="1"/>
      <protection/>
    </xf>
    <xf numFmtId="170" fontId="64" fillId="35" borderId="13" xfId="51" applyFont="1" applyFill="1" applyBorder="1" applyAlignment="1" applyProtection="1">
      <alignment vertical="center" wrapText="1"/>
      <protection/>
    </xf>
    <xf numFmtId="170" fontId="64" fillId="34" borderId="18" xfId="0" applyNumberFormat="1" applyFont="1" applyFill="1" applyBorder="1" applyAlignment="1">
      <alignment wrapText="1"/>
    </xf>
    <xf numFmtId="170" fontId="64" fillId="33" borderId="19" xfId="0" applyNumberFormat="1" applyFont="1" applyFill="1" applyBorder="1" applyAlignment="1">
      <alignment wrapText="1"/>
    </xf>
    <xf numFmtId="170" fontId="63" fillId="34" borderId="13" xfId="0" applyNumberFormat="1" applyFont="1" applyFill="1" applyBorder="1" applyAlignment="1">
      <alignment wrapText="1"/>
    </xf>
    <xf numFmtId="170" fontId="63" fillId="34" borderId="13" xfId="51" applyNumberFormat="1" applyFont="1" applyFill="1" applyBorder="1" applyAlignment="1">
      <alignment wrapText="1"/>
    </xf>
    <xf numFmtId="170" fontId="63" fillId="34" borderId="10" xfId="0" applyNumberFormat="1" applyFont="1" applyFill="1" applyBorder="1" applyAlignment="1">
      <alignment wrapText="1"/>
    </xf>
    <xf numFmtId="0" fontId="64" fillId="34" borderId="30" xfId="0" applyFont="1" applyFill="1" applyBorder="1" applyAlignment="1">
      <alignment wrapText="1"/>
    </xf>
    <xf numFmtId="170" fontId="64" fillId="34" borderId="31" xfId="0" applyNumberFormat="1" applyFont="1" applyFill="1" applyBorder="1" applyAlignment="1">
      <alignment wrapText="1"/>
    </xf>
    <xf numFmtId="170" fontId="63" fillId="34" borderId="12" xfId="0" applyNumberFormat="1" applyFont="1" applyFill="1" applyBorder="1" applyAlignment="1">
      <alignment wrapText="1"/>
    </xf>
    <xf numFmtId="9" fontId="64" fillId="33" borderId="10" xfId="55" applyFont="1" applyFill="1" applyBorder="1" applyAlignment="1" applyProtection="1">
      <alignment vertical="center" wrapText="1"/>
      <protection locked="0"/>
    </xf>
    <xf numFmtId="9" fontId="64" fillId="33" borderId="32" xfId="55" applyFont="1" applyFill="1" applyBorder="1" applyAlignment="1" applyProtection="1">
      <alignment vertical="center" wrapText="1"/>
      <protection locked="0"/>
    </xf>
    <xf numFmtId="9" fontId="64" fillId="33" borderId="32" xfId="55" applyFont="1" applyFill="1" applyBorder="1" applyAlignment="1" applyProtection="1">
      <alignment horizontal="right" vertical="center" wrapText="1"/>
      <protection locked="0"/>
    </xf>
    <xf numFmtId="9" fontId="0" fillId="0" borderId="0" xfId="55" applyFont="1" applyAlignment="1">
      <alignment/>
    </xf>
    <xf numFmtId="170" fontId="64" fillId="35" borderId="15" xfId="51" applyFont="1" applyFill="1" applyBorder="1" applyAlignment="1" applyProtection="1">
      <alignment wrapText="1"/>
      <protection/>
    </xf>
    <xf numFmtId="170" fontId="64" fillId="35" borderId="15" xfId="51" applyNumberFormat="1" applyFont="1" applyFill="1" applyBorder="1" applyAlignment="1">
      <alignment wrapText="1"/>
    </xf>
    <xf numFmtId="170" fontId="64" fillId="34" borderId="15" xfId="0" applyNumberFormat="1" applyFont="1" applyFill="1" applyBorder="1" applyAlignment="1">
      <alignment wrapText="1"/>
    </xf>
    <xf numFmtId="0" fontId="63" fillId="0" borderId="18" xfId="0" applyFont="1" applyBorder="1" applyAlignment="1">
      <alignment wrapText="1"/>
    </xf>
    <xf numFmtId="0" fontId="63" fillId="33" borderId="19" xfId="0" applyFont="1" applyFill="1" applyBorder="1" applyAlignment="1">
      <alignment wrapText="1"/>
    </xf>
    <xf numFmtId="0" fontId="63" fillId="0" borderId="20" xfId="0" applyFont="1" applyBorder="1" applyAlignment="1">
      <alignment wrapText="1"/>
    </xf>
    <xf numFmtId="0" fontId="71" fillId="0" borderId="0" xfId="0" applyFont="1" applyBorder="1" applyAlignment="1">
      <alignment wrapText="1"/>
    </xf>
    <xf numFmtId="0" fontId="70" fillId="6" borderId="33" xfId="0" applyFont="1" applyFill="1" applyBorder="1" applyAlignment="1">
      <alignment wrapText="1"/>
    </xf>
    <xf numFmtId="0" fontId="70" fillId="6" borderId="34" xfId="0" applyFont="1" applyFill="1" applyBorder="1" applyAlignment="1">
      <alignment wrapText="1"/>
    </xf>
    <xf numFmtId="0" fontId="64" fillId="34" borderId="35" xfId="0" applyFont="1" applyFill="1" applyBorder="1" applyAlignment="1" applyProtection="1">
      <alignment vertical="center" wrapText="1"/>
      <protection/>
    </xf>
    <xf numFmtId="0" fontId="64" fillId="34" borderId="36" xfId="0" applyFont="1" applyFill="1" applyBorder="1" applyAlignment="1" applyProtection="1">
      <alignment vertical="center" wrapText="1"/>
      <protection/>
    </xf>
    <xf numFmtId="0" fontId="64" fillId="34" borderId="36" xfId="0" applyFont="1" applyFill="1" applyBorder="1" applyAlignment="1" applyProtection="1">
      <alignment vertical="center" wrapText="1"/>
      <protection locked="0"/>
    </xf>
    <xf numFmtId="0" fontId="64" fillId="34" borderId="24" xfId="0" applyFont="1" applyFill="1" applyBorder="1" applyAlignment="1">
      <alignment horizontal="center" wrapText="1"/>
    </xf>
    <xf numFmtId="0" fontId="61" fillId="34" borderId="37" xfId="0" applyFont="1" applyFill="1" applyBorder="1" applyAlignment="1">
      <alignment wrapText="1"/>
    </xf>
    <xf numFmtId="0" fontId="0" fillId="34" borderId="37" xfId="0" applyFill="1" applyBorder="1" applyAlignment="1">
      <alignment wrapText="1"/>
    </xf>
    <xf numFmtId="0" fontId="61" fillId="34" borderId="38" xfId="0" applyFont="1" applyFill="1" applyBorder="1" applyAlignment="1">
      <alignment wrapText="1"/>
    </xf>
    <xf numFmtId="0" fontId="61" fillId="34" borderId="39" xfId="0" applyFont="1" applyFill="1" applyBorder="1" applyAlignment="1">
      <alignment horizontal="center" vertical="center"/>
    </xf>
    <xf numFmtId="0" fontId="61" fillId="34" borderId="37" xfId="0" applyFont="1" applyFill="1" applyBorder="1" applyAlignment="1">
      <alignment vertical="center" wrapText="1"/>
    </xf>
    <xf numFmtId="0" fontId="64" fillId="37" borderId="13" xfId="0" applyFont="1" applyFill="1" applyBorder="1" applyAlignment="1" applyProtection="1">
      <alignment vertical="center" wrapText="1"/>
      <protection/>
    </xf>
    <xf numFmtId="170" fontId="63" fillId="34" borderId="14" xfId="51" applyFont="1" applyFill="1" applyBorder="1" applyAlignment="1" applyProtection="1">
      <alignment wrapText="1"/>
      <protection/>
    </xf>
    <xf numFmtId="170" fontId="64" fillId="34" borderId="13" xfId="51" applyNumberFormat="1" applyFont="1" applyFill="1" applyBorder="1" applyAlignment="1">
      <alignment wrapText="1"/>
    </xf>
    <xf numFmtId="170" fontId="64" fillId="34" borderId="11" xfId="51" applyFont="1" applyFill="1" applyBorder="1" applyAlignment="1" applyProtection="1">
      <alignment wrapText="1"/>
      <protection/>
    </xf>
    <xf numFmtId="170" fontId="64" fillId="34" borderId="16" xfId="51" applyNumberFormat="1" applyFont="1" applyFill="1" applyBorder="1" applyAlignment="1">
      <alignment wrapText="1"/>
    </xf>
    <xf numFmtId="0" fontId="64" fillId="34" borderId="28" xfId="0" applyFont="1" applyFill="1" applyBorder="1" applyAlignment="1" applyProtection="1">
      <alignment vertical="center" wrapText="1"/>
      <protection/>
    </xf>
    <xf numFmtId="170" fontId="63" fillId="34" borderId="15" xfId="0" applyNumberFormat="1" applyFont="1" applyFill="1" applyBorder="1" applyAlignment="1">
      <alignment wrapText="1"/>
    </xf>
    <xf numFmtId="170" fontId="64" fillId="34" borderId="32" xfId="0" applyNumberFormat="1" applyFont="1" applyFill="1" applyBorder="1" applyAlignment="1">
      <alignment wrapText="1"/>
    </xf>
    <xf numFmtId="170" fontId="64" fillId="34" borderId="10" xfId="51" applyNumberFormat="1" applyFont="1" applyFill="1" applyBorder="1" applyAlignment="1">
      <alignment wrapText="1"/>
    </xf>
    <xf numFmtId="170" fontId="64" fillId="34" borderId="12" xfId="51" applyNumberFormat="1" applyFont="1" applyFill="1" applyBorder="1" applyAlignment="1">
      <alignment wrapText="1"/>
    </xf>
    <xf numFmtId="170" fontId="63" fillId="34" borderId="25" xfId="51" applyFont="1" applyFill="1" applyBorder="1" applyAlignment="1" applyProtection="1">
      <alignment wrapText="1"/>
      <protection/>
    </xf>
    <xf numFmtId="170" fontId="63" fillId="34" borderId="40" xfId="51" applyNumberFormat="1" applyFont="1" applyFill="1" applyBorder="1" applyAlignment="1">
      <alignment wrapText="1"/>
    </xf>
    <xf numFmtId="170" fontId="63" fillId="34" borderId="26" xfId="0" applyNumberFormat="1" applyFont="1" applyFill="1" applyBorder="1" applyAlignment="1">
      <alignment wrapText="1"/>
    </xf>
    <xf numFmtId="10" fontId="64" fillId="34" borderId="10" xfId="55" applyNumberFormat="1" applyFont="1" applyFill="1" applyBorder="1" applyAlignment="1" applyProtection="1">
      <alignment wrapText="1"/>
      <protection/>
    </xf>
    <xf numFmtId="170" fontId="63" fillId="0" borderId="13" xfId="51" applyFont="1" applyBorder="1" applyAlignment="1" applyProtection="1">
      <alignment horizontal="center" vertical="center" wrapText="1"/>
      <protection locked="0"/>
    </xf>
    <xf numFmtId="170" fontId="63" fillId="33" borderId="13" xfId="51" applyFont="1" applyFill="1" applyBorder="1" applyAlignment="1" applyProtection="1">
      <alignment horizontal="center" vertical="center" wrapText="1"/>
      <protection locked="0"/>
    </xf>
    <xf numFmtId="170" fontId="64" fillId="33" borderId="0" xfId="51" applyFont="1" applyFill="1" applyBorder="1" applyAlignment="1" applyProtection="1">
      <alignment vertical="center" wrapText="1"/>
      <protection locked="0"/>
    </xf>
    <xf numFmtId="170" fontId="63" fillId="0" borderId="0" xfId="51" applyFont="1" applyFill="1" applyBorder="1" applyAlignment="1" applyProtection="1">
      <alignment vertical="center" wrapText="1"/>
      <protection locked="0"/>
    </xf>
    <xf numFmtId="170" fontId="0" fillId="0" borderId="0" xfId="51" applyFont="1" applyBorder="1" applyAlignment="1">
      <alignment wrapText="1"/>
    </xf>
    <xf numFmtId="170" fontId="64" fillId="33" borderId="0" xfId="51" applyFont="1" applyFill="1" applyBorder="1" applyAlignment="1">
      <alignment vertical="center" wrapText="1"/>
    </xf>
    <xf numFmtId="170" fontId="64" fillId="33" borderId="0" xfId="51" applyFont="1" applyFill="1" applyBorder="1" applyAlignment="1" applyProtection="1">
      <alignment horizontal="center" vertical="center" wrapText="1"/>
      <protection/>
    </xf>
    <xf numFmtId="170" fontId="64" fillId="33" borderId="0" xfId="51" applyFont="1" applyFill="1" applyBorder="1" applyAlignment="1" applyProtection="1">
      <alignment horizontal="right" vertical="center" wrapText="1"/>
      <protection locked="0"/>
    </xf>
    <xf numFmtId="170" fontId="64" fillId="33" borderId="0" xfId="51" applyFont="1" applyFill="1" applyBorder="1" applyAlignment="1" applyProtection="1">
      <alignment vertical="center" wrapText="1"/>
      <protection/>
    </xf>
    <xf numFmtId="170" fontId="64" fillId="0" borderId="0" xfId="51" applyFont="1" applyFill="1" applyBorder="1" applyAlignment="1">
      <alignment vertical="center" wrapText="1"/>
    </xf>
    <xf numFmtId="170" fontId="0" fillId="0" borderId="0" xfId="51" applyFont="1" applyFill="1" applyBorder="1" applyAlignment="1">
      <alignment wrapText="1"/>
    </xf>
    <xf numFmtId="170" fontId="67" fillId="0" borderId="0" xfId="51" applyFont="1" applyBorder="1" applyAlignment="1">
      <alignment wrapText="1"/>
    </xf>
    <xf numFmtId="170" fontId="70" fillId="6" borderId="33" xfId="51" applyFont="1" applyFill="1" applyBorder="1" applyAlignment="1">
      <alignment wrapText="1"/>
    </xf>
    <xf numFmtId="170" fontId="72" fillId="33" borderId="0" xfId="51" applyFont="1" applyFill="1" applyBorder="1" applyAlignment="1">
      <alignment horizontal="left" wrapText="1"/>
    </xf>
    <xf numFmtId="0" fontId="63" fillId="34" borderId="14" xfId="0" applyFont="1" applyFill="1" applyBorder="1" applyAlignment="1" applyProtection="1">
      <alignment vertical="center" wrapText="1"/>
      <protection/>
    </xf>
    <xf numFmtId="170" fontId="64" fillId="34" borderId="25" xfId="0" applyNumberFormat="1" applyFont="1" applyFill="1" applyBorder="1" applyAlignment="1">
      <alignment vertical="center" wrapText="1"/>
    </xf>
    <xf numFmtId="170" fontId="0" fillId="34" borderId="26" xfId="51" applyFont="1" applyFill="1" applyBorder="1" applyAlignment="1">
      <alignment vertical="center" wrapText="1"/>
    </xf>
    <xf numFmtId="0" fontId="0" fillId="34" borderId="11" xfId="0" applyFont="1" applyFill="1" applyBorder="1" applyAlignment="1">
      <alignment wrapText="1"/>
    </xf>
    <xf numFmtId="9" fontId="0" fillId="34" borderId="12" xfId="55" applyFont="1" applyFill="1" applyBorder="1" applyAlignment="1">
      <alignment wrapText="1"/>
    </xf>
    <xf numFmtId="170" fontId="63" fillId="0" borderId="13" xfId="51" applyNumberFormat="1" applyFont="1" applyFill="1" applyBorder="1" applyAlignment="1" applyProtection="1">
      <alignment horizontal="center" vertical="center" wrapText="1"/>
      <protection locked="0"/>
    </xf>
    <xf numFmtId="173" fontId="35" fillId="0" borderId="13" xfId="48" applyNumberFormat="1" applyFont="1" applyFill="1" applyBorder="1" applyAlignment="1" applyProtection="1">
      <alignment horizontal="center" vertical="center" wrapText="1"/>
      <protection locked="0"/>
    </xf>
    <xf numFmtId="173" fontId="35" fillId="0" borderId="15" xfId="48" applyNumberFormat="1" applyFont="1" applyFill="1" applyBorder="1" applyAlignment="1" applyProtection="1">
      <alignment horizontal="center" vertical="center" wrapText="1"/>
      <protection locked="0"/>
    </xf>
    <xf numFmtId="170" fontId="63" fillId="0" borderId="13" xfId="51" applyNumberFormat="1" applyFont="1" applyBorder="1" applyAlignment="1" applyProtection="1">
      <alignment horizontal="center" vertical="center" wrapText="1"/>
      <protection locked="0"/>
    </xf>
    <xf numFmtId="170" fontId="63" fillId="33" borderId="13" xfId="51" applyNumberFormat="1" applyFont="1" applyFill="1" applyBorder="1" applyAlignment="1" applyProtection="1">
      <alignment horizontal="center" vertical="center" wrapText="1"/>
      <protection locked="0"/>
    </xf>
    <xf numFmtId="170" fontId="63" fillId="0" borderId="13" xfId="51" applyFont="1" applyBorder="1" applyAlignment="1" applyProtection="1">
      <alignment vertical="center" wrapText="1"/>
      <protection locked="0"/>
    </xf>
    <xf numFmtId="170" fontId="63" fillId="33" borderId="17" xfId="51" applyNumberFormat="1" applyFont="1" applyFill="1" applyBorder="1" applyAlignment="1" applyProtection="1">
      <alignment horizontal="center" vertical="center" wrapText="1"/>
      <protection locked="0"/>
    </xf>
    <xf numFmtId="170" fontId="63" fillId="0" borderId="13" xfId="0" applyNumberFormat="1" applyFont="1" applyBorder="1" applyAlignment="1" applyProtection="1">
      <alignment wrapText="1"/>
      <protection locked="0"/>
    </xf>
    <xf numFmtId="170" fontId="63" fillId="0" borderId="13" xfId="51" applyNumberFormat="1" applyFont="1" applyFill="1" applyBorder="1" applyAlignment="1" applyProtection="1">
      <alignment horizontal="center" vertical="center" wrapText="1"/>
      <protection locked="0"/>
    </xf>
    <xf numFmtId="172" fontId="0" fillId="0" borderId="13" xfId="48" applyFont="1" applyBorder="1" applyAlignment="1" applyProtection="1">
      <alignment/>
      <protection locked="0"/>
    </xf>
    <xf numFmtId="172" fontId="0" fillId="0" borderId="13" xfId="48" applyFont="1" applyFill="1" applyBorder="1" applyAlignment="1" applyProtection="1">
      <alignment/>
      <protection locked="0"/>
    </xf>
    <xf numFmtId="174" fontId="63" fillId="0" borderId="13" xfId="51" applyNumberFormat="1" applyFont="1" applyBorder="1" applyAlignment="1" applyProtection="1">
      <alignment vertical="center" wrapText="1"/>
      <protection locked="0"/>
    </xf>
    <xf numFmtId="174" fontId="64" fillId="35" borderId="13" xfId="51" applyNumberFormat="1" applyFont="1" applyFill="1" applyBorder="1" applyAlignment="1" applyProtection="1">
      <alignment vertical="center" wrapText="1"/>
      <protection/>
    </xf>
    <xf numFmtId="170" fontId="63" fillId="33" borderId="0" xfId="0" applyNumberFormat="1" applyFont="1" applyFill="1" applyBorder="1" applyAlignment="1" applyProtection="1">
      <alignment wrapText="1"/>
      <protection locked="0"/>
    </xf>
    <xf numFmtId="170" fontId="63" fillId="0" borderId="18" xfId="51" applyFont="1" applyBorder="1" applyAlignment="1" applyProtection="1">
      <alignment vertical="center" wrapText="1"/>
      <protection locked="0"/>
    </xf>
    <xf numFmtId="170" fontId="63" fillId="34" borderId="20" xfId="51" applyFont="1" applyFill="1" applyBorder="1" applyAlignment="1" applyProtection="1">
      <alignment vertical="center" wrapText="1"/>
      <protection/>
    </xf>
    <xf numFmtId="173" fontId="8" fillId="0" borderId="17" xfId="0" applyNumberFormat="1" applyFont="1" applyFill="1" applyBorder="1" applyAlignment="1" applyProtection="1">
      <alignment vertical="center" wrapText="1"/>
      <protection locked="0"/>
    </xf>
    <xf numFmtId="170" fontId="63" fillId="0" borderId="17" xfId="51" applyFont="1" applyBorder="1" applyAlignment="1" applyProtection="1">
      <alignment vertical="center" wrapText="1"/>
      <protection locked="0"/>
    </xf>
    <xf numFmtId="173" fontId="9" fillId="0" borderId="13" xfId="0" applyNumberFormat="1" applyFont="1" applyFill="1" applyBorder="1" applyAlignment="1" applyProtection="1">
      <alignment vertical="center" wrapText="1"/>
      <protection locked="0"/>
    </xf>
    <xf numFmtId="170" fontId="63" fillId="33" borderId="41" xfId="51" applyFont="1" applyFill="1" applyBorder="1" applyAlignment="1" applyProtection="1">
      <alignment vertical="center" wrapText="1"/>
      <protection locked="0"/>
    </xf>
    <xf numFmtId="0" fontId="63" fillId="0" borderId="17" xfId="0" applyFont="1" applyBorder="1" applyAlignment="1" applyProtection="1">
      <alignment horizontal="left" vertical="top" wrapText="1"/>
      <protection locked="0"/>
    </xf>
    <xf numFmtId="0" fontId="63" fillId="33" borderId="17" xfId="0" applyFont="1" applyFill="1" applyBorder="1" applyAlignment="1" applyProtection="1">
      <alignment horizontal="left" vertical="top" wrapText="1"/>
      <protection locked="0"/>
    </xf>
    <xf numFmtId="0" fontId="73" fillId="0" borderId="18" xfId="0" applyFont="1" applyBorder="1" applyAlignment="1" applyProtection="1">
      <alignment vertical="center" wrapText="1"/>
      <protection locked="0"/>
    </xf>
    <xf numFmtId="0" fontId="73" fillId="0" borderId="42" xfId="0" applyFont="1" applyBorder="1" applyAlignment="1" applyProtection="1">
      <alignment vertical="center" wrapText="1"/>
      <protection locked="0"/>
    </xf>
    <xf numFmtId="172" fontId="74" fillId="0" borderId="19" xfId="48" applyFont="1" applyBorder="1" applyAlignment="1" applyProtection="1">
      <alignment horizontal="center" vertical="center" wrapText="1"/>
      <protection locked="0"/>
    </xf>
    <xf numFmtId="170" fontId="63" fillId="0" borderId="20" xfId="51" applyNumberFormat="1" applyFont="1" applyBorder="1" applyAlignment="1" applyProtection="1">
      <alignment horizontal="center" vertical="center" wrapText="1"/>
      <protection locked="0"/>
    </xf>
    <xf numFmtId="0" fontId="73" fillId="0" borderId="13" xfId="0" applyFont="1" applyBorder="1" applyAlignment="1" applyProtection="1">
      <alignment vertical="center" wrapText="1"/>
      <protection locked="0"/>
    </xf>
    <xf numFmtId="3" fontId="7" fillId="0" borderId="20" xfId="0" applyNumberFormat="1" applyFont="1" applyFill="1" applyBorder="1" applyAlignment="1" applyProtection="1">
      <alignment horizontal="center" vertical="center"/>
      <protection locked="0"/>
    </xf>
    <xf numFmtId="170" fontId="63" fillId="33" borderId="20" xfId="51" applyNumberFormat="1" applyFont="1" applyFill="1" applyBorder="1" applyAlignment="1" applyProtection="1">
      <alignment horizontal="center" vertical="center" wrapText="1"/>
      <protection locked="0"/>
    </xf>
    <xf numFmtId="173" fontId="9" fillId="0" borderId="17" xfId="0" applyNumberFormat="1"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9" fontId="63" fillId="0" borderId="13" xfId="55" applyFont="1" applyBorder="1" applyAlignment="1" applyProtection="1">
      <alignment horizontal="center" vertical="center" wrapText="1"/>
      <protection locked="0"/>
    </xf>
    <xf numFmtId="170" fontId="63" fillId="0" borderId="13" xfId="51" applyFont="1" applyBorder="1" applyAlignment="1" applyProtection="1">
      <alignment horizontal="center" vertical="center" wrapText="1"/>
      <protection locked="0"/>
    </xf>
    <xf numFmtId="9" fontId="63" fillId="33" borderId="13" xfId="55" applyFont="1" applyFill="1" applyBorder="1" applyAlignment="1" applyProtection="1">
      <alignment horizontal="center" vertical="center" wrapText="1"/>
      <protection locked="0"/>
    </xf>
    <xf numFmtId="170" fontId="63" fillId="33" borderId="13" xfId="51" applyFont="1" applyFill="1" applyBorder="1" applyAlignment="1" applyProtection="1">
      <alignment horizontal="center" vertical="center" wrapText="1"/>
      <protection locked="0"/>
    </xf>
    <xf numFmtId="170" fontId="63" fillId="0" borderId="13" xfId="51" applyFont="1" applyFill="1" applyBorder="1" applyAlignment="1" applyProtection="1">
      <alignment horizontal="center" vertical="center" wrapText="1"/>
      <protection locked="0"/>
    </xf>
    <xf numFmtId="0" fontId="63" fillId="0" borderId="13" xfId="0" applyFont="1" applyBorder="1" applyAlignment="1" applyProtection="1">
      <alignment horizontal="left" vertical="top" wrapText="1"/>
      <protection locked="0"/>
    </xf>
    <xf numFmtId="9" fontId="63" fillId="0" borderId="13" xfId="55" applyFont="1" applyFill="1" applyBorder="1" applyAlignment="1" applyProtection="1">
      <alignment horizontal="center" vertical="center" wrapText="1"/>
      <protection locked="0"/>
    </xf>
    <xf numFmtId="0" fontId="63" fillId="0" borderId="0" xfId="0" applyFont="1" applyFill="1" applyBorder="1" applyAlignment="1" applyProtection="1">
      <alignment vertical="top" wrapText="1"/>
      <protection locked="0"/>
    </xf>
    <xf numFmtId="0" fontId="63" fillId="0" borderId="29" xfId="0" applyFont="1" applyFill="1" applyBorder="1" applyAlignment="1" applyProtection="1">
      <alignment vertical="top" wrapText="1"/>
      <protection locked="0"/>
    </xf>
    <xf numFmtId="0" fontId="63" fillId="0" borderId="13" xfId="0" applyFont="1" applyFill="1" applyBorder="1" applyAlignment="1" applyProtection="1">
      <alignment vertical="top" wrapText="1"/>
      <protection locked="0"/>
    </xf>
    <xf numFmtId="0" fontId="63" fillId="0" borderId="18" xfId="0" applyFont="1" applyFill="1" applyBorder="1" applyAlignment="1" applyProtection="1">
      <alignment vertical="top" wrapText="1"/>
      <protection locked="0"/>
    </xf>
    <xf numFmtId="170" fontId="63" fillId="0" borderId="13" xfId="51" applyFont="1" applyFill="1" applyBorder="1" applyAlignment="1" applyProtection="1">
      <alignment horizontal="center" vertical="center" wrapText="1"/>
      <protection locked="0"/>
    </xf>
    <xf numFmtId="0" fontId="63" fillId="0" borderId="15" xfId="0" applyFont="1" applyFill="1" applyBorder="1" applyAlignment="1" applyProtection="1">
      <alignment vertical="top" wrapText="1"/>
      <protection locked="0"/>
    </xf>
    <xf numFmtId="0" fontId="63" fillId="33" borderId="13" xfId="0" applyFont="1" applyFill="1" applyBorder="1" applyAlignment="1" applyProtection="1">
      <alignment vertical="top" wrapText="1"/>
      <protection locked="0"/>
    </xf>
    <xf numFmtId="0" fontId="63" fillId="33" borderId="0" xfId="0" applyFont="1" applyFill="1" applyBorder="1" applyAlignment="1" applyProtection="1">
      <alignment vertical="top" wrapText="1"/>
      <protection locked="0"/>
    </xf>
    <xf numFmtId="170" fontId="63" fillId="0" borderId="17" xfId="0" applyNumberFormat="1" applyFont="1" applyBorder="1" applyAlignment="1" applyProtection="1">
      <alignment wrapText="1"/>
      <protection locked="0"/>
    </xf>
    <xf numFmtId="170" fontId="63" fillId="33" borderId="17" xfId="51" applyNumberFormat="1" applyFont="1" applyFill="1" applyBorder="1" applyAlignment="1" applyProtection="1">
      <alignment horizontal="center" vertical="center" wrapText="1"/>
      <protection locked="0"/>
    </xf>
    <xf numFmtId="170" fontId="63" fillId="0" borderId="13" xfId="0" applyNumberFormat="1" applyFont="1" applyBorder="1" applyAlignment="1" applyProtection="1">
      <alignment wrapText="1"/>
      <protection locked="0"/>
    </xf>
    <xf numFmtId="170" fontId="63" fillId="33" borderId="13" xfId="51" applyNumberFormat="1" applyFont="1" applyFill="1" applyBorder="1" applyAlignment="1" applyProtection="1">
      <alignment horizontal="center" vertical="center" wrapText="1"/>
      <protection locked="0"/>
    </xf>
    <xf numFmtId="173" fontId="9" fillId="0" borderId="20" xfId="0" applyNumberFormat="1" applyFont="1" applyFill="1" applyBorder="1" applyAlignment="1" applyProtection="1">
      <alignment vertical="center" wrapText="1"/>
      <protection locked="0"/>
    </xf>
    <xf numFmtId="170" fontId="63" fillId="0" borderId="0" xfId="51" applyFont="1" applyBorder="1" applyAlignment="1" applyProtection="1">
      <alignment vertical="center" wrapText="1"/>
      <protection locked="0"/>
    </xf>
    <xf numFmtId="0" fontId="41" fillId="0" borderId="13" xfId="0" applyFont="1" applyBorder="1" applyAlignment="1" applyProtection="1">
      <alignment horizontal="left" vertical="top" wrapText="1"/>
      <protection locked="0"/>
    </xf>
    <xf numFmtId="0" fontId="42" fillId="34" borderId="13" xfId="0" applyFont="1" applyFill="1" applyBorder="1" applyAlignment="1" applyProtection="1">
      <alignment horizontal="center" vertical="center" wrapText="1"/>
      <protection/>
    </xf>
    <xf numFmtId="0" fontId="41" fillId="34" borderId="13" xfId="0" applyFont="1" applyFill="1" applyBorder="1" applyAlignment="1" applyProtection="1">
      <alignment horizontal="center" vertical="center" wrapText="1"/>
      <protection/>
    </xf>
    <xf numFmtId="0" fontId="42" fillId="33" borderId="13" xfId="0" applyFont="1" applyFill="1" applyBorder="1" applyAlignment="1" applyProtection="1">
      <alignment horizontal="center" vertical="center" wrapText="1"/>
      <protection locked="0"/>
    </xf>
    <xf numFmtId="170" fontId="41" fillId="34" borderId="13" xfId="51" applyFont="1" applyFill="1" applyBorder="1" applyAlignment="1" applyProtection="1">
      <alignment horizontal="center" vertical="center" wrapText="1"/>
      <protection/>
    </xf>
    <xf numFmtId="0" fontId="42" fillId="36" borderId="13" xfId="0" applyFont="1" applyFill="1" applyBorder="1" applyAlignment="1" applyProtection="1">
      <alignment vertical="center" wrapText="1"/>
      <protection/>
    </xf>
    <xf numFmtId="0" fontId="41" fillId="36" borderId="13" xfId="0" applyFont="1" applyFill="1" applyBorder="1" applyAlignment="1" applyProtection="1">
      <alignment vertical="center" wrapText="1"/>
      <protection/>
    </xf>
    <xf numFmtId="172" fontId="9" fillId="0" borderId="19" xfId="48" applyFont="1" applyBorder="1" applyAlignment="1" applyProtection="1">
      <alignment horizontal="center" vertical="center" wrapText="1"/>
      <protection locked="0"/>
    </xf>
    <xf numFmtId="170" fontId="41" fillId="0" borderId="13" xfId="51" applyNumberFormat="1" applyFont="1" applyBorder="1" applyAlignment="1" applyProtection="1">
      <alignment horizontal="center" vertical="center" wrapText="1"/>
      <protection locked="0"/>
    </xf>
    <xf numFmtId="170" fontId="41" fillId="34" borderId="13" xfId="51" applyNumberFormat="1" applyFont="1" applyFill="1" applyBorder="1" applyAlignment="1" applyProtection="1">
      <alignment horizontal="center" vertical="center" wrapText="1"/>
      <protection/>
    </xf>
    <xf numFmtId="9" fontId="41" fillId="0" borderId="13" xfId="55" applyFont="1" applyBorder="1" applyAlignment="1" applyProtection="1">
      <alignment horizontal="center" vertical="center" wrapText="1"/>
      <protection locked="0"/>
    </xf>
    <xf numFmtId="173" fontId="10" fillId="0" borderId="13" xfId="48" applyNumberFormat="1" applyFont="1" applyBorder="1" applyAlignment="1" applyProtection="1">
      <alignment vertical="center" wrapText="1"/>
      <protection locked="0"/>
    </xf>
    <xf numFmtId="49" fontId="41" fillId="0" borderId="20" xfId="51" applyNumberFormat="1" applyFont="1" applyBorder="1" applyAlignment="1" applyProtection="1">
      <alignment horizontal="left" wrapText="1"/>
      <protection locked="0"/>
    </xf>
    <xf numFmtId="170" fontId="41" fillId="0" borderId="17" xfId="51" applyFont="1" applyBorder="1" applyAlignment="1" applyProtection="1">
      <alignment horizontal="center" vertical="center" wrapText="1"/>
      <protection locked="0"/>
    </xf>
    <xf numFmtId="49" fontId="41" fillId="0" borderId="13" xfId="51" applyNumberFormat="1" applyFont="1" applyBorder="1" applyAlignment="1" applyProtection="1">
      <alignment horizontal="left" wrapText="1"/>
      <protection locked="0"/>
    </xf>
    <xf numFmtId="170" fontId="41" fillId="0" borderId="13" xfId="51" applyFont="1" applyBorder="1" applyAlignment="1" applyProtection="1">
      <alignment horizontal="center" vertical="center" wrapText="1"/>
      <protection locked="0"/>
    </xf>
    <xf numFmtId="0" fontId="10" fillId="0" borderId="13" xfId="0" applyFont="1" applyBorder="1" applyAlignment="1" applyProtection="1">
      <alignment vertical="center" wrapText="1"/>
      <protection locked="0"/>
    </xf>
    <xf numFmtId="0" fontId="41" fillId="33" borderId="17" xfId="0" applyFont="1" applyFill="1" applyBorder="1" applyAlignment="1" applyProtection="1">
      <alignment horizontal="left" vertical="top" wrapText="1"/>
      <protection locked="0"/>
    </xf>
    <xf numFmtId="170" fontId="41" fillId="0" borderId="13" xfId="51" applyNumberFormat="1" applyFont="1" applyFill="1" applyBorder="1" applyAlignment="1" applyProtection="1">
      <alignment horizontal="center" vertical="center" wrapText="1"/>
      <protection locked="0"/>
    </xf>
    <xf numFmtId="170" fontId="41" fillId="33" borderId="13" xfId="51" applyNumberFormat="1" applyFont="1" applyFill="1" applyBorder="1" applyAlignment="1" applyProtection="1">
      <alignment horizontal="center" vertical="center" wrapText="1"/>
      <protection locked="0"/>
    </xf>
    <xf numFmtId="9" fontId="41" fillId="33" borderId="13" xfId="55" applyFont="1" applyFill="1" applyBorder="1" applyAlignment="1" applyProtection="1">
      <alignment horizontal="center" vertical="center" wrapText="1"/>
      <protection locked="0"/>
    </xf>
    <xf numFmtId="170" fontId="41" fillId="33" borderId="13" xfId="51" applyFont="1" applyFill="1" applyBorder="1" applyAlignment="1" applyProtection="1">
      <alignment horizontal="center" vertical="center" wrapText="1"/>
      <protection locked="0"/>
    </xf>
    <xf numFmtId="49" fontId="41" fillId="33" borderId="13" xfId="51" applyNumberFormat="1" applyFont="1" applyFill="1" applyBorder="1" applyAlignment="1" applyProtection="1">
      <alignment horizontal="left" wrapText="1"/>
      <protection locked="0"/>
    </xf>
    <xf numFmtId="0" fontId="41" fillId="33" borderId="13" xfId="0" applyFont="1" applyFill="1" applyBorder="1" applyAlignment="1" applyProtection="1">
      <alignment horizontal="left" vertical="top" wrapText="1"/>
      <protection locked="0"/>
    </xf>
    <xf numFmtId="0" fontId="35" fillId="0" borderId="0" xfId="0" applyFont="1" applyBorder="1" applyAlignment="1">
      <alignment wrapText="1"/>
    </xf>
    <xf numFmtId="0" fontId="42" fillId="34" borderId="13" xfId="0" applyFont="1" applyFill="1" applyBorder="1" applyAlignment="1" applyProtection="1">
      <alignment vertical="center" wrapText="1"/>
      <protection/>
    </xf>
    <xf numFmtId="170" fontId="42" fillId="34" borderId="13" xfId="51" applyNumberFormat="1" applyFont="1" applyFill="1" applyBorder="1" applyAlignment="1" applyProtection="1">
      <alignment horizontal="center" vertical="center" wrapText="1"/>
      <protection/>
    </xf>
    <xf numFmtId="170" fontId="42" fillId="34" borderId="13" xfId="51" applyFont="1" applyFill="1" applyBorder="1" applyAlignment="1" applyProtection="1">
      <alignment horizontal="center" vertical="center" wrapText="1"/>
      <protection/>
    </xf>
    <xf numFmtId="0" fontId="41" fillId="33" borderId="0" xfId="0" applyFont="1" applyFill="1" applyBorder="1" applyAlignment="1" applyProtection="1">
      <alignment vertical="top" wrapText="1"/>
      <protection locked="0"/>
    </xf>
    <xf numFmtId="172" fontId="35" fillId="0" borderId="20" xfId="48" applyFont="1" applyBorder="1" applyAlignment="1" applyProtection="1">
      <alignment/>
      <protection locked="0"/>
    </xf>
    <xf numFmtId="0" fontId="41" fillId="33" borderId="15" xfId="0" applyFont="1" applyFill="1" applyBorder="1" applyAlignment="1" applyProtection="1">
      <alignment vertical="top" wrapText="1"/>
      <protection locked="0"/>
    </xf>
    <xf numFmtId="170" fontId="41" fillId="0" borderId="43" xfId="51" applyNumberFormat="1" applyFont="1" applyBorder="1" applyAlignment="1" applyProtection="1">
      <alignment horizontal="center" vertical="center" wrapText="1"/>
      <protection locked="0"/>
    </xf>
    <xf numFmtId="172" fontId="35" fillId="0" borderId="13" xfId="48" applyFont="1" applyBorder="1" applyAlignment="1" applyProtection="1">
      <alignment/>
      <protection locked="0"/>
    </xf>
    <xf numFmtId="170" fontId="41" fillId="0" borderId="17" xfId="51" applyFont="1" applyFill="1" applyBorder="1" applyAlignment="1" applyProtection="1">
      <alignment horizontal="center" vertical="center" wrapText="1"/>
      <protection locked="0"/>
    </xf>
    <xf numFmtId="170" fontId="41" fillId="0" borderId="13" xfId="51" applyFont="1" applyFill="1" applyBorder="1" applyAlignment="1" applyProtection="1">
      <alignment horizontal="center" vertical="center" wrapText="1"/>
      <protection locked="0"/>
    </xf>
    <xf numFmtId="0" fontId="41" fillId="33" borderId="13" xfId="0" applyFont="1" applyFill="1" applyBorder="1" applyAlignment="1" applyProtection="1">
      <alignment vertical="top" wrapText="1"/>
      <protection locked="0"/>
    </xf>
    <xf numFmtId="170" fontId="41" fillId="0" borderId="20" xfId="51" applyNumberFormat="1" applyFont="1" applyBorder="1" applyAlignment="1" applyProtection="1">
      <alignment horizontal="center" vertical="center" wrapText="1"/>
      <protection locked="0"/>
    </xf>
    <xf numFmtId="0" fontId="41" fillId="0" borderId="17" xfId="0" applyFont="1" applyBorder="1" applyAlignment="1" applyProtection="1">
      <alignment vertical="center" wrapText="1"/>
      <protection locked="0"/>
    </xf>
    <xf numFmtId="0" fontId="41" fillId="0" borderId="17" xfId="0" applyFont="1" applyBorder="1" applyAlignment="1" applyProtection="1">
      <alignment horizontal="left" vertical="top" wrapText="1"/>
      <protection locked="0"/>
    </xf>
    <xf numFmtId="49" fontId="41" fillId="0" borderId="17" xfId="51" applyNumberFormat="1" applyFont="1" applyBorder="1" applyAlignment="1" applyProtection="1">
      <alignment horizontal="left" wrapText="1"/>
      <protection locked="0"/>
    </xf>
    <xf numFmtId="170" fontId="42" fillId="34" borderId="15" xfId="51" applyNumberFormat="1" applyFont="1" applyFill="1" applyBorder="1" applyAlignment="1" applyProtection="1">
      <alignment horizontal="center" vertical="center" wrapText="1"/>
      <protection/>
    </xf>
    <xf numFmtId="173" fontId="10" fillId="0" borderId="13" xfId="48" applyNumberFormat="1" applyFont="1" applyFill="1" applyBorder="1" applyAlignment="1" applyProtection="1">
      <alignment vertical="center" wrapText="1"/>
      <protection locked="0"/>
    </xf>
    <xf numFmtId="172" fontId="10" fillId="0" borderId="41" xfId="48" applyFont="1" applyBorder="1" applyAlignment="1" applyProtection="1">
      <alignment horizontal="center" vertical="center" wrapText="1"/>
      <protection locked="0"/>
    </xf>
    <xf numFmtId="170" fontId="41" fillId="33" borderId="17" xfId="51" applyFont="1" applyFill="1" applyBorder="1" applyAlignment="1" applyProtection="1">
      <alignment horizontal="center" vertical="center" wrapText="1"/>
      <protection locked="0"/>
    </xf>
    <xf numFmtId="170" fontId="75" fillId="33" borderId="0" xfId="51" applyFont="1" applyFill="1" applyBorder="1" applyAlignment="1" applyProtection="1">
      <alignment vertical="center" wrapText="1"/>
      <protection locked="0"/>
    </xf>
    <xf numFmtId="0" fontId="41" fillId="0" borderId="13" xfId="0" applyFont="1" applyFill="1" applyBorder="1" applyAlignment="1" applyProtection="1">
      <alignment vertical="top" wrapText="1"/>
      <protection locked="0"/>
    </xf>
    <xf numFmtId="170" fontId="41" fillId="33" borderId="15" xfId="51" applyNumberFormat="1" applyFont="1" applyFill="1" applyBorder="1" applyAlignment="1" applyProtection="1">
      <alignment horizontal="center" vertical="center" wrapText="1"/>
      <protection locked="0"/>
    </xf>
    <xf numFmtId="0" fontId="63" fillId="33" borderId="13" xfId="0" applyFont="1" applyFill="1" applyBorder="1" applyAlignment="1" applyProtection="1">
      <alignment horizontal="left" vertical="top" wrapText="1"/>
      <protection locked="0"/>
    </xf>
    <xf numFmtId="170" fontId="63" fillId="33" borderId="13" xfId="51" applyFont="1" applyFill="1" applyBorder="1" applyAlignment="1" applyProtection="1">
      <alignment horizontal="left" vertical="top" wrapText="1"/>
      <protection locked="0"/>
    </xf>
    <xf numFmtId="0" fontId="64" fillId="0" borderId="0" xfId="0" applyFont="1" applyFill="1" applyBorder="1" applyAlignment="1">
      <alignment horizontal="center" vertical="center" wrapText="1"/>
    </xf>
    <xf numFmtId="0" fontId="64" fillId="34" borderId="25" xfId="0" applyFont="1" applyFill="1" applyBorder="1" applyAlignment="1" applyProtection="1">
      <alignment horizontal="center" vertical="center" wrapText="1"/>
      <protection/>
    </xf>
    <xf numFmtId="0" fontId="64" fillId="34" borderId="40" xfId="0" applyFont="1" applyFill="1" applyBorder="1" applyAlignment="1" applyProtection="1">
      <alignment horizontal="center" vertical="center" wrapText="1"/>
      <protection/>
    </xf>
    <xf numFmtId="0" fontId="64" fillId="34" borderId="44" xfId="0" applyFont="1" applyFill="1" applyBorder="1" applyAlignment="1" applyProtection="1">
      <alignment horizontal="center" vertical="center" wrapText="1"/>
      <protection/>
    </xf>
    <xf numFmtId="0" fontId="64" fillId="34" borderId="26"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63" fillId="34" borderId="28" xfId="0" applyFont="1" applyFill="1" applyBorder="1" applyAlignment="1" applyProtection="1">
      <alignment horizontal="center" vertical="center" wrapText="1"/>
      <protection/>
    </xf>
    <xf numFmtId="0" fontId="63" fillId="34" borderId="24" xfId="0" applyFont="1" applyFill="1" applyBorder="1" applyAlignment="1" applyProtection="1">
      <alignment horizontal="center" vertical="center" wrapText="1"/>
      <protection/>
    </xf>
    <xf numFmtId="170" fontId="64" fillId="34" borderId="32" xfId="51" applyFont="1" applyFill="1" applyBorder="1" applyAlignment="1" applyProtection="1">
      <alignment horizontal="center" vertical="center" wrapText="1"/>
      <protection/>
    </xf>
    <xf numFmtId="170" fontId="64" fillId="34" borderId="21" xfId="51" applyFont="1" applyFill="1" applyBorder="1" applyAlignment="1" applyProtection="1">
      <alignment horizontal="center" vertical="center" wrapText="1"/>
      <protection/>
    </xf>
    <xf numFmtId="0" fontId="64" fillId="34" borderId="15" xfId="0" applyFont="1" applyFill="1" applyBorder="1" applyAlignment="1" applyProtection="1">
      <alignment horizontal="center" vertical="center" wrapText="1"/>
      <protection/>
    </xf>
    <xf numFmtId="0" fontId="64" fillId="34" borderId="17" xfId="0" applyFont="1" applyFill="1" applyBorder="1" applyAlignment="1" applyProtection="1">
      <alignment horizontal="center" vertical="center" wrapText="1"/>
      <protection/>
    </xf>
    <xf numFmtId="0" fontId="64" fillId="34" borderId="32" xfId="0" applyFont="1" applyFill="1" applyBorder="1" applyAlignment="1" applyProtection="1">
      <alignment horizontal="center" vertical="center" wrapText="1"/>
      <protection/>
    </xf>
    <xf numFmtId="0" fontId="64" fillId="34" borderId="21" xfId="0" applyFont="1" applyFill="1" applyBorder="1" applyAlignment="1" applyProtection="1">
      <alignment horizontal="center" vertical="center" wrapText="1"/>
      <protection/>
    </xf>
    <xf numFmtId="0" fontId="61" fillId="34" borderId="45" xfId="0" applyFont="1" applyFill="1" applyBorder="1" applyAlignment="1" applyProtection="1">
      <alignment horizontal="center" vertical="center" wrapText="1"/>
      <protection/>
    </xf>
    <xf numFmtId="0" fontId="61" fillId="34" borderId="46" xfId="0" applyFont="1" applyFill="1" applyBorder="1" applyAlignment="1" applyProtection="1">
      <alignment horizontal="center" vertical="center" wrapText="1"/>
      <protection/>
    </xf>
    <xf numFmtId="0" fontId="64" fillId="35" borderId="47" xfId="0" applyFont="1" applyFill="1" applyBorder="1" applyAlignment="1" applyProtection="1">
      <alignment horizontal="center" vertical="center" wrapText="1"/>
      <protection/>
    </xf>
    <xf numFmtId="0" fontId="64" fillId="35" borderId="48" xfId="0" applyFont="1" applyFill="1" applyBorder="1" applyAlignment="1" applyProtection="1">
      <alignment horizontal="center" vertical="center" wrapText="1"/>
      <protection/>
    </xf>
    <xf numFmtId="0" fontId="64" fillId="35" borderId="49" xfId="0" applyFont="1" applyFill="1" applyBorder="1" applyAlignment="1" applyProtection="1">
      <alignment horizontal="center" vertical="center" wrapText="1"/>
      <protection/>
    </xf>
    <xf numFmtId="0" fontId="76" fillId="0" borderId="0" xfId="0" applyFont="1" applyBorder="1" applyAlignment="1">
      <alignment horizontal="left" vertical="top" wrapText="1"/>
    </xf>
    <xf numFmtId="0" fontId="72" fillId="6" borderId="50" xfId="0" applyFont="1" applyFill="1" applyBorder="1" applyAlignment="1">
      <alignment horizontal="left" wrapText="1"/>
    </xf>
    <xf numFmtId="0" fontId="72" fillId="6" borderId="51" xfId="0" applyFont="1" applyFill="1" applyBorder="1" applyAlignment="1">
      <alignment horizontal="left" wrapText="1"/>
    </xf>
    <xf numFmtId="0" fontId="72" fillId="6" borderId="52" xfId="0" applyFont="1" applyFill="1" applyBorder="1" applyAlignment="1">
      <alignment horizontal="left" wrapText="1"/>
    </xf>
    <xf numFmtId="0" fontId="42" fillId="33" borderId="13" xfId="0" applyFont="1" applyFill="1" applyBorder="1" applyAlignment="1" applyProtection="1">
      <alignment horizontal="left" vertical="top" wrapText="1"/>
      <protection locked="0"/>
    </xf>
    <xf numFmtId="170" fontId="42" fillId="33" borderId="13" xfId="51" applyFont="1" applyFill="1" applyBorder="1" applyAlignment="1" applyProtection="1">
      <alignment horizontal="left" vertical="top" wrapText="1"/>
      <protection locked="0"/>
    </xf>
    <xf numFmtId="49" fontId="42" fillId="33" borderId="13" xfId="0" applyNumberFormat="1" applyFont="1" applyFill="1" applyBorder="1" applyAlignment="1" applyProtection="1">
      <alignment horizontal="left" vertical="top" wrapText="1"/>
      <protection locked="0"/>
    </xf>
    <xf numFmtId="170" fontId="42" fillId="33" borderId="15" xfId="51" applyFont="1" applyFill="1" applyBorder="1" applyAlignment="1" applyProtection="1">
      <alignment horizontal="left" vertical="top" wrapText="1"/>
      <protection locked="0"/>
    </xf>
    <xf numFmtId="0" fontId="64" fillId="33" borderId="13" xfId="0" applyNumberFormat="1" applyFont="1" applyFill="1" applyBorder="1" applyAlignment="1" applyProtection="1">
      <alignment horizontal="left" vertical="top" wrapText="1"/>
      <protection locked="0"/>
    </xf>
    <xf numFmtId="170" fontId="64" fillId="33" borderId="13" xfId="51" applyFont="1" applyFill="1" applyBorder="1" applyAlignment="1" applyProtection="1">
      <alignment horizontal="left" vertical="top" wrapText="1"/>
      <protection locked="0"/>
    </xf>
    <xf numFmtId="0" fontId="64" fillId="33" borderId="13" xfId="0" applyFont="1" applyFill="1" applyBorder="1" applyAlignment="1" applyProtection="1">
      <alignment horizontal="left" vertical="top" wrapText="1"/>
      <protection locked="0"/>
    </xf>
    <xf numFmtId="0" fontId="77" fillId="6" borderId="53" xfId="0" applyFont="1" applyFill="1" applyBorder="1" applyAlignment="1">
      <alignment horizontal="left" wrapText="1"/>
    </xf>
    <xf numFmtId="0" fontId="77" fillId="6" borderId="54" xfId="0" applyFont="1" applyFill="1" applyBorder="1" applyAlignment="1">
      <alignment horizontal="left" wrapText="1"/>
    </xf>
    <xf numFmtId="170" fontId="77" fillId="6" borderId="54" xfId="51" applyFont="1" applyFill="1" applyBorder="1" applyAlignment="1">
      <alignment horizontal="left" wrapText="1"/>
    </xf>
    <xf numFmtId="0" fontId="77" fillId="6" borderId="55" xfId="0" applyFont="1" applyFill="1" applyBorder="1" applyAlignment="1">
      <alignment horizontal="left" wrapText="1"/>
    </xf>
    <xf numFmtId="0" fontId="64" fillId="34" borderId="50" xfId="0" applyFont="1" applyFill="1" applyBorder="1" applyAlignment="1">
      <alignment horizontal="center" wrapText="1"/>
    </xf>
    <xf numFmtId="0" fontId="64" fillId="34" borderId="51" xfId="0" applyFont="1" applyFill="1" applyBorder="1" applyAlignment="1">
      <alignment horizontal="center" wrapText="1"/>
    </xf>
    <xf numFmtId="0" fontId="64" fillId="34" borderId="52" xfId="0" applyFont="1" applyFill="1" applyBorder="1" applyAlignment="1">
      <alignment horizontal="center" wrapText="1"/>
    </xf>
    <xf numFmtId="0" fontId="64" fillId="34" borderId="42" xfId="0" applyFont="1" applyFill="1" applyBorder="1" applyAlignment="1">
      <alignment horizontal="left" wrapText="1"/>
    </xf>
    <xf numFmtId="0" fontId="64" fillId="34" borderId="41" xfId="0" applyFont="1" applyFill="1" applyBorder="1" applyAlignment="1">
      <alignment horizontal="left" wrapText="1"/>
    </xf>
    <xf numFmtId="0" fontId="64" fillId="34" borderId="43" xfId="0" applyFont="1" applyFill="1" applyBorder="1" applyAlignment="1">
      <alignment horizontal="left" wrapText="1"/>
    </xf>
    <xf numFmtId="0" fontId="64" fillId="34" borderId="56"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18" xfId="0" applyFont="1" applyFill="1" applyBorder="1" applyAlignment="1">
      <alignment horizontal="left" wrapText="1"/>
    </xf>
    <xf numFmtId="0" fontId="64" fillId="34" borderId="19" xfId="0" applyFont="1" applyFill="1" applyBorder="1" applyAlignment="1">
      <alignment horizontal="left" wrapText="1"/>
    </xf>
    <xf numFmtId="0" fontId="64" fillId="34" borderId="20" xfId="0" applyFont="1" applyFill="1" applyBorder="1" applyAlignment="1">
      <alignment horizontal="left" wrapText="1"/>
    </xf>
    <xf numFmtId="0" fontId="77" fillId="6" borderId="22" xfId="0" applyFont="1" applyFill="1" applyBorder="1" applyAlignment="1">
      <alignment horizontal="left" vertical="center" wrapText="1"/>
    </xf>
    <xf numFmtId="0" fontId="77" fillId="6" borderId="0" xfId="0" applyFont="1" applyFill="1" applyBorder="1" applyAlignment="1">
      <alignment horizontal="left" vertical="center" wrapText="1"/>
    </xf>
    <xf numFmtId="0" fontId="77" fillId="6" borderId="57" xfId="0" applyFont="1" applyFill="1" applyBorder="1" applyAlignment="1">
      <alignment horizontal="left" vertical="center" wrapText="1"/>
    </xf>
    <xf numFmtId="0" fontId="77" fillId="6" borderId="53" xfId="0" applyFont="1" applyFill="1" applyBorder="1" applyAlignment="1">
      <alignment horizontal="left" vertical="center" wrapText="1"/>
    </xf>
    <xf numFmtId="0" fontId="77" fillId="6" borderId="54" xfId="0" applyFont="1" applyFill="1" applyBorder="1" applyAlignment="1">
      <alignment horizontal="left" vertical="center" wrapText="1"/>
    </xf>
    <xf numFmtId="0" fontId="77" fillId="6" borderId="58" xfId="0" applyFont="1" applyFill="1" applyBorder="1" applyAlignment="1">
      <alignment horizontal="left" vertical="center" wrapText="1"/>
    </xf>
    <xf numFmtId="0" fontId="64" fillId="34" borderId="15"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70" fillId="6" borderId="27" xfId="0" applyFont="1" applyFill="1" applyBorder="1" applyAlignment="1">
      <alignment horizontal="left" wrapText="1"/>
    </xf>
    <xf numFmtId="0" fontId="70" fillId="6" borderId="33" xfId="0" applyFont="1" applyFill="1" applyBorder="1" applyAlignment="1">
      <alignment horizontal="left" wrapText="1"/>
    </xf>
    <xf numFmtId="0" fontId="70" fillId="6" borderId="59" xfId="0" applyFont="1" applyFill="1" applyBorder="1" applyAlignment="1">
      <alignment horizontal="left" wrapText="1"/>
    </xf>
    <xf numFmtId="170" fontId="61" fillId="34" borderId="18" xfId="0" applyNumberFormat="1" applyFont="1" applyFill="1" applyBorder="1" applyAlignment="1">
      <alignment horizontal="center"/>
    </xf>
    <xf numFmtId="170" fontId="61" fillId="34" borderId="46" xfId="0" applyNumberFormat="1" applyFont="1" applyFill="1" applyBorder="1" applyAlignment="1">
      <alignment horizontal="center"/>
    </xf>
    <xf numFmtId="170" fontId="61" fillId="34" borderId="42" xfId="0" applyNumberFormat="1" applyFont="1" applyFill="1" applyBorder="1" applyAlignment="1">
      <alignment horizontal="center"/>
    </xf>
    <xf numFmtId="170" fontId="61" fillId="34" borderId="60" xfId="0" applyNumberFormat="1" applyFont="1" applyFill="1" applyBorder="1" applyAlignment="1">
      <alignment horizontal="center"/>
    </xf>
    <xf numFmtId="0" fontId="61" fillId="34" borderId="47" xfId="0" applyFont="1" applyFill="1" applyBorder="1" applyAlignment="1">
      <alignment horizontal="left"/>
    </xf>
    <xf numFmtId="0" fontId="61" fillId="34" borderId="48" xfId="0" applyFont="1" applyFill="1" applyBorder="1" applyAlignment="1">
      <alignment horizontal="left"/>
    </xf>
    <xf numFmtId="0" fontId="61" fillId="34" borderId="49" xfId="0" applyFont="1" applyFill="1" applyBorder="1" applyAlignment="1">
      <alignment horizontal="left"/>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49" fontId="0" fillId="34" borderId="63" xfId="0" applyNumberForma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0" fontId="0" fillId="34" borderId="63" xfId="0" applyNumberFormat="1" applyFill="1" applyBorder="1" applyAlignment="1">
      <alignment horizontal="center" wrapText="1"/>
    </xf>
    <xf numFmtId="0" fontId="61" fillId="6" borderId="27" xfId="0" applyFont="1" applyFill="1" applyBorder="1" applyAlignment="1">
      <alignment horizontal="center" vertical="center"/>
    </xf>
    <xf numFmtId="0" fontId="61" fillId="6" borderId="33" xfId="0" applyFont="1" applyFill="1" applyBorder="1" applyAlignment="1">
      <alignment horizontal="center" vertical="center"/>
    </xf>
    <xf numFmtId="0" fontId="61" fillId="6" borderId="34" xfId="0" applyFont="1" applyFill="1" applyBorder="1" applyAlignment="1">
      <alignment horizontal="center" vertical="center"/>
    </xf>
    <xf numFmtId="0" fontId="61" fillId="6" borderId="53" xfId="0" applyFont="1" applyFill="1" applyBorder="1" applyAlignment="1">
      <alignment horizontal="center" vertical="center"/>
    </xf>
    <xf numFmtId="0" fontId="61" fillId="6" borderId="54" xfId="0" applyFont="1" applyFill="1" applyBorder="1" applyAlignment="1">
      <alignment horizontal="center" vertical="center"/>
    </xf>
    <xf numFmtId="0" fontId="61" fillId="6" borderId="55" xfId="0" applyFont="1" applyFill="1" applyBorder="1" applyAlignment="1">
      <alignment horizontal="center" vertical="center"/>
    </xf>
    <xf numFmtId="0" fontId="64" fillId="34" borderId="25" xfId="0" applyFont="1" applyFill="1" applyBorder="1" applyAlignment="1">
      <alignment horizontal="center" vertical="center" wrapText="1"/>
    </xf>
    <xf numFmtId="0" fontId="64" fillId="34" borderId="40" xfId="0" applyFont="1" applyFill="1" applyBorder="1" applyAlignment="1">
      <alignment horizontal="center" vertical="center" wrapText="1"/>
    </xf>
    <xf numFmtId="0" fontId="64" fillId="34" borderId="26" xfId="0" applyFont="1" applyFill="1" applyBorder="1" applyAlignment="1">
      <alignment horizontal="center" vertical="center" wrapText="1"/>
    </xf>
    <xf numFmtId="0" fontId="64" fillId="6" borderId="27" xfId="0" applyFont="1" applyFill="1" applyBorder="1" applyAlignment="1">
      <alignment horizontal="center" vertical="center"/>
    </xf>
    <xf numFmtId="0" fontId="64" fillId="6" borderId="33" xfId="0" applyFont="1" applyFill="1" applyBorder="1" applyAlignment="1">
      <alignment horizontal="center" vertical="center"/>
    </xf>
    <xf numFmtId="0" fontId="64" fillId="6" borderId="34" xfId="0" applyFont="1" applyFill="1" applyBorder="1" applyAlignment="1">
      <alignment horizontal="center" vertical="center"/>
    </xf>
    <xf numFmtId="0" fontId="64" fillId="6" borderId="53" xfId="0" applyFont="1" applyFill="1" applyBorder="1" applyAlignment="1">
      <alignment horizontal="center" vertical="center"/>
    </xf>
    <xf numFmtId="0" fontId="64" fillId="6" borderId="54" xfId="0" applyFont="1" applyFill="1" applyBorder="1" applyAlignment="1">
      <alignment horizontal="center" vertical="center"/>
    </xf>
    <xf numFmtId="0" fontId="64" fillId="6" borderId="55"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a 3" xfId="43"/>
    <cellStyle name="Entrée"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2:M299"/>
  <sheetViews>
    <sheetView showGridLines="0" showZeros="0" tabSelected="1" zoomScale="80" zoomScaleNormal="80" zoomScalePageLayoutView="0" workbookViewId="0" topLeftCell="C224">
      <selection activeCell="J202" sqref="J202"/>
    </sheetView>
  </sheetViews>
  <sheetFormatPr defaultColWidth="11.421875" defaultRowHeight="15"/>
  <cols>
    <col min="1" max="1" width="11.421875" style="45" customWidth="1"/>
    <col min="2" max="2" width="30.57421875" style="45" customWidth="1"/>
    <col min="3" max="3" width="50.421875" style="45" customWidth="1"/>
    <col min="4" max="7" width="23.140625" style="45" customWidth="1"/>
    <col min="8" max="8" width="22.421875" style="45" customWidth="1"/>
    <col min="9" max="9" width="22.421875" style="197" customWidth="1"/>
    <col min="10" max="10" width="30.421875" style="45" customWidth="1"/>
    <col min="11" max="11" width="18.8515625" style="45" customWidth="1"/>
    <col min="12" max="12" width="11.421875" style="45" customWidth="1"/>
    <col min="13" max="13" width="17.57421875" style="45" customWidth="1"/>
    <col min="14" max="14" width="26.421875" style="45" customWidth="1"/>
    <col min="15" max="15" width="22.421875" style="45" customWidth="1"/>
    <col min="16" max="16" width="29.57421875" style="45" customWidth="1"/>
    <col min="17" max="17" width="23.421875" style="45" customWidth="1"/>
    <col min="18" max="18" width="18.421875" style="45" customWidth="1"/>
    <col min="19" max="19" width="17.421875" style="45" customWidth="1"/>
    <col min="20" max="20" width="25.140625" style="45" customWidth="1"/>
    <col min="21" max="16384" width="11.421875" style="45" customWidth="1"/>
  </cols>
  <sheetData>
    <row r="2" spans="2:10" ht="47.25" customHeight="1">
      <c r="B2" s="333" t="s">
        <v>527</v>
      </c>
      <c r="C2" s="333"/>
      <c r="D2" s="333"/>
      <c r="E2" s="333"/>
      <c r="F2" s="43"/>
      <c r="G2" s="43"/>
      <c r="H2" s="44"/>
      <c r="I2" s="204"/>
      <c r="J2" s="44"/>
    </row>
    <row r="3" ht="15">
      <c r="B3" s="167"/>
    </row>
    <row r="4" ht="15.75" thickBot="1">
      <c r="B4" s="48"/>
    </row>
    <row r="5" spans="2:13" ht="36.75" customHeight="1">
      <c r="B5" s="132" t="s">
        <v>5</v>
      </c>
      <c r="C5" s="168"/>
      <c r="D5" s="168"/>
      <c r="E5" s="168"/>
      <c r="F5" s="168"/>
      <c r="G5" s="168"/>
      <c r="H5" s="168"/>
      <c r="I5" s="205"/>
      <c r="J5" s="168"/>
      <c r="K5" s="168"/>
      <c r="L5" s="168"/>
      <c r="M5" s="169"/>
    </row>
    <row r="6" spans="2:13" ht="174" customHeight="1" thickBot="1">
      <c r="B6" s="344" t="s">
        <v>587</v>
      </c>
      <c r="C6" s="345"/>
      <c r="D6" s="345"/>
      <c r="E6" s="345"/>
      <c r="F6" s="345"/>
      <c r="G6" s="345"/>
      <c r="H6" s="345"/>
      <c r="I6" s="346"/>
      <c r="J6" s="345"/>
      <c r="K6" s="345"/>
      <c r="L6" s="345"/>
      <c r="M6" s="347"/>
    </row>
    <row r="7" ht="14.25">
      <c r="B7" s="49"/>
    </row>
    <row r="8" ht="15" thickBot="1"/>
    <row r="9" spans="2:9" ht="27" customHeight="1" thickBot="1">
      <c r="B9" s="334" t="s">
        <v>373</v>
      </c>
      <c r="C9" s="335"/>
      <c r="D9" s="335"/>
      <c r="E9" s="335"/>
      <c r="F9" s="335"/>
      <c r="G9" s="335"/>
      <c r="H9" s="336"/>
      <c r="I9" s="206"/>
    </row>
    <row r="11" spans="4:11" ht="25.5" customHeight="1">
      <c r="D11" s="50"/>
      <c r="E11" s="50"/>
      <c r="F11" s="50"/>
      <c r="G11" s="50"/>
      <c r="H11" s="47"/>
      <c r="I11" s="203"/>
      <c r="J11" s="46"/>
      <c r="K11" s="46"/>
    </row>
    <row r="12" spans="2:11" ht="213.75" customHeight="1">
      <c r="B12" s="265" t="s">
        <v>374</v>
      </c>
      <c r="C12" s="265" t="s">
        <v>528</v>
      </c>
      <c r="D12" s="265" t="s">
        <v>529</v>
      </c>
      <c r="E12" s="265" t="s">
        <v>530</v>
      </c>
      <c r="F12" s="265" t="s">
        <v>531</v>
      </c>
      <c r="G12" s="265" t="s">
        <v>13</v>
      </c>
      <c r="H12" s="265" t="s">
        <v>532</v>
      </c>
      <c r="I12" s="265" t="s">
        <v>597</v>
      </c>
      <c r="J12" s="265" t="s">
        <v>533</v>
      </c>
      <c r="K12" s="56"/>
    </row>
    <row r="13" spans="2:11" ht="18.75" customHeight="1">
      <c r="B13" s="266"/>
      <c r="C13" s="266"/>
      <c r="D13" s="267" t="s">
        <v>603</v>
      </c>
      <c r="E13" s="267"/>
      <c r="F13" s="267"/>
      <c r="G13" s="265"/>
      <c r="H13" s="266"/>
      <c r="I13" s="268"/>
      <c r="J13" s="266"/>
      <c r="K13" s="56"/>
    </row>
    <row r="14" spans="2:11" ht="51" customHeight="1">
      <c r="B14" s="269" t="s">
        <v>375</v>
      </c>
      <c r="C14" s="339" t="s">
        <v>604</v>
      </c>
      <c r="D14" s="339"/>
      <c r="E14" s="339"/>
      <c r="F14" s="339"/>
      <c r="G14" s="339"/>
      <c r="H14" s="339"/>
      <c r="I14" s="338"/>
      <c r="J14" s="339"/>
      <c r="K14" s="20"/>
    </row>
    <row r="15" spans="2:11" ht="51" customHeight="1">
      <c r="B15" s="269" t="s">
        <v>376</v>
      </c>
      <c r="C15" s="339" t="s">
        <v>605</v>
      </c>
      <c r="D15" s="339"/>
      <c r="E15" s="339"/>
      <c r="F15" s="339"/>
      <c r="G15" s="339"/>
      <c r="H15" s="339"/>
      <c r="I15" s="340"/>
      <c r="J15" s="339"/>
      <c r="K15" s="58"/>
    </row>
    <row r="16" spans="2:11" ht="46.5">
      <c r="B16" s="270" t="s">
        <v>377</v>
      </c>
      <c r="C16" s="264" t="s">
        <v>608</v>
      </c>
      <c r="D16" s="271">
        <f>28000+88906</f>
        <v>116906</v>
      </c>
      <c r="E16" s="272"/>
      <c r="F16" s="272"/>
      <c r="G16" s="273">
        <f>SUM(D16:F16)</f>
        <v>116906</v>
      </c>
      <c r="H16" s="274"/>
      <c r="I16" s="275">
        <f>88599.85+10832+200</f>
        <v>99631.85</v>
      </c>
      <c r="J16" s="276"/>
      <c r="K16" s="59"/>
    </row>
    <row r="17" spans="2:11" ht="15">
      <c r="B17" s="270" t="s">
        <v>378</v>
      </c>
      <c r="C17" s="264"/>
      <c r="D17" s="271"/>
      <c r="E17" s="272"/>
      <c r="F17" s="272"/>
      <c r="G17" s="273">
        <f aca="true" t="shared" si="0" ref="G17:G23">SUM(D17:F17)</f>
        <v>0</v>
      </c>
      <c r="H17" s="274"/>
      <c r="I17" s="277"/>
      <c r="J17" s="278"/>
      <c r="K17" s="59"/>
    </row>
    <row r="18" spans="2:11" ht="15">
      <c r="B18" s="270" t="s">
        <v>379</v>
      </c>
      <c r="C18" s="264"/>
      <c r="D18" s="271"/>
      <c r="E18" s="272"/>
      <c r="F18" s="272"/>
      <c r="G18" s="273">
        <f t="shared" si="0"/>
        <v>0</v>
      </c>
      <c r="H18" s="274"/>
      <c r="I18" s="279"/>
      <c r="J18" s="278"/>
      <c r="K18" s="59"/>
    </row>
    <row r="19" spans="2:11" ht="15">
      <c r="B19" s="270" t="s">
        <v>380</v>
      </c>
      <c r="C19" s="264"/>
      <c r="D19" s="271"/>
      <c r="E19" s="272"/>
      <c r="F19" s="272"/>
      <c r="G19" s="273">
        <f t="shared" si="0"/>
        <v>0</v>
      </c>
      <c r="H19" s="274"/>
      <c r="I19" s="279"/>
      <c r="J19" s="278"/>
      <c r="K19" s="59"/>
    </row>
    <row r="20" spans="2:11" ht="15">
      <c r="B20" s="270" t="s">
        <v>381</v>
      </c>
      <c r="C20" s="264"/>
      <c r="D20" s="239"/>
      <c r="E20" s="272"/>
      <c r="F20" s="272"/>
      <c r="G20" s="273">
        <f t="shared" si="0"/>
        <v>0</v>
      </c>
      <c r="H20" s="274"/>
      <c r="I20" s="279"/>
      <c r="J20" s="278"/>
      <c r="K20" s="59"/>
    </row>
    <row r="21" spans="2:11" ht="15">
      <c r="B21" s="270" t="s">
        <v>382</v>
      </c>
      <c r="C21" s="280"/>
      <c r="D21" s="239"/>
      <c r="E21" s="272"/>
      <c r="F21" s="272"/>
      <c r="G21" s="273">
        <f t="shared" si="0"/>
        <v>0</v>
      </c>
      <c r="H21" s="274"/>
      <c r="I21" s="279"/>
      <c r="J21" s="278"/>
      <c r="K21" s="59"/>
    </row>
    <row r="22" spans="2:11" ht="15">
      <c r="B22" s="270" t="s">
        <v>383</v>
      </c>
      <c r="C22" s="281"/>
      <c r="D22" s="282"/>
      <c r="E22" s="283"/>
      <c r="F22" s="282"/>
      <c r="G22" s="273">
        <f t="shared" si="0"/>
        <v>0</v>
      </c>
      <c r="H22" s="284"/>
      <c r="I22" s="285"/>
      <c r="J22" s="286"/>
      <c r="K22" s="59"/>
    </row>
    <row r="23" spans="1:11" ht="15">
      <c r="A23" s="46"/>
      <c r="B23" s="270" t="s">
        <v>384</v>
      </c>
      <c r="C23" s="287"/>
      <c r="D23" s="283"/>
      <c r="E23" s="283"/>
      <c r="F23" s="283"/>
      <c r="G23" s="273">
        <f t="shared" si="0"/>
        <v>0</v>
      </c>
      <c r="H23" s="284"/>
      <c r="I23" s="285"/>
      <c r="J23" s="286"/>
      <c r="K23" s="47"/>
    </row>
    <row r="24" spans="1:11" ht="15">
      <c r="A24" s="46"/>
      <c r="B24" s="288"/>
      <c r="C24" s="289" t="s">
        <v>534</v>
      </c>
      <c r="D24" s="290">
        <f>SUM(D16:D23)</f>
        <v>116906</v>
      </c>
      <c r="E24" s="290">
        <f>SUM(E16:E23)</f>
        <v>0</v>
      </c>
      <c r="F24" s="290">
        <f>SUM(F16:F23)</f>
        <v>0</v>
      </c>
      <c r="G24" s="290">
        <f>SUM(G16:G23)</f>
        <v>116906</v>
      </c>
      <c r="H24" s="291">
        <f>(H16*G16)+(H17*G17)+(H18*G18)+(H19*G19)+(H20*G20)+(H21*G21)+(H22*G22)+(H23*G23)</f>
        <v>0</v>
      </c>
      <c r="I24" s="291">
        <f>SUM(I16:I23)</f>
        <v>99631.85</v>
      </c>
      <c r="J24" s="286"/>
      <c r="K24" s="61"/>
    </row>
    <row r="25" spans="1:11" ht="51" customHeight="1">
      <c r="A25" s="46"/>
      <c r="B25" s="269" t="s">
        <v>385</v>
      </c>
      <c r="C25" s="337" t="s">
        <v>618</v>
      </c>
      <c r="D25" s="337"/>
      <c r="E25" s="337"/>
      <c r="F25" s="337"/>
      <c r="G25" s="337"/>
      <c r="H25" s="337"/>
      <c r="I25" s="338"/>
      <c r="J25" s="337"/>
      <c r="K25" s="58"/>
    </row>
    <row r="26" spans="1:11" ht="78" customHeight="1">
      <c r="A26" s="46"/>
      <c r="B26" s="270" t="s">
        <v>386</v>
      </c>
      <c r="C26" s="292" t="s">
        <v>617</v>
      </c>
      <c r="D26" s="272">
        <v>1000</v>
      </c>
      <c r="E26" s="293"/>
      <c r="F26" s="213"/>
      <c r="G26" s="273">
        <f>SUM(D26:F26)</f>
        <v>1000</v>
      </c>
      <c r="H26" s="284"/>
      <c r="I26" s="275"/>
      <c r="J26" s="262"/>
      <c r="K26" s="59"/>
    </row>
    <row r="27" spans="1:11" ht="61.5">
      <c r="A27" s="46"/>
      <c r="B27" s="270" t="s">
        <v>387</v>
      </c>
      <c r="C27" s="294" t="s">
        <v>619</v>
      </c>
      <c r="D27" s="295">
        <v>1000</v>
      </c>
      <c r="E27" s="296"/>
      <c r="F27" s="213"/>
      <c r="G27" s="273">
        <f aca="true" t="shared" si="1" ref="G27:G39">SUM(D27:F27)</f>
        <v>1000</v>
      </c>
      <c r="H27" s="284"/>
      <c r="I27" s="297"/>
      <c r="J27" s="241"/>
      <c r="K27" s="59"/>
    </row>
    <row r="28" spans="1:11" ht="46.5">
      <c r="A28" s="46"/>
      <c r="B28" s="270" t="s">
        <v>388</v>
      </c>
      <c r="C28" s="309" t="s">
        <v>620</v>
      </c>
      <c r="D28" s="272">
        <v>500</v>
      </c>
      <c r="E28" s="296"/>
      <c r="F28" s="213"/>
      <c r="G28" s="273">
        <f t="shared" si="1"/>
        <v>500</v>
      </c>
      <c r="H28" s="284"/>
      <c r="I28" s="298"/>
      <c r="J28" s="242"/>
      <c r="K28" s="59"/>
    </row>
    <row r="29" spans="1:11" ht="108">
      <c r="A29" s="46"/>
      <c r="B29" s="270" t="s">
        <v>389</v>
      </c>
      <c r="C29" s="299" t="s">
        <v>621</v>
      </c>
      <c r="D29" s="300">
        <v>500</v>
      </c>
      <c r="E29" s="272"/>
      <c r="F29" s="213"/>
      <c r="G29" s="273">
        <f t="shared" si="1"/>
        <v>500</v>
      </c>
      <c r="H29" s="274"/>
      <c r="I29" s="279"/>
      <c r="J29" s="242"/>
      <c r="K29" s="59"/>
    </row>
    <row r="30" spans="1:11" ht="61.5">
      <c r="A30" s="46"/>
      <c r="B30" s="270" t="s">
        <v>390</v>
      </c>
      <c r="C30" s="301" t="s">
        <v>622</v>
      </c>
      <c r="D30" s="300">
        <v>5200</v>
      </c>
      <c r="E30" s="272"/>
      <c r="F30" s="214"/>
      <c r="G30" s="273">
        <f t="shared" si="1"/>
        <v>5200</v>
      </c>
      <c r="H30" s="274"/>
      <c r="I30" s="279"/>
      <c r="J30" s="242"/>
      <c r="K30" s="59"/>
    </row>
    <row r="31" spans="1:11" ht="30.75">
      <c r="A31" s="46"/>
      <c r="B31" s="270" t="s">
        <v>391</v>
      </c>
      <c r="C31" s="302" t="s">
        <v>623</v>
      </c>
      <c r="D31" s="300">
        <v>800</v>
      </c>
      <c r="E31" s="272"/>
      <c r="F31" s="272"/>
      <c r="G31" s="273">
        <f t="shared" si="1"/>
        <v>800</v>
      </c>
      <c r="H31" s="274"/>
      <c r="I31" s="279"/>
      <c r="J31" s="303"/>
      <c r="K31" s="59"/>
    </row>
    <row r="32" spans="1:11" ht="61.5">
      <c r="A32" s="46"/>
      <c r="B32" s="270" t="s">
        <v>392</v>
      </c>
      <c r="C32" s="287" t="s">
        <v>636</v>
      </c>
      <c r="D32" s="283">
        <v>500</v>
      </c>
      <c r="E32" s="283"/>
      <c r="F32" s="283"/>
      <c r="G32" s="273">
        <f t="shared" si="1"/>
        <v>500</v>
      </c>
      <c r="H32" s="284"/>
      <c r="I32" s="285"/>
      <c r="J32" s="286"/>
      <c r="K32" s="59"/>
    </row>
    <row r="33" spans="1:11" ht="30.75">
      <c r="A33" s="46"/>
      <c r="B33" s="270" t="s">
        <v>393</v>
      </c>
      <c r="C33" s="287" t="s">
        <v>635</v>
      </c>
      <c r="D33" s="283">
        <v>500</v>
      </c>
      <c r="E33" s="283"/>
      <c r="F33" s="283"/>
      <c r="G33" s="273">
        <f t="shared" si="1"/>
        <v>500</v>
      </c>
      <c r="H33" s="284"/>
      <c r="I33" s="285"/>
      <c r="J33" s="286"/>
      <c r="K33" s="59"/>
    </row>
    <row r="34" spans="1:11" ht="139.5">
      <c r="A34" s="46"/>
      <c r="B34" s="270" t="s">
        <v>624</v>
      </c>
      <c r="C34" s="287" t="s">
        <v>634</v>
      </c>
      <c r="D34" s="310">
        <v>1500</v>
      </c>
      <c r="E34" s="310"/>
      <c r="F34" s="310"/>
      <c r="G34" s="273">
        <f t="shared" si="1"/>
        <v>1500</v>
      </c>
      <c r="H34" s="284"/>
      <c r="I34" s="285"/>
      <c r="J34" s="286"/>
      <c r="K34" s="59"/>
    </row>
    <row r="35" spans="1:11" ht="61.5">
      <c r="A35" s="46"/>
      <c r="B35" s="270" t="s">
        <v>625</v>
      </c>
      <c r="C35" s="287" t="s">
        <v>610</v>
      </c>
      <c r="D35" s="310">
        <v>5200</v>
      </c>
      <c r="E35" s="310"/>
      <c r="F35" s="310"/>
      <c r="G35" s="273">
        <f t="shared" si="1"/>
        <v>5200</v>
      </c>
      <c r="H35" s="284"/>
      <c r="I35" s="285"/>
      <c r="J35" s="286"/>
      <c r="K35" s="59"/>
    </row>
    <row r="36" spans="1:11" ht="46.5">
      <c r="A36" s="46"/>
      <c r="B36" s="270" t="s">
        <v>626</v>
      </c>
      <c r="C36" s="287" t="s">
        <v>633</v>
      </c>
      <c r="D36" s="310">
        <v>1000</v>
      </c>
      <c r="E36" s="310"/>
      <c r="F36" s="310"/>
      <c r="G36" s="273">
        <f t="shared" si="1"/>
        <v>1000</v>
      </c>
      <c r="H36" s="284"/>
      <c r="I36" s="285"/>
      <c r="J36" s="286"/>
      <c r="K36" s="59"/>
    </row>
    <row r="37" spans="1:11" ht="77.25">
      <c r="A37" s="46"/>
      <c r="B37" s="270" t="s">
        <v>627</v>
      </c>
      <c r="C37" s="287" t="s">
        <v>632</v>
      </c>
      <c r="D37" s="310">
        <v>1700</v>
      </c>
      <c r="E37" s="310"/>
      <c r="F37" s="310"/>
      <c r="G37" s="273">
        <f t="shared" si="1"/>
        <v>1700</v>
      </c>
      <c r="H37" s="284"/>
      <c r="I37" s="285"/>
      <c r="J37" s="286"/>
      <c r="K37" s="59"/>
    </row>
    <row r="38" spans="1:11" ht="46.5">
      <c r="A38" s="46"/>
      <c r="B38" s="270" t="s">
        <v>628</v>
      </c>
      <c r="C38" s="287" t="s">
        <v>631</v>
      </c>
      <c r="D38" s="310">
        <v>200</v>
      </c>
      <c r="E38" s="310"/>
      <c r="F38" s="310"/>
      <c r="G38" s="273">
        <f t="shared" si="1"/>
        <v>200</v>
      </c>
      <c r="H38" s="284"/>
      <c r="I38" s="285"/>
      <c r="J38" s="286"/>
      <c r="K38" s="59"/>
    </row>
    <row r="39" spans="1:11" ht="61.5">
      <c r="A39" s="46"/>
      <c r="B39" s="270" t="s">
        <v>629</v>
      </c>
      <c r="C39" s="287" t="s">
        <v>630</v>
      </c>
      <c r="D39" s="310">
        <v>500</v>
      </c>
      <c r="E39" s="310"/>
      <c r="F39" s="310"/>
      <c r="G39" s="273">
        <f t="shared" si="1"/>
        <v>500</v>
      </c>
      <c r="H39" s="284"/>
      <c r="I39" s="285"/>
      <c r="J39" s="286"/>
      <c r="K39" s="59"/>
    </row>
    <row r="40" spans="1:11" ht="15">
      <c r="A40" s="46"/>
      <c r="B40" s="288"/>
      <c r="C40" s="289" t="s">
        <v>534</v>
      </c>
      <c r="D40" s="304">
        <f>SUM(D26:D39)</f>
        <v>20100</v>
      </c>
      <c r="E40" s="304">
        <f>SUM(E26:E39)</f>
        <v>0</v>
      </c>
      <c r="F40" s="304">
        <f>SUM(F26:F39)</f>
        <v>0</v>
      </c>
      <c r="G40" s="304">
        <f>SUM(G26:G39)</f>
        <v>20100</v>
      </c>
      <c r="H40" s="291">
        <f>(H26*G26)+(H27*G27)+(H28*G28)+(H29*G29)+(H30*G30)+(H31*G31)+(H32*G32)+(H33*G33)+(H34*G34)+(H35*G35)+(H36*G36)+(H37*G37)+(H38*G38)+(H39*G39)</f>
        <v>0</v>
      </c>
      <c r="I40" s="291">
        <f>SUM(I26:I39)</f>
        <v>0</v>
      </c>
      <c r="J40" s="286"/>
      <c r="K40" s="61"/>
    </row>
    <row r="41" spans="1:11" ht="51" customHeight="1">
      <c r="A41" s="46"/>
      <c r="B41" s="269" t="s">
        <v>394</v>
      </c>
      <c r="C41" s="337" t="s">
        <v>606</v>
      </c>
      <c r="D41" s="337"/>
      <c r="E41" s="337"/>
      <c r="F41" s="337"/>
      <c r="G41" s="337"/>
      <c r="H41" s="337"/>
      <c r="I41" s="338"/>
      <c r="J41" s="337"/>
      <c r="K41" s="58"/>
    </row>
    <row r="42" spans="1:11" ht="108">
      <c r="A42" s="46"/>
      <c r="B42" s="270" t="s">
        <v>395</v>
      </c>
      <c r="C42" s="287" t="s">
        <v>661</v>
      </c>
      <c r="D42" s="295">
        <v>2600</v>
      </c>
      <c r="E42" s="300"/>
      <c r="F42" s="272"/>
      <c r="G42" s="273">
        <f>SUM(D42:F42)</f>
        <v>2600</v>
      </c>
      <c r="H42" s="284"/>
      <c r="I42" s="305"/>
      <c r="J42" s="276"/>
      <c r="K42" s="59"/>
    </row>
    <row r="43" spans="1:11" ht="108">
      <c r="A43" s="46"/>
      <c r="B43" s="270" t="s">
        <v>396</v>
      </c>
      <c r="C43" s="287" t="s">
        <v>660</v>
      </c>
      <c r="D43" s="306">
        <v>1500</v>
      </c>
      <c r="E43" s="272"/>
      <c r="F43" s="272"/>
      <c r="G43" s="273">
        <f aca="true" t="shared" si="2" ref="G43:G58">SUM(D43:F43)</f>
        <v>1500</v>
      </c>
      <c r="H43" s="284"/>
      <c r="I43" s="307"/>
      <c r="J43" s="278"/>
      <c r="K43" s="59"/>
    </row>
    <row r="44" spans="1:11" ht="154.5">
      <c r="A44" s="46"/>
      <c r="B44" s="270" t="s">
        <v>397</v>
      </c>
      <c r="C44" s="280" t="s">
        <v>659</v>
      </c>
      <c r="D44" s="300">
        <v>10000</v>
      </c>
      <c r="E44" s="272"/>
      <c r="F44" s="272"/>
      <c r="G44" s="273">
        <f t="shared" si="2"/>
        <v>10000</v>
      </c>
      <c r="H44" s="274"/>
      <c r="I44" s="279"/>
      <c r="J44" s="278"/>
      <c r="K44" s="59"/>
    </row>
    <row r="45" spans="1:11" ht="46.5">
      <c r="A45" s="46"/>
      <c r="B45" s="270" t="s">
        <v>398</v>
      </c>
      <c r="C45" s="302" t="s">
        <v>658</v>
      </c>
      <c r="D45" s="300">
        <v>20000</v>
      </c>
      <c r="E45" s="272"/>
      <c r="F45" s="272"/>
      <c r="G45" s="273">
        <f t="shared" si="2"/>
        <v>20000</v>
      </c>
      <c r="H45" s="274"/>
      <c r="I45" s="279">
        <f>675+17133</f>
        <v>17808</v>
      </c>
      <c r="J45" s="278"/>
      <c r="K45" s="59"/>
    </row>
    <row r="46" spans="2:11" s="46" customFormat="1" ht="123.75">
      <c r="B46" s="270" t="s">
        <v>399</v>
      </c>
      <c r="C46" s="264" t="s">
        <v>657</v>
      </c>
      <c r="D46" s="300">
        <v>10000</v>
      </c>
      <c r="E46" s="272"/>
      <c r="F46" s="272"/>
      <c r="G46" s="273">
        <f t="shared" si="2"/>
        <v>10000</v>
      </c>
      <c r="H46" s="274"/>
      <c r="I46" s="279"/>
      <c r="J46" s="278"/>
      <c r="K46" s="59"/>
    </row>
    <row r="47" spans="2:11" s="46" customFormat="1" ht="77.25">
      <c r="B47" s="270" t="s">
        <v>400</v>
      </c>
      <c r="C47" s="264" t="s">
        <v>656</v>
      </c>
      <c r="D47" s="272">
        <v>2600</v>
      </c>
      <c r="E47" s="272"/>
      <c r="F47" s="272"/>
      <c r="G47" s="273">
        <f t="shared" si="2"/>
        <v>2600</v>
      </c>
      <c r="H47" s="274"/>
      <c r="I47" s="279"/>
      <c r="J47" s="278"/>
      <c r="K47" s="59"/>
    </row>
    <row r="48" spans="1:11" s="46" customFormat="1" ht="93">
      <c r="A48" s="45"/>
      <c r="B48" s="270" t="s">
        <v>401</v>
      </c>
      <c r="C48" s="287" t="s">
        <v>655</v>
      </c>
      <c r="D48" s="283">
        <v>2000</v>
      </c>
      <c r="E48" s="283"/>
      <c r="F48" s="283"/>
      <c r="G48" s="273">
        <f t="shared" si="2"/>
        <v>2000</v>
      </c>
      <c r="H48" s="284"/>
      <c r="I48" s="285"/>
      <c r="J48" s="286"/>
      <c r="K48" s="59"/>
    </row>
    <row r="49" spans="2:11" ht="77.25">
      <c r="B49" s="270" t="s">
        <v>402</v>
      </c>
      <c r="C49" s="287" t="s">
        <v>654</v>
      </c>
      <c r="D49" s="283">
        <v>2000</v>
      </c>
      <c r="E49" s="283"/>
      <c r="F49" s="283"/>
      <c r="G49" s="273">
        <f t="shared" si="2"/>
        <v>2000</v>
      </c>
      <c r="H49" s="284"/>
      <c r="I49" s="285"/>
      <c r="J49" s="286"/>
      <c r="K49" s="59"/>
    </row>
    <row r="50" spans="2:11" ht="77.25">
      <c r="B50" s="270" t="s">
        <v>637</v>
      </c>
      <c r="C50" s="287" t="s">
        <v>650</v>
      </c>
      <c r="D50" s="310">
        <v>1000</v>
      </c>
      <c r="E50" s="310"/>
      <c r="F50" s="310"/>
      <c r="G50" s="273">
        <f t="shared" si="2"/>
        <v>1000</v>
      </c>
      <c r="H50" s="284"/>
      <c r="I50" s="285"/>
      <c r="J50" s="286"/>
      <c r="K50" s="59"/>
    </row>
    <row r="51" spans="2:11" ht="46.5">
      <c r="B51" s="270" t="s">
        <v>638</v>
      </c>
      <c r="C51" s="287" t="s">
        <v>653</v>
      </c>
      <c r="D51" s="310">
        <v>20000</v>
      </c>
      <c r="E51" s="310"/>
      <c r="F51" s="310"/>
      <c r="G51" s="273">
        <f t="shared" si="2"/>
        <v>20000</v>
      </c>
      <c r="H51" s="284"/>
      <c r="I51" s="285"/>
      <c r="J51" s="286"/>
      <c r="K51" s="59"/>
    </row>
    <row r="52" spans="2:11" ht="61.5">
      <c r="B52" s="270" t="s">
        <v>639</v>
      </c>
      <c r="C52" s="287" t="s">
        <v>652</v>
      </c>
      <c r="D52" s="310">
        <v>1700</v>
      </c>
      <c r="E52" s="310"/>
      <c r="F52" s="310"/>
      <c r="G52" s="273">
        <f t="shared" si="2"/>
        <v>1700</v>
      </c>
      <c r="H52" s="284"/>
      <c r="I52" s="285"/>
      <c r="J52" s="286"/>
      <c r="K52" s="59"/>
    </row>
    <row r="53" spans="2:11" ht="30.75">
      <c r="B53" s="270" t="s">
        <v>640</v>
      </c>
      <c r="C53" s="287" t="s">
        <v>651</v>
      </c>
      <c r="D53" s="310">
        <v>7635.21</v>
      </c>
      <c r="E53" s="310"/>
      <c r="F53" s="310"/>
      <c r="G53" s="273">
        <f t="shared" si="2"/>
        <v>7635.21</v>
      </c>
      <c r="H53" s="284"/>
      <c r="I53" s="285"/>
      <c r="J53" s="286"/>
      <c r="K53" s="59"/>
    </row>
    <row r="54" spans="2:11" ht="77.25">
      <c r="B54" s="270" t="s">
        <v>641</v>
      </c>
      <c r="C54" s="287" t="s">
        <v>650</v>
      </c>
      <c r="D54" s="310">
        <v>500</v>
      </c>
      <c r="E54" s="310"/>
      <c r="F54" s="310"/>
      <c r="G54" s="273">
        <f t="shared" si="2"/>
        <v>500</v>
      </c>
      <c r="H54" s="284"/>
      <c r="I54" s="285"/>
      <c r="J54" s="286"/>
      <c r="K54" s="59"/>
    </row>
    <row r="55" spans="2:11" ht="61.5">
      <c r="B55" s="270" t="s">
        <v>642</v>
      </c>
      <c r="C55" s="287" t="s">
        <v>649</v>
      </c>
      <c r="D55" s="310">
        <v>2500</v>
      </c>
      <c r="E55" s="310"/>
      <c r="F55" s="310"/>
      <c r="G55" s="273">
        <f t="shared" si="2"/>
        <v>2500</v>
      </c>
      <c r="H55" s="284"/>
      <c r="I55" s="285"/>
      <c r="J55" s="286"/>
      <c r="K55" s="59"/>
    </row>
    <row r="56" spans="2:11" ht="93">
      <c r="B56" s="270" t="s">
        <v>643</v>
      </c>
      <c r="C56" s="287" t="s">
        <v>648</v>
      </c>
      <c r="D56" s="310">
        <v>1700</v>
      </c>
      <c r="E56" s="310"/>
      <c r="F56" s="310"/>
      <c r="G56" s="273">
        <f t="shared" si="2"/>
        <v>1700</v>
      </c>
      <c r="H56" s="284"/>
      <c r="I56" s="285"/>
      <c r="J56" s="286"/>
      <c r="K56" s="59"/>
    </row>
    <row r="57" spans="2:11" ht="46.5">
      <c r="B57" s="270" t="s">
        <v>644</v>
      </c>
      <c r="C57" s="287" t="s">
        <v>647</v>
      </c>
      <c r="D57" s="310">
        <v>2600</v>
      </c>
      <c r="E57" s="310"/>
      <c r="F57" s="310"/>
      <c r="G57" s="273">
        <f t="shared" si="2"/>
        <v>2600</v>
      </c>
      <c r="H57" s="284"/>
      <c r="I57" s="285"/>
      <c r="J57" s="286"/>
      <c r="K57" s="59"/>
    </row>
    <row r="58" spans="2:11" ht="123.75">
      <c r="B58" s="270" t="s">
        <v>645</v>
      </c>
      <c r="C58" s="287" t="s">
        <v>646</v>
      </c>
      <c r="D58" s="310">
        <v>3400</v>
      </c>
      <c r="E58" s="310"/>
      <c r="F58" s="310"/>
      <c r="G58" s="273">
        <f t="shared" si="2"/>
        <v>3400</v>
      </c>
      <c r="H58" s="284"/>
      <c r="I58" s="285"/>
      <c r="J58" s="286"/>
      <c r="K58" s="59"/>
    </row>
    <row r="59" spans="2:11" ht="15">
      <c r="B59" s="288"/>
      <c r="C59" s="289" t="s">
        <v>534</v>
      </c>
      <c r="D59" s="304">
        <f>SUM(D42:D58)</f>
        <v>91735.21</v>
      </c>
      <c r="E59" s="304">
        <f>SUM(E42:E58)</f>
        <v>0</v>
      </c>
      <c r="F59" s="304">
        <f>SUM(F42:F58)</f>
        <v>0</v>
      </c>
      <c r="G59" s="304">
        <f>SUM(G42:G58)</f>
        <v>91735.21</v>
      </c>
      <c r="H59" s="291">
        <f>(H42*G42)+(H43*G43)+(H44*G44)+(H45*G45)+(H46*G46)+(H47*G47)+(H48*G48)+(H49*G49)+(H50*G50)+(H51*G51)+(H52*G52)+(H53*G53)+(H54*G54)+(H55*G55)+(H56*G56)+(H57*G57)+(H58*G58)</f>
        <v>0</v>
      </c>
      <c r="I59" s="291">
        <f>SUM(I42:I58)</f>
        <v>17808</v>
      </c>
      <c r="J59" s="286"/>
      <c r="K59" s="61"/>
    </row>
    <row r="60" spans="2:11" ht="51" customHeight="1">
      <c r="B60" s="269" t="s">
        <v>403</v>
      </c>
      <c r="C60" s="337" t="s">
        <v>609</v>
      </c>
      <c r="D60" s="337"/>
      <c r="E60" s="337"/>
      <c r="F60" s="337"/>
      <c r="G60" s="337"/>
      <c r="H60" s="337"/>
      <c r="I60" s="338"/>
      <c r="J60" s="337"/>
      <c r="K60" s="58"/>
    </row>
    <row r="61" spans="2:11" ht="123.75">
      <c r="B61" s="270" t="s">
        <v>404</v>
      </c>
      <c r="C61" s="264" t="s">
        <v>646</v>
      </c>
      <c r="D61" s="272">
        <v>5000</v>
      </c>
      <c r="E61" s="272"/>
      <c r="F61" s="272"/>
      <c r="G61" s="273">
        <f>SUM(D61:F61)</f>
        <v>5000</v>
      </c>
      <c r="H61" s="274"/>
      <c r="I61" s="279"/>
      <c r="J61" s="278"/>
      <c r="K61" s="59"/>
    </row>
    <row r="62" spans="2:11" ht="93">
      <c r="B62" s="270" t="s">
        <v>405</v>
      </c>
      <c r="C62" s="264" t="s">
        <v>607</v>
      </c>
      <c r="D62" s="272">
        <v>10000</v>
      </c>
      <c r="E62" s="272"/>
      <c r="F62" s="272"/>
      <c r="G62" s="273">
        <f aca="true" t="shared" si="3" ref="G62:G71">SUM(D62:F62)</f>
        <v>10000</v>
      </c>
      <c r="H62" s="274"/>
      <c r="I62" s="279"/>
      <c r="J62" s="278"/>
      <c r="K62" s="59"/>
    </row>
    <row r="63" spans="2:11" ht="46.5">
      <c r="B63" s="270" t="s">
        <v>406</v>
      </c>
      <c r="C63" s="264" t="s">
        <v>673</v>
      </c>
      <c r="D63" s="272">
        <v>2000</v>
      </c>
      <c r="E63" s="272"/>
      <c r="F63" s="272"/>
      <c r="G63" s="273">
        <f t="shared" si="3"/>
        <v>2000</v>
      </c>
      <c r="H63" s="274"/>
      <c r="I63" s="279"/>
      <c r="J63" s="278"/>
      <c r="K63" s="59"/>
    </row>
    <row r="64" spans="2:11" ht="46.5">
      <c r="B64" s="270" t="s">
        <v>407</v>
      </c>
      <c r="C64" s="264" t="s">
        <v>672</v>
      </c>
      <c r="D64" s="272">
        <v>4400</v>
      </c>
      <c r="E64" s="272"/>
      <c r="F64" s="272"/>
      <c r="G64" s="273">
        <f t="shared" si="3"/>
        <v>4400</v>
      </c>
      <c r="H64" s="274"/>
      <c r="I64" s="279"/>
      <c r="J64" s="278"/>
      <c r="K64" s="59"/>
    </row>
    <row r="65" spans="2:11" ht="77.25">
      <c r="B65" s="270" t="s">
        <v>408</v>
      </c>
      <c r="C65" s="264" t="s">
        <v>671</v>
      </c>
      <c r="D65" s="272">
        <v>5500</v>
      </c>
      <c r="E65" s="272"/>
      <c r="F65" s="272"/>
      <c r="G65" s="273">
        <f t="shared" si="3"/>
        <v>5500</v>
      </c>
      <c r="H65" s="274"/>
      <c r="I65" s="279"/>
      <c r="J65" s="278"/>
      <c r="K65" s="59"/>
    </row>
    <row r="66" spans="1:11" ht="93">
      <c r="A66" s="46"/>
      <c r="B66" s="270" t="s">
        <v>409</v>
      </c>
      <c r="C66" s="264" t="s">
        <v>670</v>
      </c>
      <c r="D66" s="272">
        <v>1000</v>
      </c>
      <c r="E66" s="272"/>
      <c r="F66" s="272"/>
      <c r="G66" s="273">
        <f t="shared" si="3"/>
        <v>1000</v>
      </c>
      <c r="H66" s="274"/>
      <c r="I66" s="279"/>
      <c r="J66" s="278"/>
      <c r="K66" s="59"/>
    </row>
    <row r="67" spans="1:11" s="46" customFormat="1" ht="139.5">
      <c r="A67" s="45"/>
      <c r="B67" s="270" t="s">
        <v>410</v>
      </c>
      <c r="C67" s="287" t="s">
        <v>669</v>
      </c>
      <c r="D67" s="283">
        <v>1000</v>
      </c>
      <c r="E67" s="283"/>
      <c r="F67" s="283"/>
      <c r="G67" s="273">
        <f t="shared" si="3"/>
        <v>1000</v>
      </c>
      <c r="H67" s="284"/>
      <c r="I67" s="285"/>
      <c r="J67" s="286"/>
      <c r="K67" s="59"/>
    </row>
    <row r="68" spans="1:11" s="46" customFormat="1" ht="77.25">
      <c r="A68" s="45"/>
      <c r="B68" s="270" t="s">
        <v>411</v>
      </c>
      <c r="C68" s="287" t="s">
        <v>668</v>
      </c>
      <c r="D68" s="283">
        <v>1000</v>
      </c>
      <c r="E68" s="283"/>
      <c r="F68" s="283"/>
      <c r="G68" s="273">
        <f t="shared" si="3"/>
        <v>1000</v>
      </c>
      <c r="H68" s="284"/>
      <c r="I68" s="285"/>
      <c r="J68" s="286"/>
      <c r="K68" s="59"/>
    </row>
    <row r="69" spans="1:11" s="46" customFormat="1" ht="61.5">
      <c r="A69" s="45"/>
      <c r="B69" s="270" t="s">
        <v>662</v>
      </c>
      <c r="C69" s="287" t="s">
        <v>667</v>
      </c>
      <c r="D69" s="283">
        <v>1500</v>
      </c>
      <c r="E69" s="283"/>
      <c r="F69" s="283"/>
      <c r="G69" s="273">
        <f t="shared" si="3"/>
        <v>1500</v>
      </c>
      <c r="H69" s="284"/>
      <c r="I69" s="285"/>
      <c r="J69" s="286"/>
      <c r="K69" s="59"/>
    </row>
    <row r="70" spans="1:11" s="46" customFormat="1" ht="61.5">
      <c r="A70" s="45"/>
      <c r="B70" s="270" t="s">
        <v>663</v>
      </c>
      <c r="C70" s="287" t="s">
        <v>666</v>
      </c>
      <c r="D70" s="283">
        <v>2600</v>
      </c>
      <c r="E70" s="283"/>
      <c r="F70" s="283"/>
      <c r="G70" s="273">
        <f t="shared" si="3"/>
        <v>2600</v>
      </c>
      <c r="H70" s="284"/>
      <c r="I70" s="285"/>
      <c r="J70" s="286"/>
      <c r="K70" s="59"/>
    </row>
    <row r="71" spans="2:11" ht="90.75" customHeight="1">
      <c r="B71" s="270" t="s">
        <v>664</v>
      </c>
      <c r="C71" s="287" t="s">
        <v>665</v>
      </c>
      <c r="D71" s="283">
        <v>2600</v>
      </c>
      <c r="E71" s="283"/>
      <c r="F71" s="283"/>
      <c r="G71" s="273">
        <f t="shared" si="3"/>
        <v>2600</v>
      </c>
      <c r="H71" s="284"/>
      <c r="I71" s="285"/>
      <c r="J71" s="286"/>
      <c r="K71" s="59"/>
    </row>
    <row r="72" spans="2:11" ht="15">
      <c r="B72" s="288"/>
      <c r="C72" s="289" t="s">
        <v>534</v>
      </c>
      <c r="D72" s="290">
        <f>SUM(D61:D71)</f>
        <v>36600</v>
      </c>
      <c r="E72" s="290">
        <f>SUM(E61:E71)</f>
        <v>0</v>
      </c>
      <c r="F72" s="290">
        <f>SUM(F61:F71)</f>
        <v>0</v>
      </c>
      <c r="G72" s="290">
        <f>SUM(G61:G71)</f>
        <v>36600</v>
      </c>
      <c r="H72" s="291">
        <f>(H61*G61)+(H62*G62)+(H63*G63)+(H64*G64)+(H65*G65)+(H66*G66)+(H67*G67)+(H68*G68)+(H69*G69)+(H70*G70)+(H71*G71)</f>
        <v>0</v>
      </c>
      <c r="I72" s="291">
        <f>SUM(I61:I71)</f>
        <v>0</v>
      </c>
      <c r="J72" s="286"/>
      <c r="K72" s="61"/>
    </row>
    <row r="73" spans="2:11" ht="15">
      <c r="B73" s="13"/>
      <c r="C73" s="14"/>
      <c r="D73" s="12"/>
      <c r="E73" s="12"/>
      <c r="F73" s="12"/>
      <c r="G73" s="12"/>
      <c r="H73" s="12"/>
      <c r="I73" s="12"/>
      <c r="J73" s="12"/>
      <c r="K73" s="60"/>
    </row>
    <row r="74" spans="2:11" ht="15">
      <c r="B74" s="114" t="s">
        <v>412</v>
      </c>
      <c r="C74" s="341" t="s">
        <v>674</v>
      </c>
      <c r="D74" s="341"/>
      <c r="E74" s="341"/>
      <c r="F74" s="341"/>
      <c r="G74" s="341"/>
      <c r="H74" s="341"/>
      <c r="I74" s="342"/>
      <c r="J74" s="341"/>
      <c r="K74" s="20"/>
    </row>
    <row r="75" spans="2:11" ht="15">
      <c r="B75" s="112" t="s">
        <v>413</v>
      </c>
      <c r="C75" s="343" t="s">
        <v>675</v>
      </c>
      <c r="D75" s="343"/>
      <c r="E75" s="343"/>
      <c r="F75" s="343"/>
      <c r="G75" s="343"/>
      <c r="H75" s="343"/>
      <c r="I75" s="342"/>
      <c r="J75" s="343"/>
      <c r="K75" s="58"/>
    </row>
    <row r="76" spans="2:11" ht="77.25">
      <c r="B76" s="113" t="s">
        <v>414</v>
      </c>
      <c r="C76" s="248" t="s">
        <v>611</v>
      </c>
      <c r="D76" s="236">
        <v>11500</v>
      </c>
      <c r="E76" s="21"/>
      <c r="F76" s="21"/>
      <c r="G76" s="147">
        <f>SUM(D76:F76)</f>
        <v>11500</v>
      </c>
      <c r="H76" s="243"/>
      <c r="I76" s="244">
        <f>2288+1279</f>
        <v>3567</v>
      </c>
      <c r="J76" s="130"/>
      <c r="K76" s="59"/>
    </row>
    <row r="77" spans="2:11" ht="93">
      <c r="B77" s="113" t="s">
        <v>415</v>
      </c>
      <c r="C77" s="238" t="s">
        <v>612</v>
      </c>
      <c r="D77" s="239">
        <v>2700</v>
      </c>
      <c r="E77" s="21"/>
      <c r="F77" s="21"/>
      <c r="G77" s="147">
        <f aca="true" t="shared" si="4" ref="G77:G83">SUM(D77:F77)</f>
        <v>2700</v>
      </c>
      <c r="H77" s="243"/>
      <c r="I77" s="244"/>
      <c r="J77" s="130"/>
      <c r="K77" s="59"/>
    </row>
    <row r="78" spans="2:11" ht="139.5">
      <c r="B78" s="113" t="s">
        <v>416</v>
      </c>
      <c r="C78" s="238" t="s">
        <v>613</v>
      </c>
      <c r="D78" s="239">
        <v>500</v>
      </c>
      <c r="E78" s="21"/>
      <c r="F78" s="21"/>
      <c r="G78" s="147">
        <f t="shared" si="4"/>
        <v>500</v>
      </c>
      <c r="H78" s="144"/>
      <c r="I78" s="193"/>
      <c r="J78" s="130"/>
      <c r="K78" s="59"/>
    </row>
    <row r="79" spans="2:11" ht="61.5">
      <c r="B79" s="113" t="s">
        <v>417</v>
      </c>
      <c r="C79" s="238" t="s">
        <v>614</v>
      </c>
      <c r="D79" s="239">
        <v>2000</v>
      </c>
      <c r="E79" s="21"/>
      <c r="F79" s="21"/>
      <c r="G79" s="147">
        <f t="shared" si="4"/>
        <v>2000</v>
      </c>
      <c r="H79" s="144"/>
      <c r="I79" s="193"/>
      <c r="J79" s="130"/>
      <c r="K79" s="59"/>
    </row>
    <row r="80" spans="2:11" ht="61.5">
      <c r="B80" s="113" t="s">
        <v>418</v>
      </c>
      <c r="C80" s="238" t="s">
        <v>615</v>
      </c>
      <c r="D80" s="239">
        <v>10000</v>
      </c>
      <c r="E80" s="21"/>
      <c r="F80" s="21"/>
      <c r="G80" s="147">
        <f t="shared" si="4"/>
        <v>10000</v>
      </c>
      <c r="H80" s="144"/>
      <c r="I80" s="193"/>
      <c r="J80" s="130"/>
      <c r="K80" s="59"/>
    </row>
    <row r="81" spans="2:11" ht="93">
      <c r="B81" s="113" t="s">
        <v>419</v>
      </c>
      <c r="C81" s="233" t="s">
        <v>616</v>
      </c>
      <c r="D81" s="240">
        <v>0</v>
      </c>
      <c r="E81" s="21"/>
      <c r="F81" s="21"/>
      <c r="G81" s="147">
        <f t="shared" si="4"/>
        <v>0</v>
      </c>
      <c r="H81" s="144"/>
      <c r="I81" s="193"/>
      <c r="J81" s="130"/>
      <c r="K81" s="59"/>
    </row>
    <row r="82" spans="1:11" ht="15">
      <c r="A82" s="46"/>
      <c r="B82" s="113" t="s">
        <v>420</v>
      </c>
      <c r="C82" s="233"/>
      <c r="D82" s="240"/>
      <c r="E82" s="22"/>
      <c r="F82" s="22"/>
      <c r="G82" s="147">
        <f t="shared" si="4"/>
        <v>0</v>
      </c>
      <c r="H82" s="145"/>
      <c r="I82" s="194"/>
      <c r="J82" s="131"/>
      <c r="K82" s="59"/>
    </row>
    <row r="83" spans="2:11" s="46" customFormat="1" ht="15">
      <c r="B83" s="113" t="s">
        <v>421</v>
      </c>
      <c r="C83" s="55"/>
      <c r="D83" s="22"/>
      <c r="E83" s="22"/>
      <c r="F83" s="22"/>
      <c r="G83" s="147">
        <f t="shared" si="4"/>
        <v>0</v>
      </c>
      <c r="H83" s="145"/>
      <c r="I83" s="194"/>
      <c r="J83" s="131"/>
      <c r="K83" s="59"/>
    </row>
    <row r="84" spans="1:11" s="46" customFormat="1" ht="15">
      <c r="A84" s="45"/>
      <c r="B84" s="45"/>
      <c r="C84" s="114" t="s">
        <v>534</v>
      </c>
      <c r="D84" s="23">
        <f>SUM(D76:D83)</f>
        <v>26700</v>
      </c>
      <c r="E84" s="23">
        <f>SUM(E76:E83)</f>
        <v>0</v>
      </c>
      <c r="F84" s="23">
        <f>SUM(F76:F83)</f>
        <v>0</v>
      </c>
      <c r="G84" s="26">
        <f>SUM(G76:G83)</f>
        <v>26700</v>
      </c>
      <c r="H84" s="133">
        <f>(H76*G76)+(H77*G77)+(H78*G78)+(H79*G79)+(H80*G80)+(H81*G81)+(H82*G82)+(H83*G83)</f>
        <v>0</v>
      </c>
      <c r="I84" s="133">
        <f>SUM(I76:I83)</f>
        <v>3567</v>
      </c>
      <c r="J84" s="131"/>
      <c r="K84" s="61"/>
    </row>
    <row r="85" spans="2:11" ht="51" customHeight="1">
      <c r="B85" s="112" t="s">
        <v>422</v>
      </c>
      <c r="C85" s="343" t="s">
        <v>676</v>
      </c>
      <c r="D85" s="343"/>
      <c r="E85" s="343"/>
      <c r="F85" s="343"/>
      <c r="G85" s="343"/>
      <c r="H85" s="343"/>
      <c r="I85" s="342"/>
      <c r="J85" s="343"/>
      <c r="K85" s="58"/>
    </row>
    <row r="86" spans="2:11" ht="77.25">
      <c r="B86" s="113" t="s">
        <v>423</v>
      </c>
      <c r="C86" s="248" t="s">
        <v>682</v>
      </c>
      <c r="D86" s="236">
        <v>500</v>
      </c>
      <c r="E86" s="21"/>
      <c r="F86" s="21"/>
      <c r="G86" s="147">
        <f>SUM(D86:F86)</f>
        <v>500</v>
      </c>
      <c r="H86" s="243"/>
      <c r="I86" s="244"/>
      <c r="J86" s="130"/>
      <c r="K86" s="59"/>
    </row>
    <row r="87" spans="2:11" ht="46.5">
      <c r="B87" s="113" t="s">
        <v>424</v>
      </c>
      <c r="C87" s="248" t="s">
        <v>681</v>
      </c>
      <c r="D87" s="236">
        <v>2700</v>
      </c>
      <c r="E87" s="21"/>
      <c r="F87" s="21"/>
      <c r="G87" s="147">
        <f aca="true" t="shared" si="5" ref="G87:G93">SUM(D87:F87)</f>
        <v>2700</v>
      </c>
      <c r="H87" s="243"/>
      <c r="I87" s="244"/>
      <c r="J87" s="130"/>
      <c r="K87" s="59"/>
    </row>
    <row r="88" spans="2:11" ht="61.5">
      <c r="B88" s="113" t="s">
        <v>425</v>
      </c>
      <c r="C88" s="248" t="s">
        <v>680</v>
      </c>
      <c r="D88" s="236">
        <v>2000</v>
      </c>
      <c r="E88" s="21"/>
      <c r="F88" s="21"/>
      <c r="G88" s="147">
        <f t="shared" si="5"/>
        <v>2000</v>
      </c>
      <c r="H88" s="243"/>
      <c r="I88" s="244"/>
      <c r="J88" s="130"/>
      <c r="K88" s="59"/>
    </row>
    <row r="89" spans="2:11" ht="30.75">
      <c r="B89" s="113" t="s">
        <v>426</v>
      </c>
      <c r="C89" s="248" t="s">
        <v>679</v>
      </c>
      <c r="D89" s="236">
        <v>2700</v>
      </c>
      <c r="E89" s="215"/>
      <c r="F89" s="21"/>
      <c r="G89" s="147">
        <f t="shared" si="5"/>
        <v>2700</v>
      </c>
      <c r="H89" s="243"/>
      <c r="I89" s="244"/>
      <c r="J89" s="130"/>
      <c r="K89" s="59"/>
    </row>
    <row r="90" spans="2:11" ht="93">
      <c r="B90" s="113" t="s">
        <v>427</v>
      </c>
      <c r="C90" s="238" t="s">
        <v>678</v>
      </c>
      <c r="D90" s="237">
        <v>0</v>
      </c>
      <c r="E90" s="220"/>
      <c r="F90" s="212"/>
      <c r="G90" s="147">
        <f t="shared" si="5"/>
        <v>0</v>
      </c>
      <c r="H90" s="144"/>
      <c r="I90" s="193"/>
      <c r="J90" s="130"/>
      <c r="K90" s="59"/>
    </row>
    <row r="91" spans="2:11" ht="61.5">
      <c r="B91" s="113" t="s">
        <v>428</v>
      </c>
      <c r="C91" s="232" t="s">
        <v>677</v>
      </c>
      <c r="D91" s="21">
        <v>10000</v>
      </c>
      <c r="E91" s="21"/>
      <c r="F91" s="21"/>
      <c r="G91" s="147">
        <f t="shared" si="5"/>
        <v>10000</v>
      </c>
      <c r="H91" s="144"/>
      <c r="I91" s="193"/>
      <c r="J91" s="130"/>
      <c r="K91" s="59"/>
    </row>
    <row r="92" spans="2:11" ht="15">
      <c r="B92" s="113" t="s">
        <v>429</v>
      </c>
      <c r="C92" s="55"/>
      <c r="D92" s="22"/>
      <c r="E92" s="22"/>
      <c r="F92" s="22"/>
      <c r="G92" s="147">
        <f t="shared" si="5"/>
        <v>0</v>
      </c>
      <c r="H92" s="145"/>
      <c r="I92" s="194"/>
      <c r="J92" s="131"/>
      <c r="K92" s="59"/>
    </row>
    <row r="93" spans="2:11" ht="15">
      <c r="B93" s="113" t="s">
        <v>430</v>
      </c>
      <c r="C93" s="55"/>
      <c r="D93" s="22"/>
      <c r="E93" s="22"/>
      <c r="F93" s="22"/>
      <c r="G93" s="147">
        <f t="shared" si="5"/>
        <v>0</v>
      </c>
      <c r="H93" s="145"/>
      <c r="I93" s="194"/>
      <c r="J93" s="131"/>
      <c r="K93" s="59"/>
    </row>
    <row r="94" spans="3:11" ht="15">
      <c r="C94" s="114" t="s">
        <v>534</v>
      </c>
      <c r="D94" s="26">
        <f>SUM(D86:D93)</f>
        <v>17900</v>
      </c>
      <c r="E94" s="26">
        <f>SUM(E86:E93)</f>
        <v>0</v>
      </c>
      <c r="F94" s="26">
        <f>SUM(F86:F93)</f>
        <v>0</v>
      </c>
      <c r="G94" s="26">
        <f>SUM(G86:G93)</f>
        <v>17900</v>
      </c>
      <c r="H94" s="133">
        <f>(H86*G86)+(H87*G87)+(H88*G88)+(H89*G89)+(H90*G90)+(H91*G91)+(H92*G92)+(H93*G93)</f>
        <v>0</v>
      </c>
      <c r="I94" s="133">
        <f>SUM(I86:I93)</f>
        <v>0</v>
      </c>
      <c r="J94" s="131"/>
      <c r="K94" s="61"/>
    </row>
    <row r="95" spans="2:11" ht="51" customHeight="1">
      <c r="B95" s="112" t="s">
        <v>431</v>
      </c>
      <c r="C95" s="343"/>
      <c r="D95" s="343"/>
      <c r="E95" s="343"/>
      <c r="F95" s="343"/>
      <c r="G95" s="343"/>
      <c r="H95" s="343"/>
      <c r="I95" s="342"/>
      <c r="J95" s="343"/>
      <c r="K95" s="58"/>
    </row>
    <row r="96" spans="2:11" ht="15">
      <c r="B96" s="113" t="s">
        <v>432</v>
      </c>
      <c r="C96" s="248"/>
      <c r="D96" s="236"/>
      <c r="E96" s="21"/>
      <c r="F96" s="21"/>
      <c r="G96" s="147">
        <f>SUM(D96:F96)</f>
        <v>0</v>
      </c>
      <c r="H96" s="243"/>
      <c r="I96" s="244"/>
      <c r="J96" s="130"/>
      <c r="K96" s="59"/>
    </row>
    <row r="97" spans="2:11" ht="15">
      <c r="B97" s="113" t="s">
        <v>433</v>
      </c>
      <c r="C97" s="248"/>
      <c r="D97" s="236"/>
      <c r="E97" s="215"/>
      <c r="F97" s="21"/>
      <c r="G97" s="147">
        <f aca="true" t="shared" si="6" ref="G97:G103">SUM(D97:F97)</f>
        <v>0</v>
      </c>
      <c r="H97" s="243"/>
      <c r="I97" s="244"/>
      <c r="J97" s="130"/>
      <c r="K97" s="59"/>
    </row>
    <row r="98" spans="2:11" ht="15">
      <c r="B98" s="113" t="s">
        <v>434</v>
      </c>
      <c r="C98" s="248"/>
      <c r="D98" s="236"/>
      <c r="E98" s="21"/>
      <c r="F98" s="21"/>
      <c r="G98" s="147">
        <f t="shared" si="6"/>
        <v>0</v>
      </c>
      <c r="H98" s="243"/>
      <c r="I98" s="244"/>
      <c r="J98" s="130"/>
      <c r="K98" s="59"/>
    </row>
    <row r="99" spans="1:11" ht="15">
      <c r="A99" s="46"/>
      <c r="B99" s="113" t="s">
        <v>435</v>
      </c>
      <c r="C99" s="238"/>
      <c r="D99" s="237"/>
      <c r="E99" s="21"/>
      <c r="F99" s="21"/>
      <c r="G99" s="147">
        <f t="shared" si="6"/>
        <v>0</v>
      </c>
      <c r="H99" s="144"/>
      <c r="I99" s="193"/>
      <c r="J99" s="130"/>
      <c r="K99" s="59"/>
    </row>
    <row r="100" spans="1:11" s="46" customFormat="1" ht="15">
      <c r="A100" s="45"/>
      <c r="B100" s="113" t="s">
        <v>436</v>
      </c>
      <c r="C100" s="232"/>
      <c r="D100" s="237"/>
      <c r="E100" s="21"/>
      <c r="F100" s="21"/>
      <c r="G100" s="147">
        <f t="shared" si="6"/>
        <v>0</v>
      </c>
      <c r="H100" s="144"/>
      <c r="I100" s="193"/>
      <c r="J100" s="130"/>
      <c r="K100" s="59"/>
    </row>
    <row r="101" spans="2:11" ht="15">
      <c r="B101" s="113" t="s">
        <v>437</v>
      </c>
      <c r="C101" s="19"/>
      <c r="D101" s="21"/>
      <c r="E101" s="21"/>
      <c r="F101" s="21"/>
      <c r="G101" s="147">
        <f t="shared" si="6"/>
        <v>0</v>
      </c>
      <c r="H101" s="144"/>
      <c r="I101" s="193"/>
      <c r="J101" s="130"/>
      <c r="K101" s="59"/>
    </row>
    <row r="102" spans="2:11" ht="15">
      <c r="B102" s="113" t="s">
        <v>438</v>
      </c>
      <c r="C102" s="55"/>
      <c r="D102" s="22"/>
      <c r="E102" s="22"/>
      <c r="F102" s="22"/>
      <c r="G102" s="147">
        <f t="shared" si="6"/>
        <v>0</v>
      </c>
      <c r="H102" s="145"/>
      <c r="I102" s="194"/>
      <c r="J102" s="131"/>
      <c r="K102" s="59"/>
    </row>
    <row r="103" spans="2:11" ht="15">
      <c r="B103" s="113" t="s">
        <v>439</v>
      </c>
      <c r="C103" s="55"/>
      <c r="D103" s="22"/>
      <c r="E103" s="22"/>
      <c r="F103" s="22"/>
      <c r="G103" s="147">
        <f t="shared" si="6"/>
        <v>0</v>
      </c>
      <c r="H103" s="145"/>
      <c r="I103" s="194"/>
      <c r="J103" s="131"/>
      <c r="K103" s="59"/>
    </row>
    <row r="104" spans="3:11" ht="15">
      <c r="C104" s="114" t="s">
        <v>534</v>
      </c>
      <c r="D104" s="26">
        <f>SUM(D96:D103)</f>
        <v>0</v>
      </c>
      <c r="E104" s="26">
        <f>SUM(E96:E103)</f>
        <v>0</v>
      </c>
      <c r="F104" s="26">
        <f>SUM(F96:F103)</f>
        <v>0</v>
      </c>
      <c r="G104" s="26">
        <f>SUM(G96:G103)</f>
        <v>0</v>
      </c>
      <c r="H104" s="133">
        <f>(H96*G96)+(H97*G97)+(H98*G98)+(H99*G99)+(H100*G100)+(H101*G101)+(H102*G102)+(H103*G103)</f>
        <v>0</v>
      </c>
      <c r="I104" s="133">
        <f>SUM(I96:I103)</f>
        <v>0</v>
      </c>
      <c r="J104" s="131"/>
      <c r="K104" s="61"/>
    </row>
    <row r="105" spans="2:11" ht="51" customHeight="1">
      <c r="B105" s="112" t="s">
        <v>440</v>
      </c>
      <c r="C105" s="311"/>
      <c r="D105" s="311"/>
      <c r="E105" s="311"/>
      <c r="F105" s="311"/>
      <c r="G105" s="311"/>
      <c r="H105" s="311"/>
      <c r="I105" s="312"/>
      <c r="J105" s="311"/>
      <c r="K105" s="58"/>
    </row>
    <row r="106" spans="2:11" ht="15">
      <c r="B106" s="113" t="s">
        <v>441</v>
      </c>
      <c r="C106" s="19"/>
      <c r="D106" s="21"/>
      <c r="E106" s="21"/>
      <c r="F106" s="21"/>
      <c r="G106" s="147">
        <f>SUM(D106:F106)</f>
        <v>0</v>
      </c>
      <c r="H106" s="144"/>
      <c r="I106" s="193"/>
      <c r="J106" s="130"/>
      <c r="K106" s="59"/>
    </row>
    <row r="107" spans="2:11" ht="15">
      <c r="B107" s="113" t="s">
        <v>442</v>
      </c>
      <c r="C107" s="19"/>
      <c r="D107" s="21"/>
      <c r="E107" s="21"/>
      <c r="F107" s="21"/>
      <c r="G107" s="147">
        <f aca="true" t="shared" si="7" ref="G107:G113">SUM(D107:F107)</f>
        <v>0</v>
      </c>
      <c r="H107" s="144"/>
      <c r="I107" s="193"/>
      <c r="J107" s="130"/>
      <c r="K107" s="59"/>
    </row>
    <row r="108" spans="2:11" ht="15">
      <c r="B108" s="113" t="s">
        <v>443</v>
      </c>
      <c r="C108" s="19"/>
      <c r="D108" s="21"/>
      <c r="E108" s="21"/>
      <c r="F108" s="21"/>
      <c r="G108" s="147">
        <f t="shared" si="7"/>
        <v>0</v>
      </c>
      <c r="H108" s="144"/>
      <c r="I108" s="193"/>
      <c r="J108" s="130"/>
      <c r="K108" s="59"/>
    </row>
    <row r="109" spans="2:11" ht="15">
      <c r="B109" s="113" t="s">
        <v>444</v>
      </c>
      <c r="C109" s="19"/>
      <c r="D109" s="21"/>
      <c r="E109" s="21"/>
      <c r="F109" s="21"/>
      <c r="G109" s="147">
        <f t="shared" si="7"/>
        <v>0</v>
      </c>
      <c r="H109" s="144"/>
      <c r="I109" s="193"/>
      <c r="J109" s="130"/>
      <c r="K109" s="59"/>
    </row>
    <row r="110" spans="2:11" ht="15">
      <c r="B110" s="113" t="s">
        <v>445</v>
      </c>
      <c r="C110" s="19"/>
      <c r="D110" s="21"/>
      <c r="E110" s="21"/>
      <c r="F110" s="21"/>
      <c r="G110" s="147">
        <f t="shared" si="7"/>
        <v>0</v>
      </c>
      <c r="H110" s="144"/>
      <c r="I110" s="193"/>
      <c r="J110" s="130"/>
      <c r="K110" s="59"/>
    </row>
    <row r="111" spans="2:11" ht="15">
      <c r="B111" s="113" t="s">
        <v>446</v>
      </c>
      <c r="C111" s="19"/>
      <c r="D111" s="21"/>
      <c r="E111" s="21"/>
      <c r="F111" s="21"/>
      <c r="G111" s="147">
        <f t="shared" si="7"/>
        <v>0</v>
      </c>
      <c r="H111" s="144"/>
      <c r="I111" s="193"/>
      <c r="J111" s="130"/>
      <c r="K111" s="59"/>
    </row>
    <row r="112" spans="2:11" ht="15">
      <c r="B112" s="113" t="s">
        <v>447</v>
      </c>
      <c r="C112" s="55"/>
      <c r="D112" s="22"/>
      <c r="E112" s="22"/>
      <c r="F112" s="22"/>
      <c r="G112" s="147">
        <f t="shared" si="7"/>
        <v>0</v>
      </c>
      <c r="H112" s="145"/>
      <c r="I112" s="194"/>
      <c r="J112" s="131"/>
      <c r="K112" s="59"/>
    </row>
    <row r="113" spans="2:11" ht="15">
      <c r="B113" s="113" t="s">
        <v>448</v>
      </c>
      <c r="C113" s="55"/>
      <c r="D113" s="22"/>
      <c r="E113" s="22"/>
      <c r="F113" s="22"/>
      <c r="G113" s="147">
        <f t="shared" si="7"/>
        <v>0</v>
      </c>
      <c r="H113" s="145"/>
      <c r="I113" s="194"/>
      <c r="J113" s="131"/>
      <c r="K113" s="59"/>
    </row>
    <row r="114" spans="3:11" ht="15">
      <c r="C114" s="114" t="s">
        <v>534</v>
      </c>
      <c r="D114" s="23">
        <f>SUM(D106:D113)</f>
        <v>0</v>
      </c>
      <c r="E114" s="23">
        <f>SUM(E106:E113)</f>
        <v>0</v>
      </c>
      <c r="F114" s="23">
        <f>SUM(F106:F113)</f>
        <v>0</v>
      </c>
      <c r="G114" s="23">
        <f>SUM(G106:G113)</f>
        <v>0</v>
      </c>
      <c r="H114" s="133">
        <f>(H106*G106)+(H107*G107)+(H108*G108)+(H109*G109)+(H110*G110)+(H111*G111)+(H112*G112)+(H113*G113)</f>
        <v>0</v>
      </c>
      <c r="I114" s="133">
        <f>SUM(I106:I113)</f>
        <v>0</v>
      </c>
      <c r="J114" s="131"/>
      <c r="K114" s="61"/>
    </row>
    <row r="115" spans="2:11" ht="15.75" customHeight="1">
      <c r="B115" s="7"/>
      <c r="C115" s="13"/>
      <c r="D115" s="28"/>
      <c r="E115" s="28"/>
      <c r="F115" s="28"/>
      <c r="G115" s="28"/>
      <c r="H115" s="28"/>
      <c r="I115" s="28"/>
      <c r="J115" s="13"/>
      <c r="K115" s="4"/>
    </row>
    <row r="116" spans="2:11" ht="51" customHeight="1">
      <c r="B116" s="114" t="s">
        <v>449</v>
      </c>
      <c r="C116" s="343"/>
      <c r="D116" s="343"/>
      <c r="E116" s="343"/>
      <c r="F116" s="343"/>
      <c r="G116" s="343"/>
      <c r="H116" s="343"/>
      <c r="I116" s="342"/>
      <c r="J116" s="343"/>
      <c r="K116" s="20"/>
    </row>
    <row r="117" spans="2:11" ht="51" customHeight="1">
      <c r="B117" s="112" t="s">
        <v>450</v>
      </c>
      <c r="C117" s="311"/>
      <c r="D117" s="311"/>
      <c r="E117" s="311"/>
      <c r="F117" s="311"/>
      <c r="G117" s="311"/>
      <c r="H117" s="311"/>
      <c r="I117" s="312"/>
      <c r="J117" s="311"/>
      <c r="K117" s="58"/>
    </row>
    <row r="118" spans="2:11" ht="15">
      <c r="B118" s="113" t="s">
        <v>451</v>
      </c>
      <c r="C118" s="255"/>
      <c r="D118" s="237"/>
      <c r="E118" s="221"/>
      <c r="F118" s="21"/>
      <c r="G118" s="147">
        <f>SUM(D118:F118)</f>
        <v>0</v>
      </c>
      <c r="H118" s="249"/>
      <c r="I118" s="247"/>
      <c r="J118" s="130"/>
      <c r="K118" s="59"/>
    </row>
    <row r="119" spans="2:11" ht="15">
      <c r="B119" s="113" t="s">
        <v>452</v>
      </c>
      <c r="C119" s="252"/>
      <c r="D119" s="21"/>
      <c r="E119" s="221"/>
      <c r="F119" s="21"/>
      <c r="G119" s="147">
        <f aca="true" t="shared" si="8" ref="G119:G125">SUM(D119:F119)</f>
        <v>0</v>
      </c>
      <c r="H119" s="249"/>
      <c r="I119" s="247"/>
      <c r="J119" s="130"/>
      <c r="K119" s="59"/>
    </row>
    <row r="120" spans="2:11" ht="15">
      <c r="B120" s="113" t="s">
        <v>453</v>
      </c>
      <c r="C120" s="256"/>
      <c r="D120" s="21"/>
      <c r="E120" s="221"/>
      <c r="F120" s="21"/>
      <c r="G120" s="147">
        <f t="shared" si="8"/>
        <v>0</v>
      </c>
      <c r="H120" s="245"/>
      <c r="I120" s="246"/>
      <c r="J120" s="130"/>
      <c r="K120" s="59"/>
    </row>
    <row r="121" spans="2:11" ht="15">
      <c r="B121" s="113" t="s">
        <v>454</v>
      </c>
      <c r="C121" s="257"/>
      <c r="D121" s="21"/>
      <c r="E121" s="222"/>
      <c r="F121" s="21"/>
      <c r="G121" s="147">
        <f t="shared" si="8"/>
        <v>0</v>
      </c>
      <c r="H121" s="249"/>
      <c r="I121" s="247"/>
      <c r="J121" s="130"/>
      <c r="K121" s="59"/>
    </row>
    <row r="122" spans="2:11" ht="15">
      <c r="B122" s="113" t="s">
        <v>455</v>
      </c>
      <c r="C122" s="251"/>
      <c r="D122" s="21"/>
      <c r="E122" s="21"/>
      <c r="F122" s="21"/>
      <c r="G122" s="147">
        <f t="shared" si="8"/>
        <v>0</v>
      </c>
      <c r="H122" s="249"/>
      <c r="I122" s="247"/>
      <c r="J122" s="130"/>
      <c r="K122" s="59"/>
    </row>
    <row r="123" spans="2:11" ht="15">
      <c r="B123" s="113" t="s">
        <v>456</v>
      </c>
      <c r="C123" s="19"/>
      <c r="D123" s="21"/>
      <c r="E123" s="21"/>
      <c r="F123" s="21"/>
      <c r="G123" s="147">
        <f t="shared" si="8"/>
        <v>0</v>
      </c>
      <c r="H123" s="144"/>
      <c r="I123" s="193"/>
      <c r="J123" s="130"/>
      <c r="K123" s="59"/>
    </row>
    <row r="124" spans="2:11" ht="15">
      <c r="B124" s="113" t="s">
        <v>457</v>
      </c>
      <c r="C124" s="55"/>
      <c r="D124" s="22"/>
      <c r="E124" s="22"/>
      <c r="F124" s="22"/>
      <c r="G124" s="147">
        <f t="shared" si="8"/>
        <v>0</v>
      </c>
      <c r="H124" s="145"/>
      <c r="I124" s="194"/>
      <c r="J124" s="131"/>
      <c r="K124" s="59"/>
    </row>
    <row r="125" spans="2:11" ht="15">
      <c r="B125" s="113" t="s">
        <v>458</v>
      </c>
      <c r="C125" s="55"/>
      <c r="D125" s="22"/>
      <c r="E125" s="22"/>
      <c r="F125" s="22"/>
      <c r="G125" s="147">
        <f t="shared" si="8"/>
        <v>0</v>
      </c>
      <c r="H125" s="145"/>
      <c r="I125" s="194"/>
      <c r="J125" s="131"/>
      <c r="K125" s="59"/>
    </row>
    <row r="126" spans="3:11" ht="15">
      <c r="C126" s="114" t="s">
        <v>534</v>
      </c>
      <c r="D126" s="23">
        <f>SUM(D118:D125)</f>
        <v>0</v>
      </c>
      <c r="E126" s="23">
        <f>SUM(E118:E125)</f>
        <v>0</v>
      </c>
      <c r="F126" s="23">
        <f>SUM(F118:F125)</f>
        <v>0</v>
      </c>
      <c r="G126" s="26">
        <f>SUM(G118:G125)</f>
        <v>0</v>
      </c>
      <c r="H126" s="133">
        <f>(H118*G118)+(H119*G119)+(H120*G120)+(H121*G121)+(H122*G122)+(H123*G123)+(H124*G124)+(H125*G125)</f>
        <v>0</v>
      </c>
      <c r="I126" s="133">
        <f>SUM(I118:I125)</f>
        <v>0</v>
      </c>
      <c r="J126" s="131"/>
      <c r="K126" s="61"/>
    </row>
    <row r="127" spans="2:11" ht="51" customHeight="1">
      <c r="B127" s="112" t="s">
        <v>459</v>
      </c>
      <c r="C127" s="311"/>
      <c r="D127" s="311"/>
      <c r="E127" s="311"/>
      <c r="F127" s="311"/>
      <c r="G127" s="311"/>
      <c r="H127" s="311"/>
      <c r="I127" s="312"/>
      <c r="J127" s="311"/>
      <c r="K127" s="58"/>
    </row>
    <row r="128" spans="2:11" ht="15">
      <c r="B128" s="113" t="s">
        <v>460</v>
      </c>
      <c r="C128" s="250"/>
      <c r="D128" s="21"/>
      <c r="E128" s="221"/>
      <c r="F128" s="21"/>
      <c r="G128" s="147">
        <f>SUM(D128:F128)</f>
        <v>0</v>
      </c>
      <c r="H128" s="144"/>
      <c r="I128" s="193"/>
      <c r="J128" s="130"/>
      <c r="K128" s="59"/>
    </row>
    <row r="129" spans="2:11" ht="15">
      <c r="B129" s="113" t="s">
        <v>461</v>
      </c>
      <c r="C129" s="251"/>
      <c r="D129" s="21"/>
      <c r="E129" s="221"/>
      <c r="F129" s="21"/>
      <c r="G129" s="147">
        <f aca="true" t="shared" si="9" ref="G129:G135">SUM(D129:F129)</f>
        <v>0</v>
      </c>
      <c r="H129" s="144"/>
      <c r="I129" s="193"/>
      <c r="J129" s="130"/>
      <c r="K129" s="59"/>
    </row>
    <row r="130" spans="2:11" ht="15">
      <c r="B130" s="113" t="s">
        <v>462</v>
      </c>
      <c r="C130" s="251"/>
      <c r="D130" s="21"/>
      <c r="E130" s="221"/>
      <c r="F130" s="21"/>
      <c r="G130" s="147">
        <f t="shared" si="9"/>
        <v>0</v>
      </c>
      <c r="H130" s="144"/>
      <c r="I130" s="193"/>
      <c r="J130" s="130"/>
      <c r="K130" s="59"/>
    </row>
    <row r="131" spans="2:11" ht="15">
      <c r="B131" s="113" t="s">
        <v>463</v>
      </c>
      <c r="C131" s="252"/>
      <c r="D131" s="237"/>
      <c r="E131" s="221"/>
      <c r="F131" s="21"/>
      <c r="G131" s="147">
        <f t="shared" si="9"/>
        <v>0</v>
      </c>
      <c r="H131" s="144"/>
      <c r="I131" s="193"/>
      <c r="J131" s="130"/>
      <c r="K131" s="59"/>
    </row>
    <row r="132" spans="2:11" ht="15">
      <c r="B132" s="113" t="s">
        <v>464</v>
      </c>
      <c r="C132" s="235"/>
      <c r="D132" s="21"/>
      <c r="E132" s="21"/>
      <c r="F132" s="21"/>
      <c r="G132" s="147">
        <f t="shared" si="9"/>
        <v>0</v>
      </c>
      <c r="H132" s="144"/>
      <c r="I132" s="193"/>
      <c r="J132" s="130"/>
      <c r="K132" s="59"/>
    </row>
    <row r="133" spans="2:11" ht="15">
      <c r="B133" s="113" t="s">
        <v>465</v>
      </c>
      <c r="C133" s="234"/>
      <c r="D133" s="21"/>
      <c r="E133" s="21"/>
      <c r="F133" s="21"/>
      <c r="G133" s="147">
        <f t="shared" si="9"/>
        <v>0</v>
      </c>
      <c r="H133" s="144"/>
      <c r="I133" s="193"/>
      <c r="J133" s="130"/>
      <c r="K133" s="59"/>
    </row>
    <row r="134" spans="2:11" ht="15">
      <c r="B134" s="113" t="s">
        <v>466</v>
      </c>
      <c r="C134" s="233"/>
      <c r="D134" s="22"/>
      <c r="E134" s="22"/>
      <c r="F134" s="22"/>
      <c r="G134" s="147">
        <f t="shared" si="9"/>
        <v>0</v>
      </c>
      <c r="H134" s="145"/>
      <c r="I134" s="194"/>
      <c r="J134" s="131"/>
      <c r="K134" s="59"/>
    </row>
    <row r="135" spans="2:11" ht="15">
      <c r="B135" s="113" t="s">
        <v>467</v>
      </c>
      <c r="C135" s="55"/>
      <c r="D135" s="22"/>
      <c r="E135" s="22"/>
      <c r="F135" s="22"/>
      <c r="G135" s="147">
        <f t="shared" si="9"/>
        <v>0</v>
      </c>
      <c r="H135" s="145"/>
      <c r="I135" s="194"/>
      <c r="J135" s="131"/>
      <c r="K135" s="59"/>
    </row>
    <row r="136" spans="3:11" ht="15">
      <c r="C136" s="114" t="s">
        <v>534</v>
      </c>
      <c r="D136" s="26">
        <f>SUM(D128:D135)</f>
        <v>0</v>
      </c>
      <c r="E136" s="26">
        <f>SUM(E128:E135)</f>
        <v>0</v>
      </c>
      <c r="F136" s="26">
        <f>SUM(F128:F135)</f>
        <v>0</v>
      </c>
      <c r="G136" s="26">
        <f>SUM(G128:G135)</f>
        <v>0</v>
      </c>
      <c r="H136" s="133">
        <f>(H128*G128)+(H129*G129)+(H130*G130)+(H131*G131)+(H132*G132)+(H133*G133)+(H134*G134)+(H135*G135)</f>
        <v>0</v>
      </c>
      <c r="I136" s="133">
        <f>SUM(I128:I135)</f>
        <v>0</v>
      </c>
      <c r="J136" s="131"/>
      <c r="K136" s="61"/>
    </row>
    <row r="137" spans="2:11" ht="51" customHeight="1">
      <c r="B137" s="179" t="s">
        <v>468</v>
      </c>
      <c r="C137" s="311"/>
      <c r="D137" s="311"/>
      <c r="E137" s="311"/>
      <c r="F137" s="311"/>
      <c r="G137" s="311"/>
      <c r="H137" s="311"/>
      <c r="I137" s="312"/>
      <c r="J137" s="311"/>
      <c r="K137" s="58"/>
    </row>
    <row r="138" spans="2:11" ht="15">
      <c r="B138" s="113" t="s">
        <v>469</v>
      </c>
      <c r="C138" s="250"/>
      <c r="D138" s="21"/>
      <c r="E138" s="221"/>
      <c r="F138" s="212"/>
      <c r="G138" s="147">
        <f>SUM(D138:F138)</f>
        <v>0</v>
      </c>
      <c r="H138" s="144"/>
      <c r="I138" s="247"/>
      <c r="J138" s="130"/>
      <c r="K138" s="59"/>
    </row>
    <row r="139" spans="2:11" ht="15">
      <c r="B139" s="113" t="s">
        <v>470</v>
      </c>
      <c r="C139" s="253"/>
      <c r="D139" s="21"/>
      <c r="E139" s="221"/>
      <c r="F139" s="21"/>
      <c r="G139" s="147">
        <f aca="true" t="shared" si="10" ref="G139:G145">SUM(D139:F139)</f>
        <v>0</v>
      </c>
      <c r="H139" s="144"/>
      <c r="I139" s="247"/>
      <c r="J139" s="130"/>
      <c r="K139" s="59"/>
    </row>
    <row r="140" spans="2:11" ht="15">
      <c r="B140" s="113" t="s">
        <v>471</v>
      </c>
      <c r="C140" s="250"/>
      <c r="D140" s="21"/>
      <c r="E140" s="221"/>
      <c r="F140" s="21"/>
      <c r="G140" s="147">
        <f t="shared" si="10"/>
        <v>0</v>
      </c>
      <c r="H140" s="144"/>
      <c r="I140" s="247"/>
      <c r="J140" s="130"/>
      <c r="K140" s="59"/>
    </row>
    <row r="141" spans="2:11" ht="15">
      <c r="B141" s="113" t="s">
        <v>472</v>
      </c>
      <c r="C141" s="253"/>
      <c r="D141" s="21"/>
      <c r="E141" s="221"/>
      <c r="F141" s="21"/>
      <c r="G141" s="147">
        <f t="shared" si="10"/>
        <v>0</v>
      </c>
      <c r="H141" s="144"/>
      <c r="I141" s="247"/>
      <c r="J141" s="130"/>
      <c r="K141" s="59"/>
    </row>
    <row r="142" spans="2:11" ht="15">
      <c r="B142" s="113" t="s">
        <v>473</v>
      </c>
      <c r="C142" s="253"/>
      <c r="D142" s="21"/>
      <c r="E142" s="21"/>
      <c r="F142" s="21"/>
      <c r="G142" s="147">
        <f t="shared" si="10"/>
        <v>0</v>
      </c>
      <c r="H142" s="144"/>
      <c r="I142" s="247"/>
      <c r="J142" s="130"/>
      <c r="K142" s="59"/>
    </row>
    <row r="143" spans="2:11" ht="15">
      <c r="B143" s="113" t="s">
        <v>474</v>
      </c>
      <c r="C143" s="19"/>
      <c r="D143" s="21"/>
      <c r="E143" s="21"/>
      <c r="F143" s="21"/>
      <c r="G143" s="147">
        <f t="shared" si="10"/>
        <v>0</v>
      </c>
      <c r="H143" s="144"/>
      <c r="I143" s="254"/>
      <c r="J143" s="130"/>
      <c r="K143" s="59"/>
    </row>
    <row r="144" spans="2:11" ht="15">
      <c r="B144" s="113" t="s">
        <v>475</v>
      </c>
      <c r="C144" s="55"/>
      <c r="D144" s="22"/>
      <c r="E144" s="22"/>
      <c r="F144" s="22"/>
      <c r="G144" s="147">
        <f t="shared" si="10"/>
        <v>0</v>
      </c>
      <c r="H144" s="145"/>
      <c r="I144" s="194"/>
      <c r="J144" s="131"/>
      <c r="K144" s="59"/>
    </row>
    <row r="145" spans="2:11" ht="15">
      <c r="B145" s="113" t="s">
        <v>476</v>
      </c>
      <c r="C145" s="55"/>
      <c r="D145" s="22"/>
      <c r="E145" s="22"/>
      <c r="F145" s="22"/>
      <c r="G145" s="147">
        <f t="shared" si="10"/>
        <v>0</v>
      </c>
      <c r="H145" s="145"/>
      <c r="I145" s="194"/>
      <c r="J145" s="131"/>
      <c r="K145" s="59"/>
    </row>
    <row r="146" spans="3:11" ht="15">
      <c r="C146" s="114" t="s">
        <v>534</v>
      </c>
      <c r="D146" s="26">
        <f>SUM(D138:D145)</f>
        <v>0</v>
      </c>
      <c r="E146" s="26">
        <f>SUM(E138:E145)</f>
        <v>0</v>
      </c>
      <c r="F146" s="26">
        <f>SUM(F138:F145)</f>
        <v>0</v>
      </c>
      <c r="G146" s="26">
        <f>SUM(G138:G145)</f>
        <v>0</v>
      </c>
      <c r="H146" s="133">
        <f>(H138*G138)+(H139*G139)+(H140*G140)+(H141*G141)+(H142*G142)+(H143*G143)+(H144*G144)+(H145*G145)</f>
        <v>0</v>
      </c>
      <c r="I146" s="133">
        <f>SUM(I138:I145)</f>
        <v>0</v>
      </c>
      <c r="J146" s="131"/>
      <c r="K146" s="61"/>
    </row>
    <row r="147" spans="2:11" ht="51" customHeight="1">
      <c r="B147" s="179" t="s">
        <v>477</v>
      </c>
      <c r="C147" s="311"/>
      <c r="D147" s="311"/>
      <c r="E147" s="311"/>
      <c r="F147" s="311"/>
      <c r="G147" s="311"/>
      <c r="H147" s="311"/>
      <c r="I147" s="312"/>
      <c r="J147" s="311"/>
      <c r="K147" s="58"/>
    </row>
    <row r="148" spans="2:11" ht="15">
      <c r="B148" s="113" t="s">
        <v>478</v>
      </c>
      <c r="C148" s="19"/>
      <c r="D148" s="21"/>
      <c r="E148" s="21"/>
      <c r="F148" s="21"/>
      <c r="G148" s="147">
        <f>SUM(D148:F148)</f>
        <v>0</v>
      </c>
      <c r="H148" s="144"/>
      <c r="I148" s="193"/>
      <c r="J148" s="130"/>
      <c r="K148" s="59"/>
    </row>
    <row r="149" spans="2:11" ht="15">
      <c r="B149" s="113" t="s">
        <v>479</v>
      </c>
      <c r="C149" s="19"/>
      <c r="D149" s="21"/>
      <c r="E149" s="21"/>
      <c r="F149" s="21"/>
      <c r="G149" s="147">
        <f aca="true" t="shared" si="11" ref="G149:G155">SUM(D149:F149)</f>
        <v>0</v>
      </c>
      <c r="H149" s="144"/>
      <c r="I149" s="193"/>
      <c r="J149" s="130"/>
      <c r="K149" s="59"/>
    </row>
    <row r="150" spans="2:11" ht="15">
      <c r="B150" s="113" t="s">
        <v>480</v>
      </c>
      <c r="C150" s="19"/>
      <c r="D150" s="21"/>
      <c r="E150" s="21"/>
      <c r="F150" s="21"/>
      <c r="G150" s="147">
        <f t="shared" si="11"/>
        <v>0</v>
      </c>
      <c r="H150" s="144"/>
      <c r="I150" s="193"/>
      <c r="J150" s="130"/>
      <c r="K150" s="59"/>
    </row>
    <row r="151" spans="2:11" ht="15">
      <c r="B151" s="113" t="s">
        <v>481</v>
      </c>
      <c r="C151" s="19"/>
      <c r="D151" s="21"/>
      <c r="E151" s="21"/>
      <c r="F151" s="21"/>
      <c r="G151" s="147">
        <f t="shared" si="11"/>
        <v>0</v>
      </c>
      <c r="H151" s="144"/>
      <c r="I151" s="193"/>
      <c r="J151" s="130"/>
      <c r="K151" s="59"/>
    </row>
    <row r="152" spans="2:11" ht="15">
      <c r="B152" s="113" t="s">
        <v>482</v>
      </c>
      <c r="C152" s="19"/>
      <c r="D152" s="21"/>
      <c r="E152" s="21"/>
      <c r="F152" s="21"/>
      <c r="G152" s="147">
        <f t="shared" si="11"/>
        <v>0</v>
      </c>
      <c r="H152" s="144"/>
      <c r="I152" s="193"/>
      <c r="J152" s="130"/>
      <c r="K152" s="59"/>
    </row>
    <row r="153" spans="2:11" ht="15">
      <c r="B153" s="113" t="s">
        <v>483</v>
      </c>
      <c r="C153" s="19"/>
      <c r="D153" s="21"/>
      <c r="E153" s="21"/>
      <c r="F153" s="21"/>
      <c r="G153" s="147">
        <f t="shared" si="11"/>
        <v>0</v>
      </c>
      <c r="H153" s="144"/>
      <c r="I153" s="193"/>
      <c r="J153" s="130"/>
      <c r="K153" s="59"/>
    </row>
    <row r="154" spans="2:11" ht="15">
      <c r="B154" s="113" t="s">
        <v>484</v>
      </c>
      <c r="C154" s="55"/>
      <c r="D154" s="22"/>
      <c r="E154" s="22"/>
      <c r="F154" s="22"/>
      <c r="G154" s="147">
        <f t="shared" si="11"/>
        <v>0</v>
      </c>
      <c r="H154" s="145"/>
      <c r="I154" s="194"/>
      <c r="J154" s="131"/>
      <c r="K154" s="59"/>
    </row>
    <row r="155" spans="2:11" ht="15">
      <c r="B155" s="113" t="s">
        <v>485</v>
      </c>
      <c r="C155" s="55"/>
      <c r="D155" s="22"/>
      <c r="E155" s="22"/>
      <c r="F155" s="22"/>
      <c r="G155" s="147">
        <f t="shared" si="11"/>
        <v>0</v>
      </c>
      <c r="H155" s="145"/>
      <c r="I155" s="194"/>
      <c r="J155" s="131"/>
      <c r="K155" s="59"/>
    </row>
    <row r="156" spans="3:11" ht="15">
      <c r="C156" s="114" t="s">
        <v>534</v>
      </c>
      <c r="D156" s="23">
        <f>SUM(D148:D155)</f>
        <v>0</v>
      </c>
      <c r="E156" s="23">
        <f>SUM(E148:E155)</f>
        <v>0</v>
      </c>
      <c r="F156" s="23">
        <f>SUM(F148:F155)</f>
        <v>0</v>
      </c>
      <c r="G156" s="23">
        <f>SUM(G148:G155)</f>
        <v>0</v>
      </c>
      <c r="H156" s="133">
        <f>(H148*G148)+(H149*G149)+(H150*G150)+(H151*G151)+(H152*G152)+(H153*G153)+(H154*G154)+(H155*G155)</f>
        <v>0</v>
      </c>
      <c r="I156" s="133">
        <f>SUM(I148:I155)</f>
        <v>0</v>
      </c>
      <c r="J156" s="131"/>
      <c r="K156" s="61"/>
    </row>
    <row r="157" spans="2:11" ht="15.75" customHeight="1">
      <c r="B157" s="7"/>
      <c r="C157" s="13"/>
      <c r="D157" s="28"/>
      <c r="E157" s="28"/>
      <c r="F157" s="28"/>
      <c r="G157" s="28"/>
      <c r="H157" s="28"/>
      <c r="I157" s="28"/>
      <c r="J157" s="84"/>
      <c r="K157" s="4"/>
    </row>
    <row r="158" spans="2:11" ht="51" customHeight="1">
      <c r="B158" s="114" t="s">
        <v>486</v>
      </c>
      <c r="C158" s="343"/>
      <c r="D158" s="343"/>
      <c r="E158" s="343"/>
      <c r="F158" s="343"/>
      <c r="G158" s="343"/>
      <c r="H158" s="343"/>
      <c r="I158" s="342"/>
      <c r="J158" s="343"/>
      <c r="K158" s="20"/>
    </row>
    <row r="159" spans="2:11" ht="51" customHeight="1">
      <c r="B159" s="112" t="s">
        <v>487</v>
      </c>
      <c r="C159" s="311"/>
      <c r="D159" s="311"/>
      <c r="E159" s="311"/>
      <c r="F159" s="311"/>
      <c r="G159" s="311"/>
      <c r="H159" s="311"/>
      <c r="I159" s="312"/>
      <c r="J159" s="311"/>
      <c r="K159" s="58"/>
    </row>
    <row r="160" spans="2:11" ht="15">
      <c r="B160" s="113" t="s">
        <v>488</v>
      </c>
      <c r="C160" s="19"/>
      <c r="D160" s="21"/>
      <c r="E160" s="21"/>
      <c r="F160" s="21"/>
      <c r="G160" s="147">
        <f>SUM(D160:F160)</f>
        <v>0</v>
      </c>
      <c r="H160" s="144"/>
      <c r="I160" s="193"/>
      <c r="J160" s="130"/>
      <c r="K160" s="59"/>
    </row>
    <row r="161" spans="2:11" ht="15">
      <c r="B161" s="113" t="s">
        <v>489</v>
      </c>
      <c r="C161" s="19"/>
      <c r="D161" s="21"/>
      <c r="E161" s="21"/>
      <c r="F161" s="21"/>
      <c r="G161" s="147">
        <f aca="true" t="shared" si="12" ref="G161:G167">SUM(D161:F161)</f>
        <v>0</v>
      </c>
      <c r="H161" s="144"/>
      <c r="I161" s="193"/>
      <c r="J161" s="130"/>
      <c r="K161" s="59"/>
    </row>
    <row r="162" spans="2:11" ht="15">
      <c r="B162" s="113" t="s">
        <v>490</v>
      </c>
      <c r="C162" s="19"/>
      <c r="D162" s="21"/>
      <c r="E162" s="21"/>
      <c r="F162" s="21"/>
      <c r="G162" s="147">
        <f t="shared" si="12"/>
        <v>0</v>
      </c>
      <c r="H162" s="144"/>
      <c r="I162" s="193"/>
      <c r="J162" s="130"/>
      <c r="K162" s="59"/>
    </row>
    <row r="163" spans="2:11" ht="15">
      <c r="B163" s="113" t="s">
        <v>491</v>
      </c>
      <c r="C163" s="19"/>
      <c r="D163" s="21"/>
      <c r="E163" s="21"/>
      <c r="F163" s="21"/>
      <c r="G163" s="147">
        <f t="shared" si="12"/>
        <v>0</v>
      </c>
      <c r="H163" s="144"/>
      <c r="I163" s="193"/>
      <c r="J163" s="130"/>
      <c r="K163" s="59"/>
    </row>
    <row r="164" spans="2:11" ht="15">
      <c r="B164" s="113" t="s">
        <v>492</v>
      </c>
      <c r="C164" s="19"/>
      <c r="D164" s="21"/>
      <c r="E164" s="21"/>
      <c r="F164" s="21"/>
      <c r="G164" s="147">
        <f t="shared" si="12"/>
        <v>0</v>
      </c>
      <c r="H164" s="144"/>
      <c r="I164" s="193"/>
      <c r="J164" s="130"/>
      <c r="K164" s="59"/>
    </row>
    <row r="165" spans="2:11" ht="15">
      <c r="B165" s="113" t="s">
        <v>493</v>
      </c>
      <c r="C165" s="19"/>
      <c r="D165" s="21"/>
      <c r="E165" s="21"/>
      <c r="F165" s="21"/>
      <c r="G165" s="147">
        <f t="shared" si="12"/>
        <v>0</v>
      </c>
      <c r="H165" s="144"/>
      <c r="I165" s="193"/>
      <c r="J165" s="130"/>
      <c r="K165" s="59"/>
    </row>
    <row r="166" spans="2:11" ht="15">
      <c r="B166" s="113" t="s">
        <v>494</v>
      </c>
      <c r="C166" s="55"/>
      <c r="D166" s="22"/>
      <c r="E166" s="22"/>
      <c r="F166" s="22"/>
      <c r="G166" s="147">
        <f t="shared" si="12"/>
        <v>0</v>
      </c>
      <c r="H166" s="145"/>
      <c r="I166" s="194"/>
      <c r="J166" s="131"/>
      <c r="K166" s="59"/>
    </row>
    <row r="167" spans="2:11" ht="15">
      <c r="B167" s="113" t="s">
        <v>495</v>
      </c>
      <c r="C167" s="55"/>
      <c r="D167" s="22"/>
      <c r="E167" s="22"/>
      <c r="F167" s="22"/>
      <c r="G167" s="147">
        <f t="shared" si="12"/>
        <v>0</v>
      </c>
      <c r="H167" s="145"/>
      <c r="I167" s="194"/>
      <c r="J167" s="131"/>
      <c r="K167" s="59"/>
    </row>
    <row r="168" spans="3:11" ht="15">
      <c r="C168" s="114" t="s">
        <v>534</v>
      </c>
      <c r="D168" s="23">
        <f>SUM(D160:D167)</f>
        <v>0</v>
      </c>
      <c r="E168" s="23">
        <f>SUM(E160:E167)</f>
        <v>0</v>
      </c>
      <c r="F168" s="23">
        <f>SUM(F160:F167)</f>
        <v>0</v>
      </c>
      <c r="G168" s="26">
        <f>SUM(G160:G167)</f>
        <v>0</v>
      </c>
      <c r="H168" s="133">
        <f>(H160*G160)+(H161*G161)+(H162*G162)+(H163*G163)+(H164*G164)+(H165*G165)+(H166*G166)+(H167*G167)</f>
        <v>0</v>
      </c>
      <c r="I168" s="133">
        <f>SUM(I160:I167)</f>
        <v>0</v>
      </c>
      <c r="J168" s="131"/>
      <c r="K168" s="61"/>
    </row>
    <row r="169" spans="2:11" ht="51" customHeight="1">
      <c r="B169" s="112" t="s">
        <v>496</v>
      </c>
      <c r="C169" s="311"/>
      <c r="D169" s="311"/>
      <c r="E169" s="311"/>
      <c r="F169" s="311"/>
      <c r="G169" s="311"/>
      <c r="H169" s="311"/>
      <c r="I169" s="312"/>
      <c r="J169" s="311"/>
      <c r="K169" s="58"/>
    </row>
    <row r="170" spans="2:11" ht="15">
      <c r="B170" s="113" t="s">
        <v>497</v>
      </c>
      <c r="C170" s="19"/>
      <c r="D170" s="21"/>
      <c r="E170" s="21"/>
      <c r="F170" s="21"/>
      <c r="G170" s="147">
        <f>SUM(D170:F170)</f>
        <v>0</v>
      </c>
      <c r="H170" s="144"/>
      <c r="I170" s="193"/>
      <c r="J170" s="130"/>
      <c r="K170" s="59"/>
    </row>
    <row r="171" spans="2:11" ht="15">
      <c r="B171" s="113" t="s">
        <v>498</v>
      </c>
      <c r="C171" s="19"/>
      <c r="D171" s="21"/>
      <c r="E171" s="21"/>
      <c r="F171" s="21"/>
      <c r="G171" s="147">
        <f aca="true" t="shared" si="13" ref="G171:G177">SUM(D171:F171)</f>
        <v>0</v>
      </c>
      <c r="H171" s="144"/>
      <c r="I171" s="193"/>
      <c r="J171" s="130"/>
      <c r="K171" s="59"/>
    </row>
    <row r="172" spans="2:11" ht="15">
      <c r="B172" s="113" t="s">
        <v>499</v>
      </c>
      <c r="C172" s="19"/>
      <c r="D172" s="21"/>
      <c r="E172" s="21"/>
      <c r="F172" s="21"/>
      <c r="G172" s="147">
        <f t="shared" si="13"/>
        <v>0</v>
      </c>
      <c r="H172" s="144"/>
      <c r="I172" s="193"/>
      <c r="J172" s="130"/>
      <c r="K172" s="59"/>
    </row>
    <row r="173" spans="2:11" ht="15">
      <c r="B173" s="113" t="s">
        <v>500</v>
      </c>
      <c r="C173" s="19"/>
      <c r="D173" s="21"/>
      <c r="E173" s="21"/>
      <c r="F173" s="21"/>
      <c r="G173" s="147">
        <f t="shared" si="13"/>
        <v>0</v>
      </c>
      <c r="H173" s="144"/>
      <c r="I173" s="193"/>
      <c r="J173" s="130"/>
      <c r="K173" s="59"/>
    </row>
    <row r="174" spans="2:11" ht="15">
      <c r="B174" s="113" t="s">
        <v>501</v>
      </c>
      <c r="C174" s="19"/>
      <c r="D174" s="21"/>
      <c r="E174" s="21"/>
      <c r="F174" s="21"/>
      <c r="G174" s="147">
        <f t="shared" si="13"/>
        <v>0</v>
      </c>
      <c r="H174" s="144"/>
      <c r="I174" s="193"/>
      <c r="J174" s="130"/>
      <c r="K174" s="59"/>
    </row>
    <row r="175" spans="2:11" ht="15">
      <c r="B175" s="113" t="s">
        <v>502</v>
      </c>
      <c r="C175" s="19"/>
      <c r="D175" s="21"/>
      <c r="E175" s="21"/>
      <c r="F175" s="21"/>
      <c r="G175" s="147">
        <f t="shared" si="13"/>
        <v>0</v>
      </c>
      <c r="H175" s="144"/>
      <c r="I175" s="193"/>
      <c r="J175" s="130"/>
      <c r="K175" s="59"/>
    </row>
    <row r="176" spans="2:11" ht="15">
      <c r="B176" s="113" t="s">
        <v>503</v>
      </c>
      <c r="C176" s="55"/>
      <c r="D176" s="22"/>
      <c r="E176" s="22"/>
      <c r="F176" s="22"/>
      <c r="G176" s="147">
        <f t="shared" si="13"/>
        <v>0</v>
      </c>
      <c r="H176" s="145"/>
      <c r="I176" s="194"/>
      <c r="J176" s="131"/>
      <c r="K176" s="59"/>
    </row>
    <row r="177" spans="2:11" ht="15">
      <c r="B177" s="113" t="s">
        <v>504</v>
      </c>
      <c r="C177" s="55"/>
      <c r="D177" s="22"/>
      <c r="E177" s="22"/>
      <c r="F177" s="22"/>
      <c r="G177" s="147">
        <f t="shared" si="13"/>
        <v>0</v>
      </c>
      <c r="H177" s="145"/>
      <c r="I177" s="194"/>
      <c r="J177" s="131"/>
      <c r="K177" s="59"/>
    </row>
    <row r="178" spans="3:11" ht="15">
      <c r="C178" s="114" t="s">
        <v>534</v>
      </c>
      <c r="D178" s="26">
        <f>SUM(D170:D177)</f>
        <v>0</v>
      </c>
      <c r="E178" s="26">
        <f>SUM(E170:E177)</f>
        <v>0</v>
      </c>
      <c r="F178" s="26">
        <f>SUM(F170:F177)</f>
        <v>0</v>
      </c>
      <c r="G178" s="26">
        <f>SUM(G170:G177)</f>
        <v>0</v>
      </c>
      <c r="H178" s="133">
        <f>(H170*G170)+(H171*G171)+(H172*G172)+(H173*G173)+(H174*G174)+(H175*G175)+(H176*G176)+(H177*G177)</f>
        <v>0</v>
      </c>
      <c r="I178" s="133">
        <f>SUM(I170:I177)</f>
        <v>0</v>
      </c>
      <c r="J178" s="131"/>
      <c r="K178" s="61"/>
    </row>
    <row r="179" spans="2:11" ht="51" customHeight="1">
      <c r="B179" s="112" t="s">
        <v>505</v>
      </c>
      <c r="C179" s="311"/>
      <c r="D179" s="311"/>
      <c r="E179" s="311"/>
      <c r="F179" s="311"/>
      <c r="G179" s="311"/>
      <c r="H179" s="311"/>
      <c r="I179" s="312"/>
      <c r="J179" s="311"/>
      <c r="K179" s="58"/>
    </row>
    <row r="180" spans="2:11" ht="15">
      <c r="B180" s="113" t="s">
        <v>506</v>
      </c>
      <c r="C180" s="19"/>
      <c r="D180" s="21"/>
      <c r="E180" s="21"/>
      <c r="F180" s="21"/>
      <c r="G180" s="147">
        <f>SUM(D180:F180)</f>
        <v>0</v>
      </c>
      <c r="H180" s="144"/>
      <c r="I180" s="193"/>
      <c r="J180" s="130"/>
      <c r="K180" s="59"/>
    </row>
    <row r="181" spans="2:11" ht="15">
      <c r="B181" s="113" t="s">
        <v>507</v>
      </c>
      <c r="C181" s="19"/>
      <c r="D181" s="21"/>
      <c r="E181" s="21"/>
      <c r="F181" s="21"/>
      <c r="G181" s="147">
        <f aca="true" t="shared" si="14" ref="G181:G187">SUM(D181:F181)</f>
        <v>0</v>
      </c>
      <c r="H181" s="144"/>
      <c r="I181" s="193"/>
      <c r="J181" s="130"/>
      <c r="K181" s="59"/>
    </row>
    <row r="182" spans="2:11" ht="15">
      <c r="B182" s="113" t="s">
        <v>508</v>
      </c>
      <c r="C182" s="19"/>
      <c r="D182" s="21"/>
      <c r="E182" s="21"/>
      <c r="F182" s="21"/>
      <c r="G182" s="147">
        <f t="shared" si="14"/>
        <v>0</v>
      </c>
      <c r="H182" s="144"/>
      <c r="I182" s="193"/>
      <c r="J182" s="130"/>
      <c r="K182" s="59"/>
    </row>
    <row r="183" spans="2:11" ht="15">
      <c r="B183" s="113" t="s">
        <v>509</v>
      </c>
      <c r="C183" s="19"/>
      <c r="D183" s="21"/>
      <c r="E183" s="21"/>
      <c r="F183" s="21"/>
      <c r="G183" s="147">
        <f t="shared" si="14"/>
        <v>0</v>
      </c>
      <c r="H183" s="144"/>
      <c r="I183" s="193"/>
      <c r="J183" s="130"/>
      <c r="K183" s="59"/>
    </row>
    <row r="184" spans="2:11" ht="15">
      <c r="B184" s="113" t="s">
        <v>510</v>
      </c>
      <c r="C184" s="19"/>
      <c r="D184" s="21"/>
      <c r="E184" s="21"/>
      <c r="F184" s="21"/>
      <c r="G184" s="147">
        <f t="shared" si="14"/>
        <v>0</v>
      </c>
      <c r="H184" s="144"/>
      <c r="I184" s="193"/>
      <c r="J184" s="130"/>
      <c r="K184" s="59"/>
    </row>
    <row r="185" spans="2:11" ht="15">
      <c r="B185" s="113" t="s">
        <v>511</v>
      </c>
      <c r="C185" s="19"/>
      <c r="D185" s="21"/>
      <c r="E185" s="21"/>
      <c r="F185" s="21"/>
      <c r="G185" s="147">
        <f t="shared" si="14"/>
        <v>0</v>
      </c>
      <c r="H185" s="144"/>
      <c r="I185" s="193"/>
      <c r="J185" s="130"/>
      <c r="K185" s="59"/>
    </row>
    <row r="186" spans="2:11" ht="15">
      <c r="B186" s="113" t="s">
        <v>512</v>
      </c>
      <c r="C186" s="55"/>
      <c r="D186" s="22"/>
      <c r="E186" s="22"/>
      <c r="F186" s="22"/>
      <c r="G186" s="147">
        <f t="shared" si="14"/>
        <v>0</v>
      </c>
      <c r="H186" s="145"/>
      <c r="I186" s="194"/>
      <c r="J186" s="131"/>
      <c r="K186" s="59"/>
    </row>
    <row r="187" spans="2:11" ht="15">
      <c r="B187" s="113" t="s">
        <v>513</v>
      </c>
      <c r="C187" s="55"/>
      <c r="D187" s="22"/>
      <c r="E187" s="22"/>
      <c r="F187" s="22"/>
      <c r="G187" s="147">
        <f t="shared" si="14"/>
        <v>0</v>
      </c>
      <c r="H187" s="145"/>
      <c r="I187" s="194"/>
      <c r="J187" s="131"/>
      <c r="K187" s="59"/>
    </row>
    <row r="188" spans="3:11" ht="15">
      <c r="C188" s="114" t="s">
        <v>534</v>
      </c>
      <c r="D188" s="26">
        <f>SUM(D180:D187)</f>
        <v>0</v>
      </c>
      <c r="E188" s="26">
        <f>SUM(E180:E187)</f>
        <v>0</v>
      </c>
      <c r="F188" s="26">
        <f>SUM(F180:F187)</f>
        <v>0</v>
      </c>
      <c r="G188" s="26">
        <f>SUM(G180:G187)</f>
        <v>0</v>
      </c>
      <c r="H188" s="133">
        <f>(H180*G180)+(H181*G181)+(H182*G182)+(H183*G183)+(H184*G184)+(H185*G185)+(H186*G186)+(H187*G187)</f>
        <v>0</v>
      </c>
      <c r="I188" s="133">
        <f>SUM(I180:I187)</f>
        <v>0</v>
      </c>
      <c r="J188" s="131"/>
      <c r="K188" s="61"/>
    </row>
    <row r="189" spans="2:11" ht="51" customHeight="1">
      <c r="B189" s="112" t="s">
        <v>514</v>
      </c>
      <c r="C189" s="311"/>
      <c r="D189" s="311"/>
      <c r="E189" s="311"/>
      <c r="F189" s="311"/>
      <c r="G189" s="311"/>
      <c r="H189" s="311"/>
      <c r="I189" s="312"/>
      <c r="J189" s="311"/>
      <c r="K189" s="58"/>
    </row>
    <row r="190" spans="2:11" ht="15">
      <c r="B190" s="113" t="s">
        <v>515</v>
      </c>
      <c r="C190" s="19"/>
      <c r="D190" s="21"/>
      <c r="E190" s="21"/>
      <c r="F190" s="21"/>
      <c r="G190" s="147">
        <f>SUM(D190:F190)</f>
        <v>0</v>
      </c>
      <c r="H190" s="144"/>
      <c r="I190" s="193"/>
      <c r="J190" s="130"/>
      <c r="K190" s="59"/>
    </row>
    <row r="191" spans="2:11" ht="15">
      <c r="B191" s="113" t="s">
        <v>516</v>
      </c>
      <c r="C191" s="19"/>
      <c r="D191" s="21"/>
      <c r="E191" s="21"/>
      <c r="F191" s="21"/>
      <c r="G191" s="147">
        <f aca="true" t="shared" si="15" ref="G191:G197">SUM(D191:F191)</f>
        <v>0</v>
      </c>
      <c r="H191" s="144"/>
      <c r="I191" s="193"/>
      <c r="J191" s="130"/>
      <c r="K191" s="59"/>
    </row>
    <row r="192" spans="2:11" ht="15">
      <c r="B192" s="113" t="s">
        <v>517</v>
      </c>
      <c r="C192" s="19"/>
      <c r="D192" s="21"/>
      <c r="E192" s="21"/>
      <c r="F192" s="21"/>
      <c r="G192" s="147">
        <f t="shared" si="15"/>
        <v>0</v>
      </c>
      <c r="H192" s="144"/>
      <c r="I192" s="193"/>
      <c r="J192" s="130"/>
      <c r="K192" s="59"/>
    </row>
    <row r="193" spans="2:11" ht="15">
      <c r="B193" s="113" t="s">
        <v>518</v>
      </c>
      <c r="C193" s="19"/>
      <c r="D193" s="21"/>
      <c r="E193" s="21"/>
      <c r="F193" s="21"/>
      <c r="G193" s="147">
        <f t="shared" si="15"/>
        <v>0</v>
      </c>
      <c r="H193" s="144"/>
      <c r="I193" s="193"/>
      <c r="J193" s="130"/>
      <c r="K193" s="59"/>
    </row>
    <row r="194" spans="2:11" ht="15">
      <c r="B194" s="113" t="s">
        <v>519</v>
      </c>
      <c r="C194" s="19"/>
      <c r="D194" s="21"/>
      <c r="E194" s="21"/>
      <c r="F194" s="21"/>
      <c r="G194" s="147">
        <f>SUM(D194:F194)</f>
        <v>0</v>
      </c>
      <c r="H194" s="144"/>
      <c r="I194" s="193"/>
      <c r="J194" s="130"/>
      <c r="K194" s="59"/>
    </row>
    <row r="195" spans="2:11" ht="15">
      <c r="B195" s="113" t="s">
        <v>520</v>
      </c>
      <c r="C195" s="19"/>
      <c r="D195" s="21"/>
      <c r="E195" s="21"/>
      <c r="F195" s="21"/>
      <c r="G195" s="147">
        <f t="shared" si="15"/>
        <v>0</v>
      </c>
      <c r="H195" s="144"/>
      <c r="I195" s="193"/>
      <c r="J195" s="130"/>
      <c r="K195" s="59"/>
    </row>
    <row r="196" spans="2:11" ht="15">
      <c r="B196" s="113" t="s">
        <v>521</v>
      </c>
      <c r="C196" s="55"/>
      <c r="D196" s="22"/>
      <c r="E196" s="22"/>
      <c r="F196" s="22"/>
      <c r="G196" s="147">
        <f t="shared" si="15"/>
        <v>0</v>
      </c>
      <c r="H196" s="145"/>
      <c r="I196" s="194"/>
      <c r="J196" s="131"/>
      <c r="K196" s="59"/>
    </row>
    <row r="197" spans="2:11" ht="15">
      <c r="B197" s="113" t="s">
        <v>522</v>
      </c>
      <c r="C197" s="55"/>
      <c r="D197" s="22"/>
      <c r="E197" s="22"/>
      <c r="F197" s="22"/>
      <c r="G197" s="147">
        <f t="shared" si="15"/>
        <v>0</v>
      </c>
      <c r="H197" s="145"/>
      <c r="I197" s="194"/>
      <c r="J197" s="131"/>
      <c r="K197" s="59"/>
    </row>
    <row r="198" spans="3:11" ht="15">
      <c r="C198" s="114" t="s">
        <v>534</v>
      </c>
      <c r="D198" s="23">
        <f>SUM(D190:D197)</f>
        <v>0</v>
      </c>
      <c r="E198" s="23">
        <f>SUM(E190:E197)</f>
        <v>0</v>
      </c>
      <c r="F198" s="23">
        <f>SUM(F190:F197)</f>
        <v>0</v>
      </c>
      <c r="G198" s="23">
        <f>SUM(G190:G197)</f>
        <v>0</v>
      </c>
      <c r="H198" s="133">
        <f>(H190*G190)+(H191*G191)+(H192*G192)+(H193*G193)+(H194*G194)+(H195*G195)+(H196*G196)+(H197*G197)</f>
        <v>0</v>
      </c>
      <c r="I198" s="133">
        <f>SUM(I190:I197)</f>
        <v>0</v>
      </c>
      <c r="J198" s="131"/>
      <c r="K198" s="61"/>
    </row>
    <row r="199" spans="2:11" ht="15.75" customHeight="1">
      <c r="B199" s="7"/>
      <c r="C199" s="13"/>
      <c r="D199" s="28"/>
      <c r="E199" s="28"/>
      <c r="F199" s="28"/>
      <c r="G199" s="28"/>
      <c r="H199" s="28"/>
      <c r="I199" s="28"/>
      <c r="J199" s="13"/>
      <c r="K199" s="4"/>
    </row>
    <row r="200" spans="2:11" ht="15.75" customHeight="1">
      <c r="B200" s="7"/>
      <c r="C200" s="13"/>
      <c r="D200" s="28"/>
      <c r="E200" s="28"/>
      <c r="F200" s="231"/>
      <c r="G200" s="28"/>
      <c r="H200" s="28"/>
      <c r="I200" s="28"/>
      <c r="J200" s="13"/>
      <c r="K200" s="4"/>
    </row>
    <row r="201" spans="2:11" ht="54" customHeight="1">
      <c r="B201" s="114" t="s">
        <v>523</v>
      </c>
      <c r="C201" s="18"/>
      <c r="D201" s="36">
        <v>755891.108999</v>
      </c>
      <c r="E201" s="226"/>
      <c r="F201" s="228"/>
      <c r="G201" s="227">
        <f>SUM(D201:F201)</f>
        <v>755891.108999</v>
      </c>
      <c r="H201" s="146">
        <v>0.2191</v>
      </c>
      <c r="I201" s="217">
        <f>79367+205</f>
        <v>79572</v>
      </c>
      <c r="J201" s="138"/>
      <c r="K201" s="61"/>
    </row>
    <row r="202" spans="2:11" ht="51" customHeight="1">
      <c r="B202" s="114" t="s">
        <v>524</v>
      </c>
      <c r="C202" s="18"/>
      <c r="D202" s="36">
        <v>37856</v>
      </c>
      <c r="E202" s="226"/>
      <c r="F202" s="228"/>
      <c r="G202" s="227">
        <f>SUM(D202:F202)</f>
        <v>37856</v>
      </c>
      <c r="H202" s="146">
        <v>0.4</v>
      </c>
      <c r="I202" s="217">
        <f>2313+11385+40+2224</f>
        <v>15962</v>
      </c>
      <c r="J202" s="138"/>
      <c r="K202" s="61"/>
    </row>
    <row r="203" spans="2:11" ht="42.75" customHeight="1">
      <c r="B203" s="114" t="s">
        <v>525</v>
      </c>
      <c r="C203" s="139"/>
      <c r="D203" s="36">
        <v>34629.441001</v>
      </c>
      <c r="E203" s="223"/>
      <c r="F203" s="230"/>
      <c r="G203" s="227">
        <f>SUM(D203:F203)</f>
        <v>34629.441001</v>
      </c>
      <c r="H203" s="146">
        <v>0.4</v>
      </c>
      <c r="I203" s="217"/>
      <c r="J203" s="138"/>
      <c r="K203" s="61"/>
    </row>
    <row r="204" spans="2:11" ht="48" customHeight="1">
      <c r="B204" s="140" t="s">
        <v>526</v>
      </c>
      <c r="C204" s="18"/>
      <c r="D204" s="36">
        <v>100000</v>
      </c>
      <c r="E204" s="36"/>
      <c r="F204" s="229"/>
      <c r="G204" s="134">
        <f>SUM(D204:F204)</f>
        <v>100000</v>
      </c>
      <c r="H204" s="146">
        <v>0.4</v>
      </c>
      <c r="I204" s="36"/>
      <c r="J204" s="138"/>
      <c r="K204" s="61"/>
    </row>
    <row r="205" spans="2:11" ht="38.25" customHeight="1">
      <c r="B205" s="7"/>
      <c r="C205" s="141" t="s">
        <v>535</v>
      </c>
      <c r="D205" s="148">
        <f>SUM(D201:D204)</f>
        <v>928376.55</v>
      </c>
      <c r="E205" s="224">
        <f>SUM(E201:E204)</f>
        <v>0</v>
      </c>
      <c r="F205" s="148">
        <f>SUM(F201:F204)</f>
        <v>0</v>
      </c>
      <c r="G205" s="148">
        <f>SUM(G201:G204)</f>
        <v>928376.55</v>
      </c>
      <c r="H205" s="133">
        <f>(H201*G201)+(H202*G202)+(H203*G203)+(H204*G204)</f>
        <v>234609.9183820809</v>
      </c>
      <c r="I205" s="133">
        <f>SUM(I201:I204)</f>
        <v>95534</v>
      </c>
      <c r="J205" s="18"/>
      <c r="K205" s="16"/>
    </row>
    <row r="206" spans="2:11" ht="15.75" customHeight="1">
      <c r="B206" s="7"/>
      <c r="C206" s="13"/>
      <c r="D206" s="28"/>
      <c r="E206" s="28"/>
      <c r="F206" s="28"/>
      <c r="G206" s="28"/>
      <c r="H206" s="28"/>
      <c r="I206" s="28"/>
      <c r="J206" s="13"/>
      <c r="K206" s="16"/>
    </row>
    <row r="207" spans="2:11" ht="15.75" customHeight="1">
      <c r="B207" s="7"/>
      <c r="C207" s="13"/>
      <c r="D207" s="28"/>
      <c r="E207" s="28"/>
      <c r="F207" s="28"/>
      <c r="G207" s="28"/>
      <c r="H207" s="28"/>
      <c r="I207" s="28"/>
      <c r="J207" s="13"/>
      <c r="K207" s="16"/>
    </row>
    <row r="208" spans="2:11" ht="15.75" customHeight="1">
      <c r="B208" s="7"/>
      <c r="C208" s="13"/>
      <c r="D208" s="28"/>
      <c r="E208" s="28"/>
      <c r="F208" s="28"/>
      <c r="G208" s="28"/>
      <c r="H208" s="28"/>
      <c r="I208" s="28"/>
      <c r="J208" s="13"/>
      <c r="K208" s="16"/>
    </row>
    <row r="209" spans="2:11" ht="15.75" customHeight="1">
      <c r="B209" s="7"/>
      <c r="C209" s="13"/>
      <c r="D209" s="28"/>
      <c r="E209" s="28"/>
      <c r="F209" s="308"/>
      <c r="G209" s="28"/>
      <c r="H209" s="28"/>
      <c r="I209" s="263"/>
      <c r="J209" s="13"/>
      <c r="K209" s="16"/>
    </row>
    <row r="210" spans="2:11" ht="15.75" customHeight="1">
      <c r="B210" s="7"/>
      <c r="C210" s="13"/>
      <c r="D210" s="28"/>
      <c r="E210" s="28"/>
      <c r="F210" s="28"/>
      <c r="G210" s="28"/>
      <c r="H210" s="28"/>
      <c r="I210" s="28"/>
      <c r="J210" s="13"/>
      <c r="K210" s="16"/>
    </row>
    <row r="211" spans="2:11" ht="15.75" customHeight="1">
      <c r="B211" s="7"/>
      <c r="C211" s="13"/>
      <c r="D211" s="28"/>
      <c r="E211" s="28"/>
      <c r="F211" s="28"/>
      <c r="G211" s="28"/>
      <c r="H211" s="28"/>
      <c r="I211" s="28"/>
      <c r="J211" s="13"/>
      <c r="K211" s="16"/>
    </row>
    <row r="212" spans="2:11" ht="15.75" customHeight="1" thickBot="1">
      <c r="B212" s="7"/>
      <c r="C212" s="13"/>
      <c r="D212" s="28"/>
      <c r="E212" s="28"/>
      <c r="F212" s="28"/>
      <c r="G212" s="28"/>
      <c r="H212" s="28"/>
      <c r="I212" s="28"/>
      <c r="J212" s="13"/>
      <c r="K212" s="16"/>
    </row>
    <row r="213" spans="2:10" ht="15">
      <c r="B213" s="7"/>
      <c r="C213" s="330" t="s">
        <v>547</v>
      </c>
      <c r="D213" s="331"/>
      <c r="E213" s="331"/>
      <c r="F213" s="331"/>
      <c r="G213" s="332"/>
      <c r="H213" s="16"/>
      <c r="I213" s="195"/>
      <c r="J213" s="16"/>
    </row>
    <row r="214" spans="2:10" ht="40.5" customHeight="1">
      <c r="B214" s="7"/>
      <c r="C214" s="320"/>
      <c r="D214" s="133" t="s">
        <v>538</v>
      </c>
      <c r="E214" s="133" t="s">
        <v>539</v>
      </c>
      <c r="F214" s="133" t="s">
        <v>540</v>
      </c>
      <c r="G214" s="322" t="s">
        <v>13</v>
      </c>
      <c r="H214" s="13"/>
      <c r="I214" s="28"/>
      <c r="J214" s="16"/>
    </row>
    <row r="215" spans="2:10" ht="24.75" customHeight="1">
      <c r="B215" s="7"/>
      <c r="C215" s="321"/>
      <c r="D215" s="126" t="str">
        <f>D13</f>
        <v>UNDP</v>
      </c>
      <c r="E215" s="126">
        <f>E13</f>
        <v>0</v>
      </c>
      <c r="F215" s="126">
        <f>F13</f>
        <v>0</v>
      </c>
      <c r="G215" s="323"/>
      <c r="H215" s="13"/>
      <c r="I215" s="28"/>
      <c r="J215" s="16"/>
    </row>
    <row r="216" spans="2:10" ht="41.25" customHeight="1">
      <c r="B216" s="29"/>
      <c r="C216" s="135" t="s">
        <v>536</v>
      </c>
      <c r="D216" s="115">
        <f>SUM(D24,D40,D59,D72,D84,D94,D104,D114,D126,D136,D146,D156,D168,D178,D188,D198,D201,D202,D203,D204)</f>
        <v>1238317.7600000002</v>
      </c>
      <c r="E216" s="115">
        <f>SUM(E24,E40,E59,E72,E84,E94,E104,E114,E126,E136,E146,E156,E168,E178,E188,E198,E201,E202,E203,E204)</f>
        <v>0</v>
      </c>
      <c r="F216" s="115">
        <f>SUM(F24,F40,F59,F72,F84,F94,F104,F114,F126,F136,F146,F156,F168,F178,F188,F198,F201,F202,F203,F204)</f>
        <v>0</v>
      </c>
      <c r="G216" s="136">
        <f>SUM(D216:F216)</f>
        <v>1238317.7600000002</v>
      </c>
      <c r="H216" s="13"/>
      <c r="I216" s="28"/>
      <c r="J216" s="17"/>
    </row>
    <row r="217" spans="2:10" ht="45.75" customHeight="1">
      <c r="B217" s="5"/>
      <c r="C217" s="207" t="s">
        <v>537</v>
      </c>
      <c r="D217" s="115">
        <f>D216*0.07</f>
        <v>86682.24320000003</v>
      </c>
      <c r="E217" s="115">
        <f>E216*0.07</f>
        <v>0</v>
      </c>
      <c r="F217" s="115">
        <f>F216*0.07</f>
        <v>0</v>
      </c>
      <c r="G217" s="136">
        <f>G216*0.07</f>
        <v>86682.24320000003</v>
      </c>
      <c r="H217" s="5"/>
      <c r="I217" s="196"/>
      <c r="J217" s="2"/>
    </row>
    <row r="218" spans="2:10" ht="45" customHeight="1" thickBot="1">
      <c r="B218" s="5"/>
      <c r="C218" s="38" t="s">
        <v>13</v>
      </c>
      <c r="D218" s="120">
        <f>SUM(D216:D217)</f>
        <v>1325000.0032000002</v>
      </c>
      <c r="E218" s="120">
        <f>SUM(E216:E217)</f>
        <v>0</v>
      </c>
      <c r="F218" s="120">
        <f>SUM(F216:F217)</f>
        <v>0</v>
      </c>
      <c r="G218" s="137">
        <f>SUM(G216:G217)</f>
        <v>1325000.0032000002</v>
      </c>
      <c r="H218" s="5"/>
      <c r="I218" s="196"/>
      <c r="J218" s="2"/>
    </row>
    <row r="219" spans="2:11" ht="42" customHeight="1">
      <c r="B219" s="5"/>
      <c r="J219" s="4"/>
      <c r="K219" s="2"/>
    </row>
    <row r="220" spans="2:11" s="46" customFormat="1" ht="29.25" customHeight="1" thickBot="1">
      <c r="B220" s="13"/>
      <c r="C220" s="40"/>
      <c r="D220" s="41"/>
      <c r="E220" s="41"/>
      <c r="F220" s="41"/>
      <c r="G220" s="41"/>
      <c r="H220" s="41"/>
      <c r="I220" s="198"/>
      <c r="J220" s="16"/>
      <c r="K220" s="17"/>
    </row>
    <row r="221" spans="2:11" ht="23.25" customHeight="1">
      <c r="B221" s="2"/>
      <c r="C221" s="314" t="s">
        <v>541</v>
      </c>
      <c r="D221" s="315"/>
      <c r="E221" s="316"/>
      <c r="F221" s="316"/>
      <c r="G221" s="316"/>
      <c r="H221" s="317"/>
      <c r="I221" s="199"/>
      <c r="J221" s="2"/>
      <c r="K221" s="47"/>
    </row>
    <row r="222" spans="2:11" ht="41.25" customHeight="1">
      <c r="B222" s="2"/>
      <c r="C222" s="116"/>
      <c r="D222" s="133" t="s">
        <v>538</v>
      </c>
      <c r="E222" s="133" t="s">
        <v>539</v>
      </c>
      <c r="F222" s="133" t="s">
        <v>540</v>
      </c>
      <c r="G222" s="324" t="s">
        <v>13</v>
      </c>
      <c r="H222" s="326" t="s">
        <v>10</v>
      </c>
      <c r="I222" s="199"/>
      <c r="J222" s="2"/>
      <c r="K222" s="47"/>
    </row>
    <row r="223" spans="2:11" ht="27.75" customHeight="1">
      <c r="B223" s="2"/>
      <c r="C223" s="116"/>
      <c r="D223" s="117" t="str">
        <f>D13</f>
        <v>UNDP</v>
      </c>
      <c r="E223" s="117">
        <f>E13</f>
        <v>0</v>
      </c>
      <c r="F223" s="117">
        <f>F13</f>
        <v>0</v>
      </c>
      <c r="G223" s="325"/>
      <c r="H223" s="327"/>
      <c r="I223" s="199"/>
      <c r="J223" s="2"/>
      <c r="K223" s="47"/>
    </row>
    <row r="224" spans="2:11" ht="55.5" customHeight="1">
      <c r="B224" s="2"/>
      <c r="C224" s="37" t="s">
        <v>542</v>
      </c>
      <c r="D224" s="118">
        <f>$D$218*H224</f>
        <v>927500.0022400001</v>
      </c>
      <c r="E224" s="119">
        <f>$E$218*H224</f>
        <v>0</v>
      </c>
      <c r="F224" s="119">
        <f>$F$218*H224</f>
        <v>0</v>
      </c>
      <c r="G224" s="119">
        <f>SUM(D224:F224)</f>
        <v>927500.0022400001</v>
      </c>
      <c r="H224" s="157">
        <v>0.7</v>
      </c>
      <c r="I224" s="195"/>
      <c r="J224" s="2"/>
      <c r="K224" s="47"/>
    </row>
    <row r="225" spans="2:11" ht="57.75" customHeight="1">
      <c r="B225" s="313"/>
      <c r="C225" s="142" t="s">
        <v>543</v>
      </c>
      <c r="D225" s="118">
        <f>$D$218*H225</f>
        <v>397500.00096000003</v>
      </c>
      <c r="E225" s="119">
        <f>$E$218*H225</f>
        <v>0</v>
      </c>
      <c r="F225" s="119">
        <f>$F$218*H225</f>
        <v>0</v>
      </c>
      <c r="G225" s="143">
        <f>SUM(D225:F225)</f>
        <v>397500.00096000003</v>
      </c>
      <c r="H225" s="158">
        <v>0.3</v>
      </c>
      <c r="I225" s="195"/>
      <c r="J225" s="47"/>
      <c r="K225" s="47"/>
    </row>
    <row r="226" spans="2:11" ht="57.75" customHeight="1">
      <c r="B226" s="313"/>
      <c r="C226" s="142" t="s">
        <v>544</v>
      </c>
      <c r="D226" s="118">
        <f>$D$218*H226</f>
        <v>0</v>
      </c>
      <c r="E226" s="119">
        <f>$E$218*H226</f>
        <v>0</v>
      </c>
      <c r="F226" s="119">
        <f>$F$218*H226</f>
        <v>0</v>
      </c>
      <c r="G226" s="143">
        <f>SUM(D226:F226)</f>
        <v>0</v>
      </c>
      <c r="H226" s="159">
        <v>0</v>
      </c>
      <c r="I226" s="200"/>
      <c r="J226" s="47"/>
      <c r="K226" s="47"/>
    </row>
    <row r="227" spans="2:11" ht="38.25" customHeight="1" thickBot="1">
      <c r="B227" s="313"/>
      <c r="C227" s="38" t="s">
        <v>13</v>
      </c>
      <c r="D227" s="120">
        <f>SUM(D224:D226)</f>
        <v>1325000.0032000002</v>
      </c>
      <c r="E227" s="120">
        <f>SUM(E224:E226)</f>
        <v>0</v>
      </c>
      <c r="F227" s="120">
        <f>SUM(F224:F226)</f>
        <v>0</v>
      </c>
      <c r="G227" s="120">
        <f>SUM(G224:G226)</f>
        <v>1325000.0032000002</v>
      </c>
      <c r="H227" s="121">
        <f>SUM(H224:H226)</f>
        <v>1</v>
      </c>
      <c r="I227" s="201"/>
      <c r="J227" s="47"/>
      <c r="K227" s="47"/>
    </row>
    <row r="228" spans="2:11" ht="21.75" customHeight="1" thickBot="1">
      <c r="B228" s="313"/>
      <c r="C228" s="3"/>
      <c r="D228" s="8"/>
      <c r="E228" s="8"/>
      <c r="F228" s="8"/>
      <c r="G228" s="8"/>
      <c r="H228" s="8"/>
      <c r="I228" s="202"/>
      <c r="J228" s="47"/>
      <c r="K228" s="47"/>
    </row>
    <row r="229" spans="2:11" ht="49.5" customHeight="1">
      <c r="B229" s="313"/>
      <c r="C229" s="122" t="s">
        <v>598</v>
      </c>
      <c r="D229" s="123">
        <f>SUM(H24,H40,H59,H72,H84,H94,H104,H114,H126,H136,H146,H156,H168,H178,H188,H198,H205)*1.07</f>
        <v>251032.6126688266</v>
      </c>
      <c r="E229" s="41"/>
      <c r="F229" s="41"/>
      <c r="G229" s="41"/>
      <c r="H229" s="208" t="s">
        <v>600</v>
      </c>
      <c r="I229" s="209">
        <f>SUM(I205,I198,I188,I178,I168,I156,I146,I136,I126,I114,I104,I94,I84,I72,I59,I40,I24)</f>
        <v>216540.85</v>
      </c>
      <c r="J229" s="47"/>
      <c r="K229" s="47"/>
    </row>
    <row r="230" spans="2:11" ht="28.5" customHeight="1" thickBot="1">
      <c r="B230" s="313"/>
      <c r="C230" s="124" t="s">
        <v>545</v>
      </c>
      <c r="D230" s="192">
        <f>D229/G218</f>
        <v>0.18945857514155406</v>
      </c>
      <c r="E230" s="52"/>
      <c r="F230" s="52"/>
      <c r="G230" s="52"/>
      <c r="H230" s="210" t="s">
        <v>601</v>
      </c>
      <c r="I230" s="211">
        <f>I229/G216</f>
        <v>0.17486695014371753</v>
      </c>
      <c r="J230" s="47"/>
      <c r="K230" s="47"/>
    </row>
    <row r="231" spans="2:11" ht="28.5" customHeight="1">
      <c r="B231" s="313"/>
      <c r="C231" s="328"/>
      <c r="D231" s="329"/>
      <c r="E231" s="53"/>
      <c r="F231" s="53"/>
      <c r="G231" s="53"/>
      <c r="J231" s="47"/>
      <c r="K231" s="47"/>
    </row>
    <row r="232" spans="2:11" ht="28.5" customHeight="1">
      <c r="B232" s="313"/>
      <c r="C232" s="124" t="s">
        <v>599</v>
      </c>
      <c r="D232" s="125">
        <f>SUM(D203:F204)*1.07</f>
        <v>144053.50187107</v>
      </c>
      <c r="E232" s="54"/>
      <c r="F232" s="54"/>
      <c r="G232" s="54"/>
      <c r="J232" s="47"/>
      <c r="K232" s="47"/>
    </row>
    <row r="233" spans="2:11" ht="23.25" customHeight="1">
      <c r="B233" s="313"/>
      <c r="C233" s="124" t="s">
        <v>546</v>
      </c>
      <c r="D233" s="192">
        <f>D232/G218</f>
        <v>0.10871962379106959</v>
      </c>
      <c r="E233" s="54"/>
      <c r="F233" s="54"/>
      <c r="G233" s="54"/>
      <c r="J233" s="47"/>
      <c r="K233" s="47"/>
    </row>
    <row r="234" spans="2:11" ht="66.75" customHeight="1" thickBot="1">
      <c r="B234" s="313"/>
      <c r="C234" s="318" t="s">
        <v>588</v>
      </c>
      <c r="D234" s="319"/>
      <c r="E234" s="42"/>
      <c r="F234" s="42"/>
      <c r="G234" s="42"/>
      <c r="H234" s="47"/>
      <c r="I234" s="203"/>
      <c r="J234" s="47"/>
      <c r="K234" s="47"/>
    </row>
    <row r="235" spans="2:11" ht="55.5" customHeight="1">
      <c r="B235" s="313"/>
      <c r="K235" s="46"/>
    </row>
    <row r="236" spans="2:10" ht="42.75" customHeight="1">
      <c r="B236" s="313"/>
      <c r="J236" s="47"/>
    </row>
    <row r="237" spans="2:10" ht="21.75" customHeight="1">
      <c r="B237" s="313"/>
      <c r="J237" s="47"/>
    </row>
    <row r="238" spans="1:2" ht="21.75" customHeight="1">
      <c r="A238" s="47"/>
      <c r="B238" s="313"/>
    </row>
    <row r="239" spans="1:11" s="47" customFormat="1" ht="23.25" customHeight="1">
      <c r="A239" s="45"/>
      <c r="B239" s="313"/>
      <c r="C239" s="45"/>
      <c r="D239" s="45"/>
      <c r="E239" s="45"/>
      <c r="F239" s="45"/>
      <c r="G239" s="45"/>
      <c r="H239" s="45"/>
      <c r="I239" s="197"/>
      <c r="J239" s="45"/>
      <c r="K239" s="45"/>
    </row>
    <row r="240" ht="23.25" customHeight="1"/>
    <row r="241" ht="21.75" customHeight="1"/>
    <row r="242" ht="16.5" customHeight="1"/>
    <row r="243" ht="29.25" customHeight="1"/>
    <row r="244" ht="24.75" customHeight="1"/>
    <row r="245" ht="33" customHeight="1"/>
    <row r="247" ht="15" customHeight="1"/>
    <row r="248" ht="25.5" customHeight="1"/>
    <row r="299" ht="14.25">
      <c r="A299" s="45" t="s">
        <v>596</v>
      </c>
    </row>
  </sheetData>
  <sheetProtection sheet="1" formatCells="0" formatColumns="0" formatRows="0"/>
  <mergeCells count="32">
    <mergeCell ref="C127:J127"/>
    <mergeCell ref="C137:J137"/>
    <mergeCell ref="C158:J158"/>
    <mergeCell ref="C147:J147"/>
    <mergeCell ref="C169:J169"/>
    <mergeCell ref="C159:J159"/>
    <mergeCell ref="B6:M6"/>
    <mergeCell ref="C85:J85"/>
    <mergeCell ref="C95:J95"/>
    <mergeCell ref="C105:J105"/>
    <mergeCell ref="C116:J116"/>
    <mergeCell ref="C117:J117"/>
    <mergeCell ref="C213:G213"/>
    <mergeCell ref="B2:E2"/>
    <mergeCell ref="B9:H9"/>
    <mergeCell ref="C25:J25"/>
    <mergeCell ref="C15:J15"/>
    <mergeCell ref="C41:J41"/>
    <mergeCell ref="C60:J60"/>
    <mergeCell ref="C14:J14"/>
    <mergeCell ref="C74:J74"/>
    <mergeCell ref="C75:J75"/>
    <mergeCell ref="C179:J179"/>
    <mergeCell ref="C189:J189"/>
    <mergeCell ref="B225:B239"/>
    <mergeCell ref="C221:H221"/>
    <mergeCell ref="C234:D234"/>
    <mergeCell ref="C214:C215"/>
    <mergeCell ref="G214:G215"/>
    <mergeCell ref="G222:G223"/>
    <mergeCell ref="H222:H223"/>
    <mergeCell ref="C231:D231"/>
  </mergeCells>
  <conditionalFormatting sqref="D230">
    <cfRule type="cellIs" priority="46" dxfId="25" operator="lessThan">
      <formula>0.15</formula>
    </cfRule>
  </conditionalFormatting>
  <conditionalFormatting sqref="D233">
    <cfRule type="cellIs" priority="44" dxfId="25" operator="lessThan">
      <formula>0.05</formula>
    </cfRule>
  </conditionalFormatting>
  <conditionalFormatting sqref="H227:I227">
    <cfRule type="cellIs" priority="1" dxfId="25" operator="greaterThan">
      <formula>1</formula>
    </cfRule>
  </conditionalFormatting>
  <dataValidations count="7">
    <dataValidation allowBlank="1" showInputMessage="1" showErrorMessage="1" prompt="% Towards Gender Equality and Women's Empowerment Must be Higher than 15%&#10;" sqref="D230:G230"/>
    <dataValidation allowBlank="1" showInputMessage="1" showErrorMessage="1" prompt="M&amp;E Budget Cannot be Less than 5%&#10;" sqref="D233:G233"/>
    <dataValidation allowBlank="1" showInputMessage="1" showErrorMessage="1" prompt="Insert *text* description of Outcome here" sqref="C14:J14 C74:J74 C116:J116 C158:J158"/>
    <dataValidation allowBlank="1" showInputMessage="1" showErrorMessage="1" prompt="Insert *text* description of Output here" sqref="C15 C25 C41 C60 C75 C85 C95 C105 C117 C127 C137 C147 C159 C169 C179 C189"/>
    <dataValidation allowBlank="1" showInputMessage="1" showErrorMessage="1" prompt="Insert *text* description of Activity here" sqref="C16 C26 C42 C61 C76 C86 C96 C106 C118 C128 C138 C148 C160 C170 C180 C190"/>
    <dataValidation allowBlank="1" showInputMessage="1" showErrorMessage="1" prompt="Insert name of recipient agency here &#10;" sqref="D13:G13"/>
    <dataValidation allowBlank="1" showErrorMessage="1" prompt="% Towards Gender Equality and Women's Empowerment Must be Higher than 15%&#10;" sqref="D232:G232"/>
  </dataValidations>
  <printOptions/>
  <pageMargins left="0.7" right="0.7" top="0.75" bottom="0.75" header="0.3" footer="0.3"/>
  <pageSetup horizontalDpi="600" verticalDpi="600" orientation="landscape" scale="74"/>
  <rowBreaks count="1" manualBreakCount="1">
    <brk id="85"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zoomScale="60" zoomScaleNormal="60" zoomScalePageLayoutView="0" workbookViewId="0" topLeftCell="A203">
      <selection activeCell="E210" sqref="E210"/>
    </sheetView>
  </sheetViews>
  <sheetFormatPr defaultColWidth="11.421875" defaultRowHeight="15"/>
  <cols>
    <col min="1" max="1" width="4.421875" style="64" customWidth="1"/>
    <col min="2" max="2" width="3.421875" style="64" customWidth="1"/>
    <col min="3" max="3" width="51.421875" style="64" customWidth="1"/>
    <col min="4" max="4" width="34.421875" style="66" customWidth="1"/>
    <col min="5" max="5" width="35.00390625" style="66" customWidth="1"/>
    <col min="6" max="6" width="34.00390625" style="66" customWidth="1"/>
    <col min="7" max="7" width="25.57421875" style="64" customWidth="1"/>
    <col min="8" max="8" width="21.421875" style="64" customWidth="1"/>
    <col min="9" max="9" width="16.8515625" style="64" customWidth="1"/>
    <col min="10" max="10" width="19.421875" style="64" customWidth="1"/>
    <col min="11" max="11" width="19.00390625" style="64" customWidth="1"/>
    <col min="12" max="12" width="26.00390625" style="64" customWidth="1"/>
    <col min="13" max="13" width="21.140625" style="64" customWidth="1"/>
    <col min="14" max="14" width="7.00390625" style="68" customWidth="1"/>
    <col min="15" max="15" width="24.421875" style="64" customWidth="1"/>
    <col min="16" max="16" width="26.421875" style="64" customWidth="1"/>
    <col min="17" max="17" width="30.140625" style="64" customWidth="1"/>
    <col min="18" max="18" width="33.00390625" style="64" customWidth="1"/>
    <col min="19" max="20" width="22.57421875" style="64" customWidth="1"/>
    <col min="21" max="21" width="23.421875" style="64" customWidth="1"/>
    <col min="22" max="22" width="32.140625" style="64" customWidth="1"/>
    <col min="23" max="23" width="11.421875" style="64" customWidth="1"/>
    <col min="24" max="24" width="17.57421875" style="64" customWidth="1"/>
    <col min="25" max="25" width="26.421875" style="64" customWidth="1"/>
    <col min="26" max="26" width="22.421875" style="64" customWidth="1"/>
    <col min="27" max="27" width="29.57421875" style="64" customWidth="1"/>
    <col min="28" max="28" width="23.421875" style="64" customWidth="1"/>
    <col min="29" max="29" width="18.421875" style="64" customWidth="1"/>
    <col min="30" max="30" width="17.421875" style="64" customWidth="1"/>
    <col min="31" max="31" width="25.140625" style="64" customWidth="1"/>
    <col min="32" max="16384" width="11.421875" style="64" customWidth="1"/>
  </cols>
  <sheetData>
    <row r="1" spans="12:14" ht="24" customHeight="1">
      <c r="L1" s="25"/>
      <c r="M1" s="6"/>
      <c r="N1" s="64"/>
    </row>
    <row r="2" spans="3:14" ht="46.5" customHeight="1">
      <c r="C2" s="333" t="s">
        <v>527</v>
      </c>
      <c r="D2" s="333"/>
      <c r="E2" s="333"/>
      <c r="F2" s="333"/>
      <c r="G2" s="43"/>
      <c r="H2" s="44"/>
      <c r="I2" s="44"/>
      <c r="L2" s="25"/>
      <c r="M2" s="6"/>
      <c r="N2" s="64"/>
    </row>
    <row r="3" spans="3:14" ht="24" customHeight="1">
      <c r="C3" s="48"/>
      <c r="D3" s="45"/>
      <c r="E3" s="45"/>
      <c r="F3" s="45"/>
      <c r="G3" s="45"/>
      <c r="H3" s="45"/>
      <c r="I3" s="45"/>
      <c r="L3" s="25"/>
      <c r="M3" s="6"/>
      <c r="N3" s="64"/>
    </row>
    <row r="4" spans="3:14" ht="24" customHeight="1" thickBot="1">
      <c r="C4" s="48"/>
      <c r="D4" s="45"/>
      <c r="E4" s="45"/>
      <c r="F4" s="45"/>
      <c r="G4" s="45"/>
      <c r="H4" s="45"/>
      <c r="I4" s="45"/>
      <c r="L4" s="25"/>
      <c r="M4" s="6"/>
      <c r="N4" s="64"/>
    </row>
    <row r="5" spans="3:14" ht="30" customHeight="1">
      <c r="C5" s="367" t="s">
        <v>5</v>
      </c>
      <c r="D5" s="368"/>
      <c r="E5" s="368"/>
      <c r="F5" s="368"/>
      <c r="G5" s="369"/>
      <c r="J5" s="25"/>
      <c r="K5" s="6"/>
      <c r="N5" s="64"/>
    </row>
    <row r="6" spans="3:14" ht="24" customHeight="1">
      <c r="C6" s="359" t="s">
        <v>589</v>
      </c>
      <c r="D6" s="360"/>
      <c r="E6" s="360"/>
      <c r="F6" s="360"/>
      <c r="G6" s="361"/>
      <c r="J6" s="25"/>
      <c r="K6" s="6"/>
      <c r="N6" s="64"/>
    </row>
    <row r="7" spans="3:14" ht="41.25" customHeight="1">
      <c r="C7" s="359"/>
      <c r="D7" s="360"/>
      <c r="E7" s="360"/>
      <c r="F7" s="360"/>
      <c r="G7" s="361"/>
      <c r="J7" s="25"/>
      <c r="K7" s="6"/>
      <c r="N7" s="64"/>
    </row>
    <row r="8" spans="3:14" ht="24" customHeight="1" thickBot="1">
      <c r="C8" s="362"/>
      <c r="D8" s="363"/>
      <c r="E8" s="363"/>
      <c r="F8" s="363"/>
      <c r="G8" s="364"/>
      <c r="J8" s="25"/>
      <c r="K8" s="6"/>
      <c r="N8" s="64"/>
    </row>
    <row r="9" spans="3:14" ht="24" customHeight="1" thickBot="1">
      <c r="C9" s="57"/>
      <c r="D9" s="57"/>
      <c r="E9" s="57"/>
      <c r="F9" s="57"/>
      <c r="L9" s="25"/>
      <c r="M9" s="6"/>
      <c r="N9" s="64"/>
    </row>
    <row r="10" spans="3:14" ht="25.5" customHeight="1" thickBot="1">
      <c r="C10" s="334" t="s">
        <v>590</v>
      </c>
      <c r="D10" s="335"/>
      <c r="E10" s="335"/>
      <c r="F10" s="336"/>
      <c r="L10" s="25"/>
      <c r="M10" s="6"/>
      <c r="N10" s="64"/>
    </row>
    <row r="11" spans="3:14" ht="24" customHeight="1">
      <c r="C11" s="57"/>
      <c r="D11" s="57"/>
      <c r="E11" s="57"/>
      <c r="F11" s="57"/>
      <c r="L11" s="25"/>
      <c r="M11" s="6"/>
      <c r="N11" s="64"/>
    </row>
    <row r="12" spans="3:14" ht="40.5" customHeight="1">
      <c r="C12" s="57"/>
      <c r="D12" s="133" t="s">
        <v>538</v>
      </c>
      <c r="E12" s="133" t="s">
        <v>539</v>
      </c>
      <c r="F12" s="133" t="s">
        <v>540</v>
      </c>
      <c r="G12" s="365" t="s">
        <v>13</v>
      </c>
      <c r="L12" s="25"/>
      <c r="M12" s="6"/>
      <c r="N12" s="64"/>
    </row>
    <row r="13" spans="3:14" ht="24" customHeight="1">
      <c r="C13" s="57"/>
      <c r="D13" s="126" t="str">
        <f>'1) Tableau budgétaire 1'!D13</f>
        <v>UNDP</v>
      </c>
      <c r="E13" s="126">
        <f>'1) Tableau budgétaire 1'!E13</f>
        <v>0</v>
      </c>
      <c r="F13" s="126">
        <f>'1) Tableau budgétaire 1'!F13</f>
        <v>0</v>
      </c>
      <c r="G13" s="366"/>
      <c r="L13" s="25"/>
      <c r="M13" s="6"/>
      <c r="N13" s="64"/>
    </row>
    <row r="14" spans="2:14" ht="24" customHeight="1">
      <c r="B14" s="356" t="s">
        <v>548</v>
      </c>
      <c r="C14" s="357"/>
      <c r="D14" s="357"/>
      <c r="E14" s="357"/>
      <c r="F14" s="357"/>
      <c r="G14" s="358"/>
      <c r="L14" s="25"/>
      <c r="M14" s="6"/>
      <c r="N14" s="64"/>
    </row>
    <row r="15" spans="3:14" ht="22.5" customHeight="1">
      <c r="C15" s="356" t="s">
        <v>549</v>
      </c>
      <c r="D15" s="357"/>
      <c r="E15" s="357"/>
      <c r="F15" s="357"/>
      <c r="G15" s="358"/>
      <c r="L15" s="25"/>
      <c r="M15" s="6"/>
      <c r="N15" s="64"/>
    </row>
    <row r="16" spans="3:14" ht="24.75" customHeight="1" thickBot="1">
      <c r="C16" s="76" t="s">
        <v>550</v>
      </c>
      <c r="D16" s="77">
        <f>'1) Tableau budgétaire 1'!D24</f>
        <v>116906</v>
      </c>
      <c r="E16" s="77">
        <f>'1) Tableau budgétaire 1'!E24</f>
        <v>0</v>
      </c>
      <c r="F16" s="77">
        <f>'1) Tableau budgétaire 1'!F24</f>
        <v>0</v>
      </c>
      <c r="G16" s="78">
        <f>SUM(D16:F16)</f>
        <v>116906</v>
      </c>
      <c r="L16" s="25"/>
      <c r="M16" s="6"/>
      <c r="N16" s="64"/>
    </row>
    <row r="17" spans="3:14" ht="21.75" customHeight="1">
      <c r="C17" s="74" t="s">
        <v>551</v>
      </c>
      <c r="D17" s="258"/>
      <c r="E17" s="110"/>
      <c r="F17" s="218"/>
      <c r="G17" s="75">
        <f aca="true" t="shared" si="0" ref="G17:G24">SUM(D17:F17)</f>
        <v>0</v>
      </c>
      <c r="N17" s="64"/>
    </row>
    <row r="18" spans="3:14" ht="15">
      <c r="C18" s="62" t="s">
        <v>552</v>
      </c>
      <c r="D18" s="260">
        <v>28000</v>
      </c>
      <c r="E18" s="22"/>
      <c r="F18" s="216"/>
      <c r="G18" s="73">
        <f t="shared" si="0"/>
        <v>28000</v>
      </c>
      <c r="N18" s="64"/>
    </row>
    <row r="19" spans="3:14" ht="15.75" customHeight="1">
      <c r="C19" s="62" t="s">
        <v>553</v>
      </c>
      <c r="D19" s="260">
        <v>88906</v>
      </c>
      <c r="E19" s="111"/>
      <c r="F19" s="219"/>
      <c r="G19" s="73">
        <f t="shared" si="0"/>
        <v>88906</v>
      </c>
      <c r="N19" s="64"/>
    </row>
    <row r="20" spans="3:14" ht="15">
      <c r="C20" s="63" t="s">
        <v>554</v>
      </c>
      <c r="D20" s="225"/>
      <c r="E20" s="111"/>
      <c r="F20" s="219"/>
      <c r="G20" s="73">
        <f t="shared" si="0"/>
        <v>0</v>
      </c>
      <c r="N20" s="64"/>
    </row>
    <row r="21" spans="3:14" ht="15">
      <c r="C21" s="62" t="s">
        <v>555</v>
      </c>
      <c r="D21" s="219"/>
      <c r="E21" s="111"/>
      <c r="F21" s="219"/>
      <c r="G21" s="73">
        <f t="shared" si="0"/>
        <v>0</v>
      </c>
      <c r="N21" s="64"/>
    </row>
    <row r="22" spans="3:14" ht="21.75" customHeight="1">
      <c r="C22" s="62" t="s">
        <v>556</v>
      </c>
      <c r="D22" s="219"/>
      <c r="E22" s="111"/>
      <c r="F22" s="219"/>
      <c r="G22" s="73">
        <f t="shared" si="0"/>
        <v>0</v>
      </c>
      <c r="N22" s="64"/>
    </row>
    <row r="23" spans="3:14" ht="36.75" customHeight="1">
      <c r="C23" s="62" t="s">
        <v>557</v>
      </c>
      <c r="D23" s="219"/>
      <c r="E23" s="111"/>
      <c r="F23" s="219"/>
      <c r="G23" s="73">
        <f t="shared" si="0"/>
        <v>0</v>
      </c>
      <c r="N23" s="64"/>
    </row>
    <row r="24" spans="3:14" ht="15.75" customHeight="1">
      <c r="C24" s="67" t="s">
        <v>21</v>
      </c>
      <c r="D24" s="79">
        <f>SUM(D17:D23)</f>
        <v>116906</v>
      </c>
      <c r="E24" s="79">
        <f>SUM(E17:E23)</f>
        <v>0</v>
      </c>
      <c r="F24" s="79">
        <f>SUM(F17:F23)</f>
        <v>0</v>
      </c>
      <c r="G24" s="149">
        <f t="shared" si="0"/>
        <v>116906</v>
      </c>
      <c r="N24" s="64"/>
    </row>
    <row r="25" spans="3:7" s="66" customFormat="1" ht="15">
      <c r="C25" s="80"/>
      <c r="D25" s="81"/>
      <c r="E25" s="81"/>
      <c r="F25" s="81"/>
      <c r="G25" s="150"/>
    </row>
    <row r="26" spans="3:14" ht="15">
      <c r="C26" s="356" t="s">
        <v>558</v>
      </c>
      <c r="D26" s="357"/>
      <c r="E26" s="357"/>
      <c r="F26" s="357"/>
      <c r="G26" s="358"/>
      <c r="N26" s="64"/>
    </row>
    <row r="27" spans="3:14" ht="27" customHeight="1" thickBot="1">
      <c r="C27" s="76" t="s">
        <v>559</v>
      </c>
      <c r="D27" s="77">
        <f>'1) Tableau budgétaire 1'!D40</f>
        <v>20100</v>
      </c>
      <c r="E27" s="77">
        <f>'1) Tableau budgétaire 1'!E40</f>
        <v>0</v>
      </c>
      <c r="F27" s="77">
        <f>'1) Tableau budgétaire 1'!F40</f>
        <v>0</v>
      </c>
      <c r="G27" s="78">
        <f aca="true" t="shared" si="1" ref="G27:G35">SUM(D27:F27)</f>
        <v>20100</v>
      </c>
      <c r="N27" s="64"/>
    </row>
    <row r="28" spans="3:14" ht="15">
      <c r="C28" s="74" t="s">
        <v>551</v>
      </c>
      <c r="D28" s="109"/>
      <c r="E28" s="259"/>
      <c r="F28" s="218"/>
      <c r="G28" s="75">
        <f t="shared" si="1"/>
        <v>0</v>
      </c>
      <c r="N28" s="64"/>
    </row>
    <row r="29" spans="3:14" ht="15">
      <c r="C29" s="62" t="s">
        <v>552</v>
      </c>
      <c r="D29" s="111"/>
      <c r="E29" s="261"/>
      <c r="F29" s="216"/>
      <c r="G29" s="73">
        <f t="shared" si="1"/>
        <v>0</v>
      </c>
      <c r="N29" s="64"/>
    </row>
    <row r="30" spans="3:14" ht="30.75">
      <c r="C30" s="62" t="s">
        <v>553</v>
      </c>
      <c r="D30" s="111"/>
      <c r="E30" s="260"/>
      <c r="F30" s="219"/>
      <c r="G30" s="73">
        <f t="shared" si="1"/>
        <v>0</v>
      </c>
      <c r="N30" s="64"/>
    </row>
    <row r="31" spans="3:14" ht="15">
      <c r="C31" s="63" t="s">
        <v>554</v>
      </c>
      <c r="D31" s="260"/>
      <c r="E31" s="260"/>
      <c r="F31" s="219"/>
      <c r="G31" s="73">
        <f t="shared" si="1"/>
        <v>0</v>
      </c>
      <c r="N31" s="64"/>
    </row>
    <row r="32" spans="3:14" ht="15">
      <c r="C32" s="62" t="s">
        <v>555</v>
      </c>
      <c r="D32" s="260">
        <v>3000</v>
      </c>
      <c r="E32" s="260"/>
      <c r="F32" s="219"/>
      <c r="G32" s="73">
        <f t="shared" si="1"/>
        <v>3000</v>
      </c>
      <c r="N32" s="64"/>
    </row>
    <row r="33" spans="3:14" ht="15">
      <c r="C33" s="62" t="s">
        <v>556</v>
      </c>
      <c r="D33" s="260"/>
      <c r="E33" s="260"/>
      <c r="F33" s="219"/>
      <c r="G33" s="73">
        <f t="shared" si="1"/>
        <v>0</v>
      </c>
      <c r="N33" s="64"/>
    </row>
    <row r="34" spans="3:14" ht="30.75">
      <c r="C34" s="62" t="s">
        <v>557</v>
      </c>
      <c r="D34" s="260">
        <v>17100</v>
      </c>
      <c r="E34" s="260"/>
      <c r="F34" s="219"/>
      <c r="G34" s="73">
        <f t="shared" si="1"/>
        <v>17100</v>
      </c>
      <c r="N34" s="64"/>
    </row>
    <row r="35" spans="3:14" ht="15">
      <c r="C35" s="67" t="s">
        <v>21</v>
      </c>
      <c r="D35" s="79">
        <f>SUM(D28:D34)</f>
        <v>20100</v>
      </c>
      <c r="E35" s="79">
        <f>SUM(E28:E34)</f>
        <v>0</v>
      </c>
      <c r="F35" s="79">
        <f>SUM(F28:F34)</f>
        <v>0</v>
      </c>
      <c r="G35" s="73">
        <f t="shared" si="1"/>
        <v>20100</v>
      </c>
      <c r="N35" s="64"/>
    </row>
    <row r="36" spans="3:7" s="66" customFormat="1" ht="15">
      <c r="C36" s="80"/>
      <c r="D36" s="81"/>
      <c r="E36" s="81"/>
      <c r="F36" s="81"/>
      <c r="G36" s="82"/>
    </row>
    <row r="37" spans="3:14" ht="15">
      <c r="C37" s="356" t="s">
        <v>560</v>
      </c>
      <c r="D37" s="357"/>
      <c r="E37" s="357"/>
      <c r="F37" s="357"/>
      <c r="G37" s="358"/>
      <c r="N37" s="64"/>
    </row>
    <row r="38" spans="3:14" ht="21.75" customHeight="1" thickBot="1">
      <c r="C38" s="76" t="s">
        <v>561</v>
      </c>
      <c r="D38" s="77">
        <f>'1) Tableau budgétaire 1'!D59</f>
        <v>91735.21</v>
      </c>
      <c r="E38" s="77">
        <f>'1) Tableau budgétaire 1'!E59</f>
        <v>0</v>
      </c>
      <c r="F38" s="77">
        <f>'1) Tableau budgétaire 1'!F59</f>
        <v>0</v>
      </c>
      <c r="G38" s="78">
        <f aca="true" t="shared" si="2" ref="G38:G46">SUM(D38:F38)</f>
        <v>91735.21</v>
      </c>
      <c r="N38" s="64"/>
    </row>
    <row r="39" spans="3:14" ht="15">
      <c r="C39" s="74" t="s">
        <v>551</v>
      </c>
      <c r="D39" s="258"/>
      <c r="E39" s="110"/>
      <c r="F39" s="110"/>
      <c r="G39" s="75">
        <f t="shared" si="2"/>
        <v>0</v>
      </c>
      <c r="N39" s="64"/>
    </row>
    <row r="40" spans="3:7" s="66" customFormat="1" ht="15.75" customHeight="1">
      <c r="C40" s="62" t="s">
        <v>552</v>
      </c>
      <c r="D40" s="258"/>
      <c r="E40" s="22"/>
      <c r="F40" s="22"/>
      <c r="G40" s="73">
        <f t="shared" si="2"/>
        <v>0</v>
      </c>
    </row>
    <row r="41" spans="3:7" s="66" customFormat="1" ht="30.75">
      <c r="C41" s="62" t="s">
        <v>553</v>
      </c>
      <c r="D41" s="258"/>
      <c r="E41" s="111"/>
      <c r="F41" s="111"/>
      <c r="G41" s="73">
        <f t="shared" si="2"/>
        <v>0</v>
      </c>
    </row>
    <row r="42" spans="3:7" s="66" customFormat="1" ht="15">
      <c r="C42" s="63" t="s">
        <v>554</v>
      </c>
      <c r="D42" s="258"/>
      <c r="E42" s="111"/>
      <c r="F42" s="111"/>
      <c r="G42" s="73">
        <f t="shared" si="2"/>
        <v>0</v>
      </c>
    </row>
    <row r="43" spans="3:14" ht="15">
      <c r="C43" s="62" t="s">
        <v>555</v>
      </c>
      <c r="D43" s="258">
        <v>91735.21</v>
      </c>
      <c r="E43" s="111"/>
      <c r="F43" s="111"/>
      <c r="G43" s="73">
        <f t="shared" si="2"/>
        <v>91735.21</v>
      </c>
      <c r="N43" s="64"/>
    </row>
    <row r="44" spans="3:14" ht="15">
      <c r="C44" s="62" t="s">
        <v>556</v>
      </c>
      <c r="D44" s="258"/>
      <c r="E44" s="111"/>
      <c r="F44" s="111"/>
      <c r="G44" s="73">
        <f t="shared" si="2"/>
        <v>0</v>
      </c>
      <c r="N44" s="64"/>
    </row>
    <row r="45" spans="3:14" ht="30.75">
      <c r="C45" s="62" t="s">
        <v>557</v>
      </c>
      <c r="D45" s="258"/>
      <c r="E45" s="111"/>
      <c r="F45" s="111"/>
      <c r="G45" s="73">
        <f t="shared" si="2"/>
        <v>0</v>
      </c>
      <c r="N45" s="64"/>
    </row>
    <row r="46" spans="3:14" ht="15">
      <c r="C46" s="161" t="s">
        <v>21</v>
      </c>
      <c r="D46" s="162">
        <f>SUM(D39:D45)</f>
        <v>91735.21</v>
      </c>
      <c r="E46" s="162">
        <f>SUM(E39:E45)</f>
        <v>0</v>
      </c>
      <c r="F46" s="162">
        <f>SUM(F39:F45)</f>
        <v>0</v>
      </c>
      <c r="G46" s="163">
        <f t="shared" si="2"/>
        <v>91735.21</v>
      </c>
      <c r="N46" s="64"/>
    </row>
    <row r="47" spans="3:14" ht="15">
      <c r="C47" s="164"/>
      <c r="D47" s="165"/>
      <c r="E47" s="165"/>
      <c r="F47" s="165"/>
      <c r="G47" s="166"/>
      <c r="N47" s="64"/>
    </row>
    <row r="48" spans="3:7" s="66" customFormat="1" ht="15">
      <c r="C48" s="351" t="s">
        <v>562</v>
      </c>
      <c r="D48" s="352"/>
      <c r="E48" s="352"/>
      <c r="F48" s="352"/>
      <c r="G48" s="353"/>
    </row>
    <row r="49" spans="3:14" ht="20.25" customHeight="1" thickBot="1">
      <c r="C49" s="76" t="s">
        <v>563</v>
      </c>
      <c r="D49" s="77">
        <f>'1) Tableau budgétaire 1'!D72</f>
        <v>36600</v>
      </c>
      <c r="E49" s="77">
        <f>'1) Tableau budgétaire 1'!E72</f>
        <v>0</v>
      </c>
      <c r="F49" s="77">
        <f>'1) Tableau budgétaire 1'!F72</f>
        <v>0</v>
      </c>
      <c r="G49" s="78">
        <f aca="true" t="shared" si="3" ref="G49:G57">SUM(D49:F49)</f>
        <v>36600</v>
      </c>
      <c r="N49" s="64"/>
    </row>
    <row r="50" spans="3:14" ht="15">
      <c r="C50" s="74" t="s">
        <v>551</v>
      </c>
      <c r="D50" s="109"/>
      <c r="E50" s="110"/>
      <c r="F50" s="110"/>
      <c r="G50" s="75">
        <f t="shared" si="3"/>
        <v>0</v>
      </c>
      <c r="N50" s="64"/>
    </row>
    <row r="51" spans="3:14" ht="15.75" customHeight="1">
      <c r="C51" s="62" t="s">
        <v>552</v>
      </c>
      <c r="D51" s="111"/>
      <c r="E51" s="22"/>
      <c r="F51" s="22"/>
      <c r="G51" s="73">
        <f t="shared" si="3"/>
        <v>0</v>
      </c>
      <c r="N51" s="64"/>
    </row>
    <row r="52" spans="3:14" ht="32.25" customHeight="1">
      <c r="C52" s="62" t="s">
        <v>553</v>
      </c>
      <c r="D52" s="111"/>
      <c r="E52" s="111"/>
      <c r="F52" s="111"/>
      <c r="G52" s="73">
        <f t="shared" si="3"/>
        <v>0</v>
      </c>
      <c r="N52" s="64"/>
    </row>
    <row r="53" spans="3:7" s="66" customFormat="1" ht="15">
      <c r="C53" s="63" t="s">
        <v>554</v>
      </c>
      <c r="D53" s="111">
        <v>36600</v>
      </c>
      <c r="E53" s="111"/>
      <c r="F53" s="111"/>
      <c r="G53" s="73">
        <f t="shared" si="3"/>
        <v>36600</v>
      </c>
    </row>
    <row r="54" spans="3:14" ht="15">
      <c r="C54" s="62" t="s">
        <v>555</v>
      </c>
      <c r="D54" s="111"/>
      <c r="E54" s="111"/>
      <c r="F54" s="111"/>
      <c r="G54" s="73">
        <f t="shared" si="3"/>
        <v>0</v>
      </c>
      <c r="N54" s="64"/>
    </row>
    <row r="55" spans="3:14" ht="15">
      <c r="C55" s="62" t="s">
        <v>556</v>
      </c>
      <c r="D55" s="111"/>
      <c r="E55" s="111"/>
      <c r="F55" s="111"/>
      <c r="G55" s="73">
        <f t="shared" si="3"/>
        <v>0</v>
      </c>
      <c r="N55" s="64"/>
    </row>
    <row r="56" spans="3:14" ht="30.75">
      <c r="C56" s="62" t="s">
        <v>557</v>
      </c>
      <c r="D56" s="111"/>
      <c r="E56" s="111"/>
      <c r="F56" s="111"/>
      <c r="G56" s="73">
        <f t="shared" si="3"/>
        <v>0</v>
      </c>
      <c r="N56" s="64"/>
    </row>
    <row r="57" spans="3:14" ht="21" customHeight="1">
      <c r="C57" s="67" t="s">
        <v>21</v>
      </c>
      <c r="D57" s="79">
        <f>SUM(D50:D56)</f>
        <v>36600</v>
      </c>
      <c r="E57" s="79">
        <f>SUM(E50:E56)</f>
        <v>0</v>
      </c>
      <c r="F57" s="79">
        <f>SUM(F50:F56)</f>
        <v>0</v>
      </c>
      <c r="G57" s="73">
        <f t="shared" si="3"/>
        <v>36600</v>
      </c>
      <c r="N57" s="64"/>
    </row>
    <row r="58" spans="3:7" s="66" customFormat="1" ht="22.5" customHeight="1">
      <c r="C58" s="83"/>
      <c r="D58" s="81"/>
      <c r="E58" s="81"/>
      <c r="F58" s="81"/>
      <c r="G58" s="82"/>
    </row>
    <row r="59" spans="2:14" ht="15">
      <c r="B59" s="356" t="s">
        <v>564</v>
      </c>
      <c r="C59" s="357"/>
      <c r="D59" s="357"/>
      <c r="E59" s="357"/>
      <c r="F59" s="357"/>
      <c r="G59" s="358"/>
      <c r="N59" s="64"/>
    </row>
    <row r="60" spans="3:14" ht="15">
      <c r="C60" s="356" t="s">
        <v>413</v>
      </c>
      <c r="D60" s="357"/>
      <c r="E60" s="357"/>
      <c r="F60" s="357"/>
      <c r="G60" s="358"/>
      <c r="N60" s="64"/>
    </row>
    <row r="61" spans="3:14" ht="24" customHeight="1" thickBot="1">
      <c r="C61" s="76" t="s">
        <v>565</v>
      </c>
      <c r="D61" s="77">
        <f>'1) Tableau budgétaire 1'!D84</f>
        <v>26700</v>
      </c>
      <c r="E61" s="77">
        <f>'1) Tableau budgétaire 1'!E84</f>
        <v>0</v>
      </c>
      <c r="F61" s="77">
        <f>'1) Tableau budgétaire 1'!F84</f>
        <v>0</v>
      </c>
      <c r="G61" s="78">
        <f>SUM(D61:F61)</f>
        <v>26700</v>
      </c>
      <c r="N61" s="64"/>
    </row>
    <row r="62" spans="3:14" ht="15.75" customHeight="1">
      <c r="C62" s="74" t="s">
        <v>551</v>
      </c>
      <c r="D62" s="258"/>
      <c r="E62" s="110"/>
      <c r="F62" s="110"/>
      <c r="G62" s="75">
        <f aca="true" t="shared" si="4" ref="G62:G69">SUM(D62:F62)</f>
        <v>0</v>
      </c>
      <c r="N62" s="64"/>
    </row>
    <row r="63" spans="3:14" ht="15.75" customHeight="1">
      <c r="C63" s="62" t="s">
        <v>552</v>
      </c>
      <c r="D63" s="258"/>
      <c r="E63" s="22"/>
      <c r="F63" s="22"/>
      <c r="G63" s="73">
        <f t="shared" si="4"/>
        <v>0</v>
      </c>
      <c r="N63" s="64"/>
    </row>
    <row r="64" spans="3:14" ht="15.75" customHeight="1">
      <c r="C64" s="62" t="s">
        <v>553</v>
      </c>
      <c r="D64" s="258"/>
      <c r="E64" s="111"/>
      <c r="F64" s="111"/>
      <c r="G64" s="73">
        <f t="shared" si="4"/>
        <v>0</v>
      </c>
      <c r="N64" s="64"/>
    </row>
    <row r="65" spans="3:14" ht="18.75" customHeight="1">
      <c r="C65" s="63" t="s">
        <v>554</v>
      </c>
      <c r="D65" s="258">
        <v>26700</v>
      </c>
      <c r="E65" s="111"/>
      <c r="F65" s="111"/>
      <c r="G65" s="73">
        <f t="shared" si="4"/>
        <v>26700</v>
      </c>
      <c r="N65" s="64"/>
    </row>
    <row r="66" spans="3:14" ht="15">
      <c r="C66" s="62" t="s">
        <v>555</v>
      </c>
      <c r="D66" s="258"/>
      <c r="E66" s="111"/>
      <c r="F66" s="111"/>
      <c r="G66" s="73">
        <f t="shared" si="4"/>
        <v>0</v>
      </c>
      <c r="N66" s="64"/>
    </row>
    <row r="67" spans="2:7" s="66" customFormat="1" ht="21.75" customHeight="1">
      <c r="B67" s="64"/>
      <c r="C67" s="62" t="s">
        <v>556</v>
      </c>
      <c r="D67" s="258"/>
      <c r="E67" s="111"/>
      <c r="F67" s="111"/>
      <c r="G67" s="73">
        <f t="shared" si="4"/>
        <v>0</v>
      </c>
    </row>
    <row r="68" spans="2:7" s="66" customFormat="1" ht="30.75">
      <c r="B68" s="64"/>
      <c r="C68" s="62" t="s">
        <v>557</v>
      </c>
      <c r="D68" s="258"/>
      <c r="E68" s="111"/>
      <c r="F68" s="111"/>
      <c r="G68" s="73">
        <f t="shared" si="4"/>
        <v>0</v>
      </c>
    </row>
    <row r="69" spans="3:14" ht="15">
      <c r="C69" s="67" t="s">
        <v>21</v>
      </c>
      <c r="D69" s="79">
        <f>SUM(D62:D68)</f>
        <v>26700</v>
      </c>
      <c r="E69" s="79">
        <f>SUM(E62:E68)</f>
        <v>0</v>
      </c>
      <c r="F69" s="79">
        <f>SUM(F62:F68)</f>
        <v>0</v>
      </c>
      <c r="G69" s="73">
        <f t="shared" si="4"/>
        <v>26700</v>
      </c>
      <c r="N69" s="64"/>
    </row>
    <row r="70" spans="3:7" s="66" customFormat="1" ht="15">
      <c r="C70" s="80"/>
      <c r="D70" s="81"/>
      <c r="E70" s="81"/>
      <c r="F70" s="81"/>
      <c r="G70" s="82"/>
    </row>
    <row r="71" spans="2:14" ht="15">
      <c r="B71" s="66"/>
      <c r="C71" s="356" t="s">
        <v>422</v>
      </c>
      <c r="D71" s="357"/>
      <c r="E71" s="357"/>
      <c r="F71" s="357"/>
      <c r="G71" s="358"/>
      <c r="N71" s="64"/>
    </row>
    <row r="72" spans="3:14" ht="21.75" customHeight="1" thickBot="1">
      <c r="C72" s="76" t="s">
        <v>566</v>
      </c>
      <c r="D72" s="77">
        <f>'1) Tableau budgétaire 1'!D94</f>
        <v>17900</v>
      </c>
      <c r="E72" s="77">
        <f>'1) Tableau budgétaire 1'!E94</f>
        <v>0</v>
      </c>
      <c r="F72" s="77">
        <f>'1) Tableau budgétaire 1'!F94</f>
        <v>0</v>
      </c>
      <c r="G72" s="78">
        <f aca="true" t="shared" si="5" ref="G72:G80">SUM(D72:F72)</f>
        <v>17900</v>
      </c>
      <c r="N72" s="64"/>
    </row>
    <row r="73" spans="3:14" ht="15.75" customHeight="1">
      <c r="C73" s="74" t="s">
        <v>551</v>
      </c>
      <c r="D73" s="258"/>
      <c r="E73" s="218"/>
      <c r="F73" s="218"/>
      <c r="G73" s="75">
        <f t="shared" si="5"/>
        <v>0</v>
      </c>
      <c r="N73" s="64"/>
    </row>
    <row r="74" spans="3:14" ht="15.75" customHeight="1">
      <c r="C74" s="62" t="s">
        <v>552</v>
      </c>
      <c r="D74" s="258"/>
      <c r="E74" s="216"/>
      <c r="F74" s="216"/>
      <c r="G74" s="73">
        <f t="shared" si="5"/>
        <v>0</v>
      </c>
      <c r="N74" s="64"/>
    </row>
    <row r="75" spans="3:14" ht="15.75" customHeight="1">
      <c r="C75" s="62" t="s">
        <v>553</v>
      </c>
      <c r="D75" s="258"/>
      <c r="E75" s="219"/>
      <c r="F75" s="219"/>
      <c r="G75" s="73">
        <f t="shared" si="5"/>
        <v>0</v>
      </c>
      <c r="N75" s="64"/>
    </row>
    <row r="76" spans="3:14" ht="15">
      <c r="C76" s="63" t="s">
        <v>554</v>
      </c>
      <c r="D76" s="258">
        <v>17900</v>
      </c>
      <c r="E76" s="219"/>
      <c r="F76" s="219"/>
      <c r="G76" s="73">
        <f t="shared" si="5"/>
        <v>17900</v>
      </c>
      <c r="N76" s="64"/>
    </row>
    <row r="77" spans="3:14" ht="15">
      <c r="C77" s="62" t="s">
        <v>555</v>
      </c>
      <c r="D77" s="258"/>
      <c r="E77" s="219"/>
      <c r="F77" s="219"/>
      <c r="G77" s="73">
        <f t="shared" si="5"/>
        <v>0</v>
      </c>
      <c r="N77" s="64"/>
    </row>
    <row r="78" spans="3:14" ht="15">
      <c r="C78" s="62" t="s">
        <v>556</v>
      </c>
      <c r="D78" s="258"/>
      <c r="E78" s="219"/>
      <c r="F78" s="219"/>
      <c r="G78" s="73">
        <f t="shared" si="5"/>
        <v>0</v>
      </c>
      <c r="N78" s="64"/>
    </row>
    <row r="79" spans="3:14" ht="30.75">
      <c r="C79" s="62" t="s">
        <v>557</v>
      </c>
      <c r="D79" s="258"/>
      <c r="E79" s="111"/>
      <c r="F79" s="111"/>
      <c r="G79" s="73">
        <f t="shared" si="5"/>
        <v>0</v>
      </c>
      <c r="N79" s="64"/>
    </row>
    <row r="80" spans="3:14" ht="15">
      <c r="C80" s="67" t="s">
        <v>21</v>
      </c>
      <c r="D80" s="79">
        <f>SUM(D73:D79)</f>
        <v>17900</v>
      </c>
      <c r="E80" s="79">
        <f>SUM(E73:E79)</f>
        <v>0</v>
      </c>
      <c r="F80" s="79">
        <f>SUM(F73:F79)</f>
        <v>0</v>
      </c>
      <c r="G80" s="73">
        <f t="shared" si="5"/>
        <v>17900</v>
      </c>
      <c r="N80" s="64"/>
    </row>
    <row r="81" spans="3:7" s="66" customFormat="1" ht="15">
      <c r="C81" s="80"/>
      <c r="D81" s="81"/>
      <c r="E81" s="81"/>
      <c r="F81" s="81"/>
      <c r="G81" s="82"/>
    </row>
    <row r="82" spans="3:14" ht="15">
      <c r="C82" s="356" t="s">
        <v>431</v>
      </c>
      <c r="D82" s="357"/>
      <c r="E82" s="357"/>
      <c r="F82" s="357"/>
      <c r="G82" s="358"/>
      <c r="N82" s="64"/>
    </row>
    <row r="83" spans="2:14" ht="21.75" customHeight="1" thickBot="1">
      <c r="B83" s="66"/>
      <c r="C83" s="76" t="s">
        <v>567</v>
      </c>
      <c r="D83" s="77">
        <f>'1) Tableau budgétaire 1'!D104</f>
        <v>0</v>
      </c>
      <c r="E83" s="77">
        <f>'1) Tableau budgétaire 1'!E104</f>
        <v>0</v>
      </c>
      <c r="F83" s="77">
        <f>'1) Tableau budgétaire 1'!F104</f>
        <v>0</v>
      </c>
      <c r="G83" s="78">
        <f aca="true" t="shared" si="6" ref="G83:G91">SUM(D83:F83)</f>
        <v>0</v>
      </c>
      <c r="N83" s="64"/>
    </row>
    <row r="84" spans="3:14" ht="18" customHeight="1">
      <c r="C84" s="74" t="s">
        <v>551</v>
      </c>
      <c r="D84" s="258"/>
      <c r="E84" s="110"/>
      <c r="F84" s="110"/>
      <c r="G84" s="75">
        <f t="shared" si="6"/>
        <v>0</v>
      </c>
      <c r="N84" s="64"/>
    </row>
    <row r="85" spans="3:14" ht="15.75" customHeight="1">
      <c r="C85" s="62" t="s">
        <v>552</v>
      </c>
      <c r="D85" s="258"/>
      <c r="E85" s="22"/>
      <c r="F85" s="22"/>
      <c r="G85" s="73">
        <f t="shared" si="6"/>
        <v>0</v>
      </c>
      <c r="N85" s="64"/>
    </row>
    <row r="86" spans="2:7" s="66" customFormat="1" ht="15.75" customHeight="1">
      <c r="B86" s="64"/>
      <c r="C86" s="62" t="s">
        <v>553</v>
      </c>
      <c r="D86" s="258"/>
      <c r="E86" s="111"/>
      <c r="F86" s="111"/>
      <c r="G86" s="73">
        <f t="shared" si="6"/>
        <v>0</v>
      </c>
    </row>
    <row r="87" spans="2:14" ht="15">
      <c r="B87" s="66"/>
      <c r="C87" s="63" t="s">
        <v>554</v>
      </c>
      <c r="D87" s="258"/>
      <c r="E87" s="111"/>
      <c r="F87" s="111"/>
      <c r="G87" s="73">
        <f t="shared" si="6"/>
        <v>0</v>
      </c>
      <c r="N87" s="64"/>
    </row>
    <row r="88" spans="2:14" ht="15">
      <c r="B88" s="66"/>
      <c r="C88" s="62" t="s">
        <v>555</v>
      </c>
      <c r="D88" s="258"/>
      <c r="E88" s="219"/>
      <c r="F88" s="111"/>
      <c r="G88" s="73">
        <f t="shared" si="6"/>
        <v>0</v>
      </c>
      <c r="N88" s="64"/>
    </row>
    <row r="89" spans="2:14" ht="15">
      <c r="B89" s="66"/>
      <c r="C89" s="62" t="s">
        <v>556</v>
      </c>
      <c r="D89" s="258"/>
      <c r="E89" s="111"/>
      <c r="F89" s="111"/>
      <c r="G89" s="73">
        <f t="shared" si="6"/>
        <v>0</v>
      </c>
      <c r="N89" s="64"/>
    </row>
    <row r="90" spans="3:14" ht="30.75">
      <c r="C90" s="62" t="s">
        <v>557</v>
      </c>
      <c r="D90" s="258"/>
      <c r="E90" s="111"/>
      <c r="F90" s="111"/>
      <c r="G90" s="73">
        <f t="shared" si="6"/>
        <v>0</v>
      </c>
      <c r="N90" s="64"/>
    </row>
    <row r="91" spans="3:14" ht="15">
      <c r="C91" s="67" t="s">
        <v>21</v>
      </c>
      <c r="D91" s="79">
        <f>SUM(D84:D90)</f>
        <v>0</v>
      </c>
      <c r="E91" s="79">
        <f>SUM(E84:E90)</f>
        <v>0</v>
      </c>
      <c r="F91" s="79">
        <f>SUM(F84:F90)</f>
        <v>0</v>
      </c>
      <c r="G91" s="73">
        <f t="shared" si="6"/>
        <v>0</v>
      </c>
      <c r="N91" s="64"/>
    </row>
    <row r="92" spans="3:7" s="66" customFormat="1" ht="15">
      <c r="C92" s="80"/>
      <c r="D92" s="81"/>
      <c r="E92" s="81"/>
      <c r="F92" s="81"/>
      <c r="G92" s="82"/>
    </row>
    <row r="93" spans="3:14" ht="15">
      <c r="C93" s="356" t="s">
        <v>440</v>
      </c>
      <c r="D93" s="357"/>
      <c r="E93" s="357"/>
      <c r="F93" s="357"/>
      <c r="G93" s="358"/>
      <c r="N93" s="64"/>
    </row>
    <row r="94" spans="3:14" ht="21.75" customHeight="1" thickBot="1">
      <c r="C94" s="76" t="s">
        <v>568</v>
      </c>
      <c r="D94" s="77">
        <f>'1) Tableau budgétaire 1'!D114</f>
        <v>0</v>
      </c>
      <c r="E94" s="77">
        <f>'1) Tableau budgétaire 1'!E114</f>
        <v>0</v>
      </c>
      <c r="F94" s="77">
        <f>'1) Tableau budgétaire 1'!F114</f>
        <v>0</v>
      </c>
      <c r="G94" s="78">
        <f aca="true" t="shared" si="7" ref="G94:G102">SUM(D94:F94)</f>
        <v>0</v>
      </c>
      <c r="N94" s="64"/>
    </row>
    <row r="95" spans="3:14" ht="15.75" customHeight="1">
      <c r="C95" s="74" t="s">
        <v>551</v>
      </c>
      <c r="D95" s="109"/>
      <c r="E95" s="110"/>
      <c r="F95" s="110"/>
      <c r="G95" s="75">
        <f t="shared" si="7"/>
        <v>0</v>
      </c>
      <c r="N95" s="64"/>
    </row>
    <row r="96" spans="2:14" ht="15.75" customHeight="1">
      <c r="B96" s="66"/>
      <c r="C96" s="62" t="s">
        <v>552</v>
      </c>
      <c r="D96" s="111"/>
      <c r="E96" s="22"/>
      <c r="F96" s="22"/>
      <c r="G96" s="73">
        <f t="shared" si="7"/>
        <v>0</v>
      </c>
      <c r="N96" s="64"/>
    </row>
    <row r="97" spans="3:14" ht="15.75" customHeight="1">
      <c r="C97" s="62" t="s">
        <v>553</v>
      </c>
      <c r="D97" s="111"/>
      <c r="E97" s="111"/>
      <c r="F97" s="111"/>
      <c r="G97" s="73">
        <f t="shared" si="7"/>
        <v>0</v>
      </c>
      <c r="N97" s="64"/>
    </row>
    <row r="98" spans="3:14" ht="15">
      <c r="C98" s="63" t="s">
        <v>554</v>
      </c>
      <c r="D98" s="111"/>
      <c r="E98" s="111"/>
      <c r="F98" s="111"/>
      <c r="G98" s="73">
        <f t="shared" si="7"/>
        <v>0</v>
      </c>
      <c r="N98" s="64"/>
    </row>
    <row r="99" spans="3:14" ht="15">
      <c r="C99" s="62" t="s">
        <v>555</v>
      </c>
      <c r="D99" s="111"/>
      <c r="E99" s="111"/>
      <c r="F99" s="111"/>
      <c r="G99" s="73">
        <f t="shared" si="7"/>
        <v>0</v>
      </c>
      <c r="N99" s="64"/>
    </row>
    <row r="100" spans="3:14" ht="25.5" customHeight="1">
      <c r="C100" s="62" t="s">
        <v>556</v>
      </c>
      <c r="D100" s="111"/>
      <c r="E100" s="111"/>
      <c r="F100" s="111"/>
      <c r="G100" s="73">
        <f t="shared" si="7"/>
        <v>0</v>
      </c>
      <c r="N100" s="64"/>
    </row>
    <row r="101" spans="2:14" ht="30.75">
      <c r="B101" s="66"/>
      <c r="C101" s="62" t="s">
        <v>557</v>
      </c>
      <c r="D101" s="111"/>
      <c r="E101" s="111"/>
      <c r="F101" s="111"/>
      <c r="G101" s="73">
        <f t="shared" si="7"/>
        <v>0</v>
      </c>
      <c r="N101" s="64"/>
    </row>
    <row r="102" spans="3:14" ht="15.75" customHeight="1">
      <c r="C102" s="67" t="s">
        <v>21</v>
      </c>
      <c r="D102" s="79">
        <f>SUM(D95:D101)</f>
        <v>0</v>
      </c>
      <c r="E102" s="79">
        <f>SUM(E95:E101)</f>
        <v>0</v>
      </c>
      <c r="F102" s="79">
        <f>SUM(F95:F101)</f>
        <v>0</v>
      </c>
      <c r="G102" s="73">
        <f t="shared" si="7"/>
        <v>0</v>
      </c>
      <c r="N102" s="64"/>
    </row>
    <row r="103" spans="4:14" ht="25.5" customHeight="1">
      <c r="D103" s="68"/>
      <c r="E103" s="68"/>
      <c r="F103" s="68"/>
      <c r="G103" s="68"/>
      <c r="N103" s="64"/>
    </row>
    <row r="104" spans="2:14" ht="15">
      <c r="B104" s="356" t="s">
        <v>569</v>
      </c>
      <c r="C104" s="357"/>
      <c r="D104" s="357"/>
      <c r="E104" s="357"/>
      <c r="F104" s="357"/>
      <c r="G104" s="358"/>
      <c r="N104" s="64"/>
    </row>
    <row r="105" spans="3:14" ht="15">
      <c r="C105" s="356" t="s">
        <v>450</v>
      </c>
      <c r="D105" s="357"/>
      <c r="E105" s="357"/>
      <c r="F105" s="357"/>
      <c r="G105" s="358"/>
      <c r="N105" s="64"/>
    </row>
    <row r="106" spans="3:14" ht="22.5" customHeight="1" thickBot="1">
      <c r="C106" s="76" t="s">
        <v>570</v>
      </c>
      <c r="D106" s="77">
        <f>'1) Tableau budgétaire 1'!D126</f>
        <v>0</v>
      </c>
      <c r="E106" s="77">
        <f>'1) Tableau budgétaire 1'!E126</f>
        <v>0</v>
      </c>
      <c r="F106" s="77">
        <f>'1) Tableau budgétaire 1'!F126</f>
        <v>0</v>
      </c>
      <c r="G106" s="78">
        <f>SUM(D106:F106)</f>
        <v>0</v>
      </c>
      <c r="N106" s="64"/>
    </row>
    <row r="107" spans="3:14" ht="15">
      <c r="C107" s="74" t="s">
        <v>551</v>
      </c>
      <c r="D107" s="109"/>
      <c r="E107" s="259"/>
      <c r="F107" s="110"/>
      <c r="G107" s="75">
        <f aca="true" t="shared" si="8" ref="G107:G114">SUM(D107:F107)</f>
        <v>0</v>
      </c>
      <c r="N107" s="64"/>
    </row>
    <row r="108" spans="3:14" ht="15">
      <c r="C108" s="62" t="s">
        <v>552</v>
      </c>
      <c r="D108" s="111"/>
      <c r="E108" s="259"/>
      <c r="F108" s="22"/>
      <c r="G108" s="73">
        <f t="shared" si="8"/>
        <v>0</v>
      </c>
      <c r="N108" s="64"/>
    </row>
    <row r="109" spans="3:14" ht="15.75" customHeight="1">
      <c r="C109" s="62" t="s">
        <v>553</v>
      </c>
      <c r="D109" s="111"/>
      <c r="E109" s="259"/>
      <c r="F109" s="111"/>
      <c r="G109" s="73">
        <f t="shared" si="8"/>
        <v>0</v>
      </c>
      <c r="N109" s="64"/>
    </row>
    <row r="110" spans="3:14" ht="15">
      <c r="C110" s="63" t="s">
        <v>554</v>
      </c>
      <c r="D110" s="111"/>
      <c r="E110" s="259"/>
      <c r="F110" s="111"/>
      <c r="G110" s="73">
        <f t="shared" si="8"/>
        <v>0</v>
      </c>
      <c r="N110" s="64"/>
    </row>
    <row r="111" spans="3:14" ht="15">
      <c r="C111" s="62" t="s">
        <v>555</v>
      </c>
      <c r="D111" s="111"/>
      <c r="E111" s="259"/>
      <c r="F111" s="111"/>
      <c r="G111" s="73">
        <f t="shared" si="8"/>
        <v>0</v>
      </c>
      <c r="N111" s="64"/>
    </row>
    <row r="112" spans="3:14" ht="15">
      <c r="C112" s="62" t="s">
        <v>556</v>
      </c>
      <c r="D112" s="111"/>
      <c r="E112" s="259"/>
      <c r="F112" s="111"/>
      <c r="G112" s="73">
        <f t="shared" si="8"/>
        <v>0</v>
      </c>
      <c r="N112" s="64"/>
    </row>
    <row r="113" spans="3:14" ht="30.75">
      <c r="C113" s="62" t="s">
        <v>557</v>
      </c>
      <c r="D113" s="111"/>
      <c r="E113" s="259"/>
      <c r="F113" s="111"/>
      <c r="G113" s="73">
        <f t="shared" si="8"/>
        <v>0</v>
      </c>
      <c r="N113" s="64"/>
    </row>
    <row r="114" spans="3:14" ht="15">
      <c r="C114" s="67" t="s">
        <v>21</v>
      </c>
      <c r="D114" s="79">
        <f>SUM(D107:D113)</f>
        <v>0</v>
      </c>
      <c r="E114" s="79">
        <f>SUM(E107:E113)</f>
        <v>0</v>
      </c>
      <c r="F114" s="79">
        <f>SUM(F107:F113)</f>
        <v>0</v>
      </c>
      <c r="G114" s="73">
        <f t="shared" si="8"/>
        <v>0</v>
      </c>
      <c r="N114" s="64"/>
    </row>
    <row r="115" spans="3:7" s="66" customFormat="1" ht="15">
      <c r="C115" s="80"/>
      <c r="D115" s="81"/>
      <c r="E115" s="81"/>
      <c r="F115" s="81"/>
      <c r="G115" s="82"/>
    </row>
    <row r="116" spans="3:14" ht="15.75" customHeight="1">
      <c r="C116" s="356" t="s">
        <v>571</v>
      </c>
      <c r="D116" s="357"/>
      <c r="E116" s="357"/>
      <c r="F116" s="357"/>
      <c r="G116" s="358"/>
      <c r="N116" s="64"/>
    </row>
    <row r="117" spans="3:14" ht="21.75" customHeight="1" thickBot="1">
      <c r="C117" s="76" t="s">
        <v>572</v>
      </c>
      <c r="D117" s="77">
        <f>'1) Tableau budgétaire 1'!D136</f>
        <v>0</v>
      </c>
      <c r="E117" s="77">
        <f>'1) Tableau budgétaire 1'!E136</f>
        <v>0</v>
      </c>
      <c r="F117" s="77">
        <f>'1) Tableau budgétaire 1'!F136</f>
        <v>0</v>
      </c>
      <c r="G117" s="78">
        <f aca="true" t="shared" si="9" ref="G117:G125">SUM(D117:F117)</f>
        <v>0</v>
      </c>
      <c r="N117" s="64"/>
    </row>
    <row r="118" spans="3:14" ht="15">
      <c r="C118" s="74" t="s">
        <v>551</v>
      </c>
      <c r="D118" s="109"/>
      <c r="E118" s="259"/>
      <c r="F118" s="110"/>
      <c r="G118" s="75">
        <f t="shared" si="9"/>
        <v>0</v>
      </c>
      <c r="N118" s="64"/>
    </row>
    <row r="119" spans="3:14" ht="15">
      <c r="C119" s="62" t="s">
        <v>552</v>
      </c>
      <c r="D119" s="111"/>
      <c r="E119" s="259"/>
      <c r="F119" s="22"/>
      <c r="G119" s="73">
        <f t="shared" si="9"/>
        <v>0</v>
      </c>
      <c r="N119" s="64"/>
    </row>
    <row r="120" spans="3:14" ht="30.75">
      <c r="C120" s="62" t="s">
        <v>553</v>
      </c>
      <c r="D120" s="111"/>
      <c r="E120" s="259"/>
      <c r="F120" s="111"/>
      <c r="G120" s="73">
        <f t="shared" si="9"/>
        <v>0</v>
      </c>
      <c r="N120" s="64"/>
    </row>
    <row r="121" spans="3:14" ht="15">
      <c r="C121" s="63" t="s">
        <v>554</v>
      </c>
      <c r="D121" s="111"/>
      <c r="E121" s="259"/>
      <c r="F121" s="111"/>
      <c r="G121" s="73">
        <f t="shared" si="9"/>
        <v>0</v>
      </c>
      <c r="N121" s="64"/>
    </row>
    <row r="122" spans="3:14" ht="15">
      <c r="C122" s="62" t="s">
        <v>555</v>
      </c>
      <c r="D122" s="111"/>
      <c r="E122" s="259"/>
      <c r="F122" s="111"/>
      <c r="G122" s="73">
        <f t="shared" si="9"/>
        <v>0</v>
      </c>
      <c r="N122" s="64"/>
    </row>
    <row r="123" spans="3:14" ht="15">
      <c r="C123" s="62" t="s">
        <v>556</v>
      </c>
      <c r="D123" s="111"/>
      <c r="E123" s="259"/>
      <c r="F123" s="111"/>
      <c r="G123" s="73">
        <f t="shared" si="9"/>
        <v>0</v>
      </c>
      <c r="N123" s="64"/>
    </row>
    <row r="124" spans="3:14" ht="30.75">
      <c r="C124" s="62" t="s">
        <v>557</v>
      </c>
      <c r="D124" s="111"/>
      <c r="E124" s="259"/>
      <c r="F124" s="111"/>
      <c r="G124" s="73">
        <f t="shared" si="9"/>
        <v>0</v>
      </c>
      <c r="N124" s="64"/>
    </row>
    <row r="125" spans="3:14" ht="15">
      <c r="C125" s="67" t="s">
        <v>21</v>
      </c>
      <c r="D125" s="79">
        <f>SUM(D118:D124)</f>
        <v>0</v>
      </c>
      <c r="E125" s="79">
        <f>SUM(E118:E124)</f>
        <v>0</v>
      </c>
      <c r="F125" s="79">
        <f>SUM(F118:F124)</f>
        <v>0</v>
      </c>
      <c r="G125" s="73">
        <f t="shared" si="9"/>
        <v>0</v>
      </c>
      <c r="N125" s="64"/>
    </row>
    <row r="126" spans="3:7" s="66" customFormat="1" ht="15">
      <c r="C126" s="80"/>
      <c r="D126" s="81"/>
      <c r="E126" s="81"/>
      <c r="F126" s="81"/>
      <c r="G126" s="82"/>
    </row>
    <row r="127" spans="3:14" ht="15">
      <c r="C127" s="356" t="s">
        <v>468</v>
      </c>
      <c r="D127" s="357"/>
      <c r="E127" s="357"/>
      <c r="F127" s="357"/>
      <c r="G127" s="358"/>
      <c r="N127" s="64"/>
    </row>
    <row r="128" spans="3:14" ht="21" customHeight="1" thickBot="1">
      <c r="C128" s="76" t="s">
        <v>573</v>
      </c>
      <c r="D128" s="77">
        <f>'1) Tableau budgétaire 1'!D146</f>
        <v>0</v>
      </c>
      <c r="E128" s="77">
        <f>'1) Tableau budgétaire 1'!E146</f>
        <v>0</v>
      </c>
      <c r="F128" s="77">
        <f>'1) Tableau budgétaire 1'!F146</f>
        <v>0</v>
      </c>
      <c r="G128" s="78">
        <f aca="true" t="shared" si="10" ref="G128:G136">SUM(D128:F128)</f>
        <v>0</v>
      </c>
      <c r="N128" s="64"/>
    </row>
    <row r="129" spans="3:14" ht="15">
      <c r="C129" s="74" t="s">
        <v>551</v>
      </c>
      <c r="D129" s="109"/>
      <c r="E129" s="259"/>
      <c r="F129" s="218"/>
      <c r="G129" s="75">
        <f t="shared" si="10"/>
        <v>0</v>
      </c>
      <c r="N129" s="64"/>
    </row>
    <row r="130" spans="3:14" ht="15">
      <c r="C130" s="62" t="s">
        <v>552</v>
      </c>
      <c r="D130" s="111"/>
      <c r="E130" s="259"/>
      <c r="F130" s="216"/>
      <c r="G130" s="73">
        <f t="shared" si="10"/>
        <v>0</v>
      </c>
      <c r="N130" s="64"/>
    </row>
    <row r="131" spans="3:14" ht="30.75">
      <c r="C131" s="62" t="s">
        <v>553</v>
      </c>
      <c r="D131" s="111"/>
      <c r="E131" s="259"/>
      <c r="F131" s="219"/>
      <c r="G131" s="73">
        <f t="shared" si="10"/>
        <v>0</v>
      </c>
      <c r="N131" s="64"/>
    </row>
    <row r="132" spans="3:14" ht="15">
      <c r="C132" s="63" t="s">
        <v>554</v>
      </c>
      <c r="D132" s="111"/>
      <c r="E132" s="259"/>
      <c r="F132" s="219"/>
      <c r="G132" s="73">
        <f t="shared" si="10"/>
        <v>0</v>
      </c>
      <c r="N132" s="64"/>
    </row>
    <row r="133" spans="3:14" ht="15">
      <c r="C133" s="62" t="s">
        <v>555</v>
      </c>
      <c r="D133" s="111"/>
      <c r="E133" s="259"/>
      <c r="F133" s="219"/>
      <c r="G133" s="73">
        <f t="shared" si="10"/>
        <v>0</v>
      </c>
      <c r="N133" s="64"/>
    </row>
    <row r="134" spans="3:14" ht="15">
      <c r="C134" s="62" t="s">
        <v>556</v>
      </c>
      <c r="D134" s="111"/>
      <c r="E134" s="259"/>
      <c r="F134" s="219"/>
      <c r="G134" s="73">
        <f t="shared" si="10"/>
        <v>0</v>
      </c>
      <c r="N134" s="64"/>
    </row>
    <row r="135" spans="3:14" ht="30.75">
      <c r="C135" s="62" t="s">
        <v>557</v>
      </c>
      <c r="D135" s="111"/>
      <c r="E135" s="259"/>
      <c r="F135" s="219"/>
      <c r="G135" s="73">
        <f t="shared" si="10"/>
        <v>0</v>
      </c>
      <c r="N135" s="64"/>
    </row>
    <row r="136" spans="3:14" ht="15">
      <c r="C136" s="67" t="s">
        <v>21</v>
      </c>
      <c r="D136" s="79">
        <f>SUM(D129:D135)</f>
        <v>0</v>
      </c>
      <c r="E136" s="79">
        <f>SUM(E129:E135)</f>
        <v>0</v>
      </c>
      <c r="F136" s="79">
        <f>SUM(F129:F135)</f>
        <v>0</v>
      </c>
      <c r="G136" s="73">
        <f t="shared" si="10"/>
        <v>0</v>
      </c>
      <c r="N136" s="64"/>
    </row>
    <row r="137" spans="3:7" s="66" customFormat="1" ht="15">
      <c r="C137" s="80"/>
      <c r="D137" s="81"/>
      <c r="E137" s="81"/>
      <c r="F137" s="81"/>
      <c r="G137" s="82"/>
    </row>
    <row r="138" spans="3:14" ht="15">
      <c r="C138" s="356" t="s">
        <v>477</v>
      </c>
      <c r="D138" s="357"/>
      <c r="E138" s="357"/>
      <c r="F138" s="357"/>
      <c r="G138" s="358"/>
      <c r="N138" s="64"/>
    </row>
    <row r="139" spans="3:14" ht="24" customHeight="1" thickBot="1">
      <c r="C139" s="76" t="s">
        <v>574</v>
      </c>
      <c r="D139" s="77">
        <f>'1) Tableau budgétaire 1'!D156</f>
        <v>0</v>
      </c>
      <c r="E139" s="77">
        <f>'1) Tableau budgétaire 1'!E156</f>
        <v>0</v>
      </c>
      <c r="F139" s="77">
        <f>'1) Tableau budgétaire 1'!F156</f>
        <v>0</v>
      </c>
      <c r="G139" s="78">
        <f aca="true" t="shared" si="11" ref="G139:G147">SUM(D139:F139)</f>
        <v>0</v>
      </c>
      <c r="N139" s="64"/>
    </row>
    <row r="140" spans="3:14" ht="15.75" customHeight="1">
      <c r="C140" s="74" t="s">
        <v>551</v>
      </c>
      <c r="D140" s="109"/>
      <c r="E140" s="110"/>
      <c r="F140" s="110"/>
      <c r="G140" s="75">
        <f t="shared" si="11"/>
        <v>0</v>
      </c>
      <c r="N140" s="64"/>
    </row>
    <row r="141" spans="3:7" s="68" customFormat="1" ht="15">
      <c r="C141" s="62" t="s">
        <v>552</v>
      </c>
      <c r="D141" s="111"/>
      <c r="E141" s="22"/>
      <c r="F141" s="22"/>
      <c r="G141" s="73">
        <f t="shared" si="11"/>
        <v>0</v>
      </c>
    </row>
    <row r="142" spans="3:7" s="68" customFormat="1" ht="15.75" customHeight="1">
      <c r="C142" s="62" t="s">
        <v>553</v>
      </c>
      <c r="D142" s="111"/>
      <c r="E142" s="111"/>
      <c r="F142" s="111"/>
      <c r="G142" s="73">
        <f t="shared" si="11"/>
        <v>0</v>
      </c>
    </row>
    <row r="143" spans="3:7" s="68" customFormat="1" ht="15">
      <c r="C143" s="63" t="s">
        <v>554</v>
      </c>
      <c r="D143" s="111"/>
      <c r="E143" s="111"/>
      <c r="F143" s="111"/>
      <c r="G143" s="73">
        <f t="shared" si="11"/>
        <v>0</v>
      </c>
    </row>
    <row r="144" spans="3:7" s="68" customFormat="1" ht="15">
      <c r="C144" s="62" t="s">
        <v>555</v>
      </c>
      <c r="D144" s="111"/>
      <c r="E144" s="111"/>
      <c r="F144" s="111"/>
      <c r="G144" s="73">
        <f t="shared" si="11"/>
        <v>0</v>
      </c>
    </row>
    <row r="145" spans="3:7" s="68" customFormat="1" ht="15.75" customHeight="1">
      <c r="C145" s="62" t="s">
        <v>556</v>
      </c>
      <c r="D145" s="111"/>
      <c r="E145" s="111"/>
      <c r="F145" s="111"/>
      <c r="G145" s="73">
        <f t="shared" si="11"/>
        <v>0</v>
      </c>
    </row>
    <row r="146" spans="3:7" s="68" customFormat="1" ht="30.75">
      <c r="C146" s="62" t="s">
        <v>557</v>
      </c>
      <c r="D146" s="111"/>
      <c r="E146" s="111"/>
      <c r="F146" s="111"/>
      <c r="G146" s="73">
        <f t="shared" si="11"/>
        <v>0</v>
      </c>
    </row>
    <row r="147" spans="3:7" s="68" customFormat="1" ht="15">
      <c r="C147" s="67" t="s">
        <v>21</v>
      </c>
      <c r="D147" s="79">
        <f>SUM(D140:D146)</f>
        <v>0</v>
      </c>
      <c r="E147" s="79">
        <f>SUM(E140:E146)</f>
        <v>0</v>
      </c>
      <c r="F147" s="79">
        <f>SUM(F140:F146)</f>
        <v>0</v>
      </c>
      <c r="G147" s="73">
        <f t="shared" si="11"/>
        <v>0</v>
      </c>
    </row>
    <row r="148" spans="3:7" s="68" customFormat="1" ht="15">
      <c r="C148" s="64"/>
      <c r="D148" s="66"/>
      <c r="E148" s="66"/>
      <c r="F148" s="66"/>
      <c r="G148" s="64"/>
    </row>
    <row r="149" spans="2:7" s="68" customFormat="1" ht="15">
      <c r="B149" s="356" t="s">
        <v>575</v>
      </c>
      <c r="C149" s="357"/>
      <c r="D149" s="357"/>
      <c r="E149" s="357"/>
      <c r="F149" s="357"/>
      <c r="G149" s="358"/>
    </row>
    <row r="150" spans="2:7" s="68" customFormat="1" ht="15">
      <c r="B150" s="64"/>
      <c r="C150" s="356" t="s">
        <v>487</v>
      </c>
      <c r="D150" s="357"/>
      <c r="E150" s="357"/>
      <c r="F150" s="357"/>
      <c r="G150" s="358"/>
    </row>
    <row r="151" spans="2:7" s="68" customFormat="1" ht="24" customHeight="1" thickBot="1">
      <c r="B151" s="64"/>
      <c r="C151" s="76" t="s">
        <v>576</v>
      </c>
      <c r="D151" s="77">
        <f>'1) Tableau budgétaire 1'!D168</f>
        <v>0</v>
      </c>
      <c r="E151" s="77">
        <f>'1) Tableau budgétaire 1'!E168</f>
        <v>0</v>
      </c>
      <c r="F151" s="77">
        <f>'1) Tableau budgétaire 1'!F168</f>
        <v>0</v>
      </c>
      <c r="G151" s="78">
        <f>SUM(D151:F151)</f>
        <v>0</v>
      </c>
    </row>
    <row r="152" spans="2:7" s="68" customFormat="1" ht="24.75" customHeight="1">
      <c r="B152" s="64"/>
      <c r="C152" s="74" t="s">
        <v>551</v>
      </c>
      <c r="D152" s="109"/>
      <c r="E152" s="110"/>
      <c r="F152" s="110"/>
      <c r="G152" s="75">
        <f aca="true" t="shared" si="12" ref="G152:G159">SUM(D152:F152)</f>
        <v>0</v>
      </c>
    </row>
    <row r="153" spans="2:7" s="68" customFormat="1" ht="15.75" customHeight="1">
      <c r="B153" s="64"/>
      <c r="C153" s="62" t="s">
        <v>552</v>
      </c>
      <c r="D153" s="111"/>
      <c r="E153" s="22"/>
      <c r="F153" s="22"/>
      <c r="G153" s="73">
        <f t="shared" si="12"/>
        <v>0</v>
      </c>
    </row>
    <row r="154" spans="2:7" s="68" customFormat="1" ht="15.75" customHeight="1">
      <c r="B154" s="64"/>
      <c r="C154" s="62" t="s">
        <v>553</v>
      </c>
      <c r="D154" s="111"/>
      <c r="E154" s="111"/>
      <c r="F154" s="111"/>
      <c r="G154" s="73">
        <f t="shared" si="12"/>
        <v>0</v>
      </c>
    </row>
    <row r="155" spans="2:7" s="68" customFormat="1" ht="15.75" customHeight="1">
      <c r="B155" s="64"/>
      <c r="C155" s="63" t="s">
        <v>554</v>
      </c>
      <c r="D155" s="111"/>
      <c r="E155" s="111"/>
      <c r="F155" s="111"/>
      <c r="G155" s="73">
        <f t="shared" si="12"/>
        <v>0</v>
      </c>
    </row>
    <row r="156" spans="2:7" s="68" customFormat="1" ht="15.75" customHeight="1">
      <c r="B156" s="64"/>
      <c r="C156" s="62" t="s">
        <v>555</v>
      </c>
      <c r="D156" s="111"/>
      <c r="E156" s="111"/>
      <c r="F156" s="111"/>
      <c r="G156" s="73">
        <f t="shared" si="12"/>
        <v>0</v>
      </c>
    </row>
    <row r="157" spans="2:7" s="68" customFormat="1" ht="15.75" customHeight="1">
      <c r="B157" s="64"/>
      <c r="C157" s="62" t="s">
        <v>556</v>
      </c>
      <c r="D157" s="111"/>
      <c r="E157" s="111"/>
      <c r="F157" s="111"/>
      <c r="G157" s="73">
        <f t="shared" si="12"/>
        <v>0</v>
      </c>
    </row>
    <row r="158" spans="2:7" s="68" customFormat="1" ht="15.75" customHeight="1">
      <c r="B158" s="64"/>
      <c r="C158" s="62" t="s">
        <v>557</v>
      </c>
      <c r="D158" s="111"/>
      <c r="E158" s="111"/>
      <c r="F158" s="111"/>
      <c r="G158" s="73">
        <f t="shared" si="12"/>
        <v>0</v>
      </c>
    </row>
    <row r="159" spans="2:7" s="68" customFormat="1" ht="15.75" customHeight="1">
      <c r="B159" s="64"/>
      <c r="C159" s="67" t="s">
        <v>21</v>
      </c>
      <c r="D159" s="79">
        <f>SUM(D152:D158)</f>
        <v>0</v>
      </c>
      <c r="E159" s="79">
        <f>SUM(E152:E158)</f>
        <v>0</v>
      </c>
      <c r="F159" s="79">
        <f>SUM(F152:F158)</f>
        <v>0</v>
      </c>
      <c r="G159" s="73">
        <f t="shared" si="12"/>
        <v>0</v>
      </c>
    </row>
    <row r="160" spans="3:7" s="66" customFormat="1" ht="15.75" customHeight="1">
      <c r="C160" s="80"/>
      <c r="D160" s="81"/>
      <c r="E160" s="81"/>
      <c r="F160" s="81"/>
      <c r="G160" s="82"/>
    </row>
    <row r="161" spans="3:7" s="68" customFormat="1" ht="15.75" customHeight="1">
      <c r="C161" s="356" t="s">
        <v>496</v>
      </c>
      <c r="D161" s="357"/>
      <c r="E161" s="357"/>
      <c r="F161" s="357"/>
      <c r="G161" s="358"/>
    </row>
    <row r="162" spans="3:7" s="68" customFormat="1" ht="21" customHeight="1" thickBot="1">
      <c r="C162" s="76" t="s">
        <v>577</v>
      </c>
      <c r="D162" s="77">
        <f>'1) Tableau budgétaire 1'!D178</f>
        <v>0</v>
      </c>
      <c r="E162" s="77">
        <f>'1) Tableau budgétaire 1'!E178</f>
        <v>0</v>
      </c>
      <c r="F162" s="77">
        <f>'1) Tableau budgétaire 1'!F178</f>
        <v>0</v>
      </c>
      <c r="G162" s="78">
        <f aca="true" t="shared" si="13" ref="G162:G170">SUM(D162:F162)</f>
        <v>0</v>
      </c>
    </row>
    <row r="163" spans="3:7" s="68" customFormat="1" ht="15.75" customHeight="1">
      <c r="C163" s="74" t="s">
        <v>551</v>
      </c>
      <c r="D163" s="109"/>
      <c r="E163" s="110"/>
      <c r="F163" s="110"/>
      <c r="G163" s="75">
        <f t="shared" si="13"/>
        <v>0</v>
      </c>
    </row>
    <row r="164" spans="3:7" s="68" customFormat="1" ht="15.75" customHeight="1">
      <c r="C164" s="62" t="s">
        <v>552</v>
      </c>
      <c r="D164" s="111"/>
      <c r="E164" s="22"/>
      <c r="F164" s="22"/>
      <c r="G164" s="73">
        <f t="shared" si="13"/>
        <v>0</v>
      </c>
    </row>
    <row r="165" spans="3:7" s="68" customFormat="1" ht="15.75" customHeight="1">
      <c r="C165" s="62" t="s">
        <v>553</v>
      </c>
      <c r="D165" s="111"/>
      <c r="E165" s="111"/>
      <c r="F165" s="111"/>
      <c r="G165" s="73">
        <f t="shared" si="13"/>
        <v>0</v>
      </c>
    </row>
    <row r="166" spans="3:7" s="68" customFormat="1" ht="15.75" customHeight="1">
      <c r="C166" s="63" t="s">
        <v>554</v>
      </c>
      <c r="D166" s="111"/>
      <c r="E166" s="111"/>
      <c r="F166" s="111"/>
      <c r="G166" s="73">
        <f t="shared" si="13"/>
        <v>0</v>
      </c>
    </row>
    <row r="167" spans="3:7" s="68" customFormat="1" ht="15.75" customHeight="1">
      <c r="C167" s="62" t="s">
        <v>555</v>
      </c>
      <c r="D167" s="111"/>
      <c r="E167" s="111"/>
      <c r="F167" s="111"/>
      <c r="G167" s="73">
        <f t="shared" si="13"/>
        <v>0</v>
      </c>
    </row>
    <row r="168" spans="3:7" s="68" customFormat="1" ht="15.75" customHeight="1">
      <c r="C168" s="62" t="s">
        <v>556</v>
      </c>
      <c r="D168" s="111"/>
      <c r="E168" s="111"/>
      <c r="F168" s="111"/>
      <c r="G168" s="73">
        <f t="shared" si="13"/>
        <v>0</v>
      </c>
    </row>
    <row r="169" spans="3:7" s="68" customFormat="1" ht="15.75" customHeight="1">
      <c r="C169" s="62" t="s">
        <v>557</v>
      </c>
      <c r="D169" s="111"/>
      <c r="E169" s="111"/>
      <c r="F169" s="111"/>
      <c r="G169" s="73">
        <f t="shared" si="13"/>
        <v>0</v>
      </c>
    </row>
    <row r="170" spans="3:7" s="68" customFormat="1" ht="15.75" customHeight="1">
      <c r="C170" s="67" t="s">
        <v>21</v>
      </c>
      <c r="D170" s="79">
        <f>SUM(D163:D169)</f>
        <v>0</v>
      </c>
      <c r="E170" s="79">
        <f>SUM(E163:E169)</f>
        <v>0</v>
      </c>
      <c r="F170" s="79">
        <f>SUM(F163:F169)</f>
        <v>0</v>
      </c>
      <c r="G170" s="73">
        <f t="shared" si="13"/>
        <v>0</v>
      </c>
    </row>
    <row r="171" spans="3:7" s="66" customFormat="1" ht="15.75" customHeight="1">
      <c r="C171" s="80"/>
      <c r="D171" s="81"/>
      <c r="E171" s="81"/>
      <c r="F171" s="81"/>
      <c r="G171" s="82"/>
    </row>
    <row r="172" spans="3:7" s="68" customFormat="1" ht="15.75" customHeight="1">
      <c r="C172" s="356" t="s">
        <v>505</v>
      </c>
      <c r="D172" s="357"/>
      <c r="E172" s="357"/>
      <c r="F172" s="357"/>
      <c r="G172" s="358"/>
    </row>
    <row r="173" spans="3:7" s="68" customFormat="1" ht="19.5" customHeight="1" thickBot="1">
      <c r="C173" s="76" t="s">
        <v>578</v>
      </c>
      <c r="D173" s="77">
        <f>'1) Tableau budgétaire 1'!D188</f>
        <v>0</v>
      </c>
      <c r="E173" s="77">
        <f>'1) Tableau budgétaire 1'!E188</f>
        <v>0</v>
      </c>
      <c r="F173" s="77">
        <f>'1) Tableau budgétaire 1'!F188</f>
        <v>0</v>
      </c>
      <c r="G173" s="78">
        <f aca="true" t="shared" si="14" ref="G173:G181">SUM(D173:F173)</f>
        <v>0</v>
      </c>
    </row>
    <row r="174" spans="3:7" s="68" customFormat="1" ht="15.75" customHeight="1">
      <c r="C174" s="74" t="s">
        <v>551</v>
      </c>
      <c r="D174" s="109"/>
      <c r="E174" s="110"/>
      <c r="F174" s="110"/>
      <c r="G174" s="75">
        <f t="shared" si="14"/>
        <v>0</v>
      </c>
    </row>
    <row r="175" spans="3:7" s="68" customFormat="1" ht="15.75" customHeight="1">
      <c r="C175" s="62" t="s">
        <v>552</v>
      </c>
      <c r="D175" s="111"/>
      <c r="E175" s="22"/>
      <c r="F175" s="22"/>
      <c r="G175" s="73">
        <f t="shared" si="14"/>
        <v>0</v>
      </c>
    </row>
    <row r="176" spans="3:7" s="68" customFormat="1" ht="15.75" customHeight="1">
      <c r="C176" s="62" t="s">
        <v>553</v>
      </c>
      <c r="D176" s="111"/>
      <c r="E176" s="111"/>
      <c r="F176" s="111"/>
      <c r="G176" s="73">
        <f t="shared" si="14"/>
        <v>0</v>
      </c>
    </row>
    <row r="177" spans="3:7" s="68" customFormat="1" ht="15.75" customHeight="1">
      <c r="C177" s="63" t="s">
        <v>554</v>
      </c>
      <c r="D177" s="111"/>
      <c r="E177" s="111"/>
      <c r="F177" s="111"/>
      <c r="G177" s="73">
        <f t="shared" si="14"/>
        <v>0</v>
      </c>
    </row>
    <row r="178" spans="3:7" s="68" customFormat="1" ht="15.75" customHeight="1">
      <c r="C178" s="62" t="s">
        <v>555</v>
      </c>
      <c r="D178" s="111"/>
      <c r="E178" s="111"/>
      <c r="F178" s="111"/>
      <c r="G178" s="73">
        <f t="shared" si="14"/>
        <v>0</v>
      </c>
    </row>
    <row r="179" spans="3:7" s="68" customFormat="1" ht="15.75" customHeight="1">
      <c r="C179" s="62" t="s">
        <v>556</v>
      </c>
      <c r="D179" s="111"/>
      <c r="E179" s="111"/>
      <c r="F179" s="111"/>
      <c r="G179" s="73">
        <f t="shared" si="14"/>
        <v>0</v>
      </c>
    </row>
    <row r="180" spans="3:7" s="68" customFormat="1" ht="15.75" customHeight="1">
      <c r="C180" s="62" t="s">
        <v>557</v>
      </c>
      <c r="D180" s="111"/>
      <c r="E180" s="111"/>
      <c r="F180" s="111"/>
      <c r="G180" s="73">
        <f t="shared" si="14"/>
        <v>0</v>
      </c>
    </row>
    <row r="181" spans="3:7" s="68" customFormat="1" ht="15.75" customHeight="1">
      <c r="C181" s="67" t="s">
        <v>21</v>
      </c>
      <c r="D181" s="79">
        <f>SUM(D174:D180)</f>
        <v>0</v>
      </c>
      <c r="E181" s="79">
        <f>SUM(E174:E180)</f>
        <v>0</v>
      </c>
      <c r="F181" s="79">
        <f>SUM(F174:F180)</f>
        <v>0</v>
      </c>
      <c r="G181" s="73">
        <f t="shared" si="14"/>
        <v>0</v>
      </c>
    </row>
    <row r="182" spans="3:7" s="66" customFormat="1" ht="15.75" customHeight="1">
      <c r="C182" s="80"/>
      <c r="D182" s="81"/>
      <c r="E182" s="81"/>
      <c r="F182" s="81"/>
      <c r="G182" s="82"/>
    </row>
    <row r="183" spans="3:7" s="68" customFormat="1" ht="15.75" customHeight="1">
      <c r="C183" s="356" t="s">
        <v>514</v>
      </c>
      <c r="D183" s="357"/>
      <c r="E183" s="357"/>
      <c r="F183" s="357"/>
      <c r="G183" s="358"/>
    </row>
    <row r="184" spans="3:7" s="68" customFormat="1" ht="22.5" customHeight="1" thickBot="1">
      <c r="C184" s="76" t="s">
        <v>579</v>
      </c>
      <c r="D184" s="77">
        <f>'1) Tableau budgétaire 1'!D198</f>
        <v>0</v>
      </c>
      <c r="E184" s="77">
        <f>'1) Tableau budgétaire 1'!E198</f>
        <v>0</v>
      </c>
      <c r="F184" s="77">
        <f>'1) Tableau budgétaire 1'!F198</f>
        <v>0</v>
      </c>
      <c r="G184" s="78">
        <f aca="true" t="shared" si="15" ref="G184:G192">SUM(D184:F184)</f>
        <v>0</v>
      </c>
    </row>
    <row r="185" spans="3:7" s="68" customFormat="1" ht="15.75" customHeight="1">
      <c r="C185" s="74" t="s">
        <v>551</v>
      </c>
      <c r="D185" s="109"/>
      <c r="E185" s="110"/>
      <c r="F185" s="110"/>
      <c r="G185" s="75">
        <f t="shared" si="15"/>
        <v>0</v>
      </c>
    </row>
    <row r="186" spans="3:7" s="68" customFormat="1" ht="15.75" customHeight="1">
      <c r="C186" s="62" t="s">
        <v>552</v>
      </c>
      <c r="D186" s="111"/>
      <c r="E186" s="22"/>
      <c r="F186" s="22"/>
      <c r="G186" s="73">
        <f t="shared" si="15"/>
        <v>0</v>
      </c>
    </row>
    <row r="187" spans="3:7" s="68" customFormat="1" ht="15.75" customHeight="1">
      <c r="C187" s="62" t="s">
        <v>553</v>
      </c>
      <c r="D187" s="111"/>
      <c r="E187" s="111"/>
      <c r="F187" s="111"/>
      <c r="G187" s="73">
        <f t="shared" si="15"/>
        <v>0</v>
      </c>
    </row>
    <row r="188" spans="3:7" s="68" customFormat="1" ht="15.75" customHeight="1">
      <c r="C188" s="63" t="s">
        <v>554</v>
      </c>
      <c r="D188" s="111"/>
      <c r="E188" s="111"/>
      <c r="F188" s="111"/>
      <c r="G188" s="73">
        <f t="shared" si="15"/>
        <v>0</v>
      </c>
    </row>
    <row r="189" spans="3:7" s="68" customFormat="1" ht="15.75" customHeight="1">
      <c r="C189" s="62" t="s">
        <v>555</v>
      </c>
      <c r="D189" s="111"/>
      <c r="E189" s="111"/>
      <c r="F189" s="111"/>
      <c r="G189" s="73">
        <f t="shared" si="15"/>
        <v>0</v>
      </c>
    </row>
    <row r="190" spans="3:7" s="68" customFormat="1" ht="15.75" customHeight="1">
      <c r="C190" s="62" t="s">
        <v>556</v>
      </c>
      <c r="D190" s="111"/>
      <c r="E190" s="111"/>
      <c r="F190" s="111"/>
      <c r="G190" s="73">
        <f t="shared" si="15"/>
        <v>0</v>
      </c>
    </row>
    <row r="191" spans="3:7" s="68" customFormat="1" ht="15.75" customHeight="1">
      <c r="C191" s="62" t="s">
        <v>557</v>
      </c>
      <c r="D191" s="111"/>
      <c r="E191" s="111"/>
      <c r="F191" s="111"/>
      <c r="G191" s="73">
        <f t="shared" si="15"/>
        <v>0</v>
      </c>
    </row>
    <row r="192" spans="3:7" s="68" customFormat="1" ht="15.75" customHeight="1">
      <c r="C192" s="67" t="s">
        <v>21</v>
      </c>
      <c r="D192" s="79">
        <f>SUM(D185:D191)</f>
        <v>0</v>
      </c>
      <c r="E192" s="79">
        <f>SUM(E185:E191)</f>
        <v>0</v>
      </c>
      <c r="F192" s="79">
        <f>SUM(F185:F191)</f>
        <v>0</v>
      </c>
      <c r="G192" s="73">
        <f t="shared" si="15"/>
        <v>0</v>
      </c>
    </row>
    <row r="193" spans="3:7" s="68" customFormat="1" ht="15.75" customHeight="1">
      <c r="C193" s="64"/>
      <c r="D193" s="66"/>
      <c r="E193" s="66"/>
      <c r="F193" s="66"/>
      <c r="G193" s="64"/>
    </row>
    <row r="194" spans="3:7" s="68" customFormat="1" ht="15.75" customHeight="1">
      <c r="C194" s="356" t="s">
        <v>580</v>
      </c>
      <c r="D194" s="357"/>
      <c r="E194" s="357"/>
      <c r="F194" s="357"/>
      <c r="G194" s="358"/>
    </row>
    <row r="195" spans="3:7" s="68" customFormat="1" ht="36" customHeight="1" thickBot="1">
      <c r="C195" s="76" t="s">
        <v>581</v>
      </c>
      <c r="D195" s="77">
        <f>'1) Tableau budgétaire 1'!D205</f>
        <v>928376.55</v>
      </c>
      <c r="E195" s="77">
        <f>'1) Tableau budgétaire 1'!E205</f>
        <v>0</v>
      </c>
      <c r="F195" s="77">
        <f>'1) Tableau budgétaire 1'!F205</f>
        <v>0</v>
      </c>
      <c r="G195" s="78">
        <f aca="true" t="shared" si="16" ref="G195:G203">SUM(D195:F195)</f>
        <v>928376.55</v>
      </c>
    </row>
    <row r="196" spans="3:7" s="68" customFormat="1" ht="15.75" customHeight="1">
      <c r="C196" s="74" t="s">
        <v>551</v>
      </c>
      <c r="D196" s="36">
        <v>755891.108999</v>
      </c>
      <c r="E196" s="217"/>
      <c r="F196" s="218"/>
      <c r="G196" s="75">
        <f t="shared" si="16"/>
        <v>755891.108999</v>
      </c>
    </row>
    <row r="197" spans="3:7" s="68" customFormat="1" ht="15.75" customHeight="1">
      <c r="C197" s="62" t="s">
        <v>552</v>
      </c>
      <c r="D197" s="111"/>
      <c r="E197" s="216"/>
      <c r="F197" s="216"/>
      <c r="G197" s="73">
        <f t="shared" si="16"/>
        <v>0</v>
      </c>
    </row>
    <row r="198" spans="3:7" s="68" customFormat="1" ht="15.75" customHeight="1">
      <c r="C198" s="62" t="s">
        <v>553</v>
      </c>
      <c r="D198" s="111"/>
      <c r="E198" s="219"/>
      <c r="F198" s="219"/>
      <c r="G198" s="73">
        <f t="shared" si="16"/>
        <v>0</v>
      </c>
    </row>
    <row r="199" spans="3:7" s="68" customFormat="1" ht="15.75" customHeight="1">
      <c r="C199" s="63" t="s">
        <v>554</v>
      </c>
      <c r="D199" s="111">
        <v>100000</v>
      </c>
      <c r="E199" s="219"/>
      <c r="F199" s="219"/>
      <c r="G199" s="73">
        <f t="shared" si="16"/>
        <v>100000</v>
      </c>
    </row>
    <row r="200" spans="3:7" s="68" customFormat="1" ht="15.75" customHeight="1">
      <c r="C200" s="62" t="s">
        <v>555</v>
      </c>
      <c r="D200" s="111">
        <v>34629.441001</v>
      </c>
      <c r="E200" s="219"/>
      <c r="F200" s="219"/>
      <c r="G200" s="73">
        <f t="shared" si="16"/>
        <v>34629.441001</v>
      </c>
    </row>
    <row r="201" spans="3:7" s="68" customFormat="1" ht="15.75" customHeight="1">
      <c r="C201" s="62" t="s">
        <v>556</v>
      </c>
      <c r="D201" s="111"/>
      <c r="E201" s="219"/>
      <c r="F201" s="219"/>
      <c r="G201" s="73">
        <f t="shared" si="16"/>
        <v>0</v>
      </c>
    </row>
    <row r="202" spans="3:7" s="68" customFormat="1" ht="15.75" customHeight="1">
      <c r="C202" s="62" t="s">
        <v>557</v>
      </c>
      <c r="D202" s="111">
        <v>37856</v>
      </c>
      <c r="E202" s="223"/>
      <c r="F202" s="219"/>
      <c r="G202" s="73">
        <f t="shared" si="16"/>
        <v>37856</v>
      </c>
    </row>
    <row r="203" spans="3:7" s="68" customFormat="1" ht="15.75" customHeight="1">
      <c r="C203" s="67" t="s">
        <v>21</v>
      </c>
      <c r="D203" s="79">
        <f>SUM(D196:D202)</f>
        <v>928376.55</v>
      </c>
      <c r="E203" s="79">
        <f>SUM(E196:E202)</f>
        <v>0</v>
      </c>
      <c r="F203" s="79">
        <f>SUM(F196:F202)</f>
        <v>0</v>
      </c>
      <c r="G203" s="73">
        <f t="shared" si="16"/>
        <v>928376.55</v>
      </c>
    </row>
    <row r="204" spans="3:7" s="68" customFormat="1" ht="15.75" customHeight="1" thickBot="1">
      <c r="C204" s="64"/>
      <c r="D204" s="66"/>
      <c r="E204" s="66"/>
      <c r="F204" s="66"/>
      <c r="G204" s="64"/>
    </row>
    <row r="205" spans="3:7" s="68" customFormat="1" ht="19.5" customHeight="1" thickBot="1">
      <c r="C205" s="348" t="s">
        <v>547</v>
      </c>
      <c r="D205" s="349"/>
      <c r="E205" s="349"/>
      <c r="F205" s="349"/>
      <c r="G205" s="350"/>
    </row>
    <row r="206" spans="3:7" s="68" customFormat="1" ht="42.75" customHeight="1">
      <c r="C206" s="87"/>
      <c r="D206" s="133" t="s">
        <v>538</v>
      </c>
      <c r="E206" s="133" t="s">
        <v>539</v>
      </c>
      <c r="F206" s="133" t="s">
        <v>540</v>
      </c>
      <c r="G206" s="354" t="s">
        <v>547</v>
      </c>
    </row>
    <row r="207" spans="3:7" s="68" customFormat="1" ht="19.5" customHeight="1">
      <c r="C207" s="173"/>
      <c r="D207" s="65" t="str">
        <f>'1) Tableau budgétaire 1'!D13</f>
        <v>UNDP</v>
      </c>
      <c r="E207" s="65">
        <f>'1) Tableau budgétaire 1'!E13</f>
        <v>0</v>
      </c>
      <c r="F207" s="65">
        <f>'1) Tableau budgétaire 1'!F13</f>
        <v>0</v>
      </c>
      <c r="G207" s="355"/>
    </row>
    <row r="208" spans="3:7" s="68" customFormat="1" ht="19.5" customHeight="1">
      <c r="C208" s="170" t="s">
        <v>551</v>
      </c>
      <c r="D208" s="88">
        <f aca="true" t="shared" si="17" ref="D208:F209">SUM(D185,D174,D163,D152,D140,D129,D118,D107,D95,D84,D73,D62,D50,D39,D28,D17,D196)</f>
        <v>755891.108999</v>
      </c>
      <c r="E208" s="88">
        <f t="shared" si="17"/>
        <v>0</v>
      </c>
      <c r="F208" s="88">
        <f t="shared" si="17"/>
        <v>0</v>
      </c>
      <c r="G208" s="85">
        <f aca="true" t="shared" si="18" ref="G208:G215">SUM(D208:F208)</f>
        <v>755891.108999</v>
      </c>
    </row>
    <row r="209" spans="3:7" s="68" customFormat="1" ht="34.5" customHeight="1">
      <c r="C209" s="171" t="s">
        <v>552</v>
      </c>
      <c r="D209" s="88">
        <f t="shared" si="17"/>
        <v>28000</v>
      </c>
      <c r="E209" s="88">
        <f t="shared" si="17"/>
        <v>0</v>
      </c>
      <c r="F209" s="88">
        <f t="shared" si="17"/>
        <v>0</v>
      </c>
      <c r="G209" s="86">
        <f t="shared" si="18"/>
        <v>28000</v>
      </c>
    </row>
    <row r="210" spans="3:7" s="68" customFormat="1" ht="48" customHeight="1">
      <c r="C210" s="171" t="s">
        <v>553</v>
      </c>
      <c r="D210" s="88">
        <f aca="true" t="shared" si="19" ref="D210:F214">SUM(D187,D176,D165,D154,D142,D131,D120,D109,D97,D86,D75,D64,D52,D41,D30,D19,D198)</f>
        <v>88906</v>
      </c>
      <c r="E210" s="88">
        <f t="shared" si="19"/>
        <v>0</v>
      </c>
      <c r="F210" s="88">
        <f t="shared" si="19"/>
        <v>0</v>
      </c>
      <c r="G210" s="86">
        <f t="shared" si="18"/>
        <v>88906</v>
      </c>
    </row>
    <row r="211" spans="3:7" s="68" customFormat="1" ht="33" customHeight="1">
      <c r="C211" s="172" t="s">
        <v>554</v>
      </c>
      <c r="D211" s="88">
        <f t="shared" si="19"/>
        <v>181200</v>
      </c>
      <c r="E211" s="88">
        <f t="shared" si="19"/>
        <v>0</v>
      </c>
      <c r="F211" s="88">
        <f t="shared" si="19"/>
        <v>0</v>
      </c>
      <c r="G211" s="86">
        <f t="shared" si="18"/>
        <v>181200</v>
      </c>
    </row>
    <row r="212" spans="3:13" s="68" customFormat="1" ht="21" customHeight="1">
      <c r="C212" s="171" t="s">
        <v>555</v>
      </c>
      <c r="D212" s="88">
        <f t="shared" si="19"/>
        <v>129364.651001</v>
      </c>
      <c r="E212" s="88">
        <f t="shared" si="19"/>
        <v>0</v>
      </c>
      <c r="F212" s="88">
        <f t="shared" si="19"/>
        <v>0</v>
      </c>
      <c r="G212" s="86">
        <f t="shared" si="18"/>
        <v>129364.651001</v>
      </c>
      <c r="H212" s="28"/>
      <c r="I212" s="28"/>
      <c r="J212" s="28"/>
      <c r="K212" s="28"/>
      <c r="L212" s="28"/>
      <c r="M212" s="27"/>
    </row>
    <row r="213" spans="3:13" s="68" customFormat="1" ht="39.75" customHeight="1">
      <c r="C213" s="171" t="s">
        <v>556</v>
      </c>
      <c r="D213" s="88">
        <f t="shared" si="19"/>
        <v>0</v>
      </c>
      <c r="E213" s="88">
        <f t="shared" si="19"/>
        <v>0</v>
      </c>
      <c r="F213" s="88">
        <f t="shared" si="19"/>
        <v>0</v>
      </c>
      <c r="G213" s="86">
        <f t="shared" si="18"/>
        <v>0</v>
      </c>
      <c r="H213" s="28"/>
      <c r="I213" s="28"/>
      <c r="J213" s="28"/>
      <c r="K213" s="28"/>
      <c r="L213" s="28"/>
      <c r="M213" s="27"/>
    </row>
    <row r="214" spans="3:13" s="68" customFormat="1" ht="39.75" customHeight="1">
      <c r="C214" s="171" t="s">
        <v>557</v>
      </c>
      <c r="D214" s="151">
        <f t="shared" si="19"/>
        <v>54956</v>
      </c>
      <c r="E214" s="151">
        <f t="shared" si="19"/>
        <v>0</v>
      </c>
      <c r="F214" s="151">
        <f t="shared" si="19"/>
        <v>0</v>
      </c>
      <c r="G214" s="86">
        <f t="shared" si="18"/>
        <v>54956</v>
      </c>
      <c r="H214" s="28"/>
      <c r="I214" s="28"/>
      <c r="J214" s="28"/>
      <c r="K214" s="28"/>
      <c r="L214" s="28"/>
      <c r="M214" s="27"/>
    </row>
    <row r="215" spans="3:13" s="68" customFormat="1" ht="22.5" customHeight="1">
      <c r="C215" s="135" t="s">
        <v>536</v>
      </c>
      <c r="D215" s="152">
        <f>SUM(D208:D214)</f>
        <v>1238317.76</v>
      </c>
      <c r="E215" s="152">
        <f>SUM(E208:E214)</f>
        <v>0</v>
      </c>
      <c r="F215" s="152">
        <f>SUM(F208:F214)</f>
        <v>0</v>
      </c>
      <c r="G215" s="153">
        <f t="shared" si="18"/>
        <v>1238317.76</v>
      </c>
      <c r="H215" s="28"/>
      <c r="I215" s="28"/>
      <c r="J215" s="28"/>
      <c r="K215" s="28"/>
      <c r="L215" s="28"/>
      <c r="M215" s="27"/>
    </row>
    <row r="216" spans="3:13" s="68" customFormat="1" ht="26.25" customHeight="1" thickBot="1">
      <c r="C216" s="135" t="s">
        <v>537</v>
      </c>
      <c r="D216" s="90">
        <f>D215*0.07</f>
        <v>86682.24320000001</v>
      </c>
      <c r="E216" s="90">
        <f>E215*0.07</f>
        <v>0</v>
      </c>
      <c r="F216" s="90">
        <f>F215*0.07</f>
        <v>0</v>
      </c>
      <c r="G216" s="156">
        <f>G215*0.07</f>
        <v>86682.24320000001</v>
      </c>
      <c r="H216" s="41"/>
      <c r="I216" s="41"/>
      <c r="J216" s="41"/>
      <c r="K216" s="41"/>
      <c r="L216" s="69"/>
      <c r="M216" s="66"/>
    </row>
    <row r="217" spans="3:13" s="68" customFormat="1" ht="23.25" customHeight="1" thickBot="1">
      <c r="C217" s="154" t="s">
        <v>371</v>
      </c>
      <c r="D217" s="155">
        <f>SUM(D215:D216)</f>
        <v>1325000.0032</v>
      </c>
      <c r="E217" s="155">
        <f>SUM(E215:E216)</f>
        <v>0</v>
      </c>
      <c r="F217" s="155">
        <f>SUM(F215:F216)</f>
        <v>0</v>
      </c>
      <c r="G217" s="89">
        <f>SUM(G215:G216)</f>
        <v>1325000.0032</v>
      </c>
      <c r="H217" s="41"/>
      <c r="I217" s="41"/>
      <c r="J217" s="41"/>
      <c r="K217" s="41"/>
      <c r="L217" s="69"/>
      <c r="M217" s="66"/>
    </row>
    <row r="218" ht="15.75" customHeight="1">
      <c r="L218" s="70"/>
    </row>
    <row r="219" spans="8:12" ht="15.75" customHeight="1">
      <c r="H219" s="51"/>
      <c r="I219" s="51"/>
      <c r="L219" s="70"/>
    </row>
    <row r="220" spans="8:12" ht="15.75" customHeight="1">
      <c r="H220" s="51"/>
      <c r="I220" s="51"/>
      <c r="L220" s="68"/>
    </row>
    <row r="221" spans="8:12" ht="40.5" customHeight="1">
      <c r="H221" s="51"/>
      <c r="I221" s="51"/>
      <c r="L221" s="71"/>
    </row>
    <row r="222" spans="8:12" ht="24.75" customHeight="1">
      <c r="H222" s="51"/>
      <c r="I222" s="51"/>
      <c r="L222" s="71"/>
    </row>
    <row r="223" spans="8:12" ht="41.25" customHeight="1">
      <c r="H223" s="15"/>
      <c r="I223" s="51"/>
      <c r="L223" s="71"/>
    </row>
    <row r="224" spans="8:14" ht="51.75" customHeight="1">
      <c r="H224" s="15"/>
      <c r="I224" s="51"/>
      <c r="L224" s="71"/>
      <c r="N224" s="64"/>
    </row>
    <row r="225" spans="8:14" ht="42" customHeight="1">
      <c r="H225" s="51"/>
      <c r="I225" s="51"/>
      <c r="L225" s="71"/>
      <c r="N225" s="64"/>
    </row>
    <row r="226" spans="3:13" s="66" customFormat="1" ht="42" customHeight="1">
      <c r="C226" s="64"/>
      <c r="G226" s="64"/>
      <c r="H226" s="68"/>
      <c r="I226" s="51"/>
      <c r="J226" s="64"/>
      <c r="K226" s="64"/>
      <c r="L226" s="71"/>
      <c r="M226" s="64"/>
    </row>
    <row r="227" spans="3:13" s="66" customFormat="1" ht="42" customHeight="1">
      <c r="C227" s="64"/>
      <c r="G227" s="64"/>
      <c r="H227" s="64"/>
      <c r="I227" s="51"/>
      <c r="J227" s="64"/>
      <c r="K227" s="64"/>
      <c r="L227" s="64"/>
      <c r="M227" s="64"/>
    </row>
    <row r="228" spans="3:13" s="66" customFormat="1" ht="63.75" customHeight="1">
      <c r="C228" s="64"/>
      <c r="G228" s="64"/>
      <c r="H228" s="64"/>
      <c r="I228" s="70"/>
      <c r="J228" s="68"/>
      <c r="K228" s="68"/>
      <c r="L228" s="64"/>
      <c r="M228" s="64"/>
    </row>
    <row r="229" spans="3:13" s="66" customFormat="1" ht="42" customHeight="1">
      <c r="C229" s="64"/>
      <c r="G229" s="64"/>
      <c r="H229" s="64"/>
      <c r="I229" s="64"/>
      <c r="J229" s="64"/>
      <c r="K229" s="64"/>
      <c r="L229" s="64"/>
      <c r="M229" s="70"/>
    </row>
    <row r="230" ht="23.25" customHeight="1">
      <c r="N230" s="64"/>
    </row>
    <row r="231" spans="12:14" ht="27.75" customHeight="1">
      <c r="L231" s="68"/>
      <c r="N231" s="64"/>
    </row>
    <row r="232" ht="55.5" customHeight="1">
      <c r="N232" s="64"/>
    </row>
    <row r="233" spans="13:14" ht="57.75" customHeight="1">
      <c r="M233" s="68"/>
      <c r="N233" s="64"/>
    </row>
    <row r="234" ht="21.75" customHeight="1">
      <c r="N234" s="64"/>
    </row>
    <row r="235" ht="49.5" customHeight="1">
      <c r="N235" s="64"/>
    </row>
    <row r="236" ht="28.5" customHeight="1">
      <c r="N236" s="64"/>
    </row>
    <row r="237" ht="28.5" customHeight="1">
      <c r="N237" s="64"/>
    </row>
    <row r="238" ht="28.5" customHeight="1">
      <c r="N238" s="64"/>
    </row>
    <row r="239" ht="23.25" customHeight="1">
      <c r="N239" s="70"/>
    </row>
    <row r="240" ht="43.5" customHeight="1">
      <c r="N240" s="70"/>
    </row>
    <row r="241" ht="55.5" customHeight="1">
      <c r="N241" s="64"/>
    </row>
    <row r="242" ht="42.75" customHeight="1">
      <c r="N242" s="70"/>
    </row>
    <row r="243" ht="21.75" customHeight="1">
      <c r="N243" s="70"/>
    </row>
    <row r="244" ht="21.75" customHeight="1">
      <c r="N244" s="70"/>
    </row>
    <row r="245" spans="3:13" s="68" customFormat="1" ht="23.25" customHeight="1">
      <c r="C245" s="64"/>
      <c r="D245" s="66"/>
      <c r="E245" s="66"/>
      <c r="F245" s="66"/>
      <c r="G245" s="64"/>
      <c r="H245" s="64"/>
      <c r="I245" s="64"/>
      <c r="J245" s="64"/>
      <c r="K245" s="64"/>
      <c r="L245" s="64"/>
      <c r="M245" s="64"/>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C194:G194"/>
    <mergeCell ref="C2:F2"/>
    <mergeCell ref="C10:F10"/>
    <mergeCell ref="B14:G14"/>
    <mergeCell ref="C15:G15"/>
    <mergeCell ref="B59:G59"/>
    <mergeCell ref="G12:G13"/>
    <mergeCell ref="C5:G5"/>
    <mergeCell ref="C26:G26"/>
    <mergeCell ref="C37:G37"/>
    <mergeCell ref="C127:G127"/>
    <mergeCell ref="C138:G138"/>
    <mergeCell ref="B149:G149"/>
    <mergeCell ref="C150:G150"/>
    <mergeCell ref="C71:G71"/>
    <mergeCell ref="C82:G82"/>
    <mergeCell ref="C93:G93"/>
    <mergeCell ref="B104:G104"/>
    <mergeCell ref="C205:G205"/>
    <mergeCell ref="C48:G48"/>
    <mergeCell ref="G206:G207"/>
    <mergeCell ref="C172:G172"/>
    <mergeCell ref="C183:G183"/>
    <mergeCell ref="C6:G8"/>
    <mergeCell ref="C161:G161"/>
    <mergeCell ref="C60:G60"/>
    <mergeCell ref="C105:G105"/>
    <mergeCell ref="C116:G116"/>
  </mergeCells>
  <conditionalFormatting sqref="G24">
    <cfRule type="cellIs" priority="18" dxfId="25" operator="notEqual">
      <formula>$G$16</formula>
    </cfRule>
  </conditionalFormatting>
  <conditionalFormatting sqref="G35">
    <cfRule type="cellIs" priority="17" dxfId="25" operator="notEqual">
      <formula>$G$27</formula>
    </cfRule>
  </conditionalFormatting>
  <conditionalFormatting sqref="G46">
    <cfRule type="cellIs" priority="16" dxfId="25" operator="notEqual">
      <formula>$G$38</formula>
    </cfRule>
  </conditionalFormatting>
  <conditionalFormatting sqref="G57">
    <cfRule type="cellIs" priority="15" dxfId="25" operator="notEqual">
      <formula>$G$49</formula>
    </cfRule>
  </conditionalFormatting>
  <conditionalFormatting sqref="G69">
    <cfRule type="cellIs" priority="14" dxfId="25" operator="notEqual">
      <formula>$G$61</formula>
    </cfRule>
  </conditionalFormatting>
  <conditionalFormatting sqref="G80">
    <cfRule type="cellIs" priority="13" dxfId="25" operator="notEqual">
      <formula>$G$72</formula>
    </cfRule>
  </conditionalFormatting>
  <conditionalFormatting sqref="G91">
    <cfRule type="cellIs" priority="12" dxfId="25" operator="notEqual">
      <formula>$G$83</formula>
    </cfRule>
  </conditionalFormatting>
  <conditionalFormatting sqref="G102">
    <cfRule type="cellIs" priority="11" dxfId="25" operator="notEqual">
      <formula>$G$94</formula>
    </cfRule>
  </conditionalFormatting>
  <conditionalFormatting sqref="G114">
    <cfRule type="cellIs" priority="10" dxfId="25" operator="notEqual">
      <formula>$G$106</formula>
    </cfRule>
  </conditionalFormatting>
  <conditionalFormatting sqref="G125">
    <cfRule type="cellIs" priority="9" dxfId="25" operator="notEqual">
      <formula>$G$117</formula>
    </cfRule>
  </conditionalFormatting>
  <conditionalFormatting sqref="G136">
    <cfRule type="cellIs" priority="8" dxfId="25" operator="notEqual">
      <formula>$G$128</formula>
    </cfRule>
  </conditionalFormatting>
  <conditionalFormatting sqref="G147">
    <cfRule type="cellIs" priority="7" dxfId="25" operator="notEqual">
      <formula>$G$139</formula>
    </cfRule>
  </conditionalFormatting>
  <conditionalFormatting sqref="G159">
    <cfRule type="cellIs" priority="6" dxfId="25" operator="notEqual">
      <formula>$G$151</formula>
    </cfRule>
  </conditionalFormatting>
  <conditionalFormatting sqref="G170">
    <cfRule type="cellIs" priority="5" dxfId="25" operator="notEqual">
      <formula>$G$162</formula>
    </cfRule>
  </conditionalFormatting>
  <conditionalFormatting sqref="G181">
    <cfRule type="cellIs" priority="4" dxfId="25" operator="notEqual">
      <formula>$G$162</formula>
    </cfRule>
  </conditionalFormatting>
  <conditionalFormatting sqref="G192">
    <cfRule type="cellIs" priority="3" dxfId="25" operator="notEqual">
      <formula>$G$184</formula>
    </cfRule>
  </conditionalFormatting>
  <conditionalFormatting sqref="G203">
    <cfRule type="cellIs" priority="2" dxfId="25"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5">
      <selection activeCell="D10" sqref="D10"/>
    </sheetView>
  </sheetViews>
  <sheetFormatPr defaultColWidth="8.8515625" defaultRowHeight="15"/>
  <cols>
    <col min="1" max="1" width="8.8515625" style="0" customWidth="1"/>
    <col min="2" max="2" width="73.421875" style="0" customWidth="1"/>
  </cols>
  <sheetData>
    <row r="1" ht="15" thickBot="1"/>
    <row r="2" spans="2:6" ht="15" thickBot="1">
      <c r="B2" s="177" t="s">
        <v>582</v>
      </c>
      <c r="C2" s="1"/>
      <c r="D2" s="1"/>
      <c r="E2" s="1"/>
      <c r="F2" s="1"/>
    </row>
    <row r="3" ht="70.5" customHeight="1">
      <c r="B3" s="178" t="s">
        <v>591</v>
      </c>
    </row>
    <row r="4" ht="57.75">
      <c r="B4" s="175" t="s">
        <v>583</v>
      </c>
    </row>
    <row r="5" ht="14.25">
      <c r="B5" s="175"/>
    </row>
    <row r="6" ht="57.75">
      <c r="B6" s="174" t="s">
        <v>584</v>
      </c>
    </row>
    <row r="7" ht="14.25">
      <c r="B7" s="175"/>
    </row>
    <row r="8" ht="72">
      <c r="B8" s="174" t="s">
        <v>592</v>
      </c>
    </row>
    <row r="9" ht="14.25">
      <c r="B9" s="175"/>
    </row>
    <row r="10" ht="28.5">
      <c r="B10" s="175" t="s">
        <v>585</v>
      </c>
    </row>
    <row r="11" ht="14.25">
      <c r="B11" s="175"/>
    </row>
    <row r="12" ht="72">
      <c r="B12" s="174" t="s">
        <v>593</v>
      </c>
    </row>
    <row r="13" ht="14.25">
      <c r="B13" s="175"/>
    </row>
    <row r="14" ht="58.5" thickBot="1">
      <c r="B14" s="176" t="s">
        <v>586</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H21" sqref="H2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383" t="s">
        <v>372</v>
      </c>
      <c r="C2" s="384"/>
      <c r="D2" s="385"/>
    </row>
    <row r="3" spans="2:4" ht="15" thickBot="1">
      <c r="B3" s="386"/>
      <c r="C3" s="387"/>
      <c r="D3" s="388"/>
    </row>
    <row r="4" ht="15" thickBot="1"/>
    <row r="5" spans="2:4" ht="14.25">
      <c r="B5" s="374" t="s">
        <v>22</v>
      </c>
      <c r="C5" s="375"/>
      <c r="D5" s="376"/>
    </row>
    <row r="6" spans="2:4" ht="15" thickBot="1">
      <c r="B6" s="377"/>
      <c r="C6" s="378"/>
      <c r="D6" s="379"/>
    </row>
    <row r="7" spans="2:4" ht="14.25">
      <c r="B7" s="98" t="s">
        <v>23</v>
      </c>
      <c r="C7" s="372">
        <f>SUM('1) Tableau budgétaire 1'!D24:F24,'1) Tableau budgétaire 1'!D40:F40,'1) Tableau budgétaire 1'!D59:F59,'1) Tableau budgétaire 1'!D72:F72)</f>
        <v>265341.21</v>
      </c>
      <c r="D7" s="373"/>
    </row>
    <row r="8" spans="2:4" ht="14.25">
      <c r="B8" s="98" t="s">
        <v>370</v>
      </c>
      <c r="C8" s="370">
        <f>SUM(D10:D14)</f>
        <v>0</v>
      </c>
      <c r="D8" s="371"/>
    </row>
    <row r="9" spans="2:4" ht="14.25">
      <c r="B9" s="99" t="s">
        <v>364</v>
      </c>
      <c r="C9" s="100" t="s">
        <v>365</v>
      </c>
      <c r="D9" s="101" t="s">
        <v>366</v>
      </c>
    </row>
    <row r="10" spans="2:4" ht="35.25" customHeight="1">
      <c r="B10" s="127"/>
      <c r="C10" s="103"/>
      <c r="D10" s="104">
        <f>$C$7*C10</f>
        <v>0</v>
      </c>
    </row>
    <row r="11" spans="2:4" ht="35.25" customHeight="1">
      <c r="B11" s="127"/>
      <c r="C11" s="103"/>
      <c r="D11" s="104">
        <f>C7*C11</f>
        <v>0</v>
      </c>
    </row>
    <row r="12" spans="2:4" ht="35.25" customHeight="1">
      <c r="B12" s="128"/>
      <c r="C12" s="103"/>
      <c r="D12" s="104">
        <f>C7*C12</f>
        <v>0</v>
      </c>
    </row>
    <row r="13" spans="2:4" ht="35.25" customHeight="1">
      <c r="B13" s="128"/>
      <c r="C13" s="103"/>
      <c r="D13" s="104">
        <f>C7*C13</f>
        <v>0</v>
      </c>
    </row>
    <row r="14" spans="2:4" ht="35.25" customHeight="1" thickBot="1">
      <c r="B14" s="129"/>
      <c r="C14" s="103"/>
      <c r="D14" s="108">
        <f>C7*C14</f>
        <v>0</v>
      </c>
    </row>
    <row r="15" ht="15" thickBot="1"/>
    <row r="16" spans="2:4" ht="14.25">
      <c r="B16" s="374" t="s">
        <v>367</v>
      </c>
      <c r="C16" s="375"/>
      <c r="D16" s="376"/>
    </row>
    <row r="17" spans="2:4" ht="15" thickBot="1">
      <c r="B17" s="380"/>
      <c r="C17" s="381"/>
      <c r="D17" s="382"/>
    </row>
    <row r="18" spans="2:4" ht="14.25">
      <c r="B18" s="98" t="s">
        <v>23</v>
      </c>
      <c r="C18" s="372">
        <f>SUM('1) Tableau budgétaire 1'!D84:F84,'1) Tableau budgétaire 1'!D94:F94,'1) Tableau budgétaire 1'!D104:F104,'1) Tableau budgétaire 1'!D114:F114)</f>
        <v>44600</v>
      </c>
      <c r="D18" s="373"/>
    </row>
    <row r="19" spans="2:4" ht="14.25">
      <c r="B19" s="98" t="s">
        <v>370</v>
      </c>
      <c r="C19" s="370">
        <f>SUM(D21:D25)</f>
        <v>0</v>
      </c>
      <c r="D19" s="371"/>
    </row>
    <row r="20" spans="2:4" ht="14.25">
      <c r="B20" s="99" t="s">
        <v>364</v>
      </c>
      <c r="C20" s="100" t="s">
        <v>365</v>
      </c>
      <c r="D20" s="101" t="s">
        <v>366</v>
      </c>
    </row>
    <row r="21" spans="2:4" ht="35.25" customHeight="1">
      <c r="B21" s="102"/>
      <c r="C21" s="103"/>
      <c r="D21" s="104">
        <f>$C$18*C21</f>
        <v>0</v>
      </c>
    </row>
    <row r="22" spans="2:4" ht="35.25" customHeight="1">
      <c r="B22" s="105"/>
      <c r="C22" s="103"/>
      <c r="D22" s="104">
        <f>$C$18*C22</f>
        <v>0</v>
      </c>
    </row>
    <row r="23" spans="2:4" ht="35.25" customHeight="1">
      <c r="B23" s="106"/>
      <c r="C23" s="103"/>
      <c r="D23" s="104">
        <f>$C$18*C23</f>
        <v>0</v>
      </c>
    </row>
    <row r="24" spans="2:4" ht="35.25" customHeight="1">
      <c r="B24" s="106"/>
      <c r="C24" s="103"/>
      <c r="D24" s="104">
        <f>$C$18*C24</f>
        <v>0</v>
      </c>
    </row>
    <row r="25" spans="2:4" ht="35.25" customHeight="1" thickBot="1">
      <c r="B25" s="107"/>
      <c r="C25" s="103"/>
      <c r="D25" s="104">
        <f>$C$18*C25</f>
        <v>0</v>
      </c>
    </row>
    <row r="26" ht="15" thickBot="1"/>
    <row r="27" spans="2:4" ht="14.25">
      <c r="B27" s="374" t="s">
        <v>368</v>
      </c>
      <c r="C27" s="375"/>
      <c r="D27" s="376"/>
    </row>
    <row r="28" spans="2:4" ht="15" thickBot="1">
      <c r="B28" s="377"/>
      <c r="C28" s="378"/>
      <c r="D28" s="379"/>
    </row>
    <row r="29" spans="2:4" ht="14.25">
      <c r="B29" s="98" t="s">
        <v>23</v>
      </c>
      <c r="C29" s="372">
        <f>SUM('1) Tableau budgétaire 1'!D126:F126,'1) Tableau budgétaire 1'!D136:F136,'1) Tableau budgétaire 1'!D146:F146,'1) Tableau budgétaire 1'!D156:F156)</f>
        <v>0</v>
      </c>
      <c r="D29" s="373"/>
    </row>
    <row r="30" spans="2:4" ht="14.25">
      <c r="B30" s="98" t="s">
        <v>370</v>
      </c>
      <c r="C30" s="370">
        <f>SUM(D32:D36)</f>
        <v>0</v>
      </c>
      <c r="D30" s="371"/>
    </row>
    <row r="31" spans="2:4" ht="14.25">
      <c r="B31" s="99" t="s">
        <v>364</v>
      </c>
      <c r="C31" s="100" t="s">
        <v>365</v>
      </c>
      <c r="D31" s="101" t="s">
        <v>366</v>
      </c>
    </row>
    <row r="32" spans="2:4" ht="35.25" customHeight="1">
      <c r="B32" s="102"/>
      <c r="C32" s="103"/>
      <c r="D32" s="104">
        <f>$C$29*C32</f>
        <v>0</v>
      </c>
    </row>
    <row r="33" spans="2:4" ht="35.25" customHeight="1">
      <c r="B33" s="105"/>
      <c r="C33" s="103"/>
      <c r="D33" s="104">
        <f>$C$29*C33</f>
        <v>0</v>
      </c>
    </row>
    <row r="34" spans="2:4" ht="35.25" customHeight="1">
      <c r="B34" s="106"/>
      <c r="C34" s="103"/>
      <c r="D34" s="104">
        <f>$C$29*C34</f>
        <v>0</v>
      </c>
    </row>
    <row r="35" spans="2:4" ht="35.25" customHeight="1">
      <c r="B35" s="106"/>
      <c r="C35" s="103"/>
      <c r="D35" s="104">
        <f>$C$29*C35</f>
        <v>0</v>
      </c>
    </row>
    <row r="36" spans="2:4" ht="35.25" customHeight="1" thickBot="1">
      <c r="B36" s="107"/>
      <c r="C36" s="103"/>
      <c r="D36" s="104">
        <f>$C$29*C36</f>
        <v>0</v>
      </c>
    </row>
    <row r="37" ht="15" thickBot="1"/>
    <row r="38" spans="2:4" ht="14.25">
      <c r="B38" s="374" t="s">
        <v>369</v>
      </c>
      <c r="C38" s="375"/>
      <c r="D38" s="376"/>
    </row>
    <row r="39" spans="2:4" ht="15" thickBot="1">
      <c r="B39" s="377"/>
      <c r="C39" s="378"/>
      <c r="D39" s="379"/>
    </row>
    <row r="40" spans="2:4" ht="14.25">
      <c r="B40" s="98" t="s">
        <v>23</v>
      </c>
      <c r="C40" s="372">
        <f>SUM('1) Tableau budgétaire 1'!D168:F168,'1) Tableau budgétaire 1'!D178:F178,'1) Tableau budgétaire 1'!D188:F188,'1) Tableau budgétaire 1'!D198:F198)</f>
        <v>0</v>
      </c>
      <c r="D40" s="373"/>
    </row>
    <row r="41" spans="2:4" ht="14.25">
      <c r="B41" s="98" t="s">
        <v>370</v>
      </c>
      <c r="C41" s="370">
        <f>SUM(D43:D47)</f>
        <v>0</v>
      </c>
      <c r="D41" s="371"/>
    </row>
    <row r="42" spans="2:4" ht="14.25">
      <c r="B42" s="99" t="s">
        <v>364</v>
      </c>
      <c r="C42" s="100" t="s">
        <v>365</v>
      </c>
      <c r="D42" s="101" t="s">
        <v>366</v>
      </c>
    </row>
    <row r="43" spans="2:4" ht="35.25" customHeight="1">
      <c r="B43" s="102"/>
      <c r="C43" s="103"/>
      <c r="D43" s="104">
        <f>$C$40*C43</f>
        <v>0</v>
      </c>
    </row>
    <row r="44" spans="2:4" ht="35.25" customHeight="1">
      <c r="B44" s="105"/>
      <c r="C44" s="103"/>
      <c r="D44" s="104">
        <f>$C$40*C44</f>
        <v>0</v>
      </c>
    </row>
    <row r="45" spans="2:4" ht="35.25" customHeight="1">
      <c r="B45" s="106"/>
      <c r="C45" s="103"/>
      <c r="D45" s="104">
        <f>$C$40*C45</f>
        <v>0</v>
      </c>
    </row>
    <row r="46" spans="2:4" ht="35.25" customHeight="1">
      <c r="B46" s="106"/>
      <c r="C46" s="103"/>
      <c r="D46" s="104">
        <f>$C$40*C46</f>
        <v>0</v>
      </c>
    </row>
    <row r="47" spans="2:4" ht="35.25" customHeight="1" thickBot="1">
      <c r="B47" s="107"/>
      <c r="C47" s="103"/>
      <c r="D47" s="108">
        <f>$C$40*C47</f>
        <v>0</v>
      </c>
    </row>
  </sheetData>
  <sheetProtection sheet="1" objects="1" scenarios="1"/>
  <mergeCells count="17">
    <mergeCell ref="B17:D17"/>
    <mergeCell ref="C18:D18"/>
    <mergeCell ref="B2:D3"/>
    <mergeCell ref="C7:D7"/>
    <mergeCell ref="B6:D6"/>
    <mergeCell ref="B5:D5"/>
    <mergeCell ref="C8:D8"/>
    <mergeCell ref="B16:D16"/>
    <mergeCell ref="C41:D41"/>
    <mergeCell ref="C29:D29"/>
    <mergeCell ref="B38:D38"/>
    <mergeCell ref="B39:D39"/>
    <mergeCell ref="C40:D40"/>
    <mergeCell ref="C19:D19"/>
    <mergeCell ref="B27:D27"/>
    <mergeCell ref="B28:D28"/>
    <mergeCell ref="C30:D30"/>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theme="2" tint="-0.4999699890613556"/>
  </sheetPr>
  <dimension ref="B2:F24"/>
  <sheetViews>
    <sheetView showGridLines="0" zoomScale="80" zoomScaleNormal="80" zoomScalePageLayoutView="0" workbookViewId="0" topLeftCell="A15">
      <selection activeCell="A1" sqref="A1"/>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 thickBot="1"/>
    <row r="2" spans="2:6" s="91" customFormat="1" ht="15">
      <c r="B2" s="392" t="s">
        <v>14</v>
      </c>
      <c r="C2" s="393"/>
      <c r="D2" s="393"/>
      <c r="E2" s="393"/>
      <c r="F2" s="394"/>
    </row>
    <row r="3" spans="2:6" s="91" customFormat="1" ht="15.75" thickBot="1">
      <c r="B3" s="395"/>
      <c r="C3" s="396"/>
      <c r="D3" s="396"/>
      <c r="E3" s="396"/>
      <c r="F3" s="397"/>
    </row>
    <row r="4" s="91" customFormat="1" ht="15.75" thickBot="1"/>
    <row r="5" spans="2:6" s="91" customFormat="1" ht="15.75" thickBot="1">
      <c r="B5" s="348" t="s">
        <v>7</v>
      </c>
      <c r="C5" s="349"/>
      <c r="D5" s="349"/>
      <c r="E5" s="349"/>
      <c r="F5" s="350"/>
    </row>
    <row r="6" spans="2:6" s="91" customFormat="1" ht="15">
      <c r="B6" s="87"/>
      <c r="C6" s="72" t="s">
        <v>12</v>
      </c>
      <c r="D6" s="72" t="s">
        <v>15</v>
      </c>
      <c r="E6" s="72" t="s">
        <v>16</v>
      </c>
      <c r="F6" s="354" t="s">
        <v>7</v>
      </c>
    </row>
    <row r="7" spans="2:6" s="91" customFormat="1" ht="15">
      <c r="B7" s="87"/>
      <c r="C7" s="65" t="str">
        <f>'1) Tableau budgétaire 1'!D13</f>
        <v>UNDP</v>
      </c>
      <c r="D7" s="65">
        <f>'1) Tableau budgétaire 1'!E13</f>
        <v>0</v>
      </c>
      <c r="E7" s="65">
        <f>'1) Tableau budgétaire 1'!F13</f>
        <v>0</v>
      </c>
      <c r="F7" s="355"/>
    </row>
    <row r="8" spans="2:6" s="91" customFormat="1" ht="30.75">
      <c r="B8" s="24" t="s">
        <v>0</v>
      </c>
      <c r="C8" s="88">
        <f>'2) Tableau budgétaire 2'!D208</f>
        <v>755891.108999</v>
      </c>
      <c r="D8" s="88">
        <f>'2) Tableau budgétaire 2'!E208</f>
        <v>0</v>
      </c>
      <c r="E8" s="88">
        <f>'2) Tableau budgétaire 2'!F208</f>
        <v>0</v>
      </c>
      <c r="F8" s="85">
        <f aca="true" t="shared" si="0" ref="F8:F15">SUM(C8:E8)</f>
        <v>755891.108999</v>
      </c>
    </row>
    <row r="9" spans="2:6" s="91" customFormat="1" ht="46.5">
      <c r="B9" s="24" t="s">
        <v>1</v>
      </c>
      <c r="C9" s="88">
        <f>'2) Tableau budgétaire 2'!D209</f>
        <v>28000</v>
      </c>
      <c r="D9" s="88">
        <f>'2) Tableau budgétaire 2'!E209</f>
        <v>0</v>
      </c>
      <c r="E9" s="88">
        <f>'2) Tableau budgétaire 2'!F209</f>
        <v>0</v>
      </c>
      <c r="F9" s="86">
        <f t="shared" si="0"/>
        <v>28000</v>
      </c>
    </row>
    <row r="10" spans="2:6" s="91" customFormat="1" ht="61.5">
      <c r="B10" s="24" t="s">
        <v>2</v>
      </c>
      <c r="C10" s="88">
        <f>'2) Tableau budgétaire 2'!D210</f>
        <v>88906</v>
      </c>
      <c r="D10" s="88">
        <f>'2) Tableau budgétaire 2'!E210</f>
        <v>0</v>
      </c>
      <c r="E10" s="88">
        <f>'2) Tableau budgétaire 2'!F210</f>
        <v>0</v>
      </c>
      <c r="F10" s="86">
        <f t="shared" si="0"/>
        <v>88906</v>
      </c>
    </row>
    <row r="11" spans="2:6" s="91" customFormat="1" ht="30.75">
      <c r="B11" s="39" t="s">
        <v>3</v>
      </c>
      <c r="C11" s="88">
        <f>'2) Tableau budgétaire 2'!D211</f>
        <v>181200</v>
      </c>
      <c r="D11" s="88">
        <f>'2) Tableau budgétaire 2'!E211</f>
        <v>0</v>
      </c>
      <c r="E11" s="88">
        <f>'2) Tableau budgétaire 2'!F211</f>
        <v>0</v>
      </c>
      <c r="F11" s="86">
        <f t="shared" si="0"/>
        <v>181200</v>
      </c>
    </row>
    <row r="12" spans="2:6" s="91" customFormat="1" ht="15">
      <c r="B12" s="24" t="s">
        <v>6</v>
      </c>
      <c r="C12" s="88">
        <f>'2) Tableau budgétaire 2'!D212</f>
        <v>129364.651001</v>
      </c>
      <c r="D12" s="88">
        <f>'2) Tableau budgétaire 2'!E212</f>
        <v>0</v>
      </c>
      <c r="E12" s="88">
        <f>'2) Tableau budgétaire 2'!F212</f>
        <v>0</v>
      </c>
      <c r="F12" s="86">
        <f t="shared" si="0"/>
        <v>129364.651001</v>
      </c>
    </row>
    <row r="13" spans="2:6" s="91" customFormat="1" ht="46.5">
      <c r="B13" s="24" t="s">
        <v>4</v>
      </c>
      <c r="C13" s="88">
        <f>'2) Tableau budgétaire 2'!D213</f>
        <v>0</v>
      </c>
      <c r="D13" s="88">
        <f>'2) Tableau budgétaire 2'!E213</f>
        <v>0</v>
      </c>
      <c r="E13" s="88">
        <f>'2) Tableau budgétaire 2'!F213</f>
        <v>0</v>
      </c>
      <c r="F13" s="86">
        <f t="shared" si="0"/>
        <v>0</v>
      </c>
    </row>
    <row r="14" spans="2:6" s="91" customFormat="1" ht="31.5" thickBot="1">
      <c r="B14" s="184" t="s">
        <v>20</v>
      </c>
      <c r="C14" s="185">
        <f>'2) Tableau budgétaire 2'!D214</f>
        <v>54956</v>
      </c>
      <c r="D14" s="185">
        <f>'2) Tableau budgétaire 2'!E214</f>
        <v>0</v>
      </c>
      <c r="E14" s="185">
        <f>'2) Tableau budgétaire 2'!F214</f>
        <v>0</v>
      </c>
      <c r="F14" s="186">
        <f t="shared" si="0"/>
        <v>54956</v>
      </c>
    </row>
    <row r="15" spans="2:6" s="91" customFormat="1" ht="30" customHeight="1">
      <c r="B15" s="189" t="s">
        <v>595</v>
      </c>
      <c r="C15" s="190">
        <f>SUM(C8:C14)</f>
        <v>1238317.76</v>
      </c>
      <c r="D15" s="190">
        <f>SUM(D8:D14)</f>
        <v>0</v>
      </c>
      <c r="E15" s="190">
        <f>SUM(E8:E14)</f>
        <v>0</v>
      </c>
      <c r="F15" s="191">
        <f t="shared" si="0"/>
        <v>1238317.76</v>
      </c>
    </row>
    <row r="16" spans="2:6" s="91" customFormat="1" ht="22.5" customHeight="1">
      <c r="B16" s="180" t="s">
        <v>594</v>
      </c>
      <c r="C16" s="181">
        <f>C15*0.07</f>
        <v>86682.24320000001</v>
      </c>
      <c r="D16" s="181">
        <f>D15*0.07</f>
        <v>0</v>
      </c>
      <c r="E16" s="181">
        <f>E15*0.07</f>
        <v>0</v>
      </c>
      <c r="F16" s="187">
        <f>F15*0.07</f>
        <v>86682.24320000001</v>
      </c>
    </row>
    <row r="17" spans="2:6" s="91" customFormat="1" ht="30" customHeight="1" thickBot="1">
      <c r="B17" s="182" t="s">
        <v>13</v>
      </c>
      <c r="C17" s="183">
        <f>C15+C16</f>
        <v>1325000.0032</v>
      </c>
      <c r="D17" s="183">
        <f>D15+D16</f>
        <v>0</v>
      </c>
      <c r="E17" s="183">
        <f>E15+E16</f>
        <v>0</v>
      </c>
      <c r="F17" s="188">
        <f>F15+F16</f>
        <v>1325000.0032</v>
      </c>
    </row>
    <row r="18" s="91" customFormat="1" ht="15.75" thickBot="1"/>
    <row r="19" spans="2:6" s="91" customFormat="1" ht="15">
      <c r="B19" s="389" t="s">
        <v>8</v>
      </c>
      <c r="C19" s="390"/>
      <c r="D19" s="390"/>
      <c r="E19" s="390"/>
      <c r="F19" s="391"/>
    </row>
    <row r="20" spans="2:6" ht="15">
      <c r="B20" s="33"/>
      <c r="C20" s="31" t="s">
        <v>17</v>
      </c>
      <c r="D20" s="31" t="s">
        <v>18</v>
      </c>
      <c r="E20" s="31" t="s">
        <v>19</v>
      </c>
      <c r="F20" s="34" t="s">
        <v>10</v>
      </c>
    </row>
    <row r="21" spans="2:6" ht="15">
      <c r="B21" s="33"/>
      <c r="C21" s="31" t="str">
        <f>'1) Tableau budgétaire 1'!D13</f>
        <v>UNDP</v>
      </c>
      <c r="D21" s="31">
        <f>'1) Tableau budgétaire 1'!E13</f>
        <v>0</v>
      </c>
      <c r="E21" s="31">
        <f>'1) Tableau budgétaire 1'!F13</f>
        <v>0</v>
      </c>
      <c r="F21" s="34"/>
    </row>
    <row r="22" spans="2:6" ht="23.25" customHeight="1">
      <c r="B22" s="32" t="s">
        <v>9</v>
      </c>
      <c r="C22" s="30">
        <f>'1) Tableau budgétaire 1'!D224</f>
        <v>927500.0022400001</v>
      </c>
      <c r="D22" s="30">
        <f>'1) Tableau budgétaire 1'!E224</f>
        <v>0</v>
      </c>
      <c r="E22" s="30">
        <f>'1) Tableau budgétaire 1'!F224</f>
        <v>0</v>
      </c>
      <c r="F22" s="9">
        <f>'1) Tableau budgétaire 1'!H224</f>
        <v>0.7</v>
      </c>
    </row>
    <row r="23" spans="2:6" ht="24.75" customHeight="1">
      <c r="B23" s="32" t="s">
        <v>11</v>
      </c>
      <c r="C23" s="30">
        <f>'1) Tableau budgétaire 1'!D225</f>
        <v>397500.00096000003</v>
      </c>
      <c r="D23" s="30">
        <f>'1) Tableau budgétaire 1'!E225</f>
        <v>0</v>
      </c>
      <c r="E23" s="30">
        <f>'1) Tableau budgétaire 1'!F225</f>
        <v>0</v>
      </c>
      <c r="F23" s="9">
        <f>'1) Tableau budgétaire 1'!H225</f>
        <v>0.3</v>
      </c>
    </row>
    <row r="24" spans="2:6" ht="24.75" customHeight="1" thickBot="1">
      <c r="B24" s="10" t="s">
        <v>602</v>
      </c>
      <c r="C24" s="35">
        <f>'1) Tableau budgétaire 1'!D226</f>
        <v>0</v>
      </c>
      <c r="D24" s="35">
        <f>'1) Tableau budgétaire 1'!E226</f>
        <v>0</v>
      </c>
      <c r="E24" s="35">
        <f>'1) Tableau budgétaire 1'!F226</f>
        <v>0</v>
      </c>
      <c r="F24" s="11">
        <f>'1) Tableau budgétaire 1'!H226</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60">
        <v>0</v>
      </c>
    </row>
    <row r="2" ht="14.25">
      <c r="A2" s="160">
        <v>0.2</v>
      </c>
    </row>
    <row r="3" ht="14.25">
      <c r="A3" s="160">
        <v>0.4</v>
      </c>
    </row>
    <row r="4" ht="14.25">
      <c r="A4" s="160">
        <v>0.6</v>
      </c>
    </row>
    <row r="5" ht="14.25">
      <c r="A5" s="160">
        <v>0.8</v>
      </c>
    </row>
    <row r="6" ht="14.25">
      <c r="A6" s="160">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92" t="s">
        <v>24</v>
      </c>
      <c r="B1" s="93" t="s">
        <v>25</v>
      </c>
    </row>
    <row r="2" spans="1:2" ht="14.25">
      <c r="A2" s="94" t="s">
        <v>26</v>
      </c>
      <c r="B2" s="95" t="s">
        <v>27</v>
      </c>
    </row>
    <row r="3" spans="1:2" ht="14.25">
      <c r="A3" s="94" t="s">
        <v>28</v>
      </c>
      <c r="B3" s="95" t="s">
        <v>29</v>
      </c>
    </row>
    <row r="4" spans="1:2" ht="14.25">
      <c r="A4" s="94" t="s">
        <v>30</v>
      </c>
      <c r="B4" s="95" t="s">
        <v>31</v>
      </c>
    </row>
    <row r="5" spans="1:2" ht="14.25">
      <c r="A5" s="94" t="s">
        <v>32</v>
      </c>
      <c r="B5" s="95" t="s">
        <v>33</v>
      </c>
    </row>
    <row r="6" spans="1:2" ht="14.25">
      <c r="A6" s="94" t="s">
        <v>34</v>
      </c>
      <c r="B6" s="95" t="s">
        <v>35</v>
      </c>
    </row>
    <row r="7" spans="1:2" ht="14.25">
      <c r="A7" s="94" t="s">
        <v>36</v>
      </c>
      <c r="B7" s="95" t="s">
        <v>37</v>
      </c>
    </row>
    <row r="8" spans="1:2" ht="14.25">
      <c r="A8" s="94" t="s">
        <v>38</v>
      </c>
      <c r="B8" s="95" t="s">
        <v>39</v>
      </c>
    </row>
    <row r="9" spans="1:2" ht="14.25">
      <c r="A9" s="94" t="s">
        <v>40</v>
      </c>
      <c r="B9" s="95" t="s">
        <v>41</v>
      </c>
    </row>
    <row r="10" spans="1:2" ht="14.25">
      <c r="A10" s="94" t="s">
        <v>42</v>
      </c>
      <c r="B10" s="95" t="s">
        <v>43</v>
      </c>
    </row>
    <row r="11" spans="1:2" ht="14.25">
      <c r="A11" s="94" t="s">
        <v>44</v>
      </c>
      <c r="B11" s="95" t="s">
        <v>45</v>
      </c>
    </row>
    <row r="12" spans="1:2" ht="14.25">
      <c r="A12" s="94" t="s">
        <v>46</v>
      </c>
      <c r="B12" s="95" t="s">
        <v>47</v>
      </c>
    </row>
    <row r="13" spans="1:2" ht="14.25">
      <c r="A13" s="94" t="s">
        <v>48</v>
      </c>
      <c r="B13" s="95" t="s">
        <v>49</v>
      </c>
    </row>
    <row r="14" spans="1:2" ht="14.25">
      <c r="A14" s="94" t="s">
        <v>50</v>
      </c>
      <c r="B14" s="95" t="s">
        <v>51</v>
      </c>
    </row>
    <row r="15" spans="1:2" ht="14.25">
      <c r="A15" s="94" t="s">
        <v>52</v>
      </c>
      <c r="B15" s="95" t="s">
        <v>53</v>
      </c>
    </row>
    <row r="16" spans="1:2" ht="14.25">
      <c r="A16" s="94" t="s">
        <v>54</v>
      </c>
      <c r="B16" s="95" t="s">
        <v>55</v>
      </c>
    </row>
    <row r="17" spans="1:2" ht="14.25">
      <c r="A17" s="94" t="s">
        <v>56</v>
      </c>
      <c r="B17" s="95" t="s">
        <v>57</v>
      </c>
    </row>
    <row r="18" spans="1:2" ht="14.25">
      <c r="A18" s="94" t="s">
        <v>58</v>
      </c>
      <c r="B18" s="95" t="s">
        <v>59</v>
      </c>
    </row>
    <row r="19" spans="1:2" ht="14.25">
      <c r="A19" s="94" t="s">
        <v>60</v>
      </c>
      <c r="B19" s="95" t="s">
        <v>61</v>
      </c>
    </row>
    <row r="20" spans="1:2" ht="14.25">
      <c r="A20" s="94" t="s">
        <v>62</v>
      </c>
      <c r="B20" s="95" t="s">
        <v>63</v>
      </c>
    </row>
    <row r="21" spans="1:2" ht="14.25">
      <c r="A21" s="94" t="s">
        <v>64</v>
      </c>
      <c r="B21" s="95" t="s">
        <v>65</v>
      </c>
    </row>
    <row r="22" spans="1:2" ht="14.25">
      <c r="A22" s="94" t="s">
        <v>66</v>
      </c>
      <c r="B22" s="95" t="s">
        <v>67</v>
      </c>
    </row>
    <row r="23" spans="1:2" ht="14.25">
      <c r="A23" s="94" t="s">
        <v>68</v>
      </c>
      <c r="B23" s="95" t="s">
        <v>69</v>
      </c>
    </row>
    <row r="24" spans="1:2" ht="14.25">
      <c r="A24" s="94" t="s">
        <v>70</v>
      </c>
      <c r="B24" s="95" t="s">
        <v>71</v>
      </c>
    </row>
    <row r="25" spans="1:2" ht="14.25">
      <c r="A25" s="94" t="s">
        <v>72</v>
      </c>
      <c r="B25" s="95" t="s">
        <v>73</v>
      </c>
    </row>
    <row r="26" spans="1:2" ht="14.25">
      <c r="A26" s="94" t="s">
        <v>74</v>
      </c>
      <c r="B26" s="95" t="s">
        <v>75</v>
      </c>
    </row>
    <row r="27" spans="1:2" ht="14.25">
      <c r="A27" s="94" t="s">
        <v>76</v>
      </c>
      <c r="B27" s="95" t="s">
        <v>77</v>
      </c>
    </row>
    <row r="28" spans="1:2" ht="14.25">
      <c r="A28" s="94" t="s">
        <v>78</v>
      </c>
      <c r="B28" s="95" t="s">
        <v>79</v>
      </c>
    </row>
    <row r="29" spans="1:2" ht="14.25">
      <c r="A29" s="94" t="s">
        <v>80</v>
      </c>
      <c r="B29" s="95" t="s">
        <v>81</v>
      </c>
    </row>
    <row r="30" spans="1:2" ht="14.25">
      <c r="A30" s="94" t="s">
        <v>82</v>
      </c>
      <c r="B30" s="95" t="s">
        <v>83</v>
      </c>
    </row>
    <row r="31" spans="1:2" ht="14.25">
      <c r="A31" s="94" t="s">
        <v>84</v>
      </c>
      <c r="B31" s="95" t="s">
        <v>85</v>
      </c>
    </row>
    <row r="32" spans="1:2" ht="14.25">
      <c r="A32" s="94" t="s">
        <v>86</v>
      </c>
      <c r="B32" s="95" t="s">
        <v>87</v>
      </c>
    </row>
    <row r="33" spans="1:2" ht="14.25">
      <c r="A33" s="94" t="s">
        <v>88</v>
      </c>
      <c r="B33" s="95" t="s">
        <v>89</v>
      </c>
    </row>
    <row r="34" spans="1:2" ht="14.25">
      <c r="A34" s="94" t="s">
        <v>90</v>
      </c>
      <c r="B34" s="95" t="s">
        <v>91</v>
      </c>
    </row>
    <row r="35" spans="1:2" ht="14.25">
      <c r="A35" s="94" t="s">
        <v>92</v>
      </c>
      <c r="B35" s="95" t="s">
        <v>93</v>
      </c>
    </row>
    <row r="36" spans="1:2" ht="14.25">
      <c r="A36" s="94" t="s">
        <v>94</v>
      </c>
      <c r="B36" s="95" t="s">
        <v>95</v>
      </c>
    </row>
    <row r="37" spans="1:2" ht="14.25">
      <c r="A37" s="94" t="s">
        <v>96</v>
      </c>
      <c r="B37" s="95" t="s">
        <v>97</v>
      </c>
    </row>
    <row r="38" spans="1:2" ht="14.25">
      <c r="A38" s="94" t="s">
        <v>98</v>
      </c>
      <c r="B38" s="95" t="s">
        <v>99</v>
      </c>
    </row>
    <row r="39" spans="1:2" ht="14.25">
      <c r="A39" s="94" t="s">
        <v>100</v>
      </c>
      <c r="B39" s="95" t="s">
        <v>101</v>
      </c>
    </row>
    <row r="40" spans="1:2" ht="14.25">
      <c r="A40" s="94" t="s">
        <v>102</v>
      </c>
      <c r="B40" s="95" t="s">
        <v>103</v>
      </c>
    </row>
    <row r="41" spans="1:2" ht="14.25">
      <c r="A41" s="94" t="s">
        <v>104</v>
      </c>
      <c r="B41" s="95" t="s">
        <v>105</v>
      </c>
    </row>
    <row r="42" spans="1:2" ht="14.25">
      <c r="A42" s="94" t="s">
        <v>106</v>
      </c>
      <c r="B42" s="95" t="s">
        <v>107</v>
      </c>
    </row>
    <row r="43" spans="1:2" ht="14.25">
      <c r="A43" s="94" t="s">
        <v>108</v>
      </c>
      <c r="B43" s="95" t="s">
        <v>109</v>
      </c>
    </row>
    <row r="44" spans="1:2" ht="14.25">
      <c r="A44" s="94" t="s">
        <v>110</v>
      </c>
      <c r="B44" s="95" t="s">
        <v>111</v>
      </c>
    </row>
    <row r="45" spans="1:2" ht="14.25">
      <c r="A45" s="94" t="s">
        <v>112</v>
      </c>
      <c r="B45" s="95" t="s">
        <v>113</v>
      </c>
    </row>
    <row r="46" spans="1:2" ht="14.25">
      <c r="A46" s="94" t="s">
        <v>114</v>
      </c>
      <c r="B46" s="95" t="s">
        <v>115</v>
      </c>
    </row>
    <row r="47" spans="1:2" ht="14.25">
      <c r="A47" s="94" t="s">
        <v>116</v>
      </c>
      <c r="B47" s="95" t="s">
        <v>117</v>
      </c>
    </row>
    <row r="48" spans="1:2" ht="14.25">
      <c r="A48" s="94" t="s">
        <v>118</v>
      </c>
      <c r="B48" s="95" t="s">
        <v>119</v>
      </c>
    </row>
    <row r="49" spans="1:2" ht="14.25">
      <c r="A49" s="94" t="s">
        <v>120</v>
      </c>
      <c r="B49" s="95" t="s">
        <v>121</v>
      </c>
    </row>
    <row r="50" spans="1:2" ht="14.25">
      <c r="A50" s="94" t="s">
        <v>122</v>
      </c>
      <c r="B50" s="95" t="s">
        <v>123</v>
      </c>
    </row>
    <row r="51" spans="1:2" ht="14.25">
      <c r="A51" s="94" t="s">
        <v>124</v>
      </c>
      <c r="B51" s="95" t="s">
        <v>125</v>
      </c>
    </row>
    <row r="52" spans="1:2" ht="14.25">
      <c r="A52" s="94" t="s">
        <v>126</v>
      </c>
      <c r="B52" s="95" t="s">
        <v>127</v>
      </c>
    </row>
    <row r="53" spans="1:2" ht="14.25">
      <c r="A53" s="94" t="s">
        <v>128</v>
      </c>
      <c r="B53" s="95" t="s">
        <v>129</v>
      </c>
    </row>
    <row r="54" spans="1:2" ht="14.25">
      <c r="A54" s="94" t="s">
        <v>130</v>
      </c>
      <c r="B54" s="95" t="s">
        <v>131</v>
      </c>
    </row>
    <row r="55" spans="1:2" ht="14.25">
      <c r="A55" s="94" t="s">
        <v>132</v>
      </c>
      <c r="B55" s="95" t="s">
        <v>133</v>
      </c>
    </row>
    <row r="56" spans="1:2" ht="14.25">
      <c r="A56" s="94" t="s">
        <v>134</v>
      </c>
      <c r="B56" s="95" t="s">
        <v>135</v>
      </c>
    </row>
    <row r="57" spans="1:2" ht="14.25">
      <c r="A57" s="94" t="s">
        <v>136</v>
      </c>
      <c r="B57" s="95" t="s">
        <v>137</v>
      </c>
    </row>
    <row r="58" spans="1:2" ht="14.25">
      <c r="A58" s="94" t="s">
        <v>138</v>
      </c>
      <c r="B58" s="95" t="s">
        <v>139</v>
      </c>
    </row>
    <row r="59" spans="1:2" ht="14.25">
      <c r="A59" s="94" t="s">
        <v>140</v>
      </c>
      <c r="B59" s="95" t="s">
        <v>141</v>
      </c>
    </row>
    <row r="60" spans="1:2" ht="14.25">
      <c r="A60" s="94" t="s">
        <v>142</v>
      </c>
      <c r="B60" s="95" t="s">
        <v>143</v>
      </c>
    </row>
    <row r="61" spans="1:2" ht="14.25">
      <c r="A61" s="94" t="s">
        <v>144</v>
      </c>
      <c r="B61" s="95" t="s">
        <v>145</v>
      </c>
    </row>
    <row r="62" spans="1:2" ht="14.25">
      <c r="A62" s="94" t="s">
        <v>146</v>
      </c>
      <c r="B62" s="95" t="s">
        <v>147</v>
      </c>
    </row>
    <row r="63" spans="1:2" ht="14.25">
      <c r="A63" s="94" t="s">
        <v>148</v>
      </c>
      <c r="B63" s="95" t="s">
        <v>149</v>
      </c>
    </row>
    <row r="64" spans="1:2" ht="14.25">
      <c r="A64" s="94" t="s">
        <v>150</v>
      </c>
      <c r="B64" s="95" t="s">
        <v>151</v>
      </c>
    </row>
    <row r="65" spans="1:2" ht="14.25">
      <c r="A65" s="94" t="s">
        <v>152</v>
      </c>
      <c r="B65" s="95" t="s">
        <v>153</v>
      </c>
    </row>
    <row r="66" spans="1:2" ht="14.25">
      <c r="A66" s="94" t="s">
        <v>154</v>
      </c>
      <c r="B66" s="95" t="s">
        <v>155</v>
      </c>
    </row>
    <row r="67" spans="1:2" ht="14.25">
      <c r="A67" s="94" t="s">
        <v>156</v>
      </c>
      <c r="B67" s="95" t="s">
        <v>157</v>
      </c>
    </row>
    <row r="68" spans="1:2" ht="14.25">
      <c r="A68" s="94" t="s">
        <v>158</v>
      </c>
      <c r="B68" s="95" t="s">
        <v>159</v>
      </c>
    </row>
    <row r="69" spans="1:2" ht="14.25">
      <c r="A69" s="94" t="s">
        <v>160</v>
      </c>
      <c r="B69" s="95" t="s">
        <v>161</v>
      </c>
    </row>
    <row r="70" spans="1:2" ht="14.25">
      <c r="A70" s="94" t="s">
        <v>162</v>
      </c>
      <c r="B70" s="95" t="s">
        <v>163</v>
      </c>
    </row>
    <row r="71" spans="1:2" ht="14.25">
      <c r="A71" s="94" t="s">
        <v>164</v>
      </c>
      <c r="B71" s="95" t="s">
        <v>165</v>
      </c>
    </row>
    <row r="72" spans="1:2" ht="14.25">
      <c r="A72" s="94" t="s">
        <v>166</v>
      </c>
      <c r="B72" s="95" t="s">
        <v>167</v>
      </c>
    </row>
    <row r="73" spans="1:2" ht="14.25">
      <c r="A73" s="94" t="s">
        <v>168</v>
      </c>
      <c r="B73" s="95" t="s">
        <v>169</v>
      </c>
    </row>
    <row r="74" spans="1:2" ht="14.25">
      <c r="A74" s="94" t="s">
        <v>170</v>
      </c>
      <c r="B74" s="95" t="s">
        <v>171</v>
      </c>
    </row>
    <row r="75" spans="1:2" ht="14.25">
      <c r="A75" s="94" t="s">
        <v>172</v>
      </c>
      <c r="B75" s="96" t="s">
        <v>173</v>
      </c>
    </row>
    <row r="76" spans="1:2" ht="14.25">
      <c r="A76" s="94" t="s">
        <v>174</v>
      </c>
      <c r="B76" s="96" t="s">
        <v>175</v>
      </c>
    </row>
    <row r="77" spans="1:2" ht="14.25">
      <c r="A77" s="94" t="s">
        <v>176</v>
      </c>
      <c r="B77" s="96" t="s">
        <v>177</v>
      </c>
    </row>
    <row r="78" spans="1:2" ht="14.25">
      <c r="A78" s="94" t="s">
        <v>178</v>
      </c>
      <c r="B78" s="96" t="s">
        <v>179</v>
      </c>
    </row>
    <row r="79" spans="1:2" ht="14.25">
      <c r="A79" s="94" t="s">
        <v>180</v>
      </c>
      <c r="B79" s="96" t="s">
        <v>181</v>
      </c>
    </row>
    <row r="80" spans="1:2" ht="14.25">
      <c r="A80" s="94" t="s">
        <v>182</v>
      </c>
      <c r="B80" s="96" t="s">
        <v>183</v>
      </c>
    </row>
    <row r="81" spans="1:2" ht="14.25">
      <c r="A81" s="94" t="s">
        <v>184</v>
      </c>
      <c r="B81" s="96" t="s">
        <v>185</v>
      </c>
    </row>
    <row r="82" spans="1:2" ht="14.25">
      <c r="A82" s="94" t="s">
        <v>186</v>
      </c>
      <c r="B82" s="96" t="s">
        <v>187</v>
      </c>
    </row>
    <row r="83" spans="1:2" ht="14.25">
      <c r="A83" s="94" t="s">
        <v>188</v>
      </c>
      <c r="B83" s="96" t="s">
        <v>189</v>
      </c>
    </row>
    <row r="84" spans="1:2" ht="14.25">
      <c r="A84" s="94" t="s">
        <v>190</v>
      </c>
      <c r="B84" s="96" t="s">
        <v>191</v>
      </c>
    </row>
    <row r="85" spans="1:2" ht="14.25">
      <c r="A85" s="94" t="s">
        <v>192</v>
      </c>
      <c r="B85" s="96" t="s">
        <v>193</v>
      </c>
    </row>
    <row r="86" spans="1:2" ht="14.25">
      <c r="A86" s="94" t="s">
        <v>194</v>
      </c>
      <c r="B86" s="96" t="s">
        <v>195</v>
      </c>
    </row>
    <row r="87" spans="1:2" ht="14.25">
      <c r="A87" s="94" t="s">
        <v>196</v>
      </c>
      <c r="B87" s="96" t="s">
        <v>197</v>
      </c>
    </row>
    <row r="88" spans="1:2" ht="14.25">
      <c r="A88" s="94" t="s">
        <v>198</v>
      </c>
      <c r="B88" s="96" t="s">
        <v>199</v>
      </c>
    </row>
    <row r="89" spans="1:2" ht="14.25">
      <c r="A89" s="94" t="s">
        <v>200</v>
      </c>
      <c r="B89" s="96" t="s">
        <v>201</v>
      </c>
    </row>
    <row r="90" spans="1:2" ht="14.25">
      <c r="A90" s="94" t="s">
        <v>202</v>
      </c>
      <c r="B90" s="96" t="s">
        <v>203</v>
      </c>
    </row>
    <row r="91" spans="1:2" ht="14.25">
      <c r="A91" s="94" t="s">
        <v>204</v>
      </c>
      <c r="B91" s="96" t="s">
        <v>205</v>
      </c>
    </row>
    <row r="92" spans="1:2" ht="14.25">
      <c r="A92" s="94" t="s">
        <v>206</v>
      </c>
      <c r="B92" s="96" t="s">
        <v>207</v>
      </c>
    </row>
    <row r="93" spans="1:2" ht="14.25">
      <c r="A93" s="94" t="s">
        <v>208</v>
      </c>
      <c r="B93" s="96" t="s">
        <v>209</v>
      </c>
    </row>
    <row r="94" spans="1:2" ht="14.25">
      <c r="A94" s="94" t="s">
        <v>210</v>
      </c>
      <c r="B94" s="96" t="s">
        <v>211</v>
      </c>
    </row>
    <row r="95" spans="1:2" ht="14.25">
      <c r="A95" s="94" t="s">
        <v>212</v>
      </c>
      <c r="B95" s="96" t="s">
        <v>213</v>
      </c>
    </row>
    <row r="96" spans="1:2" ht="14.25">
      <c r="A96" s="94" t="s">
        <v>214</v>
      </c>
      <c r="B96" s="96" t="s">
        <v>215</v>
      </c>
    </row>
    <row r="97" spans="1:2" ht="14.25">
      <c r="A97" s="94" t="s">
        <v>216</v>
      </c>
      <c r="B97" s="96" t="s">
        <v>217</v>
      </c>
    </row>
    <row r="98" spans="1:2" ht="14.25">
      <c r="A98" s="94" t="s">
        <v>218</v>
      </c>
      <c r="B98" s="96" t="s">
        <v>219</v>
      </c>
    </row>
    <row r="99" spans="1:2" ht="14.25">
      <c r="A99" s="94" t="s">
        <v>220</v>
      </c>
      <c r="B99" s="96" t="s">
        <v>221</v>
      </c>
    </row>
    <row r="100" spans="1:2" ht="14.25">
      <c r="A100" s="94" t="s">
        <v>222</v>
      </c>
      <c r="B100" s="96" t="s">
        <v>223</v>
      </c>
    </row>
    <row r="101" spans="1:2" ht="14.25">
      <c r="A101" s="94" t="s">
        <v>224</v>
      </c>
      <c r="B101" s="96" t="s">
        <v>225</v>
      </c>
    </row>
    <row r="102" spans="1:2" ht="14.25">
      <c r="A102" s="94" t="s">
        <v>226</v>
      </c>
      <c r="B102" s="96" t="s">
        <v>227</v>
      </c>
    </row>
    <row r="103" spans="1:2" ht="14.25">
      <c r="A103" s="94" t="s">
        <v>228</v>
      </c>
      <c r="B103" s="96" t="s">
        <v>229</v>
      </c>
    </row>
    <row r="104" spans="1:2" ht="14.25">
      <c r="A104" s="94" t="s">
        <v>230</v>
      </c>
      <c r="B104" s="96" t="s">
        <v>231</v>
      </c>
    </row>
    <row r="105" spans="1:2" ht="14.25">
      <c r="A105" s="94" t="s">
        <v>232</v>
      </c>
      <c r="B105" s="96" t="s">
        <v>233</v>
      </c>
    </row>
    <row r="106" spans="1:2" ht="14.25">
      <c r="A106" s="94" t="s">
        <v>234</v>
      </c>
      <c r="B106" s="96" t="s">
        <v>235</v>
      </c>
    </row>
    <row r="107" spans="1:2" ht="14.25">
      <c r="A107" s="94" t="s">
        <v>236</v>
      </c>
      <c r="B107" s="96" t="s">
        <v>237</v>
      </c>
    </row>
    <row r="108" spans="1:2" ht="14.25">
      <c r="A108" s="94" t="s">
        <v>238</v>
      </c>
      <c r="B108" s="96" t="s">
        <v>239</v>
      </c>
    </row>
    <row r="109" spans="1:2" ht="14.25">
      <c r="A109" s="94" t="s">
        <v>240</v>
      </c>
      <c r="B109" s="96" t="s">
        <v>241</v>
      </c>
    </row>
    <row r="110" spans="1:2" ht="14.25">
      <c r="A110" s="94" t="s">
        <v>242</v>
      </c>
      <c r="B110" s="96" t="s">
        <v>243</v>
      </c>
    </row>
    <row r="111" spans="1:2" ht="14.25">
      <c r="A111" s="94" t="s">
        <v>244</v>
      </c>
      <c r="B111" s="96" t="s">
        <v>245</v>
      </c>
    </row>
    <row r="112" spans="1:2" ht="14.25">
      <c r="A112" s="94" t="s">
        <v>246</v>
      </c>
      <c r="B112" s="96" t="s">
        <v>247</v>
      </c>
    </row>
    <row r="113" spans="1:2" ht="14.25">
      <c r="A113" s="94" t="s">
        <v>248</v>
      </c>
      <c r="B113" s="96" t="s">
        <v>249</v>
      </c>
    </row>
    <row r="114" spans="1:2" ht="14.25">
      <c r="A114" s="94" t="s">
        <v>250</v>
      </c>
      <c r="B114" s="96" t="s">
        <v>251</v>
      </c>
    </row>
    <row r="115" spans="1:2" ht="14.25">
      <c r="A115" s="94" t="s">
        <v>252</v>
      </c>
      <c r="B115" s="96" t="s">
        <v>253</v>
      </c>
    </row>
    <row r="116" spans="1:2" ht="14.25">
      <c r="A116" s="94" t="s">
        <v>254</v>
      </c>
      <c r="B116" s="96" t="s">
        <v>255</v>
      </c>
    </row>
    <row r="117" spans="1:2" ht="14.25">
      <c r="A117" s="94" t="s">
        <v>256</v>
      </c>
      <c r="B117" s="96" t="s">
        <v>257</v>
      </c>
    </row>
    <row r="118" spans="1:2" ht="14.25">
      <c r="A118" s="94" t="s">
        <v>258</v>
      </c>
      <c r="B118" s="96" t="s">
        <v>259</v>
      </c>
    </row>
    <row r="119" spans="1:2" ht="14.25">
      <c r="A119" s="94" t="s">
        <v>260</v>
      </c>
      <c r="B119" s="96" t="s">
        <v>261</v>
      </c>
    </row>
    <row r="120" spans="1:2" ht="14.25">
      <c r="A120" s="94" t="s">
        <v>262</v>
      </c>
      <c r="B120" s="96" t="s">
        <v>263</v>
      </c>
    </row>
    <row r="121" spans="1:2" ht="14.25">
      <c r="A121" s="94" t="s">
        <v>264</v>
      </c>
      <c r="B121" s="96" t="s">
        <v>265</v>
      </c>
    </row>
    <row r="122" spans="1:2" ht="14.25">
      <c r="A122" s="94" t="s">
        <v>266</v>
      </c>
      <c r="B122" s="96" t="s">
        <v>267</v>
      </c>
    </row>
    <row r="123" spans="1:2" ht="14.25">
      <c r="A123" s="94" t="s">
        <v>268</v>
      </c>
      <c r="B123" s="96" t="s">
        <v>269</v>
      </c>
    </row>
    <row r="124" spans="1:2" ht="14.25">
      <c r="A124" s="94" t="s">
        <v>270</v>
      </c>
      <c r="B124" s="96" t="s">
        <v>271</v>
      </c>
    </row>
    <row r="125" spans="1:2" ht="14.25">
      <c r="A125" s="94" t="s">
        <v>272</v>
      </c>
      <c r="B125" s="96" t="s">
        <v>273</v>
      </c>
    </row>
    <row r="126" spans="1:2" ht="14.25">
      <c r="A126" s="94" t="s">
        <v>274</v>
      </c>
      <c r="B126" s="96" t="s">
        <v>275</v>
      </c>
    </row>
    <row r="127" spans="1:2" ht="14.25">
      <c r="A127" s="94" t="s">
        <v>276</v>
      </c>
      <c r="B127" s="96" t="s">
        <v>277</v>
      </c>
    </row>
    <row r="128" spans="1:2" ht="14.25">
      <c r="A128" s="94" t="s">
        <v>278</v>
      </c>
      <c r="B128" s="96" t="s">
        <v>279</v>
      </c>
    </row>
    <row r="129" spans="1:2" ht="14.25">
      <c r="A129" s="94" t="s">
        <v>280</v>
      </c>
      <c r="B129" s="96" t="s">
        <v>281</v>
      </c>
    </row>
    <row r="130" spans="1:2" ht="14.25">
      <c r="A130" s="94" t="s">
        <v>282</v>
      </c>
      <c r="B130" s="96" t="s">
        <v>283</v>
      </c>
    </row>
    <row r="131" spans="1:2" ht="14.25">
      <c r="A131" s="94" t="s">
        <v>284</v>
      </c>
      <c r="B131" s="96" t="s">
        <v>285</v>
      </c>
    </row>
    <row r="132" spans="1:2" ht="14.25">
      <c r="A132" s="94" t="s">
        <v>286</v>
      </c>
      <c r="B132" s="96" t="s">
        <v>287</v>
      </c>
    </row>
    <row r="133" spans="1:2" ht="14.25">
      <c r="A133" s="94" t="s">
        <v>288</v>
      </c>
      <c r="B133" s="96" t="s">
        <v>289</v>
      </c>
    </row>
    <row r="134" spans="1:2" ht="14.25">
      <c r="A134" s="94" t="s">
        <v>290</v>
      </c>
      <c r="B134" s="96" t="s">
        <v>291</v>
      </c>
    </row>
    <row r="135" spans="1:2" ht="14.25">
      <c r="A135" s="94" t="s">
        <v>292</v>
      </c>
      <c r="B135" s="96" t="s">
        <v>293</v>
      </c>
    </row>
    <row r="136" spans="1:2" ht="14.25">
      <c r="A136" s="94" t="s">
        <v>294</v>
      </c>
      <c r="B136" s="96" t="s">
        <v>295</v>
      </c>
    </row>
    <row r="137" spans="1:2" ht="14.25">
      <c r="A137" s="94" t="s">
        <v>296</v>
      </c>
      <c r="B137" s="96" t="s">
        <v>297</v>
      </c>
    </row>
    <row r="138" spans="1:2" ht="14.25">
      <c r="A138" s="94" t="s">
        <v>298</v>
      </c>
      <c r="B138" s="96" t="s">
        <v>299</v>
      </c>
    </row>
    <row r="139" spans="1:2" ht="14.25">
      <c r="A139" s="94" t="s">
        <v>300</v>
      </c>
      <c r="B139" s="96" t="s">
        <v>301</v>
      </c>
    </row>
    <row r="140" spans="1:2" ht="14.25">
      <c r="A140" s="94" t="s">
        <v>302</v>
      </c>
      <c r="B140" s="96" t="s">
        <v>303</v>
      </c>
    </row>
    <row r="141" spans="1:2" ht="14.25">
      <c r="A141" s="94" t="s">
        <v>304</v>
      </c>
      <c r="B141" s="96" t="s">
        <v>305</v>
      </c>
    </row>
    <row r="142" spans="1:2" ht="14.25">
      <c r="A142" s="94" t="s">
        <v>306</v>
      </c>
      <c r="B142" s="96" t="s">
        <v>307</v>
      </c>
    </row>
    <row r="143" spans="1:2" ht="14.25">
      <c r="A143" s="94" t="s">
        <v>308</v>
      </c>
      <c r="B143" s="96" t="s">
        <v>309</v>
      </c>
    </row>
    <row r="144" spans="1:2" ht="14.25">
      <c r="A144" s="94" t="s">
        <v>310</v>
      </c>
      <c r="B144" s="97" t="s">
        <v>311</v>
      </c>
    </row>
    <row r="145" spans="1:2" ht="14.25">
      <c r="A145" s="94" t="s">
        <v>312</v>
      </c>
      <c r="B145" s="96" t="s">
        <v>313</v>
      </c>
    </row>
    <row r="146" spans="1:2" ht="14.25">
      <c r="A146" s="94" t="s">
        <v>314</v>
      </c>
      <c r="B146" s="96" t="s">
        <v>315</v>
      </c>
    </row>
    <row r="147" spans="1:2" ht="14.25">
      <c r="A147" s="94" t="s">
        <v>316</v>
      </c>
      <c r="B147" s="96" t="s">
        <v>317</v>
      </c>
    </row>
    <row r="148" spans="1:2" ht="14.25">
      <c r="A148" s="94" t="s">
        <v>318</v>
      </c>
      <c r="B148" s="96" t="s">
        <v>319</v>
      </c>
    </row>
    <row r="149" spans="1:2" ht="14.25">
      <c r="A149" s="94" t="s">
        <v>320</v>
      </c>
      <c r="B149" s="96" t="s">
        <v>321</v>
      </c>
    </row>
    <row r="150" spans="1:2" ht="14.25">
      <c r="A150" s="94" t="s">
        <v>322</v>
      </c>
      <c r="B150" s="96" t="s">
        <v>323</v>
      </c>
    </row>
    <row r="151" spans="1:2" ht="14.25">
      <c r="A151" s="94" t="s">
        <v>324</v>
      </c>
      <c r="B151" s="96" t="s">
        <v>325</v>
      </c>
    </row>
    <row r="152" spans="1:2" ht="14.25">
      <c r="A152" s="94" t="s">
        <v>326</v>
      </c>
      <c r="B152" s="96" t="s">
        <v>327</v>
      </c>
    </row>
    <row r="153" spans="1:2" ht="14.25">
      <c r="A153" s="94" t="s">
        <v>328</v>
      </c>
      <c r="B153" s="96" t="s">
        <v>329</v>
      </c>
    </row>
    <row r="154" spans="1:2" ht="14.25">
      <c r="A154" s="94" t="s">
        <v>330</v>
      </c>
      <c r="B154" s="96" t="s">
        <v>331</v>
      </c>
    </row>
    <row r="155" spans="1:2" ht="14.25">
      <c r="A155" s="94" t="s">
        <v>332</v>
      </c>
      <c r="B155" s="96" t="s">
        <v>333</v>
      </c>
    </row>
    <row r="156" spans="1:2" ht="14.25">
      <c r="A156" s="94" t="s">
        <v>334</v>
      </c>
      <c r="B156" s="96" t="s">
        <v>335</v>
      </c>
    </row>
    <row r="157" spans="1:2" ht="14.25">
      <c r="A157" s="94" t="s">
        <v>336</v>
      </c>
      <c r="B157" s="96" t="s">
        <v>337</v>
      </c>
    </row>
    <row r="158" spans="1:2" ht="14.25">
      <c r="A158" s="94" t="s">
        <v>338</v>
      </c>
      <c r="B158" s="96" t="s">
        <v>339</v>
      </c>
    </row>
    <row r="159" spans="1:2" ht="14.25">
      <c r="A159" s="94" t="s">
        <v>340</v>
      </c>
      <c r="B159" s="96" t="s">
        <v>341</v>
      </c>
    </row>
    <row r="160" spans="1:2" ht="14.25">
      <c r="A160" s="94" t="s">
        <v>342</v>
      </c>
      <c r="B160" s="96" t="s">
        <v>343</v>
      </c>
    </row>
    <row r="161" spans="1:2" ht="14.25">
      <c r="A161" s="94" t="s">
        <v>344</v>
      </c>
      <c r="B161" s="96" t="s">
        <v>345</v>
      </c>
    </row>
    <row r="162" spans="1:2" ht="14.25">
      <c r="A162" s="94" t="s">
        <v>346</v>
      </c>
      <c r="B162" s="96" t="s">
        <v>347</v>
      </c>
    </row>
    <row r="163" spans="1:2" ht="14.25">
      <c r="A163" s="94" t="s">
        <v>348</v>
      </c>
      <c r="B163" s="96" t="s">
        <v>349</v>
      </c>
    </row>
    <row r="164" spans="1:2" ht="14.25">
      <c r="A164" s="94" t="s">
        <v>350</v>
      </c>
      <c r="B164" s="96" t="s">
        <v>351</v>
      </c>
    </row>
    <row r="165" spans="1:2" ht="14.25">
      <c r="A165" s="94" t="s">
        <v>352</v>
      </c>
      <c r="B165" s="96" t="s">
        <v>353</v>
      </c>
    </row>
    <row r="166" spans="1:2" ht="14.25">
      <c r="A166" s="94" t="s">
        <v>354</v>
      </c>
      <c r="B166" s="96" t="s">
        <v>355</v>
      </c>
    </row>
    <row r="167" spans="1:2" ht="14.25">
      <c r="A167" s="94" t="s">
        <v>356</v>
      </c>
      <c r="B167" s="96" t="s">
        <v>357</v>
      </c>
    </row>
    <row r="168" spans="1:2" ht="14.25">
      <c r="A168" s="94" t="s">
        <v>358</v>
      </c>
      <c r="B168" s="96" t="s">
        <v>359</v>
      </c>
    </row>
    <row r="169" spans="1:2" ht="14.25">
      <c r="A169" s="94" t="s">
        <v>360</v>
      </c>
      <c r="B169" s="96" t="s">
        <v>361</v>
      </c>
    </row>
    <row r="170" spans="1:2" ht="14.25">
      <c r="A170" s="94" t="s">
        <v>362</v>
      </c>
      <c r="B170" s="96"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Nouhoum CISSE</cp:lastModifiedBy>
  <cp:lastPrinted>2017-12-11T22:51:21Z</cp:lastPrinted>
  <dcterms:created xsi:type="dcterms:W3CDTF">2017-11-15T21:17:43Z</dcterms:created>
  <dcterms:modified xsi:type="dcterms:W3CDTF">2021-11-15T16:03:20Z</dcterms:modified>
  <cp:category/>
  <cp:version/>
  <cp:contentType/>
  <cp:contentStatus/>
</cp:coreProperties>
</file>