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simonettarossi/Documents/My Documents/UN SIERRA LEONE/UNCDF-ILO/Reports/"/>
    </mc:Choice>
  </mc:AlternateContent>
  <xr:revisionPtr revIDLastSave="0" documentId="8_{CB276DFE-E062-974D-8602-A0326B85F100}" xr6:coauthVersionLast="47" xr6:coauthVersionMax="47" xr10:uidLastSave="{00000000-0000-0000-0000-000000000000}"/>
  <bookViews>
    <workbookView xWindow="620" yWindow="500" windowWidth="27720" windowHeight="1584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2" i="5" l="1"/>
  <c r="F13" i="1" l="1"/>
  <c r="D205" i="1"/>
  <c r="D20" i="4"/>
  <c r="D9" i="4"/>
  <c r="D10" i="4"/>
  <c r="D12" i="4"/>
  <c r="D13" i="4"/>
  <c r="D14" i="4"/>
  <c r="D6" i="4"/>
  <c r="E11" i="5"/>
  <c r="D174" i="1"/>
  <c r="E194" i="5"/>
  <c r="D200" i="5"/>
  <c r="E77" i="1"/>
  <c r="E178" i="1"/>
  <c r="E186" i="5" s="1"/>
  <c r="E35" i="1" l="1"/>
  <c r="E29" i="5" s="1"/>
  <c r="E25" i="1"/>
  <c r="E18" i="5" s="1"/>
  <c r="E15" i="1"/>
  <c r="E7" i="5" s="1"/>
  <c r="D199" i="5"/>
  <c r="C8" i="4" s="1"/>
  <c r="E199" i="5"/>
  <c r="D8" i="4" s="1"/>
  <c r="D201" i="5"/>
  <c r="C9" i="4"/>
  <c r="C11" i="4"/>
  <c r="D203" i="5"/>
  <c r="C12" i="4" s="1"/>
  <c r="D204" i="5"/>
  <c r="C13" i="4" s="1"/>
  <c r="D205" i="5"/>
  <c r="C14" i="4" s="1"/>
  <c r="E200" i="5"/>
  <c r="F201" i="5"/>
  <c r="E202" i="5"/>
  <c r="D11" i="4" s="1"/>
  <c r="E203" i="5"/>
  <c r="E204" i="5"/>
  <c r="E67" i="1"/>
  <c r="E63" i="5" s="1"/>
  <c r="E57" i="1"/>
  <c r="D77" i="1"/>
  <c r="D74" i="5" s="1"/>
  <c r="D87" i="1"/>
  <c r="D15" i="1"/>
  <c r="D7" i="5" s="1"/>
  <c r="F59" i="1"/>
  <c r="D60" i="1"/>
  <c r="F60" i="1" s="1"/>
  <c r="E195" i="1"/>
  <c r="E187" i="1"/>
  <c r="E197" i="5"/>
  <c r="E93" i="5"/>
  <c r="E85" i="5"/>
  <c r="E82" i="5"/>
  <c r="E74" i="5"/>
  <c r="E71" i="5"/>
  <c r="E60" i="5"/>
  <c r="E52" i="5"/>
  <c r="E48" i="5"/>
  <c r="E40" i="5"/>
  <c r="E37" i="5"/>
  <c r="E26" i="5"/>
  <c r="E15" i="5"/>
  <c r="E4" i="5"/>
  <c r="F175" i="1"/>
  <c r="F176" i="1"/>
  <c r="F177" i="1"/>
  <c r="D25" i="1"/>
  <c r="D18" i="5" s="1"/>
  <c r="D35" i="1"/>
  <c r="D29" i="5" s="1"/>
  <c r="D45" i="1"/>
  <c r="D40" i="5" s="1"/>
  <c r="D57" i="1"/>
  <c r="D52" i="5" s="1"/>
  <c r="D99" i="1"/>
  <c r="D97" i="5" s="1"/>
  <c r="D109" i="1"/>
  <c r="D108" i="5" s="1"/>
  <c r="D119" i="1"/>
  <c r="D119" i="5" s="1"/>
  <c r="D129" i="1"/>
  <c r="D141" i="1"/>
  <c r="D142" i="5" s="1"/>
  <c r="D151" i="1"/>
  <c r="D153" i="5" s="1"/>
  <c r="D161" i="1"/>
  <c r="D164" i="5" s="1"/>
  <c r="D171" i="1"/>
  <c r="D175" i="5" s="1"/>
  <c r="D71" i="5"/>
  <c r="H15" i="1"/>
  <c r="H25" i="1"/>
  <c r="H202" i="1" s="1"/>
  <c r="H35" i="1"/>
  <c r="H178" i="1"/>
  <c r="H171" i="1"/>
  <c r="H161" i="1"/>
  <c r="H151" i="1"/>
  <c r="H141" i="1"/>
  <c r="H129" i="1"/>
  <c r="H119" i="1"/>
  <c r="H109" i="1"/>
  <c r="H99" i="1"/>
  <c r="H87" i="1"/>
  <c r="H77" i="1"/>
  <c r="H67" i="1"/>
  <c r="H57" i="1"/>
  <c r="H45" i="1"/>
  <c r="F18" i="1"/>
  <c r="F19" i="1"/>
  <c r="F20" i="1"/>
  <c r="F21" i="1"/>
  <c r="F22" i="1"/>
  <c r="F23" i="1"/>
  <c r="F24" i="1"/>
  <c r="F17" i="1"/>
  <c r="F7" i="1"/>
  <c r="F8" i="1"/>
  <c r="F9" i="1"/>
  <c r="F10" i="1"/>
  <c r="F11" i="1"/>
  <c r="F12" i="1"/>
  <c r="F14" i="1"/>
  <c r="C20" i="4"/>
  <c r="C6" i="4"/>
  <c r="D197" i="5"/>
  <c r="D4" i="5"/>
  <c r="D195" i="1"/>
  <c r="D187" i="1"/>
  <c r="F24" i="4"/>
  <c r="F23" i="4"/>
  <c r="F22" i="4"/>
  <c r="G200" i="1"/>
  <c r="F167" i="1"/>
  <c r="F170" i="1"/>
  <c r="F169" i="1"/>
  <c r="F168" i="1"/>
  <c r="F166" i="1"/>
  <c r="F165" i="1"/>
  <c r="F164" i="1"/>
  <c r="F163" i="1"/>
  <c r="F160" i="1"/>
  <c r="F159" i="1"/>
  <c r="F158" i="1"/>
  <c r="F157" i="1"/>
  <c r="F156" i="1"/>
  <c r="F155" i="1"/>
  <c r="F154" i="1"/>
  <c r="F153" i="1"/>
  <c r="F150" i="1"/>
  <c r="F149" i="1"/>
  <c r="F148" i="1"/>
  <c r="F147" i="1"/>
  <c r="F146" i="1"/>
  <c r="F145" i="1"/>
  <c r="F144" i="1"/>
  <c r="F143" i="1"/>
  <c r="F140" i="1"/>
  <c r="F139" i="1"/>
  <c r="F138" i="1"/>
  <c r="F137" i="1"/>
  <c r="F136" i="1"/>
  <c r="F135" i="1"/>
  <c r="F134" i="1"/>
  <c r="F133" i="1"/>
  <c r="F128" i="1"/>
  <c r="F127" i="1"/>
  <c r="F126" i="1"/>
  <c r="F125" i="1"/>
  <c r="F124" i="1"/>
  <c r="F123" i="1"/>
  <c r="F122" i="1"/>
  <c r="F121" i="1"/>
  <c r="F118" i="1"/>
  <c r="F117" i="1"/>
  <c r="F116" i="1"/>
  <c r="F115" i="1"/>
  <c r="F114" i="1"/>
  <c r="F113" i="1"/>
  <c r="F112" i="1"/>
  <c r="F111" i="1"/>
  <c r="F108" i="1"/>
  <c r="F107" i="1"/>
  <c r="F106" i="1"/>
  <c r="F105" i="1"/>
  <c r="F104" i="1"/>
  <c r="F103" i="1"/>
  <c r="F102" i="1"/>
  <c r="F101" i="1"/>
  <c r="F98" i="1"/>
  <c r="F97" i="1"/>
  <c r="F96" i="1"/>
  <c r="F95" i="1"/>
  <c r="F94" i="1"/>
  <c r="F93" i="1"/>
  <c r="F92" i="1"/>
  <c r="F91" i="1"/>
  <c r="F86" i="1"/>
  <c r="F85" i="1"/>
  <c r="F84" i="1"/>
  <c r="F83" i="1"/>
  <c r="F82" i="1"/>
  <c r="F81" i="1"/>
  <c r="F80" i="1"/>
  <c r="F79" i="1"/>
  <c r="F76" i="1"/>
  <c r="F75" i="1"/>
  <c r="F74" i="1"/>
  <c r="F73" i="1"/>
  <c r="F72" i="1"/>
  <c r="F71" i="1"/>
  <c r="F70" i="1"/>
  <c r="F69" i="1"/>
  <c r="F66" i="1"/>
  <c r="F65" i="1"/>
  <c r="F64" i="1"/>
  <c r="F63" i="1"/>
  <c r="F62" i="1"/>
  <c r="F61" i="1"/>
  <c r="F56" i="1"/>
  <c r="F55" i="1"/>
  <c r="F54" i="1"/>
  <c r="F53" i="1"/>
  <c r="F52" i="1"/>
  <c r="F51" i="1"/>
  <c r="F50" i="1"/>
  <c r="F49" i="1"/>
  <c r="F44" i="1"/>
  <c r="F43" i="1"/>
  <c r="F42" i="1"/>
  <c r="F41" i="1"/>
  <c r="F40" i="1"/>
  <c r="F39" i="1"/>
  <c r="F38" i="1"/>
  <c r="F37" i="1"/>
  <c r="F34" i="1"/>
  <c r="F33" i="1"/>
  <c r="F32" i="1"/>
  <c r="F31" i="1"/>
  <c r="F30" i="1"/>
  <c r="F29" i="1"/>
  <c r="F28" i="1"/>
  <c r="F27" i="1"/>
  <c r="D194" i="5"/>
  <c r="F193" i="5"/>
  <c r="F192" i="5"/>
  <c r="F191" i="5"/>
  <c r="F190" i="5"/>
  <c r="F189" i="5"/>
  <c r="F188" i="5"/>
  <c r="F187" i="5"/>
  <c r="C10" i="4"/>
  <c r="F154" i="5"/>
  <c r="F155" i="5"/>
  <c r="F156" i="5"/>
  <c r="F157" i="5"/>
  <c r="F158" i="5"/>
  <c r="F159" i="5"/>
  <c r="F160" i="5"/>
  <c r="D161" i="5"/>
  <c r="F161" i="5" s="1"/>
  <c r="F165" i="5"/>
  <c r="F166" i="5"/>
  <c r="F167" i="5"/>
  <c r="F168" i="5"/>
  <c r="F169" i="5"/>
  <c r="F170" i="5"/>
  <c r="F171" i="5"/>
  <c r="D172" i="5"/>
  <c r="F172" i="5" s="1"/>
  <c r="F176" i="5"/>
  <c r="F177" i="5"/>
  <c r="F178" i="5"/>
  <c r="F179" i="5"/>
  <c r="F180" i="5"/>
  <c r="F181" i="5"/>
  <c r="F182" i="5"/>
  <c r="D183" i="5"/>
  <c r="D150" i="5"/>
  <c r="F149" i="5"/>
  <c r="F148" i="5"/>
  <c r="F147" i="5"/>
  <c r="F146" i="5"/>
  <c r="F145" i="5"/>
  <c r="F144" i="5"/>
  <c r="F143" i="5"/>
  <c r="F109" i="5"/>
  <c r="F110" i="5"/>
  <c r="F111" i="5"/>
  <c r="F112" i="5"/>
  <c r="F113" i="5"/>
  <c r="F114" i="5"/>
  <c r="F115" i="5"/>
  <c r="D116" i="5"/>
  <c r="F116" i="5" s="1"/>
  <c r="F120" i="5"/>
  <c r="F121" i="5"/>
  <c r="F122" i="5"/>
  <c r="F123" i="5"/>
  <c r="F124" i="5"/>
  <c r="F125" i="5"/>
  <c r="F126" i="5"/>
  <c r="D127" i="5"/>
  <c r="F127" i="5"/>
  <c r="F131" i="5"/>
  <c r="F132" i="5"/>
  <c r="F133" i="5"/>
  <c r="F134" i="5"/>
  <c r="F135" i="5"/>
  <c r="F136" i="5"/>
  <c r="F137" i="5"/>
  <c r="D138" i="5"/>
  <c r="D105" i="5"/>
  <c r="F104" i="5"/>
  <c r="F103" i="5"/>
  <c r="F102" i="5"/>
  <c r="F101" i="5"/>
  <c r="F100" i="5"/>
  <c r="F99" i="5"/>
  <c r="F98" i="5"/>
  <c r="F64" i="5"/>
  <c r="F65" i="5"/>
  <c r="F66" i="5"/>
  <c r="F67" i="5"/>
  <c r="F68" i="5"/>
  <c r="F69" i="5"/>
  <c r="F70" i="5"/>
  <c r="F75" i="5"/>
  <c r="F76" i="5"/>
  <c r="F77" i="5"/>
  <c r="F78" i="5"/>
  <c r="F79" i="5"/>
  <c r="F80" i="5"/>
  <c r="F81" i="5"/>
  <c r="D82" i="5"/>
  <c r="F82" i="5"/>
  <c r="F86" i="5"/>
  <c r="F87" i="5"/>
  <c r="F88" i="5"/>
  <c r="F89" i="5"/>
  <c r="F90" i="5"/>
  <c r="F91" i="5"/>
  <c r="F92" i="5"/>
  <c r="D93" i="5"/>
  <c r="F53" i="5"/>
  <c r="F54" i="5"/>
  <c r="F55" i="5"/>
  <c r="F56" i="5"/>
  <c r="F57" i="5"/>
  <c r="F58" i="5"/>
  <c r="F59" i="5"/>
  <c r="D60" i="5"/>
  <c r="F19" i="5"/>
  <c r="F20" i="5"/>
  <c r="F21" i="5"/>
  <c r="F22" i="5"/>
  <c r="F23" i="5"/>
  <c r="F24" i="5"/>
  <c r="F25" i="5"/>
  <c r="D26" i="5"/>
  <c r="F30" i="5"/>
  <c r="F31" i="5"/>
  <c r="F32" i="5"/>
  <c r="F33" i="5"/>
  <c r="F34" i="5"/>
  <c r="F35" i="5"/>
  <c r="F36" i="5"/>
  <c r="D37" i="5"/>
  <c r="F41" i="5"/>
  <c r="F42" i="5"/>
  <c r="F43" i="5"/>
  <c r="F44" i="5"/>
  <c r="F45" i="5"/>
  <c r="F46" i="5"/>
  <c r="F47" i="5"/>
  <c r="D48" i="5"/>
  <c r="F48" i="5" s="1"/>
  <c r="F8" i="5"/>
  <c r="F9" i="5"/>
  <c r="F10" i="5"/>
  <c r="F11" i="5"/>
  <c r="F12" i="5"/>
  <c r="F13" i="5"/>
  <c r="F14" i="5"/>
  <c r="D15" i="5"/>
  <c r="F183" i="5"/>
  <c r="F93" i="5"/>
  <c r="D130" i="5"/>
  <c r="D85" i="5"/>
  <c r="G15" i="1" l="1"/>
  <c r="D15" i="4"/>
  <c r="D16" i="4"/>
  <c r="E10" i="4"/>
  <c r="F105" i="5"/>
  <c r="F138" i="5"/>
  <c r="F150" i="5"/>
  <c r="F99" i="1"/>
  <c r="E12" i="4"/>
  <c r="F60" i="5"/>
  <c r="F37" i="5"/>
  <c r="F194" i="5"/>
  <c r="E8" i="4"/>
  <c r="E11" i="4"/>
  <c r="F205" i="5"/>
  <c r="F199" i="5"/>
  <c r="E206" i="5"/>
  <c r="E14" i="4"/>
  <c r="D206" i="5"/>
  <c r="F203" i="5"/>
  <c r="F71" i="5"/>
  <c r="F202" i="5"/>
  <c r="F26" i="5"/>
  <c r="E9" i="4"/>
  <c r="C15" i="4"/>
  <c r="F200" i="5"/>
  <c r="F204" i="5"/>
  <c r="F15" i="5"/>
  <c r="G151" i="1"/>
  <c r="G171" i="1"/>
  <c r="F174" i="1"/>
  <c r="F178" i="1" s="1"/>
  <c r="D67" i="1"/>
  <c r="D63" i="5" s="1"/>
  <c r="F63" i="5" s="1"/>
  <c r="G87" i="1"/>
  <c r="G129" i="1"/>
  <c r="F57" i="1"/>
  <c r="F77" i="1"/>
  <c r="F87" i="1"/>
  <c r="G99" i="1"/>
  <c r="F109" i="1"/>
  <c r="F119" i="1"/>
  <c r="F129" i="1"/>
  <c r="F141" i="1"/>
  <c r="F151" i="1"/>
  <c r="G161" i="1"/>
  <c r="F171" i="1"/>
  <c r="C40" i="6"/>
  <c r="D44" i="6" s="1"/>
  <c r="C29" i="6"/>
  <c r="D32" i="6" s="1"/>
  <c r="F175" i="5"/>
  <c r="F130" i="5"/>
  <c r="F35" i="1"/>
  <c r="G57" i="1"/>
  <c r="G35" i="1"/>
  <c r="F45" i="1"/>
  <c r="F119" i="5"/>
  <c r="F108" i="5"/>
  <c r="G141" i="1"/>
  <c r="G45" i="1"/>
  <c r="F161" i="1"/>
  <c r="D178" i="1"/>
  <c r="D186" i="5" s="1"/>
  <c r="F186" i="5" s="1"/>
  <c r="E189" i="1"/>
  <c r="E190" i="1" s="1"/>
  <c r="G77" i="1"/>
  <c r="G119" i="1"/>
  <c r="F67" i="1"/>
  <c r="G109" i="1"/>
  <c r="F142" i="5"/>
  <c r="F52" i="5"/>
  <c r="F164" i="5"/>
  <c r="F74" i="5"/>
  <c r="F97" i="5"/>
  <c r="F29" i="5"/>
  <c r="F85" i="5"/>
  <c r="F40" i="5"/>
  <c r="F153" i="5"/>
  <c r="F15" i="1"/>
  <c r="F25" i="1"/>
  <c r="G67" i="1"/>
  <c r="G25" i="1"/>
  <c r="F7" i="5"/>
  <c r="C7" i="6"/>
  <c r="D45" i="6" l="1"/>
  <c r="D43" i="6"/>
  <c r="D47" i="6"/>
  <c r="D46" i="6"/>
  <c r="D17" i="4"/>
  <c r="C18" i="6"/>
  <c r="D25" i="6" s="1"/>
  <c r="E13" i="4"/>
  <c r="E15" i="4"/>
  <c r="E16" i="4" s="1"/>
  <c r="E17" i="4" s="1"/>
  <c r="D207" i="5"/>
  <c r="D208" i="5" s="1"/>
  <c r="F206" i="5"/>
  <c r="F207" i="5" s="1"/>
  <c r="F208" i="5" s="1"/>
  <c r="C16" i="4"/>
  <c r="C17" i="4" s="1"/>
  <c r="E207" i="5"/>
  <c r="E208" i="5" s="1"/>
  <c r="D189" i="1"/>
  <c r="F189" i="1" s="1"/>
  <c r="F190" i="1" s="1"/>
  <c r="F191" i="1" s="1"/>
  <c r="F18" i="5"/>
  <c r="D34" i="6"/>
  <c r="G178" i="1"/>
  <c r="D202" i="1" s="1"/>
  <c r="D33" i="6"/>
  <c r="D35" i="6"/>
  <c r="D36" i="6"/>
  <c r="E191" i="1"/>
  <c r="E197" i="1" s="1"/>
  <c r="D22" i="4" s="1"/>
  <c r="C41" i="6"/>
  <c r="D14" i="6"/>
  <c r="D13" i="6"/>
  <c r="D11" i="6"/>
  <c r="D10" i="6"/>
  <c r="D12" i="6"/>
  <c r="C30" i="6" l="1"/>
  <c r="D21" i="6"/>
  <c r="D23" i="6"/>
  <c r="D22" i="6"/>
  <c r="D24" i="6"/>
  <c r="D190" i="1"/>
  <c r="D191" i="1" s="1"/>
  <c r="D197" i="1" s="1"/>
  <c r="E198" i="1"/>
  <c r="D23" i="4" s="1"/>
  <c r="C8" i="6"/>
  <c r="H203" i="1"/>
  <c r="D206" i="1"/>
  <c r="D203" i="1"/>
  <c r="C19" i="6" l="1"/>
  <c r="D199" i="1"/>
  <c r="C24" i="4" s="1"/>
  <c r="E199" i="1"/>
  <c r="D198" i="1"/>
  <c r="C23" i="4" s="1"/>
  <c r="F197" i="1"/>
  <c r="C22" i="4"/>
  <c r="E200" i="1" l="1"/>
  <c r="D25" i="4" s="1"/>
  <c r="D24" i="4"/>
  <c r="D200" i="1"/>
  <c r="C25" i="4" s="1"/>
  <c r="F198" i="1"/>
  <c r="E23" i="4" s="1"/>
  <c r="F199" i="1"/>
  <c r="E24" i="4" s="1"/>
  <c r="E22" i="4"/>
  <c r="F200" i="1" l="1"/>
  <c r="E25" i="4" s="1"/>
</calcChain>
</file>

<file path=xl/sharedStrings.xml><?xml version="1.0" encoding="utf-8"?>
<sst xmlns="http://schemas.openxmlformats.org/spreadsheetml/2006/main" count="865" uniqueCount="643">
  <si>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</si>
  <si>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</si>
  <si>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</si>
  <si>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</si>
  <si>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</si>
  <si>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UNCDF</t>
  </si>
  <si>
    <t>ILO</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</si>
  <si>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</si>
  <si>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</si>
  <si>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</si>
  <si>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</si>
  <si>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</si>
  <si>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</si>
  <si>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Sources of water-related disputes, notably around water scarcity and access, are identified and reduced through the promotion of gender-sensitive civic spaces.</t>
  </si>
  <si>
    <t>Output 1.1:</t>
  </si>
  <si>
    <t>Local Community Conflict Resolution bodies/civic spaces and mechanisms in targeted areas established</t>
  </si>
  <si>
    <t>Activity 1.1.1:</t>
  </si>
  <si>
    <t>Map existing and potential conflict drivers and existing resilience and socially inclusive mechanisms that could be scaled up.</t>
  </si>
  <si>
    <t>Mapping the conflict drivers will include looking into issues related to violence against women, which has already been identified during initial consultations</t>
  </si>
  <si>
    <t>Contractural services related to the mapping of potential conflict drivers in 5 communities</t>
  </si>
  <si>
    <t>Activity 1.1.2:</t>
  </si>
  <si>
    <t>Training on conflict analysis and mitigation with women leaders and women organizations.</t>
  </si>
  <si>
    <t>Training includes identification of conflict issues and how to mitigate these issues</t>
  </si>
  <si>
    <t>Contractual services to provide training for women and women organisations in the five communities.</t>
  </si>
  <si>
    <t>Activity 1.1.3:</t>
  </si>
  <si>
    <t xml:space="preserve">Support women-led civil society organizations to form community-based social dialogue forums/civic spaces on water, environment, employment and peace.
</t>
  </si>
  <si>
    <t>Directly related to GEWE as these organisations will lead on water related issues</t>
  </si>
  <si>
    <t xml:space="preserve">Contractual services for the promotion of civic spaces including in collaboration with implementing partners. </t>
  </si>
  <si>
    <t>Activity 1.1.4</t>
  </si>
  <si>
    <t>Raise awareness on gender-based violence in collaboration with implementing partners</t>
  </si>
  <si>
    <t>Community awareness on gender issues will not only positively impact and reduce conflict against women related to water but empower women in these communities</t>
  </si>
  <si>
    <t xml:space="preserve">Contractual services for awareness raising including in collaboration with implementing partners. </t>
  </si>
  <si>
    <t>Activity 1.1.5</t>
  </si>
  <si>
    <t xml:space="preserve">Encourage the formation of new networks  for survivors/victims to tell their stories to each other, form support circles and jointly move to overcome their common challenges. </t>
  </si>
  <si>
    <t>These networks will help to improve gender equality in these communities</t>
  </si>
  <si>
    <t>Funds to build the networks</t>
  </si>
  <si>
    <t>Activity 1.1.6</t>
  </si>
  <si>
    <t>Support community animators working on sexual health and issues relating to sexual abuse.</t>
  </si>
  <si>
    <t>In these communities, animations can help to convey messages that will increase awareness on gender issues</t>
  </si>
  <si>
    <t>Funds for animation</t>
  </si>
  <si>
    <t>Activity 1.1.8</t>
  </si>
  <si>
    <t>Output Total</t>
  </si>
  <si>
    <t>Output 1.2:</t>
  </si>
  <si>
    <t>Continued community dialogue and collaborative decision-making processes about the construction, business case, employment opportunities and management of water infrastructure to ensure sustainability and inter-community collaboration and understanding.</t>
  </si>
  <si>
    <t>Activity 1.2.1</t>
  </si>
  <si>
    <t>Facilitate multi-stakeholder engagement at the community level to determine water needs and opportunities to address them</t>
  </si>
  <si>
    <t xml:space="preserve">Stakeholders, including male leaders and youth groups will be engeged </t>
  </si>
  <si>
    <t>Costs related to stakeholder engagement</t>
  </si>
  <si>
    <t>Activity 1.2.2</t>
  </si>
  <si>
    <t>Explore opportunities for co-operative business development around water kiosks for women</t>
  </si>
  <si>
    <t>Critical in the development of women cooperatives groups that will run the water kiosks</t>
  </si>
  <si>
    <t>Contractual services and travel costs of ILO experts to assess and set up the cooperative business structure.</t>
  </si>
  <si>
    <t>Activity 1.2.3</t>
  </si>
  <si>
    <t xml:space="preserve">Sensitize community members on the role of women in businesses. </t>
  </si>
  <si>
    <t>Directly related to empowering women throuh awareness in the community</t>
  </si>
  <si>
    <t xml:space="preserve">Costs related to community engagement (seminars) including in collaboration with implementing partners. </t>
  </si>
  <si>
    <t>Activity 1.2.4</t>
  </si>
  <si>
    <t>Activity 1.2.5</t>
  </si>
  <si>
    <t>Activity 1.2.6</t>
  </si>
  <si>
    <t>Activity 1.2.7</t>
  </si>
  <si>
    <t>Activity 1.2.8</t>
  </si>
  <si>
    <t>Output 1.3:</t>
  </si>
  <si>
    <t>Increased awareness among community members on the importance of women involvement in local conflict resolutions</t>
  </si>
  <si>
    <t>Activity 1.3.1</t>
  </si>
  <si>
    <t>Awareness campaign on women role in conflict resolution</t>
  </si>
  <si>
    <t>Directly related to empowering women in the community</t>
  </si>
  <si>
    <t xml:space="preserve">Costs for the awareness campaign including contracual services and travel. </t>
  </si>
  <si>
    <t>Activity 1.3.2</t>
  </si>
  <si>
    <t>Distribution of awareness materials</t>
  </si>
  <si>
    <t>Distributions costs</t>
  </si>
  <si>
    <t>Activity 1.3.3</t>
  </si>
  <si>
    <t>On-going strengthening of good governance and gender issues</t>
  </si>
  <si>
    <t>Costs for the period of the work on strengthening good governance and gender issues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</si>
  <si>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</si>
  <si>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</si>
  <si>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</si>
  <si>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</si>
  <si>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</si>
  <si>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</si>
  <si>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</si>
  <si>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</si>
  <si>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</si>
  <si>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</si>
  <si>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</si>
  <si>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</si>
  <si>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</si>
  <si>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</si>
  <si>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</si>
  <si>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Women are empowered to become agents of change through inclusive and sustainable livelihood opportunities, contributing to strengthen social cohesion and peace.</t>
  </si>
  <si>
    <t>Outcome 2.1</t>
  </si>
  <si>
    <t>Inclusive and participatory community water management and infrastructure plans are developed or reinforced with the participation of women-led community organisations and small businesses per catchment area.</t>
  </si>
  <si>
    <t>Activity 2.1.1</t>
  </si>
  <si>
    <t>Civil society organizations and citizens, particularly women, will participate in the decisions about which types of water infrastructure to invest in and where to locate them, based on technical assessments per community, while leveraging local knowledge.</t>
  </si>
  <si>
    <t>Women will run the water kiosks; therefore, this activity is geared towards women empowerment</t>
  </si>
  <si>
    <t>Engagement and survey in these communities</t>
  </si>
  <si>
    <t>Activity 2.1.2</t>
  </si>
  <si>
    <t>Conduct an inclusive, conflict-sensitive and participatory assessment of the water value chain and business potential in each community.</t>
  </si>
  <si>
    <t xml:space="preserve">Contractual services for consultants and seminars as well as travel for ILO experts. </t>
  </si>
  <si>
    <t>Activity 2.1.3</t>
  </si>
  <si>
    <t>Support the development of financial, conflict-sensitive and environmentally sustainable business plans for the water management systems, considering the local population’s payment capacity.</t>
  </si>
  <si>
    <t>Development of business plans for water management by women</t>
  </si>
  <si>
    <t>Activity 2.1.4</t>
  </si>
  <si>
    <t>Activity 2.1.5</t>
  </si>
  <si>
    <t>Activity 2.1.6</t>
  </si>
  <si>
    <t>Activity 2.1.7</t>
  </si>
  <si>
    <t>Activity 2.1.8</t>
  </si>
  <si>
    <t>Output 2.2</t>
  </si>
  <si>
    <t xml:space="preserve">The creation of inclusive and decent livelihoods for community members supported, especially women, in the development and maintenance of water infrastructure </t>
  </si>
  <si>
    <t>Activity 2.2.1</t>
  </si>
  <si>
    <t>Rehabilitate of water catchment areas selected in a participatory way (under output 2.1)</t>
  </si>
  <si>
    <t>These will be costed under supplies and equipment in Sheet 2</t>
  </si>
  <si>
    <t>Activity 2.2.2</t>
  </si>
  <si>
    <t>Construction of 25 water kiosks to be run by women organisations in 5 communities</t>
  </si>
  <si>
    <t>These will be costed under supplies and equipment in Sheet 3</t>
  </si>
  <si>
    <t>Activity 2.2.3</t>
  </si>
  <si>
    <t>Promote the provision of vocational, financial, cooperative business development, and social cohesion skills to empower women in the community to run the water businesses in financially and environmentally sustainable ways in collaboration with male and existing market players.</t>
  </si>
  <si>
    <t>Related to gender empowerment and livelihood issues</t>
  </si>
  <si>
    <t>Contractual services for consultants, seminars and implementing partners related to the training.</t>
  </si>
  <si>
    <t>Activity 2.2.4</t>
  </si>
  <si>
    <t>Activity 2.2.5</t>
  </si>
  <si>
    <t>Activity 2.2.6</t>
  </si>
  <si>
    <t>Activity 2.2.7</t>
  </si>
  <si>
    <t>Activity 2.2.8</t>
  </si>
  <si>
    <t>Output 2.3</t>
  </si>
  <si>
    <t>Women entrepreneurs and community leaders are empowered in the selected areas to become agents for change and peace</t>
  </si>
  <si>
    <t>Activity 2.3.1</t>
  </si>
  <si>
    <t>Identification of women community leaders.</t>
  </si>
  <si>
    <t>Directly related to empowering women</t>
  </si>
  <si>
    <t xml:space="preserve">Contractual services. </t>
  </si>
  <si>
    <t>Activity 2.3.2</t>
  </si>
  <si>
    <t>Engage men community leaders, local chiefs, and government officials &amp; private sector players in the water sector on water issues specific to the targeted communities.</t>
  </si>
  <si>
    <t>Part of these stakeholders will be women</t>
  </si>
  <si>
    <t>Activity 2.3.3</t>
  </si>
  <si>
    <t>Empower and capacitate local and women-led organizations through women empowerment training programmes to raise awareness on social cohesion, peaceful coexistence, water, and environmental issues to address disputes at the local level and preserve water resources</t>
  </si>
  <si>
    <t>Directly related to empowering women and women organisations</t>
  </si>
  <si>
    <t xml:space="preserve">Contractual services including for implementing partners. </t>
  </si>
  <si>
    <t>Activity 2.3.4</t>
  </si>
  <si>
    <t>Simplify the provisions of the Sexual Offences Act 2019, translate into key local languages and use the same to educate women and men’s groups</t>
  </si>
  <si>
    <t>This will help community members understand the repercussions of abusing women</t>
  </si>
  <si>
    <t>Activity 2.3.5</t>
  </si>
  <si>
    <t>Provide education on how to report sexual and gender based crimes and where to seek help</t>
  </si>
  <si>
    <t>Education on this will promote gender issues</t>
  </si>
  <si>
    <t>Activity 2.3.6</t>
  </si>
  <si>
    <t>Popularize the fact that most sexual aggressors are persons known to the victims and they are often in a position of trust with the victims</t>
  </si>
  <si>
    <t>Activity 2.3.7</t>
  </si>
  <si>
    <t>Survey on indicators to measure impact</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</si>
  <si>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</si>
  <si>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</si>
  <si>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</si>
  <si>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</si>
  <si>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</si>
  <si>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</si>
  <si>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</si>
  <si>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</si>
  <si>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</si>
  <si>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</si>
  <si>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</si>
  <si>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</si>
  <si>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</si>
  <si>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</si>
  <si>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</si>
  <si>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</si>
  <si>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</si>
  <si>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</si>
  <si>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</si>
  <si>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</si>
  <si>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</si>
  <si>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</si>
  <si>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</si>
  <si>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</si>
  <si>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</si>
  <si>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</si>
  <si>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</si>
  <si>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</si>
  <si>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</si>
  <si>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</si>
  <si>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</si>
  <si>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</si>
  <si>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</si>
  <si>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</si>
  <si>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</si>
  <si>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</si>
  <si>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</si>
  <si>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</si>
  <si>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</si>
  <si>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</si>
  <si>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</si>
  <si>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</si>
  <si>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</si>
  <si>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</si>
  <si>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</si>
  <si>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</si>
  <si>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</si>
  <si>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</si>
  <si>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</si>
  <si>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</si>
  <si>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</si>
  <si>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</si>
  <si>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</si>
  <si>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</si>
  <si>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</si>
  <si>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</si>
  <si>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</si>
  <si>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</si>
  <si>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</si>
  <si>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</si>
  <si>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</si>
  <si>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</si>
  <si>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</si>
  <si>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</si>
  <si>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</si>
  <si>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</si>
  <si>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</si>
  <si>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</si>
  <si>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</si>
  <si>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</si>
  <si>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</si>
  <si>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</si>
  <si>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</si>
  <si>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</si>
  <si>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</si>
  <si>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</si>
  <si>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</si>
  <si>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</si>
  <si>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</si>
  <si>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</si>
  <si>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</si>
  <si>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</si>
  <si>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</si>
  <si>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</si>
  <si>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</si>
  <si>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Project Coordinator (UNCDF); Gender/Youth Expert (Purposeful); Research Manager/M&amp;E (UNCDF), Community Engagement &amp; Training Coordinator (WANEP)</t>
  </si>
  <si>
    <t>The project's focus is promoting safe spaces for women when fetching water and livelihoods for women</t>
  </si>
  <si>
    <t>Additional operational costs</t>
  </si>
  <si>
    <t xml:space="preserve">Contribution to office rent, security, UN common services, IT equipment/ service cost and stationaries (ILO) </t>
  </si>
  <si>
    <t>US$ 4,200 spent by UNCDF towards the launching event. Amount spent for site visits hasn’t been charged as at 15 June 2022</t>
  </si>
  <si>
    <t>Monitoring budget</t>
  </si>
  <si>
    <t>Monitoring work throughout the project</t>
  </si>
  <si>
    <t>Budget for independent final evaluation</t>
  </si>
  <si>
    <t>Third-party independent evaluation of deliverables</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</si>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</sst>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90">
    <xf numFmtId="0" fontId="0" fillId="0" borderId="0" xfId="0"/>
    <xf numFmtId="0" fontId="3" fillId="0" borderId="0" xfId="0" applyFont="1" applyAlignment="1">
      <alignment vertical="center" wrapText="1"/>
    </xf>
    <xf numFmtId="0" fontId="3"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3" fillId="3" borderId="0" xfId="0" applyFont="1" applyFill="1" applyAlignment="1" applyProtection="1">
      <alignment vertical="center" wrapText="1"/>
      <protection locked="0"/>
    </xf>
    <xf numFmtId="164" fontId="11" fillId="0" borderId="0" xfId="1" applyFont="1" applyFill="1" applyBorder="1" applyAlignment="1" applyProtection="1">
      <alignment vertical="center" wrapText="1"/>
    </xf>
    <xf numFmtId="164"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0" fontId="3" fillId="2" borderId="8" xfId="0"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10" fillId="0" borderId="0" xfId="0" applyFont="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4" fontId="3" fillId="4" borderId="3" xfId="1" applyFont="1" applyFill="1" applyBorder="1" applyAlignment="1" applyProtection="1">
      <alignment wrapText="1"/>
    </xf>
    <xf numFmtId="164" fontId="3" fillId="0" borderId="0" xfId="0" applyNumberFormat="1" applyFont="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3" fillId="2" borderId="34"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3" fillId="2" borderId="3"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4"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3" fillId="2" borderId="14" xfId="1" applyFont="1" applyFill="1" applyBorder="1" applyAlignment="1" applyProtection="1">
      <alignment vertical="center" wrapText="1"/>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164" fontId="3" fillId="2" borderId="40" xfId="1" applyFont="1" applyFill="1" applyBorder="1" applyAlignment="1" applyProtection="1">
      <alignment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12" xfId="0" applyFont="1" applyFill="1" applyBorder="1" applyAlignment="1">
      <alignment vertical="center" wrapText="1"/>
    </xf>
    <xf numFmtId="164" fontId="3" fillId="2" borderId="14" xfId="0" applyNumberFormat="1" applyFont="1" applyFill="1" applyBorder="1" applyAlignment="1">
      <alignment wrapText="1"/>
    </xf>
    <xf numFmtId="164" fontId="3" fillId="2" borderId="52" xfId="1" applyFont="1" applyFill="1" applyBorder="1" applyAlignment="1">
      <alignment wrapText="1"/>
    </xf>
    <xf numFmtId="164" fontId="3" fillId="2" borderId="29" xfId="0" applyNumberFormat="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3" fillId="3"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164" fontId="3" fillId="2" borderId="0" xfId="0" applyNumberFormat="1" applyFont="1" applyFill="1" applyAlignment="1">
      <alignment vertical="center" wrapText="1"/>
    </xf>
    <xf numFmtId="10" fontId="3" fillId="2" borderId="0" xfId="2" applyNumberFormat="1" applyFont="1" applyFill="1" applyBorder="1" applyAlignment="1" applyProtection="1">
      <alignment wrapText="1"/>
    </xf>
    <xf numFmtId="0" fontId="4" fillId="2" borderId="0" xfId="0" applyFont="1" applyFill="1" applyAlignment="1">
      <alignment horizontal="center" vertical="center" wrapText="1"/>
    </xf>
    <xf numFmtId="164" fontId="3" fillId="2" borderId="0" xfId="2" applyNumberFormat="1" applyFont="1" applyFill="1" applyBorder="1" applyAlignment="1" applyProtection="1">
      <alignment wrapText="1"/>
    </xf>
    <xf numFmtId="0" fontId="0" fillId="5" borderId="0" xfId="0" applyFill="1" applyAlignment="1">
      <alignment horizontal="center" vertical="center" wrapText="1"/>
    </xf>
    <xf numFmtId="49" fontId="2" fillId="0" borderId="3" xfId="0" applyNumberFormat="1" applyFont="1" applyFill="1" applyBorder="1" applyAlignment="1" applyProtection="1">
      <alignment horizontal="left" vertical="top" wrapText="1"/>
      <protection locked="0"/>
    </xf>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2" fillId="0" borderId="3" xfId="0" applyFont="1" applyBorder="1" applyAlignment="1" applyProtection="1">
      <alignment horizontal="left" vertical="top" wrapText="1"/>
      <protection locked="0"/>
    </xf>
    <xf numFmtId="164" fontId="2" fillId="0" borderId="3" xfId="1" applyFont="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9" fontId="2" fillId="0" borderId="3" xfId="2" applyFont="1" applyBorder="1" applyAlignment="1" applyProtection="1">
      <alignment horizontal="center" vertical="center" wrapText="1"/>
      <protection locked="0"/>
    </xf>
    <xf numFmtId="164" fontId="2" fillId="3" borderId="3" xfId="1" applyFont="1" applyFill="1" applyBorder="1" applyAlignment="1" applyProtection="1">
      <alignment horizontal="left" vertical="top" wrapText="1"/>
      <protection locked="0"/>
    </xf>
    <xf numFmtId="49" fontId="2" fillId="0" borderId="3" xfId="1" applyNumberFormat="1" applyFont="1" applyFill="1" applyBorder="1" applyAlignment="1" applyProtection="1">
      <alignment horizontal="left" vertical="top" wrapText="1"/>
      <protection locked="0"/>
    </xf>
    <xf numFmtId="164" fontId="2" fillId="0" borderId="0" xfId="1" applyFont="1" applyFill="1" applyBorder="1" applyAlignment="1" applyProtection="1">
      <alignment horizontal="center" vertical="center" wrapText="1"/>
    </xf>
    <xf numFmtId="49" fontId="2" fillId="0" borderId="3" xfId="1" applyNumberFormat="1" applyFont="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center" vertical="center" wrapText="1"/>
      <protection locked="0"/>
    </xf>
    <xf numFmtId="49" fontId="2" fillId="3" borderId="3" xfId="1" applyNumberFormat="1" applyFont="1" applyFill="1" applyBorder="1" applyAlignment="1" applyProtection="1">
      <alignment horizontal="left" vertical="top" wrapText="1"/>
      <protection locked="0"/>
    </xf>
    <xf numFmtId="9" fontId="2" fillId="3" borderId="3" xfId="2" applyFont="1" applyFill="1" applyBorder="1" applyAlignment="1" applyProtection="1">
      <alignment horizontal="center" vertical="center" wrapText="1"/>
      <protection locked="0"/>
    </xf>
    <xf numFmtId="49" fontId="2" fillId="3" borderId="3" xfId="1" applyNumberFormat="1" applyFont="1" applyFill="1" applyBorder="1" applyAlignment="1" applyProtection="1">
      <alignment horizontal="left" wrapText="1"/>
      <protection locked="0"/>
    </xf>
    <xf numFmtId="49" fontId="2" fillId="0" borderId="3" xfId="1" applyNumberFormat="1" applyFont="1" applyBorder="1" applyAlignment="1" applyProtection="1">
      <alignment horizontal="left" wrapText="1"/>
      <protection locked="0"/>
    </xf>
    <xf numFmtId="164" fontId="2" fillId="0" borderId="3" xfId="1" applyFont="1" applyFill="1" applyBorder="1" applyAlignment="1" applyProtection="1">
      <alignment horizontal="center" vertical="center" wrapText="1"/>
      <protection locked="0"/>
    </xf>
    <xf numFmtId="0" fontId="2" fillId="3" borderId="0" xfId="0" applyFont="1" applyFill="1" applyAlignment="1" applyProtection="1">
      <alignment vertical="center" wrapText="1"/>
      <protection locked="0"/>
    </xf>
    <xf numFmtId="0" fontId="2" fillId="3" borderId="0" xfId="0" applyFont="1" applyFill="1" applyAlignment="1" applyProtection="1">
      <alignment horizontal="left" vertical="top" wrapText="1"/>
      <protection locked="0"/>
    </xf>
    <xf numFmtId="164" fontId="2" fillId="3" borderId="0" xfId="1" applyFont="1" applyFill="1" applyBorder="1" applyAlignment="1" applyProtection="1">
      <alignment horizontal="center" vertical="center" wrapText="1"/>
      <protection locked="0"/>
    </xf>
    <xf numFmtId="164" fontId="2" fillId="0" borderId="3" xfId="1" applyFont="1" applyBorder="1" applyAlignment="1" applyProtection="1">
      <alignment vertical="center" wrapText="1"/>
      <protection locked="0"/>
    </xf>
    <xf numFmtId="164" fontId="2" fillId="3" borderId="3" xfId="1" applyFont="1" applyFill="1" applyBorder="1" applyAlignment="1" applyProtection="1">
      <alignment horizontal="left" vertical="center" wrapText="1"/>
      <protection locked="0"/>
    </xf>
    <xf numFmtId="164" fontId="2" fillId="3"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164" fontId="2" fillId="0" borderId="3" xfId="1" applyFont="1" applyFill="1" applyBorder="1" applyAlignment="1" applyProtection="1">
      <alignment vertical="center" wrapText="1"/>
      <protection locked="0"/>
    </xf>
    <xf numFmtId="164" fontId="2" fillId="2" borderId="3" xfId="1" applyFont="1" applyFill="1" applyBorder="1" applyAlignment="1" applyProtection="1">
      <alignment vertical="center" wrapText="1"/>
    </xf>
    <xf numFmtId="164" fontId="2" fillId="0" borderId="3" xfId="1" applyFont="1" applyBorder="1" applyAlignment="1" applyProtection="1">
      <alignment horizontal="left" vertical="top" wrapText="1"/>
      <protection locked="0"/>
    </xf>
    <xf numFmtId="49" fontId="2" fillId="0" borderId="3" xfId="0" applyNumberFormat="1" applyFont="1" applyBorder="1" applyAlignment="1" applyProtection="1">
      <alignment horizontal="left" vertical="top" wrapText="1"/>
      <protection locked="0"/>
    </xf>
    <xf numFmtId="164" fontId="2" fillId="0" borderId="3" xfId="1" applyFont="1" applyFill="1" applyBorder="1" applyAlignment="1" applyProtection="1">
      <alignment horizontal="left" vertical="top" wrapText="1"/>
      <protection locked="0"/>
    </xf>
    <xf numFmtId="0" fontId="2" fillId="3" borderId="2" xfId="0" applyFont="1" applyFill="1" applyBorder="1" applyAlignment="1" applyProtection="1">
      <alignment vertical="center" wrapText="1"/>
      <protection locked="0"/>
    </xf>
    <xf numFmtId="0" fontId="2" fillId="3" borderId="0" xfId="0" applyFont="1" applyFill="1" applyAlignment="1">
      <alignment vertical="center" wrapText="1"/>
    </xf>
    <xf numFmtId="0" fontId="2" fillId="2" borderId="8" xfId="0" applyFont="1" applyFill="1" applyBorder="1" applyAlignment="1">
      <alignment vertical="center" wrapText="1"/>
    </xf>
    <xf numFmtId="164" fontId="2" fillId="2" borderId="3" xfId="0" applyNumberFormat="1" applyFont="1" applyFill="1" applyBorder="1" applyAlignment="1">
      <alignment vertical="center" wrapText="1"/>
    </xf>
    <xf numFmtId="164" fontId="2" fillId="2" borderId="9" xfId="0" applyNumberFormat="1" applyFont="1" applyFill="1" applyBorder="1" applyAlignment="1">
      <alignment vertical="center" wrapText="1"/>
    </xf>
    <xf numFmtId="164" fontId="2" fillId="0"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lignment vertical="center" wrapText="1"/>
    </xf>
    <xf numFmtId="0" fontId="2" fillId="0" borderId="0" xfId="0" applyFont="1" applyAlignment="1">
      <alignment wrapText="1"/>
    </xf>
    <xf numFmtId="164" fontId="2" fillId="0" borderId="39" xfId="0" applyNumberFormat="1" applyFont="1" applyBorder="1" applyAlignment="1" applyProtection="1">
      <alignment wrapText="1"/>
      <protection locked="0"/>
    </xf>
    <xf numFmtId="164" fontId="2" fillId="0" borderId="3" xfId="0" applyNumberFormat="1" applyFont="1" applyBorder="1" applyAlignment="1" applyProtection="1">
      <alignment wrapText="1"/>
      <protection locked="0"/>
    </xf>
    <xf numFmtId="0" fontId="2" fillId="3" borderId="0" xfId="0" applyFont="1" applyFill="1" applyAlignment="1">
      <alignment wrapText="1"/>
    </xf>
    <xf numFmtId="164" fontId="2" fillId="2" borderId="39" xfId="0" applyNumberFormat="1" applyFont="1" applyFill="1" applyBorder="1" applyAlignment="1">
      <alignment wrapText="1"/>
    </xf>
    <xf numFmtId="164" fontId="2" fillId="3" borderId="0" xfId="1" applyFont="1" applyFill="1" applyBorder="1" applyAlignment="1" applyProtection="1">
      <alignment vertical="center" wrapText="1"/>
    </xf>
    <xf numFmtId="164" fontId="2" fillId="2" borderId="3" xfId="0" applyNumberFormat="1" applyFont="1" applyFill="1" applyBorder="1" applyAlignment="1">
      <alignment wrapText="1"/>
    </xf>
    <xf numFmtId="164" fontId="2" fillId="2" borderId="8" xfId="1" applyFont="1" applyFill="1" applyBorder="1" applyAlignment="1" applyProtection="1">
      <alignment wrapText="1"/>
    </xf>
    <xf numFmtId="164" fontId="2" fillId="2" borderId="3" xfId="1" applyFont="1" applyFill="1" applyBorder="1" applyAlignment="1">
      <alignment wrapText="1"/>
    </xf>
    <xf numFmtId="164" fontId="2" fillId="2" borderId="9" xfId="0" applyNumberFormat="1" applyFont="1" applyFill="1" applyBorder="1" applyAlignment="1">
      <alignment wrapText="1"/>
    </xf>
    <xf numFmtId="0" fontId="2" fillId="2" borderId="12" xfId="0" applyFont="1" applyFill="1" applyBorder="1" applyAlignment="1">
      <alignment wrapText="1"/>
    </xf>
    <xf numFmtId="164" fontId="2" fillId="2" borderId="13" xfId="0" applyNumberFormat="1" applyFont="1" applyFill="1" applyBorder="1" applyAlignment="1">
      <alignment wrapText="1"/>
    </xf>
    <xf numFmtId="164" fontId="2" fillId="2" borderId="14" xfId="0" applyNumberFormat="1" applyFont="1" applyFill="1" applyBorder="1" applyAlignment="1">
      <alignment wrapText="1"/>
    </xf>
    <xf numFmtId="164" fontId="2" fillId="3" borderId="0" xfId="0" applyNumberFormat="1" applyFont="1" applyFill="1" applyAlignment="1">
      <alignment vertical="center" wrapText="1"/>
    </xf>
    <xf numFmtId="0" fontId="2" fillId="3" borderId="0" xfId="0" applyFont="1" applyFill="1" applyAlignment="1">
      <alignment horizontal="center" vertical="center" wrapText="1"/>
    </xf>
    <xf numFmtId="0" fontId="2" fillId="0" borderId="0" xfId="0" applyFont="1"/>
    <xf numFmtId="164" fontId="2" fillId="0" borderId="0" xfId="0" applyNumberFormat="1" applyFont="1"/>
    <xf numFmtId="164" fontId="2" fillId="2" borderId="51" xfId="1" applyFont="1" applyFill="1" applyBorder="1" applyAlignment="1" applyProtection="1">
      <alignment wrapText="1"/>
    </xf>
    <xf numFmtId="0" fontId="2" fillId="2" borderId="16" xfId="0" applyFont="1" applyFill="1" applyBorder="1"/>
    <xf numFmtId="164" fontId="2" fillId="2" borderId="3" xfId="1" applyFont="1" applyFill="1" applyBorder="1" applyAlignment="1">
      <alignment vertical="center" wrapText="1"/>
    </xf>
    <xf numFmtId="0" fontId="21" fillId="0" borderId="0" xfId="0" applyFont="1" applyAlignment="1">
      <alignment horizontal="left" vertical="top"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19" fillId="0" borderId="55" xfId="0" applyFont="1" applyBorder="1" applyAlignment="1">
      <alignment horizontal="left" wrapText="1"/>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vertical="top" wrapText="1"/>
      <protection locked="0"/>
    </xf>
    <xf numFmtId="0" fontId="3" fillId="2" borderId="39" xfId="0" applyFont="1" applyFill="1" applyBorder="1" applyAlignment="1" applyProtection="1">
      <alignment horizontal="center" vertical="top" wrapText="1"/>
      <protection locked="0"/>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urrency" xfId="1" builtinId="4"/>
    <cellStyle name="Normal" xfId="0" builtinId="0"/>
    <cellStyle name="Per 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Normal="100" workbookViewId="0"/>
  </sheetViews>
  <sheetFormatPr baseColWidth="10" defaultColWidth="8.83203125" defaultRowHeight="15" x14ac:dyDescent="0.2"/>
  <cols>
    <col min="2" max="2" width="127.33203125" customWidth="1"/>
  </cols>
  <sheetData>
    <row r="2" spans="2:5" ht="36.75" customHeight="1" thickBot="1" x14ac:dyDescent="0.25">
      <c r="B2" s="206" t="s">
        <v>0</v>
      </c>
      <c r="C2" s="206"/>
      <c r="D2" s="206"/>
      <c r="E2" s="206"/>
    </row>
    <row r="3" spans="2:5" ht="295.5" customHeight="1" thickBot="1" x14ac:dyDescent="0.25">
      <c r="B3" s="140"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221"/>
  <sheetViews>
    <sheetView showGridLines="0" showZeros="0" tabSelected="1" zoomScale="91" zoomScaleNormal="75" workbookViewId="0">
      <pane ySplit="4" topLeftCell="A5" activePane="bottomLeft" state="frozen"/>
      <selection pane="bottomLeft" activeCell="H19" sqref="H19"/>
    </sheetView>
  </sheetViews>
  <sheetFormatPr baseColWidth="10" defaultColWidth="9.1640625" defaultRowHeight="15" x14ac:dyDescent="0.2"/>
  <cols>
    <col min="1" max="1" width="9.1640625" style="20"/>
    <col min="2" max="2" width="30.6640625" style="20" customWidth="1"/>
    <col min="3" max="3" width="32.5" style="20" customWidth="1"/>
    <col min="4" max="5" width="25.1640625" style="20" customWidth="1"/>
    <col min="6" max="6" width="23.1640625" style="20" customWidth="1"/>
    <col min="7" max="7" width="22.5" style="20" customWidth="1"/>
    <col min="8" max="8" width="22.5" style="114" customWidth="1"/>
    <col min="9" max="9" width="25.6640625" style="134" customWidth="1"/>
    <col min="10" max="10" width="30.33203125" style="20" customWidth="1"/>
    <col min="11" max="11" width="18.83203125" style="20" customWidth="1"/>
    <col min="12" max="12" width="9.1640625" style="20"/>
    <col min="13" max="13" width="17.6640625" style="20" customWidth="1"/>
    <col min="14" max="14" width="26.5" style="20" customWidth="1"/>
    <col min="15" max="15" width="22.5" style="20" customWidth="1"/>
    <col min="16" max="16" width="29.6640625" style="20" customWidth="1"/>
    <col min="17" max="17" width="23.5" style="20" customWidth="1"/>
    <col min="18" max="18" width="18.5" style="20" customWidth="1"/>
    <col min="19" max="19" width="17.5" style="20" customWidth="1"/>
    <col min="20" max="20" width="25.1640625" style="20" customWidth="1"/>
    <col min="21" max="16384" width="9.1640625" style="20"/>
  </cols>
  <sheetData>
    <row r="1" spans="1:11" ht="30.75" customHeight="1" x14ac:dyDescent="0.55000000000000004">
      <c r="B1" s="206" t="s">
        <v>0</v>
      </c>
      <c r="C1" s="206"/>
      <c r="D1" s="206"/>
      <c r="E1" s="206"/>
      <c r="F1" s="18"/>
      <c r="G1" s="19"/>
      <c r="H1" s="113"/>
      <c r="I1" s="133"/>
      <c r="J1" s="19"/>
    </row>
    <row r="2" spans="1:11" ht="16.5" customHeight="1" x14ac:dyDescent="0.3">
      <c r="B2" s="239" t="s">
        <v>2</v>
      </c>
      <c r="C2" s="239"/>
      <c r="D2" s="239"/>
      <c r="E2" s="239"/>
      <c r="F2" s="141"/>
      <c r="G2" s="141"/>
      <c r="H2" s="123"/>
      <c r="I2" s="123"/>
    </row>
    <row r="4" spans="1:11" ht="119.25" customHeight="1" x14ac:dyDescent="0.2">
      <c r="B4" s="148" t="s">
        <v>3</v>
      </c>
      <c r="C4" s="148" t="s">
        <v>4</v>
      </c>
      <c r="D4" s="51" t="s">
        <v>5</v>
      </c>
      <c r="E4" s="51" t="s">
        <v>6</v>
      </c>
      <c r="F4" s="75" t="s">
        <v>7</v>
      </c>
      <c r="G4" s="148" t="s">
        <v>8</v>
      </c>
      <c r="H4" s="148" t="s">
        <v>9</v>
      </c>
      <c r="I4" s="148" t="s">
        <v>10</v>
      </c>
      <c r="J4" s="148" t="s">
        <v>11</v>
      </c>
      <c r="K4" s="26"/>
    </row>
    <row r="5" spans="1:11" ht="51" customHeight="1" x14ac:dyDescent="0.2">
      <c r="B5" s="73" t="s">
        <v>12</v>
      </c>
      <c r="C5" s="240" t="s">
        <v>13</v>
      </c>
      <c r="D5" s="241"/>
      <c r="E5" s="241"/>
      <c r="F5" s="241"/>
      <c r="G5" s="241"/>
      <c r="H5" s="241"/>
      <c r="I5" s="241"/>
      <c r="J5" s="242"/>
      <c r="K5" s="9"/>
    </row>
    <row r="6" spans="1:11" ht="51" customHeight="1" x14ac:dyDescent="0.2">
      <c r="B6" s="73" t="s">
        <v>14</v>
      </c>
      <c r="C6" s="236" t="s">
        <v>15</v>
      </c>
      <c r="D6" s="237"/>
      <c r="E6" s="237"/>
      <c r="F6" s="237"/>
      <c r="G6" s="237"/>
      <c r="H6" s="237"/>
      <c r="I6" s="237"/>
      <c r="J6" s="238"/>
      <c r="K6" s="28"/>
    </row>
    <row r="7" spans="1:11" ht="102" x14ac:dyDescent="0.2">
      <c r="B7" s="149" t="s">
        <v>16</v>
      </c>
      <c r="C7" s="150" t="s">
        <v>17</v>
      </c>
      <c r="D7" s="151"/>
      <c r="E7" s="151">
        <v>12000</v>
      </c>
      <c r="F7" s="152">
        <f t="shared" ref="F7:F14" si="0">SUM(D7:E7)</f>
        <v>12000</v>
      </c>
      <c r="G7" s="153">
        <v>0.5</v>
      </c>
      <c r="H7" s="151">
        <v>358</v>
      </c>
      <c r="I7" s="154" t="s">
        <v>18</v>
      </c>
      <c r="J7" s="155" t="s">
        <v>19</v>
      </c>
      <c r="K7" s="156"/>
    </row>
    <row r="8" spans="1:11" ht="68" x14ac:dyDescent="0.2">
      <c r="B8" s="149" t="s">
        <v>20</v>
      </c>
      <c r="C8" s="150" t="s">
        <v>21</v>
      </c>
      <c r="D8" s="151"/>
      <c r="E8" s="151">
        <v>45000</v>
      </c>
      <c r="F8" s="152">
        <f t="shared" si="0"/>
        <v>45000</v>
      </c>
      <c r="G8" s="153">
        <v>1</v>
      </c>
      <c r="H8" s="151"/>
      <c r="I8" s="154" t="s">
        <v>22</v>
      </c>
      <c r="J8" s="155" t="s">
        <v>23</v>
      </c>
      <c r="K8" s="156"/>
    </row>
    <row r="9" spans="1:11" ht="89" customHeight="1" x14ac:dyDescent="0.2">
      <c r="B9" s="149" t="s">
        <v>24</v>
      </c>
      <c r="C9" s="150" t="s">
        <v>25</v>
      </c>
      <c r="D9" s="151"/>
      <c r="E9" s="151">
        <v>30000</v>
      </c>
      <c r="F9" s="152">
        <f t="shared" si="0"/>
        <v>30000</v>
      </c>
      <c r="G9" s="153">
        <v>1</v>
      </c>
      <c r="H9" s="151"/>
      <c r="I9" s="154" t="s">
        <v>26</v>
      </c>
      <c r="J9" s="155" t="s">
        <v>27</v>
      </c>
      <c r="K9" s="156"/>
    </row>
    <row r="10" spans="1:11" ht="112" customHeight="1" x14ac:dyDescent="0.2">
      <c r="B10" s="149" t="s">
        <v>28</v>
      </c>
      <c r="C10" s="150" t="s">
        <v>29</v>
      </c>
      <c r="D10" s="151"/>
      <c r="E10" s="151">
        <v>60000</v>
      </c>
      <c r="F10" s="152">
        <f t="shared" si="0"/>
        <v>60000</v>
      </c>
      <c r="G10" s="153">
        <v>1</v>
      </c>
      <c r="H10" s="151"/>
      <c r="I10" s="154" t="s">
        <v>30</v>
      </c>
      <c r="J10" s="155" t="s">
        <v>31</v>
      </c>
      <c r="K10" s="156"/>
    </row>
    <row r="11" spans="1:11" ht="85" x14ac:dyDescent="0.2">
      <c r="B11" s="149" t="s">
        <v>32</v>
      </c>
      <c r="C11" s="150" t="s">
        <v>33</v>
      </c>
      <c r="D11" s="151">
        <v>10000</v>
      </c>
      <c r="E11" s="151"/>
      <c r="F11" s="152">
        <f t="shared" si="0"/>
        <v>10000</v>
      </c>
      <c r="G11" s="153">
        <v>1</v>
      </c>
      <c r="H11" s="151"/>
      <c r="I11" s="154" t="s">
        <v>34</v>
      </c>
      <c r="J11" s="157" t="s">
        <v>35</v>
      </c>
      <c r="K11" s="156"/>
    </row>
    <row r="12" spans="1:11" ht="85" x14ac:dyDescent="0.2">
      <c r="B12" s="149" t="s">
        <v>36</v>
      </c>
      <c r="C12" s="150" t="s">
        <v>37</v>
      </c>
      <c r="D12" s="151">
        <v>10000</v>
      </c>
      <c r="E12" s="151"/>
      <c r="F12" s="152">
        <f t="shared" si="0"/>
        <v>10000</v>
      </c>
      <c r="G12" s="153">
        <v>1</v>
      </c>
      <c r="H12" s="151"/>
      <c r="I12" s="154" t="s">
        <v>38</v>
      </c>
      <c r="J12" s="157" t="s">
        <v>39</v>
      </c>
      <c r="K12" s="156"/>
    </row>
    <row r="13" spans="1:11" ht="16" x14ac:dyDescent="0.2">
      <c r="B13" s="149"/>
      <c r="C13" s="158"/>
      <c r="D13" s="159"/>
      <c r="E13" s="159"/>
      <c r="F13" s="152">
        <f t="shared" si="0"/>
        <v>0</v>
      </c>
      <c r="G13" s="153">
        <v>1</v>
      </c>
      <c r="H13" s="159"/>
      <c r="I13" s="154"/>
      <c r="J13" s="160"/>
      <c r="K13" s="156"/>
    </row>
    <row r="14" spans="1:11" ht="17" hidden="1" x14ac:dyDescent="0.2">
      <c r="A14" s="21"/>
      <c r="B14" s="149" t="s">
        <v>40</v>
      </c>
      <c r="C14" s="158"/>
      <c r="D14" s="159"/>
      <c r="E14" s="159"/>
      <c r="F14" s="152">
        <f t="shared" si="0"/>
        <v>0</v>
      </c>
      <c r="G14" s="161"/>
      <c r="H14" s="159"/>
      <c r="I14" s="154"/>
      <c r="J14" s="160"/>
    </row>
    <row r="15" spans="1:11" ht="17" x14ac:dyDescent="0.2">
      <c r="A15" s="21"/>
      <c r="C15" s="73" t="s">
        <v>41</v>
      </c>
      <c r="D15" s="10">
        <f>SUM(D7:D14)</f>
        <v>20000</v>
      </c>
      <c r="E15" s="10">
        <f>SUM(E7:E14)</f>
        <v>147000</v>
      </c>
      <c r="F15" s="10">
        <f>SUM(F7:F14)</f>
        <v>167000</v>
      </c>
      <c r="G15" s="10">
        <f>(G7*F7)+(G8*F8)+(G9*F9)+(G10*F10)+(G11*F11)+(G12*F12)+(G13*F13)+(G14*F14)</f>
        <v>161000</v>
      </c>
      <c r="H15" s="10">
        <f>SUM(H7:H14)</f>
        <v>358</v>
      </c>
      <c r="I15" s="135"/>
      <c r="J15" s="162"/>
      <c r="K15" s="29"/>
    </row>
    <row r="16" spans="1:11" ht="51" customHeight="1" x14ac:dyDescent="0.2">
      <c r="A16" s="21"/>
      <c r="B16" s="73" t="s">
        <v>42</v>
      </c>
      <c r="C16" s="233" t="s">
        <v>43</v>
      </c>
      <c r="D16" s="234"/>
      <c r="E16" s="234"/>
      <c r="F16" s="234"/>
      <c r="G16" s="234"/>
      <c r="H16" s="234"/>
      <c r="I16" s="234"/>
      <c r="J16" s="235"/>
      <c r="K16" s="28"/>
    </row>
    <row r="17" spans="1:11" ht="68" x14ac:dyDescent="0.2">
      <c r="A17" s="21"/>
      <c r="B17" s="149" t="s">
        <v>44</v>
      </c>
      <c r="C17" s="150" t="s">
        <v>45</v>
      </c>
      <c r="D17" s="151">
        <v>25000</v>
      </c>
      <c r="E17" s="151"/>
      <c r="F17" s="152">
        <f t="shared" ref="F17:F24" si="1">SUM(D17:E17)</f>
        <v>25000</v>
      </c>
      <c r="G17" s="153">
        <v>0.6</v>
      </c>
      <c r="H17" s="151"/>
      <c r="I17" s="154" t="s">
        <v>46</v>
      </c>
      <c r="J17" s="157" t="s">
        <v>47</v>
      </c>
      <c r="K17" s="156"/>
    </row>
    <row r="18" spans="1:11" ht="68" x14ac:dyDescent="0.2">
      <c r="A18" s="21"/>
      <c r="B18" s="149" t="s">
        <v>48</v>
      </c>
      <c r="C18" s="150" t="s">
        <v>49</v>
      </c>
      <c r="D18" s="151"/>
      <c r="E18" s="151">
        <v>40000</v>
      </c>
      <c r="F18" s="152">
        <f t="shared" si="1"/>
        <v>40000</v>
      </c>
      <c r="G18" s="153">
        <v>1</v>
      </c>
      <c r="H18" s="151">
        <v>10526</v>
      </c>
      <c r="I18" s="154" t="s">
        <v>50</v>
      </c>
      <c r="J18" s="155" t="s">
        <v>51</v>
      </c>
      <c r="K18" s="156"/>
    </row>
    <row r="19" spans="1:11" ht="68" x14ac:dyDescent="0.2">
      <c r="A19" s="21"/>
      <c r="B19" s="149" t="s">
        <v>52</v>
      </c>
      <c r="C19" s="150" t="s">
        <v>53</v>
      </c>
      <c r="D19" s="151">
        <v>15000</v>
      </c>
      <c r="E19" s="151">
        <v>40000</v>
      </c>
      <c r="F19" s="152">
        <f t="shared" si="1"/>
        <v>55000</v>
      </c>
      <c r="G19" s="153">
        <v>1</v>
      </c>
      <c r="H19" s="151"/>
      <c r="I19" s="154" t="s">
        <v>54</v>
      </c>
      <c r="J19" s="155" t="s">
        <v>55</v>
      </c>
      <c r="K19" s="156"/>
    </row>
    <row r="20" spans="1:11" ht="17" hidden="1" x14ac:dyDescent="0.2">
      <c r="A20" s="21"/>
      <c r="B20" s="149" t="s">
        <v>56</v>
      </c>
      <c r="C20" s="150"/>
      <c r="D20" s="151"/>
      <c r="E20" s="151"/>
      <c r="F20" s="152">
        <f t="shared" si="1"/>
        <v>0</v>
      </c>
      <c r="G20" s="153"/>
      <c r="H20" s="151"/>
      <c r="I20" s="159"/>
      <c r="J20" s="163"/>
      <c r="K20" s="156"/>
    </row>
    <row r="21" spans="1:11" ht="17" hidden="1" x14ac:dyDescent="0.2">
      <c r="A21" s="21"/>
      <c r="B21" s="149" t="s">
        <v>57</v>
      </c>
      <c r="C21" s="150"/>
      <c r="D21" s="151"/>
      <c r="E21" s="151"/>
      <c r="F21" s="152">
        <f t="shared" si="1"/>
        <v>0</v>
      </c>
      <c r="G21" s="153"/>
      <c r="H21" s="151"/>
      <c r="I21" s="159"/>
      <c r="J21" s="163"/>
      <c r="K21" s="156"/>
    </row>
    <row r="22" spans="1:11" ht="17" hidden="1" x14ac:dyDescent="0.2">
      <c r="A22" s="21"/>
      <c r="B22" s="149" t="s">
        <v>58</v>
      </c>
      <c r="C22" s="150"/>
      <c r="D22" s="151"/>
      <c r="E22" s="151"/>
      <c r="F22" s="152">
        <f t="shared" si="1"/>
        <v>0</v>
      </c>
      <c r="G22" s="153"/>
      <c r="H22" s="151"/>
      <c r="I22" s="159"/>
      <c r="J22" s="163"/>
      <c r="K22" s="156"/>
    </row>
    <row r="23" spans="1:11" ht="17" hidden="1" x14ac:dyDescent="0.2">
      <c r="A23" s="21"/>
      <c r="B23" s="149" t="s">
        <v>59</v>
      </c>
      <c r="C23" s="158"/>
      <c r="D23" s="159"/>
      <c r="E23" s="159"/>
      <c r="F23" s="152">
        <f t="shared" si="1"/>
        <v>0</v>
      </c>
      <c r="G23" s="161"/>
      <c r="H23" s="159"/>
      <c r="I23" s="159"/>
      <c r="J23" s="162"/>
      <c r="K23" s="156"/>
    </row>
    <row r="24" spans="1:11" ht="17" hidden="1" x14ac:dyDescent="0.2">
      <c r="A24" s="21"/>
      <c r="B24" s="149" t="s">
        <v>60</v>
      </c>
      <c r="C24" s="158"/>
      <c r="D24" s="159"/>
      <c r="E24" s="159"/>
      <c r="F24" s="152">
        <f t="shared" si="1"/>
        <v>0</v>
      </c>
      <c r="G24" s="161"/>
      <c r="H24" s="159"/>
      <c r="I24" s="159"/>
      <c r="J24" s="162"/>
      <c r="K24" s="156"/>
    </row>
    <row r="25" spans="1:11" ht="17" x14ac:dyDescent="0.2">
      <c r="A25" s="21"/>
      <c r="C25" s="73" t="s">
        <v>41</v>
      </c>
      <c r="D25" s="13">
        <f t="shared" ref="D25:F25" si="2">SUM(D17:D24)</f>
        <v>40000</v>
      </c>
      <c r="E25" s="13">
        <f t="shared" si="2"/>
        <v>80000</v>
      </c>
      <c r="F25" s="13">
        <f t="shared" si="2"/>
        <v>120000</v>
      </c>
      <c r="G25" s="10">
        <f>(G17*F17)+(G18*F18)+(G19*F19)+(G20*F20)+(G21*F21)+(G22*F22)+(G23*F23)+(G24*F24)</f>
        <v>110000</v>
      </c>
      <c r="H25" s="10">
        <f>SUM(H17:H24)</f>
        <v>10526</v>
      </c>
      <c r="I25" s="135"/>
      <c r="J25" s="162"/>
      <c r="K25" s="29"/>
    </row>
    <row r="26" spans="1:11" ht="51" customHeight="1" x14ac:dyDescent="0.2">
      <c r="A26" s="21"/>
      <c r="B26" s="73" t="s">
        <v>61</v>
      </c>
      <c r="C26" s="233" t="s">
        <v>62</v>
      </c>
      <c r="D26" s="234"/>
      <c r="E26" s="234"/>
      <c r="F26" s="234"/>
      <c r="G26" s="234"/>
      <c r="H26" s="234"/>
      <c r="I26" s="234"/>
      <c r="J26" s="235"/>
      <c r="K26" s="28"/>
    </row>
    <row r="27" spans="1:11" ht="51" x14ac:dyDescent="0.2">
      <c r="A27" s="21"/>
      <c r="B27" s="149" t="s">
        <v>63</v>
      </c>
      <c r="C27" s="150" t="s">
        <v>64</v>
      </c>
      <c r="D27" s="151">
        <v>10000</v>
      </c>
      <c r="E27" s="151">
        <v>20000</v>
      </c>
      <c r="F27" s="152">
        <f t="shared" ref="F27:F34" si="3">SUM(D27:E27)</f>
        <v>30000</v>
      </c>
      <c r="G27" s="153">
        <v>1</v>
      </c>
      <c r="H27" s="151"/>
      <c r="I27" s="154" t="s">
        <v>65</v>
      </c>
      <c r="J27" s="155" t="s">
        <v>66</v>
      </c>
      <c r="K27" s="156"/>
    </row>
    <row r="28" spans="1:11" ht="51" x14ac:dyDescent="0.2">
      <c r="A28" s="21"/>
      <c r="B28" s="149" t="s">
        <v>67</v>
      </c>
      <c r="C28" s="150" t="s">
        <v>68</v>
      </c>
      <c r="D28" s="164"/>
      <c r="E28" s="164">
        <v>10000</v>
      </c>
      <c r="F28" s="152">
        <f t="shared" si="3"/>
        <v>10000</v>
      </c>
      <c r="G28" s="153">
        <v>1</v>
      </c>
      <c r="H28" s="151"/>
      <c r="I28" s="154" t="s">
        <v>65</v>
      </c>
      <c r="J28" s="155" t="s">
        <v>69</v>
      </c>
      <c r="K28" s="156"/>
    </row>
    <row r="29" spans="1:11" ht="51" x14ac:dyDescent="0.2">
      <c r="A29" s="21"/>
      <c r="B29" s="149" t="s">
        <v>70</v>
      </c>
      <c r="C29" s="150" t="s">
        <v>71</v>
      </c>
      <c r="D29" s="151"/>
      <c r="E29" s="151">
        <v>20000</v>
      </c>
      <c r="F29" s="152">
        <f t="shared" si="3"/>
        <v>20000</v>
      </c>
      <c r="G29" s="153">
        <v>1</v>
      </c>
      <c r="H29" s="151"/>
      <c r="I29" s="154" t="s">
        <v>65</v>
      </c>
      <c r="J29" s="157" t="s">
        <v>72</v>
      </c>
      <c r="K29" s="156"/>
    </row>
    <row r="30" spans="1:11" ht="17" hidden="1" x14ac:dyDescent="0.2">
      <c r="A30" s="21"/>
      <c r="B30" s="149" t="s">
        <v>73</v>
      </c>
      <c r="C30" s="150"/>
      <c r="D30" s="151"/>
      <c r="E30" s="151"/>
      <c r="F30" s="152">
        <f t="shared" si="3"/>
        <v>0</v>
      </c>
      <c r="G30" s="153"/>
      <c r="H30" s="151"/>
      <c r="I30" s="159"/>
      <c r="J30" s="163"/>
      <c r="K30" s="156"/>
    </row>
    <row r="31" spans="1:11" s="21" customFormat="1" ht="17" hidden="1" x14ac:dyDescent="0.2">
      <c r="B31" s="149" t="s">
        <v>74</v>
      </c>
      <c r="C31" s="150"/>
      <c r="D31" s="151"/>
      <c r="E31" s="151"/>
      <c r="F31" s="152">
        <f t="shared" si="3"/>
        <v>0</v>
      </c>
      <c r="G31" s="153"/>
      <c r="H31" s="151"/>
      <c r="I31" s="159"/>
      <c r="J31" s="163"/>
      <c r="K31" s="156"/>
    </row>
    <row r="32" spans="1:11" s="21" customFormat="1" ht="17" hidden="1" x14ac:dyDescent="0.2">
      <c r="B32" s="149" t="s">
        <v>75</v>
      </c>
      <c r="C32" s="150"/>
      <c r="D32" s="151"/>
      <c r="E32" s="151"/>
      <c r="F32" s="152">
        <f t="shared" si="3"/>
        <v>0</v>
      </c>
      <c r="G32" s="153"/>
      <c r="H32" s="151"/>
      <c r="I32" s="159"/>
      <c r="J32" s="163"/>
      <c r="K32" s="156"/>
    </row>
    <row r="33" spans="1:11" s="21" customFormat="1" ht="17" hidden="1" x14ac:dyDescent="0.2">
      <c r="A33" s="20"/>
      <c r="B33" s="149" t="s">
        <v>76</v>
      </c>
      <c r="C33" s="158"/>
      <c r="D33" s="159"/>
      <c r="E33" s="159"/>
      <c r="F33" s="152">
        <f t="shared" si="3"/>
        <v>0</v>
      </c>
      <c r="G33" s="161"/>
      <c r="H33" s="159"/>
      <c r="I33" s="159"/>
      <c r="J33" s="162"/>
      <c r="K33" s="156"/>
    </row>
    <row r="34" spans="1:11" ht="17" hidden="1" x14ac:dyDescent="0.2">
      <c r="B34" s="149" t="s">
        <v>77</v>
      </c>
      <c r="C34" s="158"/>
      <c r="D34" s="159"/>
      <c r="E34" s="159"/>
      <c r="F34" s="152">
        <f t="shared" si="3"/>
        <v>0</v>
      </c>
      <c r="G34" s="161"/>
      <c r="H34" s="159"/>
      <c r="I34" s="159"/>
      <c r="J34" s="162"/>
      <c r="K34" s="156"/>
    </row>
    <row r="35" spans="1:11" ht="17" x14ac:dyDescent="0.2">
      <c r="C35" s="73" t="s">
        <v>41</v>
      </c>
      <c r="D35" s="13">
        <f>SUM(D27:D34)</f>
        <v>10000</v>
      </c>
      <c r="E35" s="13">
        <f t="shared" ref="E35" si="4">SUM(E27:E34)</f>
        <v>50000</v>
      </c>
      <c r="F35" s="13">
        <f>SUM(F27:F34)</f>
        <v>60000</v>
      </c>
      <c r="G35" s="10">
        <f>(G27*F27)+(G28*F28)+(G29*F29)+(G30*F30)+(G31*F31)+(G32*F32)+(G33*F33)+(G34*F34)</f>
        <v>60000</v>
      </c>
      <c r="H35" s="10">
        <f>SUM(H27:H34)</f>
        <v>0</v>
      </c>
      <c r="I35" s="135"/>
      <c r="J35" s="162"/>
      <c r="K35" s="29"/>
    </row>
    <row r="36" spans="1:11" ht="51" hidden="1" customHeight="1" x14ac:dyDescent="0.2">
      <c r="B36" s="73" t="s">
        <v>78</v>
      </c>
      <c r="C36" s="207"/>
      <c r="D36" s="208"/>
      <c r="E36" s="208"/>
      <c r="F36" s="208"/>
      <c r="G36" s="208"/>
      <c r="H36" s="208"/>
      <c r="I36" s="208"/>
      <c r="J36" s="209"/>
      <c r="K36" s="28"/>
    </row>
    <row r="37" spans="1:11" ht="17" hidden="1" x14ac:dyDescent="0.2">
      <c r="B37" s="149" t="s">
        <v>79</v>
      </c>
      <c r="C37" s="150"/>
      <c r="D37" s="151"/>
      <c r="E37" s="151"/>
      <c r="F37" s="152">
        <f t="shared" ref="F37:F44" si="5">SUM(D37:E37)</f>
        <v>0</v>
      </c>
      <c r="G37" s="153"/>
      <c r="H37" s="151"/>
      <c r="I37" s="159"/>
      <c r="J37" s="163"/>
      <c r="K37" s="156"/>
    </row>
    <row r="38" spans="1:11" ht="17" hidden="1" x14ac:dyDescent="0.2">
      <c r="B38" s="149" t="s">
        <v>80</v>
      </c>
      <c r="C38" s="150"/>
      <c r="D38" s="151"/>
      <c r="E38" s="151"/>
      <c r="F38" s="152">
        <f t="shared" si="5"/>
        <v>0</v>
      </c>
      <c r="G38" s="153"/>
      <c r="H38" s="151"/>
      <c r="I38" s="159"/>
      <c r="J38" s="163"/>
      <c r="K38" s="156"/>
    </row>
    <row r="39" spans="1:11" ht="17" hidden="1" x14ac:dyDescent="0.2">
      <c r="B39" s="149" t="s">
        <v>81</v>
      </c>
      <c r="C39" s="150"/>
      <c r="D39" s="151"/>
      <c r="E39" s="151"/>
      <c r="F39" s="152">
        <f t="shared" si="5"/>
        <v>0</v>
      </c>
      <c r="G39" s="153"/>
      <c r="H39" s="151"/>
      <c r="I39" s="159"/>
      <c r="J39" s="163"/>
      <c r="K39" s="156"/>
    </row>
    <row r="40" spans="1:11" ht="17" hidden="1" x14ac:dyDescent="0.2">
      <c r="B40" s="149" t="s">
        <v>82</v>
      </c>
      <c r="C40" s="150"/>
      <c r="D40" s="151"/>
      <c r="E40" s="151"/>
      <c r="F40" s="152">
        <f t="shared" si="5"/>
        <v>0</v>
      </c>
      <c r="G40" s="153"/>
      <c r="H40" s="151"/>
      <c r="I40" s="159"/>
      <c r="J40" s="163"/>
      <c r="K40" s="156"/>
    </row>
    <row r="41" spans="1:11" ht="17" hidden="1" x14ac:dyDescent="0.2">
      <c r="B41" s="149" t="s">
        <v>83</v>
      </c>
      <c r="C41" s="150"/>
      <c r="D41" s="151"/>
      <c r="E41" s="151"/>
      <c r="F41" s="152">
        <f t="shared" si="5"/>
        <v>0</v>
      </c>
      <c r="G41" s="153"/>
      <c r="H41" s="151"/>
      <c r="I41" s="159"/>
      <c r="J41" s="163"/>
      <c r="K41" s="156"/>
    </row>
    <row r="42" spans="1:11" ht="17" hidden="1" x14ac:dyDescent="0.2">
      <c r="A42" s="21"/>
      <c r="B42" s="149" t="s">
        <v>84</v>
      </c>
      <c r="C42" s="150"/>
      <c r="D42" s="151"/>
      <c r="E42" s="151"/>
      <c r="F42" s="152">
        <f t="shared" si="5"/>
        <v>0</v>
      </c>
      <c r="G42" s="153"/>
      <c r="H42" s="151"/>
      <c r="I42" s="159"/>
      <c r="J42" s="163"/>
      <c r="K42" s="156"/>
    </row>
    <row r="43" spans="1:11" s="21" customFormat="1" ht="17" hidden="1" x14ac:dyDescent="0.2">
      <c r="A43" s="20"/>
      <c r="B43" s="149" t="s">
        <v>85</v>
      </c>
      <c r="C43" s="158"/>
      <c r="D43" s="159"/>
      <c r="E43" s="159"/>
      <c r="F43" s="152">
        <f t="shared" si="5"/>
        <v>0</v>
      </c>
      <c r="G43" s="161"/>
      <c r="H43" s="159"/>
      <c r="I43" s="159"/>
      <c r="J43" s="162"/>
      <c r="K43" s="156"/>
    </row>
    <row r="44" spans="1:11" ht="17" hidden="1" x14ac:dyDescent="0.2">
      <c r="B44" s="149" t="s">
        <v>86</v>
      </c>
      <c r="C44" s="158"/>
      <c r="D44" s="159"/>
      <c r="E44" s="159"/>
      <c r="F44" s="152">
        <f t="shared" si="5"/>
        <v>0</v>
      </c>
      <c r="G44" s="161"/>
      <c r="H44" s="159"/>
      <c r="I44" s="159"/>
      <c r="J44" s="162"/>
      <c r="K44" s="156"/>
    </row>
    <row r="45" spans="1:11" ht="17" hidden="1" x14ac:dyDescent="0.2">
      <c r="C45" s="73" t="s">
        <v>41</v>
      </c>
      <c r="D45" s="10">
        <f>SUM(D37:D44)</f>
        <v>0</v>
      </c>
      <c r="E45" s="10"/>
      <c r="F45" s="10">
        <f>SUM(F37:F44)</f>
        <v>0</v>
      </c>
      <c r="G45" s="10">
        <f>(G37*F37)+(G38*F38)+(G39*F39)+(G40*F40)+(G41*F41)+(G42*F42)+(G43*F43)+(G44*F44)</f>
        <v>0</v>
      </c>
      <c r="H45" s="10">
        <f>SUM(H37:H44)</f>
        <v>0</v>
      </c>
      <c r="I45" s="135"/>
      <c r="J45" s="162"/>
      <c r="K45" s="29"/>
    </row>
    <row r="46" spans="1:11" ht="16" x14ac:dyDescent="0.2">
      <c r="B46" s="165"/>
      <c r="C46" s="166"/>
      <c r="D46" s="167"/>
      <c r="E46" s="167"/>
      <c r="F46" s="167"/>
      <c r="G46" s="167"/>
      <c r="H46" s="167"/>
      <c r="I46" s="167"/>
      <c r="J46" s="167"/>
      <c r="K46" s="156"/>
    </row>
    <row r="47" spans="1:11" ht="51" customHeight="1" x14ac:dyDescent="0.2">
      <c r="B47" s="73" t="s">
        <v>87</v>
      </c>
      <c r="C47" s="243" t="s">
        <v>88</v>
      </c>
      <c r="D47" s="244"/>
      <c r="E47" s="244"/>
      <c r="F47" s="244"/>
      <c r="G47" s="244"/>
      <c r="H47" s="244"/>
      <c r="I47" s="244"/>
      <c r="J47" s="245"/>
      <c r="K47" s="9"/>
    </row>
    <row r="48" spans="1:11" ht="51" customHeight="1" x14ac:dyDescent="0.2">
      <c r="B48" s="73" t="s">
        <v>89</v>
      </c>
      <c r="C48" s="233" t="s">
        <v>90</v>
      </c>
      <c r="D48" s="234"/>
      <c r="E48" s="234"/>
      <c r="F48" s="234"/>
      <c r="G48" s="234"/>
      <c r="H48" s="234"/>
      <c r="I48" s="234"/>
      <c r="J48" s="235"/>
      <c r="K48" s="28"/>
    </row>
    <row r="49" spans="1:11" ht="136" x14ac:dyDescent="0.2">
      <c r="B49" s="149" t="s">
        <v>91</v>
      </c>
      <c r="C49" s="150" t="s">
        <v>92</v>
      </c>
      <c r="D49" s="151">
        <v>20000</v>
      </c>
      <c r="E49" s="151"/>
      <c r="F49" s="152">
        <f t="shared" ref="F49:F56" si="6">SUM(D49:E49)</f>
        <v>20000</v>
      </c>
      <c r="G49" s="153">
        <v>1</v>
      </c>
      <c r="H49" s="151"/>
      <c r="I49" s="154" t="s">
        <v>93</v>
      </c>
      <c r="J49" s="157" t="s">
        <v>94</v>
      </c>
      <c r="K49" s="156"/>
    </row>
    <row r="50" spans="1:11" ht="85" x14ac:dyDescent="0.2">
      <c r="B50" s="149" t="s">
        <v>95</v>
      </c>
      <c r="C50" s="150" t="s">
        <v>96</v>
      </c>
      <c r="D50" s="151"/>
      <c r="E50" s="151">
        <v>40000</v>
      </c>
      <c r="F50" s="152">
        <f t="shared" si="6"/>
        <v>40000</v>
      </c>
      <c r="G50" s="153">
        <v>1</v>
      </c>
      <c r="H50" s="151">
        <v>3812</v>
      </c>
      <c r="I50" s="154" t="s">
        <v>93</v>
      </c>
      <c r="J50" s="155" t="s">
        <v>97</v>
      </c>
      <c r="K50" s="156"/>
    </row>
    <row r="51" spans="1:11" ht="102" x14ac:dyDescent="0.2">
      <c r="B51" s="149" t="s">
        <v>98</v>
      </c>
      <c r="C51" s="150" t="s">
        <v>99</v>
      </c>
      <c r="D51" s="151">
        <v>15000</v>
      </c>
      <c r="E51" s="151"/>
      <c r="F51" s="152">
        <f t="shared" si="6"/>
        <v>15000</v>
      </c>
      <c r="G51" s="153">
        <v>1</v>
      </c>
      <c r="H51" s="151"/>
      <c r="I51" s="154" t="s">
        <v>93</v>
      </c>
      <c r="J51" s="157" t="s">
        <v>100</v>
      </c>
      <c r="K51" s="156"/>
    </row>
    <row r="52" spans="1:11" ht="17" hidden="1" x14ac:dyDescent="0.2">
      <c r="B52" s="149" t="s">
        <v>101</v>
      </c>
      <c r="C52" s="150"/>
      <c r="D52" s="151"/>
      <c r="E52" s="151"/>
      <c r="F52" s="152">
        <f t="shared" si="6"/>
        <v>0</v>
      </c>
      <c r="G52" s="153"/>
      <c r="H52" s="151"/>
      <c r="I52" s="159"/>
      <c r="J52" s="163"/>
      <c r="K52" s="156"/>
    </row>
    <row r="53" spans="1:11" ht="17" hidden="1" x14ac:dyDescent="0.2">
      <c r="B53" s="149" t="s">
        <v>102</v>
      </c>
      <c r="C53" s="150"/>
      <c r="D53" s="151"/>
      <c r="E53" s="151"/>
      <c r="F53" s="152">
        <f t="shared" si="6"/>
        <v>0</v>
      </c>
      <c r="G53" s="153"/>
      <c r="H53" s="151"/>
      <c r="I53" s="159"/>
      <c r="J53" s="163"/>
      <c r="K53" s="156"/>
    </row>
    <row r="54" spans="1:11" ht="17" hidden="1" x14ac:dyDescent="0.2">
      <c r="B54" s="149" t="s">
        <v>103</v>
      </c>
      <c r="C54" s="150"/>
      <c r="D54" s="151"/>
      <c r="E54" s="151"/>
      <c r="F54" s="152">
        <f t="shared" si="6"/>
        <v>0</v>
      </c>
      <c r="G54" s="153"/>
      <c r="H54" s="151"/>
      <c r="I54" s="159"/>
      <c r="J54" s="163"/>
      <c r="K54" s="156"/>
    </row>
    <row r="55" spans="1:11" ht="17" hidden="1" x14ac:dyDescent="0.2">
      <c r="A55" s="21"/>
      <c r="B55" s="149" t="s">
        <v>104</v>
      </c>
      <c r="C55" s="158"/>
      <c r="D55" s="159"/>
      <c r="E55" s="159"/>
      <c r="F55" s="152">
        <f t="shared" si="6"/>
        <v>0</v>
      </c>
      <c r="G55" s="161"/>
      <c r="H55" s="159"/>
      <c r="I55" s="159"/>
      <c r="J55" s="162"/>
      <c r="K55" s="156"/>
    </row>
    <row r="56" spans="1:11" s="21" customFormat="1" ht="17" hidden="1" x14ac:dyDescent="0.2">
      <c r="B56" s="149" t="s">
        <v>105</v>
      </c>
      <c r="C56" s="158"/>
      <c r="D56" s="159"/>
      <c r="E56" s="159"/>
      <c r="F56" s="152">
        <f t="shared" si="6"/>
        <v>0</v>
      </c>
      <c r="G56" s="161"/>
      <c r="H56" s="159"/>
      <c r="I56" s="159"/>
      <c r="J56" s="162"/>
      <c r="K56" s="156"/>
    </row>
    <row r="57" spans="1:11" s="21" customFormat="1" ht="17" x14ac:dyDescent="0.2">
      <c r="A57" s="20"/>
      <c r="B57" s="20"/>
      <c r="C57" s="73" t="s">
        <v>41</v>
      </c>
      <c r="D57" s="10">
        <f>SUM(D49:D56)</f>
        <v>35000</v>
      </c>
      <c r="E57" s="10">
        <f t="shared" ref="E57" si="7">SUM(E49:E56)</f>
        <v>40000</v>
      </c>
      <c r="F57" s="13">
        <f>SUM(F49:F56)</f>
        <v>75000</v>
      </c>
      <c r="G57" s="10">
        <f>(G49*F49)+(G50*F50)+(G51*F51)+(G52*F52)+(G53*F53)+(G54*F54)+(G55*F55)+(G56*F56)</f>
        <v>75000</v>
      </c>
      <c r="H57" s="10">
        <f>SUM(H49:H56)</f>
        <v>3812</v>
      </c>
      <c r="I57" s="135"/>
      <c r="J57" s="162"/>
      <c r="K57" s="29"/>
    </row>
    <row r="58" spans="1:11" ht="51" customHeight="1" x14ac:dyDescent="0.2">
      <c r="B58" s="73" t="s">
        <v>106</v>
      </c>
      <c r="C58" s="233" t="s">
        <v>107</v>
      </c>
      <c r="D58" s="234"/>
      <c r="E58" s="234"/>
      <c r="F58" s="234"/>
      <c r="G58" s="234"/>
      <c r="H58" s="234"/>
      <c r="I58" s="234"/>
      <c r="J58" s="235"/>
      <c r="K58" s="28"/>
    </row>
    <row r="59" spans="1:11" ht="51" x14ac:dyDescent="0.2">
      <c r="B59" s="149" t="s">
        <v>108</v>
      </c>
      <c r="C59" s="150" t="s">
        <v>109</v>
      </c>
      <c r="D59" s="151">
        <v>62500</v>
      </c>
      <c r="E59" s="151"/>
      <c r="F59" s="152">
        <f t="shared" ref="F59:F66" si="8">SUM(D59:E59)</f>
        <v>62500</v>
      </c>
      <c r="G59" s="153">
        <v>1</v>
      </c>
      <c r="H59" s="151"/>
      <c r="I59" s="154"/>
      <c r="J59" s="157" t="s">
        <v>110</v>
      </c>
      <c r="K59" s="156"/>
    </row>
    <row r="60" spans="1:11" ht="51" x14ac:dyDescent="0.2">
      <c r="B60" s="149" t="s">
        <v>111</v>
      </c>
      <c r="C60" s="150" t="s">
        <v>112</v>
      </c>
      <c r="D60" s="168">
        <f>15000*25</f>
        <v>375000</v>
      </c>
      <c r="E60" s="151"/>
      <c r="F60" s="152">
        <f t="shared" si="8"/>
        <v>375000</v>
      </c>
      <c r="G60" s="153">
        <v>1</v>
      </c>
      <c r="H60" s="151"/>
      <c r="I60" s="154"/>
      <c r="J60" s="157" t="s">
        <v>113</v>
      </c>
      <c r="K60" s="156"/>
    </row>
    <row r="61" spans="1:11" ht="153" x14ac:dyDescent="0.2">
      <c r="B61" s="149" t="s">
        <v>114</v>
      </c>
      <c r="C61" s="150" t="s">
        <v>115</v>
      </c>
      <c r="D61" s="151"/>
      <c r="E61" s="164">
        <v>112000</v>
      </c>
      <c r="F61" s="152">
        <f t="shared" si="8"/>
        <v>112000</v>
      </c>
      <c r="G61" s="153">
        <v>1</v>
      </c>
      <c r="H61" s="151"/>
      <c r="I61" s="154" t="s">
        <v>116</v>
      </c>
      <c r="J61" s="155" t="s">
        <v>117</v>
      </c>
      <c r="K61" s="156"/>
    </row>
    <row r="62" spans="1:11" ht="17" hidden="1" x14ac:dyDescent="0.2">
      <c r="B62" s="149" t="s">
        <v>118</v>
      </c>
      <c r="C62" s="150"/>
      <c r="D62" s="151"/>
      <c r="E62" s="151"/>
      <c r="F62" s="152">
        <f t="shared" si="8"/>
        <v>0</v>
      </c>
      <c r="G62" s="153"/>
      <c r="H62" s="151"/>
      <c r="I62" s="159"/>
      <c r="J62" s="163"/>
      <c r="K62" s="156"/>
    </row>
    <row r="63" spans="1:11" ht="17" hidden="1" x14ac:dyDescent="0.2">
      <c r="B63" s="149" t="s">
        <v>119</v>
      </c>
      <c r="C63" s="150"/>
      <c r="D63" s="151"/>
      <c r="E63" s="151"/>
      <c r="F63" s="152">
        <f t="shared" si="8"/>
        <v>0</v>
      </c>
      <c r="G63" s="153"/>
      <c r="H63" s="151"/>
      <c r="I63" s="159"/>
      <c r="J63" s="163"/>
      <c r="K63" s="156"/>
    </row>
    <row r="64" spans="1:11" ht="17" hidden="1" x14ac:dyDescent="0.2">
      <c r="B64" s="149" t="s">
        <v>120</v>
      </c>
      <c r="C64" s="150"/>
      <c r="D64" s="151"/>
      <c r="E64" s="151"/>
      <c r="F64" s="152">
        <f t="shared" si="8"/>
        <v>0</v>
      </c>
      <c r="G64" s="153"/>
      <c r="H64" s="151"/>
      <c r="I64" s="159"/>
      <c r="J64" s="163"/>
      <c r="K64" s="156"/>
    </row>
    <row r="65" spans="1:11" ht="17" hidden="1" x14ac:dyDescent="0.2">
      <c r="B65" s="149" t="s">
        <v>121</v>
      </c>
      <c r="C65" s="158"/>
      <c r="D65" s="159"/>
      <c r="E65" s="159"/>
      <c r="F65" s="152">
        <f t="shared" si="8"/>
        <v>0</v>
      </c>
      <c r="G65" s="161"/>
      <c r="H65" s="159"/>
      <c r="I65" s="159"/>
      <c r="J65" s="162"/>
      <c r="K65" s="156"/>
    </row>
    <row r="66" spans="1:11" ht="17" hidden="1" x14ac:dyDescent="0.2">
      <c r="B66" s="149" t="s">
        <v>122</v>
      </c>
      <c r="C66" s="158"/>
      <c r="D66" s="159"/>
      <c r="E66" s="159"/>
      <c r="F66" s="152">
        <f t="shared" si="8"/>
        <v>0</v>
      </c>
      <c r="G66" s="161"/>
      <c r="H66" s="159"/>
      <c r="I66" s="159"/>
      <c r="J66" s="162"/>
      <c r="K66" s="156"/>
    </row>
    <row r="67" spans="1:11" ht="17" x14ac:dyDescent="0.2">
      <c r="C67" s="73" t="s">
        <v>41</v>
      </c>
      <c r="D67" s="13">
        <f t="shared" ref="D67:F67" si="9">SUM(D59:D66)</f>
        <v>437500</v>
      </c>
      <c r="E67" s="13">
        <f t="shared" si="9"/>
        <v>112000</v>
      </c>
      <c r="F67" s="13">
        <f t="shared" si="9"/>
        <v>549500</v>
      </c>
      <c r="G67" s="10">
        <f>(G59*F59)+(G60*F60)+(G61*F61)+(G62*F62)+(G63*F63)+(G64*F64)+(G65*F65)+(G66*F66)</f>
        <v>549500</v>
      </c>
      <c r="H67" s="120">
        <f>SUM(H59:H66)</f>
        <v>0</v>
      </c>
      <c r="I67" s="136"/>
      <c r="J67" s="162"/>
      <c r="K67" s="29"/>
    </row>
    <row r="68" spans="1:11" ht="51" customHeight="1" x14ac:dyDescent="0.2">
      <c r="B68" s="73" t="s">
        <v>123</v>
      </c>
      <c r="C68" s="233" t="s">
        <v>124</v>
      </c>
      <c r="D68" s="234"/>
      <c r="E68" s="234"/>
      <c r="F68" s="234"/>
      <c r="G68" s="234"/>
      <c r="H68" s="234"/>
      <c r="I68" s="234"/>
      <c r="J68" s="235"/>
      <c r="K68" s="28"/>
    </row>
    <row r="69" spans="1:11" ht="34" x14ac:dyDescent="0.2">
      <c r="B69" s="149" t="s">
        <v>125</v>
      </c>
      <c r="C69" s="150" t="s">
        <v>126</v>
      </c>
      <c r="D69" s="151"/>
      <c r="E69" s="151">
        <v>5000</v>
      </c>
      <c r="F69" s="152">
        <f t="shared" ref="F69:F76" si="10">SUM(D69:E69)</f>
        <v>5000</v>
      </c>
      <c r="G69" s="153">
        <v>1</v>
      </c>
      <c r="H69" s="151"/>
      <c r="I69" s="154" t="s">
        <v>127</v>
      </c>
      <c r="J69" s="155" t="s">
        <v>128</v>
      </c>
      <c r="K69" s="156"/>
    </row>
    <row r="70" spans="1:11" ht="85" x14ac:dyDescent="0.2">
      <c r="B70" s="149" t="s">
        <v>129</v>
      </c>
      <c r="C70" s="150" t="s">
        <v>130</v>
      </c>
      <c r="D70" s="151">
        <v>20000</v>
      </c>
      <c r="E70" s="151"/>
      <c r="F70" s="152">
        <f t="shared" si="10"/>
        <v>20000</v>
      </c>
      <c r="G70" s="153">
        <v>0.4</v>
      </c>
      <c r="H70" s="151"/>
      <c r="I70" s="154" t="s">
        <v>131</v>
      </c>
      <c r="J70" s="157"/>
      <c r="K70" s="156"/>
    </row>
    <row r="71" spans="1:11" ht="134" customHeight="1" x14ac:dyDescent="0.2">
      <c r="B71" s="149" t="s">
        <v>132</v>
      </c>
      <c r="C71" s="150" t="s">
        <v>133</v>
      </c>
      <c r="D71" s="151"/>
      <c r="E71" s="151">
        <v>20000</v>
      </c>
      <c r="F71" s="152">
        <f t="shared" si="10"/>
        <v>20000</v>
      </c>
      <c r="G71" s="153">
        <v>1</v>
      </c>
      <c r="H71" s="151"/>
      <c r="I71" s="154" t="s">
        <v>134</v>
      </c>
      <c r="J71" s="155" t="s">
        <v>135</v>
      </c>
      <c r="K71" s="156"/>
    </row>
    <row r="72" spans="1:11" ht="68" x14ac:dyDescent="0.2">
      <c r="A72" s="21"/>
      <c r="B72" s="149" t="s">
        <v>136</v>
      </c>
      <c r="C72" s="150" t="s">
        <v>137</v>
      </c>
      <c r="D72" s="151">
        <v>10000</v>
      </c>
      <c r="E72" s="151"/>
      <c r="F72" s="152">
        <f t="shared" si="10"/>
        <v>10000</v>
      </c>
      <c r="G72" s="153">
        <v>1</v>
      </c>
      <c r="H72" s="151"/>
      <c r="I72" s="169" t="s">
        <v>138</v>
      </c>
      <c r="J72" s="163"/>
      <c r="K72" s="156"/>
    </row>
    <row r="73" spans="1:11" s="21" customFormat="1" ht="51" x14ac:dyDescent="0.2">
      <c r="A73" s="20"/>
      <c r="B73" s="149" t="s">
        <v>139</v>
      </c>
      <c r="C73" s="150" t="s">
        <v>140</v>
      </c>
      <c r="D73" s="151">
        <v>10000</v>
      </c>
      <c r="E73" s="151"/>
      <c r="F73" s="152">
        <f t="shared" si="10"/>
        <v>10000</v>
      </c>
      <c r="G73" s="153">
        <v>1</v>
      </c>
      <c r="H73" s="151"/>
      <c r="I73" s="169" t="s">
        <v>141</v>
      </c>
      <c r="J73" s="163"/>
      <c r="K73" s="156"/>
    </row>
    <row r="74" spans="1:11" ht="68" x14ac:dyDescent="0.2">
      <c r="B74" s="149" t="s">
        <v>142</v>
      </c>
      <c r="C74" s="150" t="s">
        <v>143</v>
      </c>
      <c r="D74" s="151">
        <v>10000</v>
      </c>
      <c r="E74" s="151"/>
      <c r="F74" s="152">
        <f t="shared" si="10"/>
        <v>10000</v>
      </c>
      <c r="G74" s="153">
        <v>1</v>
      </c>
      <c r="H74" s="151"/>
      <c r="I74" s="169" t="s">
        <v>141</v>
      </c>
      <c r="J74" s="163"/>
      <c r="K74" s="156"/>
    </row>
    <row r="75" spans="1:11" ht="89" customHeight="1" x14ac:dyDescent="0.2">
      <c r="B75" s="149" t="s">
        <v>144</v>
      </c>
      <c r="C75" s="158" t="s">
        <v>145</v>
      </c>
      <c r="D75" s="159">
        <v>10000</v>
      </c>
      <c r="E75" s="159"/>
      <c r="F75" s="152">
        <f t="shared" si="10"/>
        <v>10000</v>
      </c>
      <c r="G75" s="153">
        <v>1</v>
      </c>
      <c r="H75" s="159"/>
      <c r="I75" s="159"/>
      <c r="J75" s="162"/>
      <c r="K75" s="156"/>
    </row>
    <row r="76" spans="1:11" ht="17" x14ac:dyDescent="0.2">
      <c r="B76" s="149" t="s">
        <v>146</v>
      </c>
      <c r="C76" s="158"/>
      <c r="D76" s="159"/>
      <c r="E76" s="159"/>
      <c r="F76" s="152">
        <f t="shared" si="10"/>
        <v>0</v>
      </c>
      <c r="G76" s="161"/>
      <c r="H76" s="159"/>
      <c r="I76" s="159"/>
      <c r="J76" s="162"/>
      <c r="K76" s="156"/>
    </row>
    <row r="77" spans="1:11" ht="17" x14ac:dyDescent="0.2">
      <c r="C77" s="73" t="s">
        <v>41</v>
      </c>
      <c r="D77" s="13">
        <f>SUM(D69:D76)</f>
        <v>60000</v>
      </c>
      <c r="E77" s="13">
        <f t="shared" ref="E77" si="11">SUM(E69:E76)</f>
        <v>25000</v>
      </c>
      <c r="F77" s="13">
        <f>SUM(F69:F76)</f>
        <v>85000</v>
      </c>
      <c r="G77" s="10">
        <f>(G69*F69)+(G70*F70)+(G71*F71)+(G72*F72)+(G73*F73)+(G74*F74)+(G75*F75)+(G76*F76)</f>
        <v>73000</v>
      </c>
      <c r="H77" s="120">
        <f>SUM(H69:H76)</f>
        <v>0</v>
      </c>
      <c r="I77" s="136"/>
      <c r="J77" s="162"/>
      <c r="K77" s="29"/>
    </row>
    <row r="78" spans="1:11" ht="51" hidden="1" customHeight="1" x14ac:dyDescent="0.2">
      <c r="B78" s="73" t="s">
        <v>147</v>
      </c>
      <c r="C78" s="207"/>
      <c r="D78" s="208"/>
      <c r="E78" s="208"/>
      <c r="F78" s="208"/>
      <c r="G78" s="208"/>
      <c r="H78" s="208"/>
      <c r="I78" s="208"/>
      <c r="J78" s="209"/>
      <c r="K78" s="28"/>
    </row>
    <row r="79" spans="1:11" ht="17" hidden="1" x14ac:dyDescent="0.2">
      <c r="B79" s="149" t="s">
        <v>148</v>
      </c>
      <c r="C79" s="150"/>
      <c r="D79" s="151"/>
      <c r="E79" s="151"/>
      <c r="F79" s="152">
        <f t="shared" ref="F79:F86" si="12">SUM(D79:E79)</f>
        <v>0</v>
      </c>
      <c r="G79" s="153"/>
      <c r="H79" s="151"/>
      <c r="I79" s="159"/>
      <c r="J79" s="163"/>
      <c r="K79" s="156"/>
    </row>
    <row r="80" spans="1:11" ht="17" hidden="1" x14ac:dyDescent="0.2">
      <c r="B80" s="149" t="s">
        <v>149</v>
      </c>
      <c r="C80" s="150"/>
      <c r="D80" s="151"/>
      <c r="E80" s="151"/>
      <c r="F80" s="152">
        <f t="shared" si="12"/>
        <v>0</v>
      </c>
      <c r="G80" s="153"/>
      <c r="H80" s="151"/>
      <c r="I80" s="159"/>
      <c r="J80" s="163"/>
      <c r="K80" s="156"/>
    </row>
    <row r="81" spans="2:11" ht="17" hidden="1" x14ac:dyDescent="0.2">
      <c r="B81" s="149" t="s">
        <v>150</v>
      </c>
      <c r="C81" s="150"/>
      <c r="D81" s="151"/>
      <c r="E81" s="151"/>
      <c r="F81" s="152">
        <f t="shared" si="12"/>
        <v>0</v>
      </c>
      <c r="G81" s="153"/>
      <c r="H81" s="151"/>
      <c r="I81" s="159"/>
      <c r="J81" s="163"/>
      <c r="K81" s="156"/>
    </row>
    <row r="82" spans="2:11" ht="17" hidden="1" x14ac:dyDescent="0.2">
      <c r="B82" s="149" t="s">
        <v>151</v>
      </c>
      <c r="C82" s="150"/>
      <c r="D82" s="151"/>
      <c r="E82" s="151"/>
      <c r="F82" s="152">
        <f t="shared" si="12"/>
        <v>0</v>
      </c>
      <c r="G82" s="153"/>
      <c r="H82" s="151"/>
      <c r="I82" s="159"/>
      <c r="J82" s="163"/>
      <c r="K82" s="156"/>
    </row>
    <row r="83" spans="2:11" ht="17" hidden="1" x14ac:dyDescent="0.2">
      <c r="B83" s="149" t="s">
        <v>152</v>
      </c>
      <c r="C83" s="150"/>
      <c r="D83" s="151"/>
      <c r="E83" s="151"/>
      <c r="F83" s="152">
        <f t="shared" si="12"/>
        <v>0</v>
      </c>
      <c r="G83" s="153"/>
      <c r="H83" s="151"/>
      <c r="I83" s="159"/>
      <c r="J83" s="163"/>
      <c r="K83" s="156"/>
    </row>
    <row r="84" spans="2:11" ht="17" hidden="1" x14ac:dyDescent="0.2">
      <c r="B84" s="149" t="s">
        <v>153</v>
      </c>
      <c r="C84" s="150"/>
      <c r="D84" s="151"/>
      <c r="E84" s="151"/>
      <c r="F84" s="152">
        <f t="shared" si="12"/>
        <v>0</v>
      </c>
      <c r="G84" s="153"/>
      <c r="H84" s="151"/>
      <c r="I84" s="159"/>
      <c r="J84" s="163"/>
      <c r="K84" s="156"/>
    </row>
    <row r="85" spans="2:11" ht="17" hidden="1" x14ac:dyDescent="0.2">
      <c r="B85" s="149" t="s">
        <v>154</v>
      </c>
      <c r="C85" s="158"/>
      <c r="D85" s="159"/>
      <c r="E85" s="159"/>
      <c r="F85" s="152">
        <f t="shared" si="12"/>
        <v>0</v>
      </c>
      <c r="G85" s="161"/>
      <c r="H85" s="159"/>
      <c r="I85" s="159"/>
      <c r="J85" s="162"/>
      <c r="K85" s="156"/>
    </row>
    <row r="86" spans="2:11" ht="17" hidden="1" x14ac:dyDescent="0.2">
      <c r="B86" s="149" t="s">
        <v>155</v>
      </c>
      <c r="C86" s="158"/>
      <c r="D86" s="159"/>
      <c r="E86" s="159"/>
      <c r="F86" s="152">
        <f t="shared" si="12"/>
        <v>0</v>
      </c>
      <c r="G86" s="161"/>
      <c r="H86" s="159"/>
      <c r="I86" s="159"/>
      <c r="J86" s="162"/>
      <c r="K86" s="156"/>
    </row>
    <row r="87" spans="2:11" ht="17" hidden="1" x14ac:dyDescent="0.2">
      <c r="C87" s="73" t="s">
        <v>41</v>
      </c>
      <c r="D87" s="10">
        <f>SUM(D79:D86)</f>
        <v>0</v>
      </c>
      <c r="E87" s="10"/>
      <c r="F87" s="10">
        <f>SUM(F79:F86)</f>
        <v>0</v>
      </c>
      <c r="G87" s="10">
        <f>(G79*F79)+(G80*F80)+(G81*F81)+(G82*F82)+(G83*F83)+(G84*F84)+(G85*F85)+(G86*F86)</f>
        <v>0</v>
      </c>
      <c r="H87" s="120">
        <f>SUM(H79:H86)</f>
        <v>0</v>
      </c>
      <c r="I87" s="136"/>
      <c r="J87" s="162"/>
      <c r="K87" s="29"/>
    </row>
    <row r="88" spans="2:11" ht="15.75" customHeight="1" x14ac:dyDescent="0.2">
      <c r="B88" s="4"/>
      <c r="C88" s="165"/>
      <c r="D88" s="170"/>
      <c r="E88" s="170"/>
      <c r="F88" s="170"/>
      <c r="G88" s="170"/>
      <c r="H88" s="170"/>
      <c r="I88" s="170"/>
      <c r="J88" s="165"/>
      <c r="K88" s="2"/>
    </row>
    <row r="89" spans="2:11" ht="51" hidden="1" customHeight="1" x14ac:dyDescent="0.2">
      <c r="B89" s="73" t="s">
        <v>156</v>
      </c>
      <c r="C89" s="246"/>
      <c r="D89" s="247"/>
      <c r="E89" s="247"/>
      <c r="F89" s="247"/>
      <c r="G89" s="247"/>
      <c r="H89" s="247"/>
      <c r="I89" s="247"/>
      <c r="J89" s="248"/>
      <c r="K89" s="9"/>
    </row>
    <row r="90" spans="2:11" ht="51" hidden="1" customHeight="1" x14ac:dyDescent="0.2">
      <c r="B90" s="73" t="s">
        <v>157</v>
      </c>
      <c r="C90" s="207"/>
      <c r="D90" s="208"/>
      <c r="E90" s="208"/>
      <c r="F90" s="208"/>
      <c r="G90" s="208"/>
      <c r="H90" s="208"/>
      <c r="I90" s="208"/>
      <c r="J90" s="209"/>
      <c r="K90" s="28"/>
    </row>
    <row r="91" spans="2:11" ht="17" hidden="1" x14ac:dyDescent="0.2">
      <c r="B91" s="149" t="s">
        <v>158</v>
      </c>
      <c r="C91" s="150"/>
      <c r="D91" s="151"/>
      <c r="E91" s="151"/>
      <c r="F91" s="152">
        <f t="shared" ref="F91:F98" si="13">SUM(D91:E91)</f>
        <v>0</v>
      </c>
      <c r="G91" s="153"/>
      <c r="H91" s="151"/>
      <c r="I91" s="159"/>
      <c r="J91" s="163"/>
      <c r="K91" s="156"/>
    </row>
    <row r="92" spans="2:11" ht="17" hidden="1" x14ac:dyDescent="0.2">
      <c r="B92" s="149" t="s">
        <v>159</v>
      </c>
      <c r="C92" s="150"/>
      <c r="D92" s="151"/>
      <c r="E92" s="151"/>
      <c r="F92" s="152">
        <f t="shared" si="13"/>
        <v>0</v>
      </c>
      <c r="G92" s="153"/>
      <c r="H92" s="151"/>
      <c r="I92" s="159"/>
      <c r="J92" s="163"/>
      <c r="K92" s="156"/>
    </row>
    <row r="93" spans="2:11" ht="17" hidden="1" x14ac:dyDescent="0.2">
      <c r="B93" s="149" t="s">
        <v>160</v>
      </c>
      <c r="C93" s="150"/>
      <c r="D93" s="151"/>
      <c r="E93" s="151"/>
      <c r="F93" s="152">
        <f t="shared" si="13"/>
        <v>0</v>
      </c>
      <c r="G93" s="153"/>
      <c r="H93" s="151"/>
      <c r="I93" s="159"/>
      <c r="J93" s="163"/>
      <c r="K93" s="156"/>
    </row>
    <row r="94" spans="2:11" ht="17" hidden="1" x14ac:dyDescent="0.2">
      <c r="B94" s="149" t="s">
        <v>161</v>
      </c>
      <c r="C94" s="150"/>
      <c r="D94" s="151"/>
      <c r="E94" s="151"/>
      <c r="F94" s="152">
        <f t="shared" si="13"/>
        <v>0</v>
      </c>
      <c r="G94" s="153"/>
      <c r="H94" s="151"/>
      <c r="I94" s="159"/>
      <c r="J94" s="163"/>
      <c r="K94" s="156"/>
    </row>
    <row r="95" spans="2:11" ht="17" hidden="1" x14ac:dyDescent="0.2">
      <c r="B95" s="149" t="s">
        <v>162</v>
      </c>
      <c r="C95" s="150"/>
      <c r="D95" s="151"/>
      <c r="E95" s="151"/>
      <c r="F95" s="152">
        <f t="shared" si="13"/>
        <v>0</v>
      </c>
      <c r="G95" s="153"/>
      <c r="H95" s="151"/>
      <c r="I95" s="159"/>
      <c r="J95" s="163"/>
      <c r="K95" s="156"/>
    </row>
    <row r="96" spans="2:11" ht="17" hidden="1" x14ac:dyDescent="0.2">
      <c r="B96" s="149" t="s">
        <v>163</v>
      </c>
      <c r="C96" s="150"/>
      <c r="D96" s="151"/>
      <c r="E96" s="151"/>
      <c r="F96" s="152">
        <f t="shared" si="13"/>
        <v>0</v>
      </c>
      <c r="G96" s="153"/>
      <c r="H96" s="151"/>
      <c r="I96" s="159"/>
      <c r="J96" s="163"/>
      <c r="K96" s="156"/>
    </row>
    <row r="97" spans="2:11" ht="17" hidden="1" x14ac:dyDescent="0.2">
      <c r="B97" s="149" t="s">
        <v>164</v>
      </c>
      <c r="C97" s="158"/>
      <c r="D97" s="159"/>
      <c r="E97" s="159"/>
      <c r="F97" s="152">
        <f t="shared" si="13"/>
        <v>0</v>
      </c>
      <c r="G97" s="161"/>
      <c r="H97" s="159"/>
      <c r="I97" s="159"/>
      <c r="J97" s="162"/>
      <c r="K97" s="156"/>
    </row>
    <row r="98" spans="2:11" ht="17" hidden="1" x14ac:dyDescent="0.2">
      <c r="B98" s="149" t="s">
        <v>165</v>
      </c>
      <c r="C98" s="158"/>
      <c r="D98" s="159"/>
      <c r="E98" s="159"/>
      <c r="F98" s="152">
        <f t="shared" si="13"/>
        <v>0</v>
      </c>
      <c r="G98" s="161"/>
      <c r="H98" s="159"/>
      <c r="I98" s="159"/>
      <c r="J98" s="162"/>
      <c r="K98" s="156"/>
    </row>
    <row r="99" spans="2:11" ht="17" hidden="1" x14ac:dyDescent="0.2">
      <c r="C99" s="73" t="s">
        <v>41</v>
      </c>
      <c r="D99" s="10">
        <f>SUM(D91:D98)</f>
        <v>0</v>
      </c>
      <c r="E99" s="10"/>
      <c r="F99" s="13">
        <f>SUM(F91:F98)</f>
        <v>0</v>
      </c>
      <c r="G99" s="10">
        <f>(G91*F91)+(G92*F92)+(G93*F93)+(G94*F94)+(G95*F95)+(G96*F96)+(G97*F97)+(G98*F98)</f>
        <v>0</v>
      </c>
      <c r="H99" s="120">
        <f>SUM(H91:H98)</f>
        <v>0</v>
      </c>
      <c r="I99" s="136"/>
      <c r="J99" s="162"/>
      <c r="K99" s="29"/>
    </row>
    <row r="100" spans="2:11" ht="51" hidden="1" customHeight="1" x14ac:dyDescent="0.2">
      <c r="B100" s="73" t="s">
        <v>166</v>
      </c>
      <c r="C100" s="207"/>
      <c r="D100" s="208"/>
      <c r="E100" s="208"/>
      <c r="F100" s="208"/>
      <c r="G100" s="208"/>
      <c r="H100" s="208"/>
      <c r="I100" s="208"/>
      <c r="J100" s="209"/>
      <c r="K100" s="28"/>
    </row>
    <row r="101" spans="2:11" ht="17" hidden="1" x14ac:dyDescent="0.2">
      <c r="B101" s="149" t="s">
        <v>167</v>
      </c>
      <c r="C101" s="150"/>
      <c r="D101" s="151"/>
      <c r="E101" s="151"/>
      <c r="F101" s="152">
        <f t="shared" ref="F101:F108" si="14">SUM(D101:E101)</f>
        <v>0</v>
      </c>
      <c r="G101" s="153"/>
      <c r="H101" s="151"/>
      <c r="I101" s="159"/>
      <c r="J101" s="163"/>
      <c r="K101" s="156"/>
    </row>
    <row r="102" spans="2:11" ht="17" hidden="1" x14ac:dyDescent="0.2">
      <c r="B102" s="149" t="s">
        <v>168</v>
      </c>
      <c r="C102" s="150"/>
      <c r="D102" s="151"/>
      <c r="E102" s="151"/>
      <c r="F102" s="152">
        <f t="shared" si="14"/>
        <v>0</v>
      </c>
      <c r="G102" s="153"/>
      <c r="H102" s="151"/>
      <c r="I102" s="159"/>
      <c r="J102" s="163"/>
      <c r="K102" s="156"/>
    </row>
    <row r="103" spans="2:11" ht="17" hidden="1" x14ac:dyDescent="0.2">
      <c r="B103" s="149" t="s">
        <v>169</v>
      </c>
      <c r="C103" s="150"/>
      <c r="D103" s="151"/>
      <c r="E103" s="151"/>
      <c r="F103" s="152">
        <f t="shared" si="14"/>
        <v>0</v>
      </c>
      <c r="G103" s="153"/>
      <c r="H103" s="151"/>
      <c r="I103" s="159"/>
      <c r="J103" s="163"/>
      <c r="K103" s="156"/>
    </row>
    <row r="104" spans="2:11" ht="17" hidden="1" x14ac:dyDescent="0.2">
      <c r="B104" s="149" t="s">
        <v>170</v>
      </c>
      <c r="C104" s="150"/>
      <c r="D104" s="151"/>
      <c r="E104" s="151"/>
      <c r="F104" s="152">
        <f t="shared" si="14"/>
        <v>0</v>
      </c>
      <c r="G104" s="153"/>
      <c r="H104" s="151"/>
      <c r="I104" s="159"/>
      <c r="J104" s="163"/>
      <c r="K104" s="156"/>
    </row>
    <row r="105" spans="2:11" ht="17" hidden="1" x14ac:dyDescent="0.2">
      <c r="B105" s="149" t="s">
        <v>171</v>
      </c>
      <c r="C105" s="150"/>
      <c r="D105" s="151"/>
      <c r="E105" s="151"/>
      <c r="F105" s="152">
        <f t="shared" si="14"/>
        <v>0</v>
      </c>
      <c r="G105" s="153"/>
      <c r="H105" s="151"/>
      <c r="I105" s="159"/>
      <c r="J105" s="163"/>
      <c r="K105" s="156"/>
    </row>
    <row r="106" spans="2:11" ht="17" hidden="1" x14ac:dyDescent="0.2">
      <c r="B106" s="149" t="s">
        <v>172</v>
      </c>
      <c r="C106" s="150"/>
      <c r="D106" s="151"/>
      <c r="E106" s="151"/>
      <c r="F106" s="152">
        <f t="shared" si="14"/>
        <v>0</v>
      </c>
      <c r="G106" s="153"/>
      <c r="H106" s="151"/>
      <c r="I106" s="159"/>
      <c r="J106" s="163"/>
      <c r="K106" s="156"/>
    </row>
    <row r="107" spans="2:11" ht="17" hidden="1" x14ac:dyDescent="0.2">
      <c r="B107" s="149" t="s">
        <v>173</v>
      </c>
      <c r="C107" s="158"/>
      <c r="D107" s="159"/>
      <c r="E107" s="159"/>
      <c r="F107" s="152">
        <f t="shared" si="14"/>
        <v>0</v>
      </c>
      <c r="G107" s="161"/>
      <c r="H107" s="159"/>
      <c r="I107" s="159"/>
      <c r="J107" s="162"/>
      <c r="K107" s="156"/>
    </row>
    <row r="108" spans="2:11" ht="17" hidden="1" x14ac:dyDescent="0.2">
      <c r="B108" s="149" t="s">
        <v>174</v>
      </c>
      <c r="C108" s="158"/>
      <c r="D108" s="159"/>
      <c r="E108" s="159"/>
      <c r="F108" s="152">
        <f t="shared" si="14"/>
        <v>0</v>
      </c>
      <c r="G108" s="161"/>
      <c r="H108" s="159"/>
      <c r="I108" s="159"/>
      <c r="J108" s="162"/>
      <c r="K108" s="156"/>
    </row>
    <row r="109" spans="2:11" ht="17" hidden="1" x14ac:dyDescent="0.2">
      <c r="C109" s="73" t="s">
        <v>41</v>
      </c>
      <c r="D109" s="13">
        <f>SUM(D101:D108)</f>
        <v>0</v>
      </c>
      <c r="E109" s="13"/>
      <c r="F109" s="13">
        <f>SUM(F101:F108)</f>
        <v>0</v>
      </c>
      <c r="G109" s="10">
        <f>(G101*F101)+(G102*F102)+(G103*F103)+(G104*F104)+(G105*F105)+(G106*F106)+(G107*F107)+(G108*F108)</f>
        <v>0</v>
      </c>
      <c r="H109" s="120">
        <f>SUM(H101:H108)</f>
        <v>0</v>
      </c>
      <c r="I109" s="136"/>
      <c r="J109" s="162"/>
      <c r="K109" s="29"/>
    </row>
    <row r="110" spans="2:11" ht="51" hidden="1" customHeight="1" x14ac:dyDescent="0.2">
      <c r="B110" s="73" t="s">
        <v>175</v>
      </c>
      <c r="C110" s="207"/>
      <c r="D110" s="208"/>
      <c r="E110" s="208"/>
      <c r="F110" s="208"/>
      <c r="G110" s="208"/>
      <c r="H110" s="208"/>
      <c r="I110" s="208"/>
      <c r="J110" s="209"/>
      <c r="K110" s="28"/>
    </row>
    <row r="111" spans="2:11" ht="17" hidden="1" x14ac:dyDescent="0.2">
      <c r="B111" s="149" t="s">
        <v>176</v>
      </c>
      <c r="C111" s="150"/>
      <c r="D111" s="151"/>
      <c r="E111" s="151"/>
      <c r="F111" s="152">
        <f t="shared" ref="F111:F118" si="15">SUM(D111:E111)</f>
        <v>0</v>
      </c>
      <c r="G111" s="153"/>
      <c r="H111" s="151"/>
      <c r="I111" s="159"/>
      <c r="J111" s="163"/>
      <c r="K111" s="156"/>
    </row>
    <row r="112" spans="2:11" ht="17" hidden="1" x14ac:dyDescent="0.2">
      <c r="B112" s="149" t="s">
        <v>177</v>
      </c>
      <c r="C112" s="150"/>
      <c r="D112" s="151"/>
      <c r="E112" s="151"/>
      <c r="F112" s="152">
        <f t="shared" si="15"/>
        <v>0</v>
      </c>
      <c r="G112" s="153"/>
      <c r="H112" s="151"/>
      <c r="I112" s="159"/>
      <c r="J112" s="163"/>
      <c r="K112" s="156"/>
    </row>
    <row r="113" spans="2:11" ht="17" hidden="1" x14ac:dyDescent="0.2">
      <c r="B113" s="149" t="s">
        <v>178</v>
      </c>
      <c r="C113" s="150"/>
      <c r="D113" s="151"/>
      <c r="E113" s="151"/>
      <c r="F113" s="152">
        <f t="shared" si="15"/>
        <v>0</v>
      </c>
      <c r="G113" s="153"/>
      <c r="H113" s="151"/>
      <c r="I113" s="159"/>
      <c r="J113" s="163"/>
      <c r="K113" s="156"/>
    </row>
    <row r="114" spans="2:11" ht="17" hidden="1" x14ac:dyDescent="0.2">
      <c r="B114" s="149" t="s">
        <v>179</v>
      </c>
      <c r="C114" s="150"/>
      <c r="D114" s="151"/>
      <c r="E114" s="151"/>
      <c r="F114" s="152">
        <f t="shared" si="15"/>
        <v>0</v>
      </c>
      <c r="G114" s="153"/>
      <c r="H114" s="151"/>
      <c r="I114" s="159"/>
      <c r="J114" s="163"/>
      <c r="K114" s="156"/>
    </row>
    <row r="115" spans="2:11" ht="17" hidden="1" x14ac:dyDescent="0.2">
      <c r="B115" s="149" t="s">
        <v>180</v>
      </c>
      <c r="C115" s="150"/>
      <c r="D115" s="151"/>
      <c r="E115" s="151"/>
      <c r="F115" s="152">
        <f t="shared" si="15"/>
        <v>0</v>
      </c>
      <c r="G115" s="153"/>
      <c r="H115" s="151"/>
      <c r="I115" s="159"/>
      <c r="J115" s="163"/>
      <c r="K115" s="156"/>
    </row>
    <row r="116" spans="2:11" ht="17" hidden="1" x14ac:dyDescent="0.2">
      <c r="B116" s="149" t="s">
        <v>181</v>
      </c>
      <c r="C116" s="150"/>
      <c r="D116" s="151"/>
      <c r="E116" s="151"/>
      <c r="F116" s="152">
        <f t="shared" si="15"/>
        <v>0</v>
      </c>
      <c r="G116" s="153"/>
      <c r="H116" s="151"/>
      <c r="I116" s="159"/>
      <c r="J116" s="163"/>
      <c r="K116" s="156"/>
    </row>
    <row r="117" spans="2:11" ht="17" hidden="1" x14ac:dyDescent="0.2">
      <c r="B117" s="149" t="s">
        <v>182</v>
      </c>
      <c r="C117" s="158"/>
      <c r="D117" s="159"/>
      <c r="E117" s="159"/>
      <c r="F117" s="152">
        <f t="shared" si="15"/>
        <v>0</v>
      </c>
      <c r="G117" s="161"/>
      <c r="H117" s="159"/>
      <c r="I117" s="159"/>
      <c r="J117" s="162"/>
      <c r="K117" s="156"/>
    </row>
    <row r="118" spans="2:11" ht="17" hidden="1" x14ac:dyDescent="0.2">
      <c r="B118" s="149" t="s">
        <v>183</v>
      </c>
      <c r="C118" s="158"/>
      <c r="D118" s="159"/>
      <c r="E118" s="159"/>
      <c r="F118" s="152">
        <f t="shared" si="15"/>
        <v>0</v>
      </c>
      <c r="G118" s="161"/>
      <c r="H118" s="159"/>
      <c r="I118" s="159"/>
      <c r="J118" s="162"/>
      <c r="K118" s="156"/>
    </row>
    <row r="119" spans="2:11" ht="17" hidden="1" x14ac:dyDescent="0.2">
      <c r="C119" s="73" t="s">
        <v>41</v>
      </c>
      <c r="D119" s="13">
        <f>SUM(D111:D118)</f>
        <v>0</v>
      </c>
      <c r="E119" s="13"/>
      <c r="F119" s="13">
        <f>SUM(F111:F118)</f>
        <v>0</v>
      </c>
      <c r="G119" s="10">
        <f>(G111*F111)+(G112*F112)+(G113*F113)+(G114*F114)+(G115*F115)+(G116*F116)+(G117*F117)+(G118*F118)</f>
        <v>0</v>
      </c>
      <c r="H119" s="120">
        <f>SUM(H111:H118)</f>
        <v>0</v>
      </c>
      <c r="I119" s="136"/>
      <c r="J119" s="162"/>
      <c r="K119" s="29"/>
    </row>
    <row r="120" spans="2:11" ht="51" hidden="1" customHeight="1" x14ac:dyDescent="0.2">
      <c r="B120" s="73" t="s">
        <v>184</v>
      </c>
      <c r="C120" s="207"/>
      <c r="D120" s="208"/>
      <c r="E120" s="208"/>
      <c r="F120" s="208"/>
      <c r="G120" s="208"/>
      <c r="H120" s="208"/>
      <c r="I120" s="208"/>
      <c r="J120" s="209"/>
      <c r="K120" s="28"/>
    </row>
    <row r="121" spans="2:11" ht="17" hidden="1" x14ac:dyDescent="0.2">
      <c r="B121" s="149" t="s">
        <v>185</v>
      </c>
      <c r="C121" s="150"/>
      <c r="D121" s="151"/>
      <c r="E121" s="151"/>
      <c r="F121" s="152">
        <f t="shared" ref="F121:F128" si="16">SUM(D121:E121)</f>
        <v>0</v>
      </c>
      <c r="G121" s="153"/>
      <c r="H121" s="151"/>
      <c r="I121" s="159"/>
      <c r="J121" s="163"/>
      <c r="K121" s="156"/>
    </row>
    <row r="122" spans="2:11" ht="17" hidden="1" x14ac:dyDescent="0.2">
      <c r="B122" s="149" t="s">
        <v>186</v>
      </c>
      <c r="C122" s="150"/>
      <c r="D122" s="151"/>
      <c r="E122" s="151"/>
      <c r="F122" s="152">
        <f t="shared" si="16"/>
        <v>0</v>
      </c>
      <c r="G122" s="153"/>
      <c r="H122" s="151"/>
      <c r="I122" s="159"/>
      <c r="J122" s="163"/>
      <c r="K122" s="156"/>
    </row>
    <row r="123" spans="2:11" ht="17" hidden="1" x14ac:dyDescent="0.2">
      <c r="B123" s="149" t="s">
        <v>187</v>
      </c>
      <c r="C123" s="150"/>
      <c r="D123" s="151"/>
      <c r="E123" s="151"/>
      <c r="F123" s="152">
        <f t="shared" si="16"/>
        <v>0</v>
      </c>
      <c r="G123" s="153"/>
      <c r="H123" s="151"/>
      <c r="I123" s="159"/>
      <c r="J123" s="163"/>
      <c r="K123" s="156"/>
    </row>
    <row r="124" spans="2:11" ht="17" hidden="1" x14ac:dyDescent="0.2">
      <c r="B124" s="149" t="s">
        <v>188</v>
      </c>
      <c r="C124" s="150"/>
      <c r="D124" s="151"/>
      <c r="E124" s="151"/>
      <c r="F124" s="152">
        <f t="shared" si="16"/>
        <v>0</v>
      </c>
      <c r="G124" s="153"/>
      <c r="H124" s="151"/>
      <c r="I124" s="159"/>
      <c r="J124" s="163"/>
      <c r="K124" s="156"/>
    </row>
    <row r="125" spans="2:11" ht="17" hidden="1" x14ac:dyDescent="0.2">
      <c r="B125" s="149" t="s">
        <v>189</v>
      </c>
      <c r="C125" s="150"/>
      <c r="D125" s="151"/>
      <c r="E125" s="151"/>
      <c r="F125" s="152">
        <f t="shared" si="16"/>
        <v>0</v>
      </c>
      <c r="G125" s="153"/>
      <c r="H125" s="151"/>
      <c r="I125" s="159"/>
      <c r="J125" s="163"/>
      <c r="K125" s="156"/>
    </row>
    <row r="126" spans="2:11" ht="17" hidden="1" x14ac:dyDescent="0.2">
      <c r="B126" s="149" t="s">
        <v>190</v>
      </c>
      <c r="C126" s="150"/>
      <c r="D126" s="151"/>
      <c r="E126" s="151"/>
      <c r="F126" s="152">
        <f t="shared" si="16"/>
        <v>0</v>
      </c>
      <c r="G126" s="153"/>
      <c r="H126" s="151"/>
      <c r="I126" s="159"/>
      <c r="J126" s="163"/>
      <c r="K126" s="156"/>
    </row>
    <row r="127" spans="2:11" ht="17" hidden="1" x14ac:dyDescent="0.2">
      <c r="B127" s="149" t="s">
        <v>191</v>
      </c>
      <c r="C127" s="158"/>
      <c r="D127" s="159"/>
      <c r="E127" s="159"/>
      <c r="F127" s="152">
        <f t="shared" si="16"/>
        <v>0</v>
      </c>
      <c r="G127" s="161"/>
      <c r="H127" s="159"/>
      <c r="I127" s="159"/>
      <c r="J127" s="162"/>
      <c r="K127" s="156"/>
    </row>
    <row r="128" spans="2:11" ht="17" hidden="1" x14ac:dyDescent="0.2">
      <c r="B128" s="149" t="s">
        <v>192</v>
      </c>
      <c r="C128" s="158"/>
      <c r="D128" s="159"/>
      <c r="E128" s="159"/>
      <c r="F128" s="152">
        <f t="shared" si="16"/>
        <v>0</v>
      </c>
      <c r="G128" s="161"/>
      <c r="H128" s="159"/>
      <c r="I128" s="159"/>
      <c r="J128" s="162"/>
      <c r="K128" s="156"/>
    </row>
    <row r="129" spans="2:11" ht="17" hidden="1" x14ac:dyDescent="0.2">
      <c r="C129" s="73" t="s">
        <v>41</v>
      </c>
      <c r="D129" s="10">
        <f>SUM(D121:D128)</f>
        <v>0</v>
      </c>
      <c r="E129" s="10"/>
      <c r="F129" s="10">
        <f>SUM(F121:F128)</f>
        <v>0</v>
      </c>
      <c r="G129" s="10">
        <f>(G121*F121)+(G122*F122)+(G123*F123)+(G124*F124)+(G125*F125)+(G126*F126)+(G127*F127)+(G128*F128)</f>
        <v>0</v>
      </c>
      <c r="H129" s="120">
        <f>SUM(H121:H128)</f>
        <v>0</v>
      </c>
      <c r="I129" s="136"/>
      <c r="J129" s="162"/>
      <c r="K129" s="29"/>
    </row>
    <row r="130" spans="2:11" ht="15.75" hidden="1" customHeight="1" x14ac:dyDescent="0.2">
      <c r="B130" s="4"/>
      <c r="C130" s="165"/>
      <c r="D130" s="170"/>
      <c r="E130" s="170"/>
      <c r="F130" s="170"/>
      <c r="G130" s="170"/>
      <c r="H130" s="170"/>
      <c r="I130" s="170"/>
      <c r="J130" s="171"/>
      <c r="K130" s="2"/>
    </row>
    <row r="131" spans="2:11" ht="51" hidden="1" customHeight="1" x14ac:dyDescent="0.2">
      <c r="B131" s="73" t="s">
        <v>193</v>
      </c>
      <c r="C131" s="246"/>
      <c r="D131" s="247"/>
      <c r="E131" s="247"/>
      <c r="F131" s="247"/>
      <c r="G131" s="247"/>
      <c r="H131" s="247"/>
      <c r="I131" s="247"/>
      <c r="J131" s="248"/>
      <c r="K131" s="9"/>
    </row>
    <row r="132" spans="2:11" ht="51" hidden="1" customHeight="1" x14ac:dyDescent="0.2">
      <c r="B132" s="73" t="s">
        <v>194</v>
      </c>
      <c r="C132" s="207"/>
      <c r="D132" s="208"/>
      <c r="E132" s="208"/>
      <c r="F132" s="208"/>
      <c r="G132" s="208"/>
      <c r="H132" s="208"/>
      <c r="I132" s="208"/>
      <c r="J132" s="209"/>
      <c r="K132" s="28"/>
    </row>
    <row r="133" spans="2:11" ht="17" hidden="1" x14ac:dyDescent="0.2">
      <c r="B133" s="149" t="s">
        <v>195</v>
      </c>
      <c r="C133" s="150"/>
      <c r="D133" s="151"/>
      <c r="E133" s="151"/>
      <c r="F133" s="152">
        <f t="shared" ref="F133:F140" si="17">SUM(D133:E133)</f>
        <v>0</v>
      </c>
      <c r="G133" s="153"/>
      <c r="H133" s="151"/>
      <c r="I133" s="159"/>
      <c r="J133" s="163"/>
      <c r="K133" s="156"/>
    </row>
    <row r="134" spans="2:11" ht="17" hidden="1" x14ac:dyDescent="0.2">
      <c r="B134" s="149" t="s">
        <v>196</v>
      </c>
      <c r="C134" s="150"/>
      <c r="D134" s="151"/>
      <c r="E134" s="151"/>
      <c r="F134" s="152">
        <f t="shared" si="17"/>
        <v>0</v>
      </c>
      <c r="G134" s="153"/>
      <c r="H134" s="151"/>
      <c r="I134" s="159"/>
      <c r="J134" s="163"/>
      <c r="K134" s="156"/>
    </row>
    <row r="135" spans="2:11" ht="17" hidden="1" x14ac:dyDescent="0.2">
      <c r="B135" s="149" t="s">
        <v>197</v>
      </c>
      <c r="C135" s="150"/>
      <c r="D135" s="151"/>
      <c r="E135" s="151"/>
      <c r="F135" s="152">
        <f t="shared" si="17"/>
        <v>0</v>
      </c>
      <c r="G135" s="153"/>
      <c r="H135" s="151"/>
      <c r="I135" s="159"/>
      <c r="J135" s="163"/>
      <c r="K135" s="156"/>
    </row>
    <row r="136" spans="2:11" ht="17" hidden="1" x14ac:dyDescent="0.2">
      <c r="B136" s="149" t="s">
        <v>198</v>
      </c>
      <c r="C136" s="150"/>
      <c r="D136" s="151"/>
      <c r="E136" s="151"/>
      <c r="F136" s="152">
        <f t="shared" si="17"/>
        <v>0</v>
      </c>
      <c r="G136" s="153"/>
      <c r="H136" s="151"/>
      <c r="I136" s="159"/>
      <c r="J136" s="163"/>
      <c r="K136" s="156"/>
    </row>
    <row r="137" spans="2:11" ht="17" hidden="1" x14ac:dyDescent="0.2">
      <c r="B137" s="149" t="s">
        <v>199</v>
      </c>
      <c r="C137" s="150"/>
      <c r="D137" s="151"/>
      <c r="E137" s="151"/>
      <c r="F137" s="152">
        <f t="shared" si="17"/>
        <v>0</v>
      </c>
      <c r="G137" s="153"/>
      <c r="H137" s="151"/>
      <c r="I137" s="159"/>
      <c r="J137" s="163"/>
      <c r="K137" s="156"/>
    </row>
    <row r="138" spans="2:11" ht="17" hidden="1" x14ac:dyDescent="0.2">
      <c r="B138" s="149" t="s">
        <v>200</v>
      </c>
      <c r="C138" s="150"/>
      <c r="D138" s="151"/>
      <c r="E138" s="151"/>
      <c r="F138" s="152">
        <f t="shared" si="17"/>
        <v>0</v>
      </c>
      <c r="G138" s="153"/>
      <c r="H138" s="151"/>
      <c r="I138" s="159"/>
      <c r="J138" s="163"/>
      <c r="K138" s="156"/>
    </row>
    <row r="139" spans="2:11" ht="17" hidden="1" x14ac:dyDescent="0.2">
      <c r="B139" s="149" t="s">
        <v>201</v>
      </c>
      <c r="C139" s="158"/>
      <c r="D139" s="159"/>
      <c r="E139" s="159"/>
      <c r="F139" s="152">
        <f t="shared" si="17"/>
        <v>0</v>
      </c>
      <c r="G139" s="161"/>
      <c r="H139" s="159"/>
      <c r="I139" s="159"/>
      <c r="J139" s="162"/>
      <c r="K139" s="156"/>
    </row>
    <row r="140" spans="2:11" ht="17" hidden="1" x14ac:dyDescent="0.2">
      <c r="B140" s="149" t="s">
        <v>202</v>
      </c>
      <c r="C140" s="158"/>
      <c r="D140" s="159"/>
      <c r="E140" s="159"/>
      <c r="F140" s="152">
        <f t="shared" si="17"/>
        <v>0</v>
      </c>
      <c r="G140" s="161"/>
      <c r="H140" s="159"/>
      <c r="I140" s="159"/>
      <c r="J140" s="162"/>
      <c r="K140" s="156"/>
    </row>
    <row r="141" spans="2:11" ht="17" hidden="1" x14ac:dyDescent="0.2">
      <c r="C141" s="73" t="s">
        <v>41</v>
      </c>
      <c r="D141" s="10">
        <f>SUM(D133:D140)</f>
        <v>0</v>
      </c>
      <c r="E141" s="10"/>
      <c r="F141" s="13">
        <f>SUM(F133:F140)</f>
        <v>0</v>
      </c>
      <c r="G141" s="10">
        <f>(G133*F133)+(G134*F134)+(G135*F135)+(G136*F136)+(G137*F137)+(G138*F138)+(G139*F139)+(G140*F140)</f>
        <v>0</v>
      </c>
      <c r="H141" s="120">
        <f>SUM(H133:H140)</f>
        <v>0</v>
      </c>
      <c r="I141" s="136"/>
      <c r="J141" s="162"/>
      <c r="K141" s="29"/>
    </row>
    <row r="142" spans="2:11" ht="51" hidden="1" customHeight="1" x14ac:dyDescent="0.2">
      <c r="B142" s="73" t="s">
        <v>203</v>
      </c>
      <c r="C142" s="207"/>
      <c r="D142" s="208"/>
      <c r="E142" s="208"/>
      <c r="F142" s="208"/>
      <c r="G142" s="208"/>
      <c r="H142" s="208"/>
      <c r="I142" s="208"/>
      <c r="J142" s="209"/>
      <c r="K142" s="28"/>
    </row>
    <row r="143" spans="2:11" ht="17" hidden="1" x14ac:dyDescent="0.2">
      <c r="B143" s="149" t="s">
        <v>204</v>
      </c>
      <c r="C143" s="150"/>
      <c r="D143" s="151"/>
      <c r="E143" s="151"/>
      <c r="F143" s="152">
        <f t="shared" ref="F143:F150" si="18">SUM(D143:E143)</f>
        <v>0</v>
      </c>
      <c r="G143" s="153"/>
      <c r="H143" s="151"/>
      <c r="I143" s="159"/>
      <c r="J143" s="163"/>
      <c r="K143" s="156"/>
    </row>
    <row r="144" spans="2:11" ht="17" hidden="1" x14ac:dyDescent="0.2">
      <c r="B144" s="149" t="s">
        <v>205</v>
      </c>
      <c r="C144" s="150"/>
      <c r="D144" s="151"/>
      <c r="E144" s="151"/>
      <c r="F144" s="152">
        <f t="shared" si="18"/>
        <v>0</v>
      </c>
      <c r="G144" s="153"/>
      <c r="H144" s="151"/>
      <c r="I144" s="159"/>
      <c r="J144" s="163"/>
      <c r="K144" s="156"/>
    </row>
    <row r="145" spans="2:11" ht="17" hidden="1" x14ac:dyDescent="0.2">
      <c r="B145" s="149" t="s">
        <v>206</v>
      </c>
      <c r="C145" s="150"/>
      <c r="D145" s="151"/>
      <c r="E145" s="151"/>
      <c r="F145" s="152">
        <f t="shared" si="18"/>
        <v>0</v>
      </c>
      <c r="G145" s="153"/>
      <c r="H145" s="151"/>
      <c r="I145" s="159"/>
      <c r="J145" s="163"/>
      <c r="K145" s="156"/>
    </row>
    <row r="146" spans="2:11" ht="17" hidden="1" x14ac:dyDescent="0.2">
      <c r="B146" s="149" t="s">
        <v>207</v>
      </c>
      <c r="C146" s="150"/>
      <c r="D146" s="151"/>
      <c r="E146" s="151"/>
      <c r="F146" s="152">
        <f t="shared" si="18"/>
        <v>0</v>
      </c>
      <c r="G146" s="153"/>
      <c r="H146" s="151"/>
      <c r="I146" s="159"/>
      <c r="J146" s="163"/>
      <c r="K146" s="156"/>
    </row>
    <row r="147" spans="2:11" ht="17" hidden="1" x14ac:dyDescent="0.2">
      <c r="B147" s="149" t="s">
        <v>208</v>
      </c>
      <c r="C147" s="150"/>
      <c r="D147" s="151"/>
      <c r="E147" s="151"/>
      <c r="F147" s="152">
        <f t="shared" si="18"/>
        <v>0</v>
      </c>
      <c r="G147" s="153"/>
      <c r="H147" s="151"/>
      <c r="I147" s="159"/>
      <c r="J147" s="163"/>
      <c r="K147" s="156"/>
    </row>
    <row r="148" spans="2:11" ht="17" hidden="1" x14ac:dyDescent="0.2">
      <c r="B148" s="149" t="s">
        <v>209</v>
      </c>
      <c r="C148" s="150"/>
      <c r="D148" s="151"/>
      <c r="E148" s="151"/>
      <c r="F148" s="152">
        <f t="shared" si="18"/>
        <v>0</v>
      </c>
      <c r="G148" s="153"/>
      <c r="H148" s="151"/>
      <c r="I148" s="159"/>
      <c r="J148" s="163"/>
      <c r="K148" s="156"/>
    </row>
    <row r="149" spans="2:11" ht="17" hidden="1" x14ac:dyDescent="0.2">
      <c r="B149" s="149" t="s">
        <v>210</v>
      </c>
      <c r="C149" s="158"/>
      <c r="D149" s="159"/>
      <c r="E149" s="159"/>
      <c r="F149" s="152">
        <f t="shared" si="18"/>
        <v>0</v>
      </c>
      <c r="G149" s="161"/>
      <c r="H149" s="159"/>
      <c r="I149" s="159"/>
      <c r="J149" s="162"/>
      <c r="K149" s="156"/>
    </row>
    <row r="150" spans="2:11" ht="17" hidden="1" x14ac:dyDescent="0.2">
      <c r="B150" s="149" t="s">
        <v>211</v>
      </c>
      <c r="C150" s="158"/>
      <c r="D150" s="159"/>
      <c r="E150" s="159"/>
      <c r="F150" s="152">
        <f t="shared" si="18"/>
        <v>0</v>
      </c>
      <c r="G150" s="161"/>
      <c r="H150" s="159"/>
      <c r="I150" s="159"/>
      <c r="J150" s="162"/>
      <c r="K150" s="156"/>
    </row>
    <row r="151" spans="2:11" ht="17" hidden="1" x14ac:dyDescent="0.2">
      <c r="C151" s="73" t="s">
        <v>41</v>
      </c>
      <c r="D151" s="13">
        <f>SUM(D143:D150)</f>
        <v>0</v>
      </c>
      <c r="E151" s="13"/>
      <c r="F151" s="13">
        <f>SUM(F143:F150)</f>
        <v>0</v>
      </c>
      <c r="G151" s="10">
        <f>(G143*F143)+(G144*F144)+(G145*F145)+(G146*F146)+(G147*F147)+(G148*F148)+(G149*F149)+(G150*F150)</f>
        <v>0</v>
      </c>
      <c r="H151" s="120">
        <f>SUM(H143:H150)</f>
        <v>0</v>
      </c>
      <c r="I151" s="136"/>
      <c r="J151" s="162"/>
      <c r="K151" s="29"/>
    </row>
    <row r="152" spans="2:11" ht="51" hidden="1" customHeight="1" x14ac:dyDescent="0.2">
      <c r="B152" s="73" t="s">
        <v>212</v>
      </c>
      <c r="C152" s="207"/>
      <c r="D152" s="208"/>
      <c r="E152" s="208"/>
      <c r="F152" s="208"/>
      <c r="G152" s="208"/>
      <c r="H152" s="208"/>
      <c r="I152" s="208"/>
      <c r="J152" s="209"/>
      <c r="K152" s="28"/>
    </row>
    <row r="153" spans="2:11" ht="17" hidden="1" x14ac:dyDescent="0.2">
      <c r="B153" s="149" t="s">
        <v>213</v>
      </c>
      <c r="C153" s="150"/>
      <c r="D153" s="151"/>
      <c r="E153" s="151"/>
      <c r="F153" s="152">
        <f t="shared" ref="F153:F160" si="19">SUM(D153:E153)</f>
        <v>0</v>
      </c>
      <c r="G153" s="153"/>
      <c r="H153" s="151"/>
      <c r="I153" s="159"/>
      <c r="J153" s="163"/>
      <c r="K153" s="156"/>
    </row>
    <row r="154" spans="2:11" ht="17" hidden="1" x14ac:dyDescent="0.2">
      <c r="B154" s="149" t="s">
        <v>214</v>
      </c>
      <c r="C154" s="150"/>
      <c r="D154" s="151"/>
      <c r="E154" s="151"/>
      <c r="F154" s="152">
        <f t="shared" si="19"/>
        <v>0</v>
      </c>
      <c r="G154" s="153"/>
      <c r="H154" s="151"/>
      <c r="I154" s="159"/>
      <c r="J154" s="163"/>
      <c r="K154" s="156"/>
    </row>
    <row r="155" spans="2:11" ht="17" hidden="1" x14ac:dyDescent="0.2">
      <c r="B155" s="149" t="s">
        <v>215</v>
      </c>
      <c r="C155" s="150"/>
      <c r="D155" s="151"/>
      <c r="E155" s="151"/>
      <c r="F155" s="152">
        <f t="shared" si="19"/>
        <v>0</v>
      </c>
      <c r="G155" s="153"/>
      <c r="H155" s="151"/>
      <c r="I155" s="159"/>
      <c r="J155" s="163"/>
      <c r="K155" s="156"/>
    </row>
    <row r="156" spans="2:11" ht="17" hidden="1" x14ac:dyDescent="0.2">
      <c r="B156" s="149" t="s">
        <v>216</v>
      </c>
      <c r="C156" s="150"/>
      <c r="D156" s="151"/>
      <c r="E156" s="151"/>
      <c r="F156" s="152">
        <f t="shared" si="19"/>
        <v>0</v>
      </c>
      <c r="G156" s="153"/>
      <c r="H156" s="151"/>
      <c r="I156" s="159"/>
      <c r="J156" s="163"/>
      <c r="K156" s="156"/>
    </row>
    <row r="157" spans="2:11" ht="17" hidden="1" x14ac:dyDescent="0.2">
      <c r="B157" s="149" t="s">
        <v>217</v>
      </c>
      <c r="C157" s="150"/>
      <c r="D157" s="151"/>
      <c r="E157" s="151"/>
      <c r="F157" s="152">
        <f t="shared" si="19"/>
        <v>0</v>
      </c>
      <c r="G157" s="153"/>
      <c r="H157" s="151"/>
      <c r="I157" s="159"/>
      <c r="J157" s="163"/>
      <c r="K157" s="156"/>
    </row>
    <row r="158" spans="2:11" ht="17" hidden="1" x14ac:dyDescent="0.2">
      <c r="B158" s="149" t="s">
        <v>218</v>
      </c>
      <c r="C158" s="150"/>
      <c r="D158" s="151"/>
      <c r="E158" s="151"/>
      <c r="F158" s="152">
        <f t="shared" si="19"/>
        <v>0</v>
      </c>
      <c r="G158" s="153"/>
      <c r="H158" s="151"/>
      <c r="I158" s="159"/>
      <c r="J158" s="163"/>
      <c r="K158" s="156"/>
    </row>
    <row r="159" spans="2:11" ht="17" hidden="1" x14ac:dyDescent="0.2">
      <c r="B159" s="149" t="s">
        <v>219</v>
      </c>
      <c r="C159" s="158"/>
      <c r="D159" s="159"/>
      <c r="E159" s="159"/>
      <c r="F159" s="152">
        <f t="shared" si="19"/>
        <v>0</v>
      </c>
      <c r="G159" s="161"/>
      <c r="H159" s="159"/>
      <c r="I159" s="159"/>
      <c r="J159" s="162"/>
      <c r="K159" s="156"/>
    </row>
    <row r="160" spans="2:11" ht="17" hidden="1" x14ac:dyDescent="0.2">
      <c r="B160" s="149" t="s">
        <v>220</v>
      </c>
      <c r="C160" s="158"/>
      <c r="D160" s="159"/>
      <c r="E160" s="159"/>
      <c r="F160" s="152">
        <f t="shared" si="19"/>
        <v>0</v>
      </c>
      <c r="G160" s="161"/>
      <c r="H160" s="159"/>
      <c r="I160" s="159"/>
      <c r="J160" s="162"/>
      <c r="K160" s="156"/>
    </row>
    <row r="161" spans="2:11" ht="17" hidden="1" x14ac:dyDescent="0.2">
      <c r="C161" s="73" t="s">
        <v>41</v>
      </c>
      <c r="D161" s="13">
        <f>SUM(D153:D160)</f>
        <v>0</v>
      </c>
      <c r="E161" s="13"/>
      <c r="F161" s="13">
        <f>SUM(F153:F160)</f>
        <v>0</v>
      </c>
      <c r="G161" s="10">
        <f>(G153*F153)+(G154*F154)+(G155*F155)+(G156*F156)+(G157*F157)+(G158*F158)+(G159*F159)+(G160*F160)</f>
        <v>0</v>
      </c>
      <c r="H161" s="120">
        <f>SUM(H153:H160)</f>
        <v>0</v>
      </c>
      <c r="I161" s="136"/>
      <c r="J161" s="162"/>
      <c r="K161" s="29"/>
    </row>
    <row r="162" spans="2:11" ht="51" hidden="1" customHeight="1" x14ac:dyDescent="0.2">
      <c r="B162" s="73" t="s">
        <v>221</v>
      </c>
      <c r="C162" s="207"/>
      <c r="D162" s="208"/>
      <c r="E162" s="208"/>
      <c r="F162" s="208"/>
      <c r="G162" s="208"/>
      <c r="H162" s="208"/>
      <c r="I162" s="208"/>
      <c r="J162" s="209"/>
      <c r="K162" s="28"/>
    </row>
    <row r="163" spans="2:11" ht="17" hidden="1" x14ac:dyDescent="0.2">
      <c r="B163" s="149" t="s">
        <v>222</v>
      </c>
      <c r="C163" s="150"/>
      <c r="D163" s="151"/>
      <c r="E163" s="151"/>
      <c r="F163" s="152">
        <f t="shared" ref="F163:F170" si="20">SUM(D163:E163)</f>
        <v>0</v>
      </c>
      <c r="G163" s="153"/>
      <c r="H163" s="151"/>
      <c r="I163" s="159"/>
      <c r="J163" s="163"/>
      <c r="K163" s="156"/>
    </row>
    <row r="164" spans="2:11" ht="17" hidden="1" x14ac:dyDescent="0.2">
      <c r="B164" s="149" t="s">
        <v>223</v>
      </c>
      <c r="C164" s="150"/>
      <c r="D164" s="151"/>
      <c r="E164" s="151"/>
      <c r="F164" s="152">
        <f t="shared" si="20"/>
        <v>0</v>
      </c>
      <c r="G164" s="153"/>
      <c r="H164" s="151"/>
      <c r="I164" s="159"/>
      <c r="J164" s="163"/>
      <c r="K164" s="156"/>
    </row>
    <row r="165" spans="2:11" ht="17" hidden="1" x14ac:dyDescent="0.2">
      <c r="B165" s="149" t="s">
        <v>224</v>
      </c>
      <c r="C165" s="150"/>
      <c r="D165" s="151"/>
      <c r="E165" s="151"/>
      <c r="F165" s="152">
        <f t="shared" si="20"/>
        <v>0</v>
      </c>
      <c r="G165" s="153"/>
      <c r="H165" s="151"/>
      <c r="I165" s="159"/>
      <c r="J165" s="163"/>
      <c r="K165" s="156"/>
    </row>
    <row r="166" spans="2:11" ht="17" hidden="1" x14ac:dyDescent="0.2">
      <c r="B166" s="149" t="s">
        <v>225</v>
      </c>
      <c r="C166" s="150"/>
      <c r="D166" s="151"/>
      <c r="E166" s="151"/>
      <c r="F166" s="152">
        <f t="shared" si="20"/>
        <v>0</v>
      </c>
      <c r="G166" s="153"/>
      <c r="H166" s="151"/>
      <c r="I166" s="159"/>
      <c r="J166" s="163"/>
      <c r="K166" s="156"/>
    </row>
    <row r="167" spans="2:11" ht="17" hidden="1" x14ac:dyDescent="0.2">
      <c r="B167" s="149" t="s">
        <v>226</v>
      </c>
      <c r="C167" s="150"/>
      <c r="D167" s="151"/>
      <c r="E167" s="151"/>
      <c r="F167" s="152">
        <f t="shared" si="20"/>
        <v>0</v>
      </c>
      <c r="G167" s="153"/>
      <c r="H167" s="151"/>
      <c r="I167" s="159"/>
      <c r="J167" s="163"/>
      <c r="K167" s="156"/>
    </row>
    <row r="168" spans="2:11" ht="17" hidden="1" x14ac:dyDescent="0.2">
      <c r="B168" s="149" t="s">
        <v>227</v>
      </c>
      <c r="C168" s="150"/>
      <c r="D168" s="151"/>
      <c r="E168" s="151"/>
      <c r="F168" s="152">
        <f t="shared" si="20"/>
        <v>0</v>
      </c>
      <c r="G168" s="153"/>
      <c r="H168" s="151"/>
      <c r="I168" s="159"/>
      <c r="J168" s="163"/>
      <c r="K168" s="156"/>
    </row>
    <row r="169" spans="2:11" ht="17" hidden="1" x14ac:dyDescent="0.2">
      <c r="B169" s="149" t="s">
        <v>228</v>
      </c>
      <c r="C169" s="158"/>
      <c r="D169" s="159"/>
      <c r="E169" s="159"/>
      <c r="F169" s="152">
        <f t="shared" si="20"/>
        <v>0</v>
      </c>
      <c r="G169" s="161"/>
      <c r="H169" s="159"/>
      <c r="I169" s="159"/>
      <c r="J169" s="162"/>
      <c r="K169" s="156"/>
    </row>
    <row r="170" spans="2:11" ht="17" hidden="1" x14ac:dyDescent="0.2">
      <c r="B170" s="149" t="s">
        <v>229</v>
      </c>
      <c r="C170" s="158"/>
      <c r="D170" s="159"/>
      <c r="E170" s="159"/>
      <c r="F170" s="152">
        <f t="shared" si="20"/>
        <v>0</v>
      </c>
      <c r="G170" s="161"/>
      <c r="H170" s="159"/>
      <c r="I170" s="159"/>
      <c r="J170" s="162"/>
      <c r="K170" s="156"/>
    </row>
    <row r="171" spans="2:11" ht="17" hidden="1" x14ac:dyDescent="0.2">
      <c r="C171" s="73" t="s">
        <v>41</v>
      </c>
      <c r="D171" s="10">
        <f>SUM(D163:D170)</f>
        <v>0</v>
      </c>
      <c r="E171" s="10"/>
      <c r="F171" s="10">
        <f>SUM(F163:F170)</f>
        <v>0</v>
      </c>
      <c r="G171" s="10">
        <f>(G163*F163)+(G164*F164)+(G165*F165)+(G166*F166)+(G167*F167)+(G168*F168)+(G169*F169)+(G170*F170)</f>
        <v>0</v>
      </c>
      <c r="H171" s="120">
        <f>SUM(H163:H170)</f>
        <v>0</v>
      </c>
      <c r="I171" s="136"/>
      <c r="J171" s="162"/>
      <c r="K171" s="29"/>
    </row>
    <row r="172" spans="2:11" ht="15.75" customHeight="1" x14ac:dyDescent="0.2">
      <c r="B172" s="4"/>
      <c r="C172" s="165"/>
      <c r="D172" s="170"/>
      <c r="E172" s="170"/>
      <c r="F172" s="170"/>
      <c r="G172" s="170"/>
      <c r="H172" s="170"/>
      <c r="I172" s="170"/>
      <c r="J172" s="165"/>
      <c r="K172" s="2"/>
    </row>
    <row r="173" spans="2:11" ht="15.75" customHeight="1" x14ac:dyDescent="0.2">
      <c r="B173" s="4"/>
      <c r="C173" s="165"/>
      <c r="D173" s="170"/>
      <c r="E173" s="170"/>
      <c r="F173" s="170"/>
      <c r="G173" s="170"/>
      <c r="H173" s="170"/>
      <c r="I173" s="170"/>
      <c r="J173" s="165"/>
      <c r="K173" s="2"/>
    </row>
    <row r="174" spans="2:11" ht="85" x14ac:dyDescent="0.2">
      <c r="B174" s="73" t="s">
        <v>230</v>
      </c>
      <c r="C174" s="172" t="s">
        <v>231</v>
      </c>
      <c r="D174" s="168">
        <f>(3000*16)+15000+(100*75*2)+22500</f>
        <v>100500</v>
      </c>
      <c r="E174" s="173">
        <v>85000</v>
      </c>
      <c r="F174" s="174">
        <f>SUM(D174:E174)</f>
        <v>185500</v>
      </c>
      <c r="G174" s="153">
        <v>1</v>
      </c>
      <c r="H174" s="175"/>
      <c r="I174" s="175" t="s">
        <v>232</v>
      </c>
      <c r="J174" s="176"/>
      <c r="K174" s="29"/>
    </row>
    <row r="175" spans="2:11" ht="69.75" customHeight="1" x14ac:dyDescent="0.2">
      <c r="B175" s="73" t="s">
        <v>233</v>
      </c>
      <c r="C175" s="172" t="s">
        <v>234</v>
      </c>
      <c r="D175" s="168">
        <v>30000</v>
      </c>
      <c r="E175" s="168">
        <v>50000</v>
      </c>
      <c r="F175" s="174">
        <f>SUM(D175:E175)</f>
        <v>80000</v>
      </c>
      <c r="G175" s="153"/>
      <c r="H175" s="177">
        <v>4200</v>
      </c>
      <c r="I175" s="154"/>
      <c r="J175" s="147" t="s">
        <v>235</v>
      </c>
      <c r="K175" s="29"/>
    </row>
    <row r="176" spans="2:11" ht="78" customHeight="1" x14ac:dyDescent="0.2">
      <c r="B176" s="73" t="s">
        <v>236</v>
      </c>
      <c r="C176" s="178" t="s">
        <v>237</v>
      </c>
      <c r="D176" s="168">
        <v>49000</v>
      </c>
      <c r="E176" s="168"/>
      <c r="F176" s="174">
        <f>SUM(D176:E176)</f>
        <v>49000</v>
      </c>
      <c r="G176" s="153">
        <v>1</v>
      </c>
      <c r="H176" s="175"/>
      <c r="I176" s="175" t="s">
        <v>232</v>
      </c>
      <c r="J176" s="176"/>
      <c r="K176" s="29"/>
    </row>
    <row r="177" spans="2:11" ht="65.25" customHeight="1" x14ac:dyDescent="0.2">
      <c r="B177" s="88" t="s">
        <v>238</v>
      </c>
      <c r="C177" s="172" t="s">
        <v>239</v>
      </c>
      <c r="D177" s="168">
        <v>30000</v>
      </c>
      <c r="E177" s="168"/>
      <c r="F177" s="174">
        <f>SUM(D177:E177)</f>
        <v>30000</v>
      </c>
      <c r="G177" s="153">
        <v>1</v>
      </c>
      <c r="H177" s="175"/>
      <c r="I177" s="175" t="s">
        <v>232</v>
      </c>
      <c r="J177" s="176"/>
      <c r="K177" s="29"/>
    </row>
    <row r="178" spans="2:11" ht="21.75" customHeight="1" x14ac:dyDescent="0.2">
      <c r="B178" s="4"/>
      <c r="C178" s="89" t="s">
        <v>240</v>
      </c>
      <c r="D178" s="92">
        <f>SUM(D174:D177)</f>
        <v>209500</v>
      </c>
      <c r="E178" s="92">
        <f t="shared" ref="E178" si="21">SUM(E174:E177)</f>
        <v>135000</v>
      </c>
      <c r="F178" s="92">
        <f>SUM(F174:F177)</f>
        <v>344500</v>
      </c>
      <c r="G178" s="10">
        <f>(G174*F174)+(G175*F175)+(G176*F176)+(G177*F177)</f>
        <v>264500</v>
      </c>
      <c r="H178" s="120">
        <f>SUM(H174:H177)</f>
        <v>4200</v>
      </c>
      <c r="I178" s="136"/>
      <c r="J178" s="172"/>
      <c r="K178" s="8"/>
    </row>
    <row r="179" spans="2:11" ht="15.75" customHeight="1" x14ac:dyDescent="0.2">
      <c r="B179" s="4"/>
      <c r="C179" s="165"/>
      <c r="D179" s="170"/>
      <c r="E179" s="170"/>
      <c r="F179" s="170"/>
      <c r="G179" s="170"/>
      <c r="H179" s="170"/>
      <c r="I179" s="170"/>
      <c r="J179" s="165"/>
      <c r="K179" s="8"/>
    </row>
    <row r="180" spans="2:11" ht="15.75" customHeight="1" x14ac:dyDescent="0.2">
      <c r="B180" s="4"/>
      <c r="C180" s="165"/>
      <c r="D180" s="170"/>
      <c r="E180" s="170"/>
      <c r="F180" s="170"/>
      <c r="G180" s="170"/>
      <c r="H180" s="170"/>
      <c r="I180" s="170"/>
      <c r="J180" s="165"/>
      <c r="K180" s="8"/>
    </row>
    <row r="181" spans="2:11" ht="15.75" customHeight="1" x14ac:dyDescent="0.2">
      <c r="B181" s="4"/>
      <c r="C181" s="165"/>
      <c r="D181" s="170"/>
      <c r="E181" s="170"/>
      <c r="F181" s="170"/>
      <c r="G181" s="170"/>
      <c r="H181" s="170"/>
      <c r="I181" s="170"/>
      <c r="J181" s="165"/>
      <c r="K181" s="8"/>
    </row>
    <row r="182" spans="2:11" ht="15.75" customHeight="1" x14ac:dyDescent="0.2">
      <c r="B182" s="4"/>
      <c r="C182" s="165"/>
      <c r="D182" s="170"/>
      <c r="E182" s="170"/>
      <c r="F182" s="170"/>
      <c r="G182" s="170"/>
      <c r="H182" s="170"/>
      <c r="I182" s="170"/>
      <c r="J182" s="165"/>
      <c r="K182" s="8"/>
    </row>
    <row r="183" spans="2:11" ht="15.75" customHeight="1" x14ac:dyDescent="0.2">
      <c r="B183" s="4"/>
      <c r="C183" s="165"/>
      <c r="D183" s="170"/>
      <c r="E183" s="170"/>
      <c r="F183" s="170"/>
      <c r="G183" s="170"/>
      <c r="H183" s="170"/>
      <c r="I183" s="170"/>
      <c r="J183" s="165"/>
      <c r="K183" s="8"/>
    </row>
    <row r="184" spans="2:11" ht="15.75" customHeight="1" x14ac:dyDescent="0.2">
      <c r="B184" s="4"/>
      <c r="C184" s="165"/>
      <c r="D184" s="170"/>
      <c r="E184" s="170"/>
      <c r="F184" s="170"/>
      <c r="G184" s="170"/>
      <c r="H184" s="170"/>
      <c r="I184" s="170"/>
      <c r="J184" s="165"/>
      <c r="K184" s="8"/>
    </row>
    <row r="185" spans="2:11" ht="15.75" customHeight="1" thickBot="1" x14ac:dyDescent="0.25">
      <c r="B185" s="4"/>
      <c r="C185" s="165"/>
      <c r="D185" s="170"/>
      <c r="E185" s="170"/>
      <c r="F185" s="170"/>
      <c r="G185" s="170"/>
      <c r="H185" s="170"/>
      <c r="I185" s="170"/>
      <c r="J185" s="165"/>
      <c r="K185" s="8"/>
    </row>
    <row r="186" spans="2:11" ht="16" x14ac:dyDescent="0.2">
      <c r="B186" s="4"/>
      <c r="C186" s="210" t="s">
        <v>241</v>
      </c>
      <c r="D186" s="211"/>
      <c r="E186" s="211"/>
      <c r="F186" s="212"/>
      <c r="G186" s="8"/>
      <c r="H186" s="170"/>
      <c r="I186" s="170"/>
      <c r="J186" s="8"/>
    </row>
    <row r="187" spans="2:11" ht="40.5" customHeight="1" x14ac:dyDescent="0.2">
      <c r="B187" s="4"/>
      <c r="C187" s="219"/>
      <c r="D187" s="229" t="str">
        <f>D4</f>
        <v>UNCDF</v>
      </c>
      <c r="E187" s="229" t="str">
        <f>E4</f>
        <v>ILO</v>
      </c>
      <c r="F187" s="221" t="s">
        <v>7</v>
      </c>
      <c r="G187" s="165"/>
      <c r="H187" s="170"/>
      <c r="I187" s="170"/>
      <c r="J187" s="8"/>
    </row>
    <row r="188" spans="2:11" ht="24.75" customHeight="1" x14ac:dyDescent="0.2">
      <c r="B188" s="4"/>
      <c r="C188" s="220"/>
      <c r="D188" s="230"/>
      <c r="E188" s="230"/>
      <c r="F188" s="222"/>
      <c r="G188" s="165"/>
      <c r="H188" s="170"/>
      <c r="I188" s="170"/>
      <c r="J188" s="8"/>
    </row>
    <row r="189" spans="2:11" ht="41.25" customHeight="1" x14ac:dyDescent="0.2">
      <c r="B189" s="179"/>
      <c r="C189" s="180" t="s">
        <v>242</v>
      </c>
      <c r="D189" s="181">
        <f t="shared" ref="D189:E189" si="22">SUM(D15,D25,D35,D45,D57,D67,D77,D87,D99,D109,D119,D129,D141,D151,D161,D171,D174,D175,D176,D177)</f>
        <v>812000</v>
      </c>
      <c r="E189" s="181">
        <f t="shared" si="22"/>
        <v>589000</v>
      </c>
      <c r="F189" s="182">
        <f>SUM(D189:E189)</f>
        <v>1401000</v>
      </c>
      <c r="G189" s="165"/>
      <c r="H189" s="183"/>
      <c r="I189" s="170"/>
      <c r="J189" s="179"/>
    </row>
    <row r="190" spans="2:11" ht="51.75" customHeight="1" x14ac:dyDescent="0.2">
      <c r="B190" s="184"/>
      <c r="C190" s="180" t="s">
        <v>243</v>
      </c>
      <c r="D190" s="181">
        <f>D189*0.07</f>
        <v>56840.000000000007</v>
      </c>
      <c r="E190" s="181">
        <f t="shared" ref="E190" si="23">E189*0.07</f>
        <v>41230.000000000007</v>
      </c>
      <c r="F190" s="182">
        <f>F189*0.07</f>
        <v>98070.000000000015</v>
      </c>
      <c r="G190" s="184"/>
      <c r="H190" s="183"/>
      <c r="I190" s="170"/>
      <c r="J190" s="185"/>
    </row>
    <row r="191" spans="2:11" ht="51.75" customHeight="1" thickBot="1" x14ac:dyDescent="0.25">
      <c r="B191" s="184"/>
      <c r="C191" s="7" t="s">
        <v>7</v>
      </c>
      <c r="D191" s="78">
        <f>SUM(D189:D190)</f>
        <v>868840</v>
      </c>
      <c r="E191" s="78">
        <f t="shared" ref="E191" si="24">SUM(E189:E190)</f>
        <v>630230</v>
      </c>
      <c r="F191" s="87">
        <f>SUM(F189:F190)</f>
        <v>1499070</v>
      </c>
      <c r="G191" s="184"/>
      <c r="J191" s="185"/>
    </row>
    <row r="192" spans="2:11" ht="42" customHeight="1" x14ac:dyDescent="0.2">
      <c r="B192" s="184"/>
      <c r="H192" s="117"/>
      <c r="I192" s="117"/>
      <c r="J192" s="2"/>
      <c r="K192" s="185"/>
    </row>
    <row r="193" spans="2:11" s="21" customFormat="1" ht="29.25" customHeight="1" thickBot="1" x14ac:dyDescent="0.25">
      <c r="B193" s="165"/>
      <c r="C193" s="4"/>
      <c r="D193" s="16"/>
      <c r="E193" s="16"/>
      <c r="F193" s="16"/>
      <c r="G193" s="16"/>
      <c r="H193" s="121"/>
      <c r="I193" s="121"/>
      <c r="J193" s="8"/>
      <c r="K193" s="179"/>
    </row>
    <row r="194" spans="2:11" ht="23.25" customHeight="1" x14ac:dyDescent="0.2">
      <c r="B194" s="185"/>
      <c r="C194" s="214" t="s">
        <v>244</v>
      </c>
      <c r="D194" s="215"/>
      <c r="E194" s="215"/>
      <c r="F194" s="215"/>
      <c r="G194" s="216"/>
      <c r="H194" s="121"/>
      <c r="I194" s="121"/>
      <c r="J194" s="185"/>
    </row>
    <row r="195" spans="2:11" ht="41.25" customHeight="1" x14ac:dyDescent="0.2">
      <c r="B195" s="185"/>
      <c r="C195" s="74"/>
      <c r="D195" s="231" t="str">
        <f>D4</f>
        <v>UNCDF</v>
      </c>
      <c r="E195" s="231" t="str">
        <f>E4</f>
        <v>ILO</v>
      </c>
      <c r="F195" s="223" t="s">
        <v>7</v>
      </c>
      <c r="G195" s="225" t="s">
        <v>245</v>
      </c>
      <c r="H195" s="121"/>
      <c r="I195" s="121"/>
      <c r="J195" s="185"/>
    </row>
    <row r="196" spans="2:11" ht="27.75" customHeight="1" x14ac:dyDescent="0.2">
      <c r="B196" s="185"/>
      <c r="C196" s="74"/>
      <c r="D196" s="232"/>
      <c r="E196" s="232"/>
      <c r="F196" s="224"/>
      <c r="G196" s="226"/>
      <c r="H196" s="116"/>
      <c r="I196" s="116"/>
      <c r="J196" s="185"/>
    </row>
    <row r="197" spans="2:11" ht="55.5" customHeight="1" x14ac:dyDescent="0.2">
      <c r="B197" s="185"/>
      <c r="C197" s="14" t="s">
        <v>246</v>
      </c>
      <c r="D197" s="76">
        <f>$D$191*G197</f>
        <v>608188</v>
      </c>
      <c r="E197" s="76">
        <f>$E$191*G197</f>
        <v>441161</v>
      </c>
      <c r="F197" s="77">
        <f>SUM(D197:E197)</f>
        <v>1049349</v>
      </c>
      <c r="G197" s="97">
        <v>0.7</v>
      </c>
      <c r="H197" s="116"/>
      <c r="I197" s="116"/>
      <c r="J197" s="185"/>
    </row>
    <row r="198" spans="2:11" ht="57.75" customHeight="1" x14ac:dyDescent="0.2">
      <c r="B198" s="213"/>
      <c r="C198" s="90" t="s">
        <v>247</v>
      </c>
      <c r="D198" s="76">
        <f>$D$191*G198</f>
        <v>260652</v>
      </c>
      <c r="E198" s="76">
        <f>$E$191*G198</f>
        <v>189069</v>
      </c>
      <c r="F198" s="91">
        <f>SUM(D198:E198)</f>
        <v>449721</v>
      </c>
      <c r="G198" s="98">
        <v>0.3</v>
      </c>
      <c r="H198" s="118"/>
      <c r="I198" s="118"/>
    </row>
    <row r="199" spans="2:11" ht="57.75" customHeight="1" x14ac:dyDescent="0.2">
      <c r="B199" s="213"/>
      <c r="C199" s="90" t="s">
        <v>248</v>
      </c>
      <c r="D199" s="76">
        <f>$D$191*G199</f>
        <v>0</v>
      </c>
      <c r="E199" s="76">
        <f>$D$191*H199</f>
        <v>0</v>
      </c>
      <c r="F199" s="91">
        <f>SUM(D199:E199)</f>
        <v>0</v>
      </c>
      <c r="G199" s="99">
        <v>0</v>
      </c>
      <c r="H199" s="122"/>
      <c r="I199" s="122"/>
    </row>
    <row r="200" spans="2:11" ht="38.25" customHeight="1" thickBot="1" x14ac:dyDescent="0.25">
      <c r="B200" s="213"/>
      <c r="C200" s="7" t="s">
        <v>249</v>
      </c>
      <c r="D200" s="78">
        <f>SUM(D197:D199)</f>
        <v>868840</v>
      </c>
      <c r="E200" s="78">
        <f t="shared" ref="E200" si="25">SUM(E197:E199)</f>
        <v>630230</v>
      </c>
      <c r="F200" s="78">
        <f>SUM(F197:F199)</f>
        <v>1499070</v>
      </c>
      <c r="G200" s="79">
        <f>SUM(G197:G199)</f>
        <v>1</v>
      </c>
      <c r="H200" s="119"/>
      <c r="I200" s="117"/>
    </row>
    <row r="201" spans="2:11" ht="21.75" customHeight="1" thickBot="1" x14ac:dyDescent="0.25">
      <c r="B201" s="213"/>
      <c r="C201" s="1"/>
      <c r="D201" s="5"/>
      <c r="E201" s="5"/>
      <c r="F201" s="5"/>
      <c r="G201" s="5"/>
      <c r="H201" s="119"/>
      <c r="I201" s="117"/>
    </row>
    <row r="202" spans="2:11" ht="49.5" customHeight="1" x14ac:dyDescent="0.2">
      <c r="B202" s="213"/>
      <c r="C202" s="80" t="s">
        <v>250</v>
      </c>
      <c r="D202" s="81">
        <f>SUM(G15,G25,G35,G45,G57,G67,G77,G87,G99,G109,G119,G129,G141,G151,G161,G171,G178)*1.07</f>
        <v>1383510</v>
      </c>
      <c r="E202" s="142"/>
      <c r="F202" s="16"/>
      <c r="G202" s="124" t="s">
        <v>251</v>
      </c>
      <c r="H202" s="125">
        <f>SUM(H178,H171,H161,H151,H141,H129,H119,H109,H99,H87,H77,H67,H57,H45,H35,H25,H15)</f>
        <v>18896</v>
      </c>
      <c r="I202" s="137"/>
    </row>
    <row r="203" spans="2:11" ht="28.5" customHeight="1" thickBot="1" x14ac:dyDescent="0.25">
      <c r="B203" s="213"/>
      <c r="C203" s="82" t="s">
        <v>252</v>
      </c>
      <c r="D203" s="112">
        <f>D202/F191</f>
        <v>0.92291220556745179</v>
      </c>
      <c r="E203" s="143"/>
      <c r="F203" s="23"/>
      <c r="G203" s="126" t="s">
        <v>253</v>
      </c>
      <c r="H203" s="127">
        <f>H202/F189</f>
        <v>1.3487508922198429E-2</v>
      </c>
      <c r="I203" s="138"/>
    </row>
    <row r="204" spans="2:11" ht="28.5" customHeight="1" x14ac:dyDescent="0.2">
      <c r="B204" s="213"/>
      <c r="C204" s="227"/>
      <c r="D204" s="228"/>
      <c r="E204" s="144"/>
      <c r="F204" s="24"/>
    </row>
    <row r="205" spans="2:11" ht="32.25" customHeight="1" x14ac:dyDescent="0.2">
      <c r="B205" s="213"/>
      <c r="C205" s="82" t="s">
        <v>254</v>
      </c>
      <c r="D205" s="83">
        <f>SUM(D176:E177)*1.07</f>
        <v>84530</v>
      </c>
      <c r="E205" s="145"/>
      <c r="F205" s="25"/>
    </row>
    <row r="206" spans="2:11" ht="23.25" customHeight="1" x14ac:dyDescent="0.2">
      <c r="B206" s="213"/>
      <c r="C206" s="82" t="s">
        <v>255</v>
      </c>
      <c r="D206" s="112">
        <f>D205/F191</f>
        <v>5.638829407566024E-2</v>
      </c>
      <c r="E206" s="143"/>
      <c r="F206" s="25"/>
      <c r="H206" s="115"/>
    </row>
    <row r="207" spans="2:11" ht="66.75" customHeight="1" thickBot="1" x14ac:dyDescent="0.25">
      <c r="B207" s="213"/>
      <c r="C207" s="217" t="s">
        <v>256</v>
      </c>
      <c r="D207" s="218"/>
      <c r="E207" s="146"/>
      <c r="F207" s="17"/>
    </row>
    <row r="208" spans="2:11" ht="55.5" customHeight="1" x14ac:dyDescent="0.2">
      <c r="B208" s="213"/>
      <c r="K208" s="21"/>
    </row>
    <row r="209" spans="2:2" ht="42.75" customHeight="1" x14ac:dyDescent="0.2">
      <c r="B209" s="213"/>
    </row>
    <row r="210" spans="2:2" ht="21.75" customHeight="1" x14ac:dyDescent="0.2">
      <c r="B210" s="213"/>
    </row>
    <row r="211" spans="2:2" ht="21.75" customHeight="1" x14ac:dyDescent="0.2">
      <c r="B211" s="213"/>
    </row>
    <row r="212" spans="2:2" ht="23.25" customHeight="1" x14ac:dyDescent="0.2">
      <c r="B212" s="213"/>
    </row>
    <row r="213" spans="2:2" ht="23.25" customHeight="1" x14ac:dyDescent="0.2"/>
    <row r="214" spans="2:2" ht="21.75" customHeight="1" x14ac:dyDescent="0.2"/>
    <row r="215" spans="2:2" ht="16.5" customHeight="1" x14ac:dyDescent="0.2"/>
    <row r="216" spans="2:2" ht="29.25" customHeight="1" x14ac:dyDescent="0.2"/>
    <row r="217" spans="2:2" ht="24.75" customHeight="1" x14ac:dyDescent="0.2"/>
    <row r="218" spans="2:2" ht="33" customHeight="1" x14ac:dyDescent="0.2"/>
    <row r="220" spans="2:2" ht="15" customHeight="1" x14ac:dyDescent="0.2"/>
    <row r="221" spans="2:2" ht="25.5" customHeight="1" x14ac:dyDescent="0.2"/>
  </sheetData>
  <sheetProtection formatCells="0" formatColumns="0" formatRows="0"/>
  <mergeCells count="35">
    <mergeCell ref="C58:J58"/>
    <mergeCell ref="C68:J68"/>
    <mergeCell ref="C78:J78"/>
    <mergeCell ref="C89:J89"/>
    <mergeCell ref="C90:J90"/>
    <mergeCell ref="C100:J100"/>
    <mergeCell ref="C110:J110"/>
    <mergeCell ref="C131:J131"/>
    <mergeCell ref="C120:J120"/>
    <mergeCell ref="C142:J142"/>
    <mergeCell ref="C132:J132"/>
    <mergeCell ref="C48:J48"/>
    <mergeCell ref="B1:E1"/>
    <mergeCell ref="C16:J16"/>
    <mergeCell ref="C6:J6"/>
    <mergeCell ref="C26:J26"/>
    <mergeCell ref="B2:E2"/>
    <mergeCell ref="C36:J36"/>
    <mergeCell ref="C5:J5"/>
    <mergeCell ref="C47:J47"/>
    <mergeCell ref="C152:J152"/>
    <mergeCell ref="C162:J162"/>
    <mergeCell ref="C186:F186"/>
    <mergeCell ref="B198:B212"/>
    <mergeCell ref="C194:G194"/>
    <mergeCell ref="C207:D207"/>
    <mergeCell ref="C187:C188"/>
    <mergeCell ref="F187:F188"/>
    <mergeCell ref="F195:F196"/>
    <mergeCell ref="G195:G196"/>
    <mergeCell ref="C204:D204"/>
    <mergeCell ref="D187:D188"/>
    <mergeCell ref="D195:D196"/>
    <mergeCell ref="E187:E188"/>
    <mergeCell ref="E195:E196"/>
  </mergeCells>
  <phoneticPr fontId="24" type="noConversion"/>
  <conditionalFormatting sqref="D203:E203">
    <cfRule type="cellIs" dxfId="26" priority="46" operator="lessThan">
      <formula>0.15</formula>
    </cfRule>
  </conditionalFormatting>
  <conditionalFormatting sqref="D206:E206">
    <cfRule type="cellIs" dxfId="25" priority="44" operator="lessThan">
      <formula>0.05</formula>
    </cfRule>
  </conditionalFormatting>
  <conditionalFormatting sqref="G200 H199:I199">
    <cfRule type="cellIs" dxfId="24" priority="1" operator="greaterThan">
      <formula>1</formula>
    </cfRule>
  </conditionalFormatting>
  <dataValidations xWindow="431" yWindow="475" count="6">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InputMessage="1" showErrorMessage="1" prompt="% Towards Gender Equality and Women's Empowerment Must be Higher than 15%_x000a_" sqref="D203:F203" xr:uid="{E72508C7-C8DD-46A5-878C-E4FA07CAB6AF}"/>
    <dataValidation allowBlank="1" showInputMessage="1" showErrorMessage="1" prompt="M&amp;E Budget Cannot be Less than 5%_x000a_" sqref="D206:F206" xr:uid="{53928C0A-D548-4B6B-97FC-07D38B0E5FA7}"/>
    <dataValidation allowBlank="1" showInputMessage="1" showErrorMessage="1" prompt="Insert *text* description of Outcome here" sqref="C131:J131 C89:J89 C47:J47 C5:J5" xr:uid="{89ACADD6-F982-42D9-AC8D-CCF9750605B2}"/>
    <dataValidation allowBlank="1" showErrorMessage="1" prompt="% Towards Gender Equality and Women's Empowerment Must be Higher than 15%_x000a_" sqref="D205:F205" xr:uid="{8C6643DA-1D03-44FB-AC1F-C4CB706ED3AA}"/>
  </dataValidations>
  <pageMargins left="0.7" right="0.7" top="0.75" bottom="0.75" header="0.3" footer="0.3"/>
  <pageSetup scale="74" orientation="landscape" r:id="rId1"/>
  <rowBreaks count="1" manualBreakCount="1">
    <brk id="58" max="16383" man="1"/>
  </rowBreaks>
  <ignoredErrors>
    <ignoredError sqref="D195:E196 D187:E188 D60" unlockedFormula="1"/>
    <ignoredError sqref="G15 G1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M245"/>
  <sheetViews>
    <sheetView showGridLines="0" showZeros="0" zoomScale="80" zoomScaleNormal="80" workbookViewId="0">
      <pane ySplit="4" topLeftCell="A193" activePane="bottomLeft" state="frozen"/>
      <selection pane="bottomLeft" activeCell="E34" sqref="E34"/>
    </sheetView>
  </sheetViews>
  <sheetFormatPr baseColWidth="10" defaultColWidth="9.1640625" defaultRowHeight="16" x14ac:dyDescent="0.2"/>
  <cols>
    <col min="1" max="1" width="4.5" style="32" customWidth="1"/>
    <col min="2" max="2" width="3.33203125" style="32" customWidth="1"/>
    <col min="3" max="3" width="51.5" style="32" customWidth="1"/>
    <col min="4" max="5" width="34.33203125" style="33" customWidth="1"/>
    <col min="6" max="6" width="25.6640625" style="32" customWidth="1"/>
    <col min="7" max="7" width="21.5" style="32" customWidth="1"/>
    <col min="8" max="8" width="16.83203125" style="32" customWidth="1"/>
    <col min="9" max="9" width="19.5" style="32" customWidth="1"/>
    <col min="10" max="10" width="19" style="32" customWidth="1"/>
    <col min="11" max="11" width="26" style="32" customWidth="1"/>
    <col min="12" max="12" width="21.1640625" style="32" customWidth="1"/>
    <col min="13" max="13" width="7" style="32" customWidth="1"/>
    <col min="14" max="14" width="24.33203125" style="32" customWidth="1"/>
    <col min="15" max="15" width="26.5" style="32" customWidth="1"/>
    <col min="16" max="16" width="30.1640625" style="32" customWidth="1"/>
    <col min="17" max="17" width="33" style="32" customWidth="1"/>
    <col min="18" max="19" width="22.6640625" style="32" customWidth="1"/>
    <col min="20" max="20" width="23.5" style="32" customWidth="1"/>
    <col min="21" max="21" width="32.1640625" style="32" customWidth="1"/>
    <col min="22" max="22" width="9.1640625" style="32"/>
    <col min="23" max="23" width="17.6640625" style="32" customWidth="1"/>
    <col min="24" max="24" width="26.5" style="32" customWidth="1"/>
    <col min="25" max="25" width="22.5" style="32" customWidth="1"/>
    <col min="26" max="26" width="29.6640625" style="32" customWidth="1"/>
    <col min="27" max="27" width="23.5" style="32" customWidth="1"/>
    <col min="28" max="28" width="18.5" style="32" customWidth="1"/>
    <col min="29" max="29" width="17.5" style="32" customWidth="1"/>
    <col min="30" max="30" width="25.1640625" style="32" customWidth="1"/>
    <col min="31" max="16384" width="9.1640625" style="32"/>
  </cols>
  <sheetData>
    <row r="1" spans="2:13" ht="31.5" customHeight="1" x14ac:dyDescent="0.55000000000000004">
      <c r="B1" s="186"/>
      <c r="C1" s="206" t="s">
        <v>0</v>
      </c>
      <c r="D1" s="206"/>
      <c r="E1" s="206"/>
      <c r="F1" s="18"/>
      <c r="G1" s="19"/>
      <c r="H1" s="19"/>
      <c r="I1" s="186"/>
      <c r="J1" s="186"/>
      <c r="K1" s="12"/>
      <c r="L1" s="3"/>
      <c r="M1" s="186"/>
    </row>
    <row r="2" spans="2:13" ht="24" customHeight="1" x14ac:dyDescent="0.25">
      <c r="B2" s="186"/>
      <c r="C2" s="239" t="s">
        <v>257</v>
      </c>
      <c r="D2" s="239"/>
      <c r="E2" s="239"/>
      <c r="F2" s="186"/>
      <c r="G2" s="186"/>
      <c r="H2" s="186"/>
      <c r="I2" s="186"/>
      <c r="J2" s="186"/>
      <c r="K2" s="12"/>
      <c r="L2" s="3"/>
      <c r="M2" s="186"/>
    </row>
    <row r="3" spans="2:13" ht="24" customHeight="1" x14ac:dyDescent="0.2">
      <c r="B3" s="186"/>
      <c r="C3" s="27"/>
      <c r="D3" s="27"/>
      <c r="E3" s="27"/>
      <c r="F3" s="186"/>
      <c r="G3" s="186"/>
      <c r="H3" s="186"/>
      <c r="I3" s="186"/>
      <c r="J3" s="186"/>
      <c r="K3" s="12"/>
      <c r="L3" s="3"/>
      <c r="M3" s="186"/>
    </row>
    <row r="4" spans="2:13" ht="52" customHeight="1" x14ac:dyDescent="0.2">
      <c r="B4" s="186"/>
      <c r="C4" s="27"/>
      <c r="D4" s="139" t="str">
        <f>'1) Budget Table'!D4</f>
        <v>UNCDF</v>
      </c>
      <c r="E4" s="139" t="str">
        <f>'1) Budget Table'!E4</f>
        <v>ILO</v>
      </c>
      <c r="F4" s="132" t="s">
        <v>7</v>
      </c>
      <c r="G4" s="186"/>
      <c r="H4" s="186"/>
      <c r="I4" s="186"/>
      <c r="J4" s="186"/>
      <c r="K4" s="12"/>
      <c r="L4" s="3"/>
      <c r="M4" s="186"/>
    </row>
    <row r="5" spans="2:13" ht="24" customHeight="1" x14ac:dyDescent="0.2">
      <c r="B5" s="249" t="s">
        <v>258</v>
      </c>
      <c r="C5" s="250"/>
      <c r="D5" s="250"/>
      <c r="E5" s="250"/>
      <c r="F5" s="251"/>
      <c r="G5" s="186"/>
      <c r="H5" s="186"/>
      <c r="I5" s="186"/>
      <c r="J5" s="186"/>
      <c r="K5" s="12"/>
      <c r="L5" s="3"/>
      <c r="M5" s="186"/>
    </row>
    <row r="6" spans="2:13" ht="22.5" customHeight="1" x14ac:dyDescent="0.2">
      <c r="B6" s="186"/>
      <c r="C6" s="249" t="s">
        <v>259</v>
      </c>
      <c r="D6" s="250"/>
      <c r="E6" s="250"/>
      <c r="F6" s="251"/>
      <c r="G6" s="186"/>
      <c r="H6" s="186"/>
      <c r="I6" s="186"/>
      <c r="J6" s="186"/>
      <c r="K6" s="12"/>
      <c r="L6" s="3"/>
      <c r="M6" s="186"/>
    </row>
    <row r="7" spans="2:13" ht="24.75" customHeight="1" thickBot="1" x14ac:dyDescent="0.25">
      <c r="B7" s="186"/>
      <c r="C7" s="40" t="s">
        <v>260</v>
      </c>
      <c r="D7" s="41">
        <f>'1) Budget Table'!D15</f>
        <v>20000</v>
      </c>
      <c r="E7" s="41">
        <f>'1) Budget Table'!E15</f>
        <v>147000</v>
      </c>
      <c r="F7" s="42">
        <f t="shared" ref="F7:F15" si="0">SUM(D7:E7)</f>
        <v>167000</v>
      </c>
      <c r="G7" s="186"/>
      <c r="H7" s="186"/>
      <c r="I7" s="186"/>
      <c r="J7" s="186"/>
      <c r="K7" s="12"/>
      <c r="L7" s="3"/>
      <c r="M7" s="186"/>
    </row>
    <row r="8" spans="2:13" ht="21.75" customHeight="1" x14ac:dyDescent="0.2">
      <c r="B8" s="186"/>
      <c r="C8" s="38" t="s">
        <v>261</v>
      </c>
      <c r="D8" s="187"/>
      <c r="E8" s="187"/>
      <c r="F8" s="39">
        <f t="shared" si="0"/>
        <v>0</v>
      </c>
      <c r="G8" s="186"/>
      <c r="H8" s="186"/>
      <c r="I8" s="186"/>
      <c r="J8" s="186"/>
      <c r="K8" s="186"/>
      <c r="L8" s="186"/>
      <c r="M8" s="186"/>
    </row>
    <row r="9" spans="2:13" ht="17" x14ac:dyDescent="0.2">
      <c r="B9" s="186"/>
      <c r="C9" s="30" t="s">
        <v>262</v>
      </c>
      <c r="D9" s="188"/>
      <c r="E9" s="188"/>
      <c r="F9" s="37">
        <f t="shared" si="0"/>
        <v>0</v>
      </c>
      <c r="G9" s="186"/>
      <c r="H9" s="186"/>
      <c r="I9" s="186"/>
      <c r="J9" s="186"/>
      <c r="K9" s="186"/>
      <c r="L9" s="186"/>
      <c r="M9" s="186"/>
    </row>
    <row r="10" spans="2:13" ht="15.75" customHeight="1" x14ac:dyDescent="0.2">
      <c r="B10" s="186"/>
      <c r="C10" s="30" t="s">
        <v>263</v>
      </c>
      <c r="D10" s="188"/>
      <c r="E10" s="188"/>
      <c r="F10" s="37">
        <f t="shared" si="0"/>
        <v>0</v>
      </c>
      <c r="G10" s="186"/>
      <c r="H10" s="186"/>
      <c r="I10" s="186"/>
      <c r="J10" s="186"/>
      <c r="K10" s="186"/>
      <c r="L10" s="186"/>
      <c r="M10" s="186"/>
    </row>
    <row r="11" spans="2:13" ht="17" x14ac:dyDescent="0.2">
      <c r="B11" s="186"/>
      <c r="C11" s="31" t="s">
        <v>264</v>
      </c>
      <c r="D11" s="188"/>
      <c r="E11" s="188">
        <f>12000+75000+60000</f>
        <v>147000</v>
      </c>
      <c r="F11" s="37">
        <f t="shared" si="0"/>
        <v>147000</v>
      </c>
      <c r="G11" s="186"/>
      <c r="H11" s="186"/>
      <c r="I11" s="186"/>
      <c r="J11" s="186"/>
      <c r="K11" s="186"/>
      <c r="L11" s="186"/>
      <c r="M11" s="186"/>
    </row>
    <row r="12" spans="2:13" ht="17" x14ac:dyDescent="0.2">
      <c r="B12" s="186"/>
      <c r="C12" s="30" t="s">
        <v>265</v>
      </c>
      <c r="D12" s="188"/>
      <c r="E12" s="188"/>
      <c r="F12" s="37">
        <f t="shared" si="0"/>
        <v>0</v>
      </c>
      <c r="G12" s="186"/>
      <c r="H12" s="186"/>
      <c r="I12" s="186"/>
      <c r="J12" s="186"/>
      <c r="K12" s="186"/>
      <c r="L12" s="186"/>
      <c r="M12" s="186"/>
    </row>
    <row r="13" spans="2:13" ht="21.75" customHeight="1" x14ac:dyDescent="0.2">
      <c r="B13" s="186"/>
      <c r="C13" s="30" t="s">
        <v>266</v>
      </c>
      <c r="D13" s="188">
        <v>20000</v>
      </c>
      <c r="E13" s="188"/>
      <c r="F13" s="37">
        <f t="shared" si="0"/>
        <v>20000</v>
      </c>
      <c r="G13" s="186"/>
      <c r="H13" s="186"/>
      <c r="I13" s="186"/>
      <c r="J13" s="186"/>
      <c r="K13" s="186"/>
      <c r="L13" s="186"/>
      <c r="M13" s="186"/>
    </row>
    <row r="14" spans="2:13" ht="21.75" customHeight="1" x14ac:dyDescent="0.2">
      <c r="B14" s="186"/>
      <c r="C14" s="30" t="s">
        <v>267</v>
      </c>
      <c r="D14" s="188"/>
      <c r="E14" s="188"/>
      <c r="F14" s="37">
        <f t="shared" si="0"/>
        <v>0</v>
      </c>
      <c r="G14" s="186"/>
      <c r="H14" s="186"/>
      <c r="I14" s="186"/>
      <c r="J14" s="186"/>
      <c r="K14" s="186"/>
      <c r="L14" s="186"/>
      <c r="M14" s="186"/>
    </row>
    <row r="15" spans="2:13" ht="15.75" customHeight="1" x14ac:dyDescent="0.2">
      <c r="B15" s="186"/>
      <c r="C15" s="34" t="s">
        <v>268</v>
      </c>
      <c r="D15" s="43">
        <f>SUM(D8:D14)</f>
        <v>20000</v>
      </c>
      <c r="E15" s="43">
        <f t="shared" ref="E15" si="1">SUM(E8:E14)</f>
        <v>147000</v>
      </c>
      <c r="F15" s="93">
        <f t="shared" si="0"/>
        <v>167000</v>
      </c>
      <c r="G15" s="186"/>
      <c r="H15" s="186"/>
      <c r="I15" s="186"/>
      <c r="J15" s="186"/>
      <c r="K15" s="186"/>
      <c r="L15" s="186"/>
      <c r="M15" s="186"/>
    </row>
    <row r="16" spans="2:13" s="33" customFormat="1" x14ac:dyDescent="0.2">
      <c r="B16" s="189"/>
      <c r="C16" s="47"/>
      <c r="D16" s="48"/>
      <c r="E16" s="48"/>
      <c r="F16" s="94"/>
      <c r="G16" s="189"/>
      <c r="H16" s="189"/>
      <c r="I16" s="189"/>
      <c r="J16" s="189"/>
      <c r="K16" s="189"/>
      <c r="L16" s="189"/>
      <c r="M16" s="189"/>
    </row>
    <row r="17" spans="3:13" x14ac:dyDescent="0.2">
      <c r="C17" s="249" t="s">
        <v>269</v>
      </c>
      <c r="D17" s="250"/>
      <c r="E17" s="250"/>
      <c r="F17" s="251"/>
      <c r="G17" s="186"/>
      <c r="H17" s="186"/>
      <c r="I17" s="186"/>
      <c r="J17" s="186"/>
      <c r="K17" s="186"/>
      <c r="L17" s="186"/>
      <c r="M17" s="186"/>
    </row>
    <row r="18" spans="3:13" ht="27" customHeight="1" thickBot="1" x14ac:dyDescent="0.25">
      <c r="C18" s="40" t="s">
        <v>260</v>
      </c>
      <c r="D18" s="41">
        <f>'1) Budget Table'!D25</f>
        <v>40000</v>
      </c>
      <c r="E18" s="41">
        <f>'1) Budget Table'!E25</f>
        <v>80000</v>
      </c>
      <c r="F18" s="42">
        <f t="shared" ref="F18:F26" si="2">SUM(D18:E18)</f>
        <v>120000</v>
      </c>
      <c r="G18" s="186"/>
      <c r="H18" s="186"/>
      <c r="I18" s="186"/>
      <c r="J18" s="186"/>
      <c r="K18" s="186"/>
      <c r="L18" s="186"/>
      <c r="M18" s="186"/>
    </row>
    <row r="19" spans="3:13" ht="17" x14ac:dyDescent="0.2">
      <c r="C19" s="38" t="s">
        <v>261</v>
      </c>
      <c r="D19" s="187"/>
      <c r="E19" s="187"/>
      <c r="F19" s="39">
        <f t="shared" si="2"/>
        <v>0</v>
      </c>
      <c r="G19" s="186"/>
      <c r="H19" s="186"/>
      <c r="I19" s="186"/>
      <c r="J19" s="186"/>
      <c r="K19" s="186"/>
      <c r="L19" s="186"/>
      <c r="M19" s="186"/>
    </row>
    <row r="20" spans="3:13" ht="17" x14ac:dyDescent="0.2">
      <c r="C20" s="30" t="s">
        <v>262</v>
      </c>
      <c r="D20" s="188">
        <v>5000</v>
      </c>
      <c r="E20" s="188"/>
      <c r="F20" s="37">
        <f t="shared" si="2"/>
        <v>5000</v>
      </c>
      <c r="G20" s="186"/>
      <c r="H20" s="186"/>
      <c r="I20" s="186"/>
      <c r="J20" s="186"/>
      <c r="K20" s="186"/>
      <c r="L20" s="186"/>
      <c r="M20" s="186"/>
    </row>
    <row r="21" spans="3:13" ht="34" x14ac:dyDescent="0.2">
      <c r="C21" s="30" t="s">
        <v>263</v>
      </c>
      <c r="D21" s="188"/>
      <c r="E21" s="188"/>
      <c r="F21" s="37">
        <f t="shared" si="2"/>
        <v>0</v>
      </c>
      <c r="G21" s="186"/>
      <c r="H21" s="186"/>
      <c r="I21" s="186"/>
      <c r="J21" s="186"/>
      <c r="K21" s="186"/>
      <c r="L21" s="186"/>
      <c r="M21" s="186"/>
    </row>
    <row r="22" spans="3:13" ht="17" x14ac:dyDescent="0.2">
      <c r="C22" s="31" t="s">
        <v>264</v>
      </c>
      <c r="D22" s="188"/>
      <c r="E22" s="188">
        <v>70000</v>
      </c>
      <c r="F22" s="37">
        <f t="shared" si="2"/>
        <v>70000</v>
      </c>
      <c r="G22" s="186"/>
      <c r="H22" s="186"/>
      <c r="I22" s="186"/>
      <c r="J22" s="186"/>
      <c r="K22" s="186"/>
      <c r="L22" s="186"/>
      <c r="M22" s="186"/>
    </row>
    <row r="23" spans="3:13" ht="17" x14ac:dyDescent="0.2">
      <c r="C23" s="30" t="s">
        <v>265</v>
      </c>
      <c r="D23" s="188"/>
      <c r="E23" s="188">
        <v>10000</v>
      </c>
      <c r="F23" s="37">
        <f t="shared" si="2"/>
        <v>10000</v>
      </c>
      <c r="G23" s="186"/>
      <c r="H23" s="186"/>
      <c r="I23" s="186"/>
      <c r="J23" s="186"/>
      <c r="K23" s="186"/>
      <c r="L23" s="186"/>
      <c r="M23" s="186"/>
    </row>
    <row r="24" spans="3:13" ht="17" x14ac:dyDescent="0.2">
      <c r="C24" s="30" t="s">
        <v>266</v>
      </c>
      <c r="D24" s="188">
        <v>35000</v>
      </c>
      <c r="E24" s="188"/>
      <c r="F24" s="37">
        <f t="shared" si="2"/>
        <v>35000</v>
      </c>
      <c r="G24" s="186"/>
      <c r="H24" s="186"/>
      <c r="I24" s="186"/>
      <c r="J24" s="186"/>
      <c r="K24" s="186"/>
      <c r="L24" s="186"/>
      <c r="M24" s="186"/>
    </row>
    <row r="25" spans="3:13" ht="17" x14ac:dyDescent="0.2">
      <c r="C25" s="30" t="s">
        <v>267</v>
      </c>
      <c r="D25" s="188"/>
      <c r="E25" s="188"/>
      <c r="F25" s="37">
        <f t="shared" si="2"/>
        <v>0</v>
      </c>
      <c r="G25" s="186"/>
      <c r="H25" s="186"/>
      <c r="I25" s="186"/>
      <c r="J25" s="186"/>
      <c r="K25" s="186"/>
      <c r="L25" s="186"/>
      <c r="M25" s="186"/>
    </row>
    <row r="26" spans="3:13" ht="17" x14ac:dyDescent="0.2">
      <c r="C26" s="34" t="s">
        <v>268</v>
      </c>
      <c r="D26" s="43">
        <f>SUM(D19:D25)</f>
        <v>40000</v>
      </c>
      <c r="E26" s="43">
        <f t="shared" ref="E26" si="3">SUM(E19:E25)</f>
        <v>80000</v>
      </c>
      <c r="F26" s="37">
        <f t="shared" si="2"/>
        <v>120000</v>
      </c>
      <c r="G26" s="186"/>
      <c r="H26" s="186"/>
      <c r="I26" s="186"/>
      <c r="J26" s="186"/>
      <c r="K26" s="186"/>
      <c r="L26" s="186"/>
      <c r="M26" s="186"/>
    </row>
    <row r="27" spans="3:13" s="33" customFormat="1" x14ac:dyDescent="0.2">
      <c r="C27" s="47"/>
      <c r="D27" s="48"/>
      <c r="E27" s="48"/>
      <c r="F27" s="49"/>
      <c r="G27" s="189"/>
      <c r="H27" s="189"/>
      <c r="I27" s="189"/>
      <c r="J27" s="189"/>
      <c r="K27" s="189"/>
      <c r="L27" s="189"/>
      <c r="M27" s="189"/>
    </row>
    <row r="28" spans="3:13" x14ac:dyDescent="0.2">
      <c r="C28" s="249" t="s">
        <v>270</v>
      </c>
      <c r="D28" s="250"/>
      <c r="E28" s="250"/>
      <c r="F28" s="251"/>
      <c r="G28" s="186"/>
      <c r="H28" s="186"/>
      <c r="I28" s="186"/>
      <c r="J28" s="186"/>
      <c r="K28" s="186"/>
      <c r="L28" s="186"/>
      <c r="M28" s="186"/>
    </row>
    <row r="29" spans="3:13" ht="21.75" customHeight="1" thickBot="1" x14ac:dyDescent="0.25">
      <c r="C29" s="40" t="s">
        <v>260</v>
      </c>
      <c r="D29" s="41">
        <f>'1) Budget Table'!D35</f>
        <v>10000</v>
      </c>
      <c r="E29" s="41">
        <f>'1) Budget Table'!E35</f>
        <v>50000</v>
      </c>
      <c r="F29" s="42">
        <f t="shared" ref="F29:F37" si="4">SUM(D29:E29)</f>
        <v>60000</v>
      </c>
      <c r="G29" s="186"/>
      <c r="H29" s="186"/>
      <c r="I29" s="186"/>
      <c r="J29" s="186"/>
      <c r="K29" s="186"/>
      <c r="L29" s="186"/>
      <c r="M29" s="186"/>
    </row>
    <row r="30" spans="3:13" ht="17" x14ac:dyDescent="0.2">
      <c r="C30" s="38" t="s">
        <v>261</v>
      </c>
      <c r="D30" s="187"/>
      <c r="E30" s="187"/>
      <c r="F30" s="39">
        <f t="shared" si="4"/>
        <v>0</v>
      </c>
      <c r="G30" s="186"/>
      <c r="H30" s="186"/>
      <c r="I30" s="186"/>
      <c r="J30" s="186"/>
      <c r="K30" s="186"/>
      <c r="L30" s="186"/>
      <c r="M30" s="186"/>
    </row>
    <row r="31" spans="3:13" s="33" customFormat="1" ht="15.75" customHeight="1" x14ac:dyDescent="0.2">
      <c r="C31" s="30" t="s">
        <v>262</v>
      </c>
      <c r="D31" s="188"/>
      <c r="E31" s="188"/>
      <c r="F31" s="37">
        <f t="shared" si="4"/>
        <v>0</v>
      </c>
      <c r="G31" s="189"/>
      <c r="H31" s="189"/>
      <c r="I31" s="189"/>
      <c r="J31" s="189"/>
      <c r="K31" s="189"/>
      <c r="L31" s="189"/>
      <c r="M31" s="189"/>
    </row>
    <row r="32" spans="3:13" s="33" customFormat="1" ht="34" x14ac:dyDescent="0.2">
      <c r="C32" s="30" t="s">
        <v>263</v>
      </c>
      <c r="D32" s="188"/>
      <c r="E32" s="188"/>
      <c r="F32" s="37">
        <f t="shared" si="4"/>
        <v>0</v>
      </c>
      <c r="G32" s="189"/>
      <c r="H32" s="189"/>
      <c r="I32" s="189"/>
      <c r="J32" s="189"/>
      <c r="K32" s="189"/>
      <c r="L32" s="189"/>
      <c r="M32" s="189"/>
    </row>
    <row r="33" spans="3:13" s="33" customFormat="1" ht="17" x14ac:dyDescent="0.2">
      <c r="C33" s="31" t="s">
        <v>264</v>
      </c>
      <c r="D33" s="188">
        <v>10000</v>
      </c>
      <c r="E33" s="188">
        <v>45000</v>
      </c>
      <c r="F33" s="37">
        <f t="shared" si="4"/>
        <v>55000</v>
      </c>
      <c r="G33" s="189"/>
      <c r="H33" s="189"/>
      <c r="I33" s="189"/>
      <c r="J33" s="189"/>
      <c r="K33" s="189"/>
      <c r="L33" s="189"/>
      <c r="M33" s="189"/>
    </row>
    <row r="34" spans="3:13" ht="17" x14ac:dyDescent="0.2">
      <c r="C34" s="30" t="s">
        <v>265</v>
      </c>
      <c r="D34" s="188">
        <v>0</v>
      </c>
      <c r="E34" s="188">
        <v>5000</v>
      </c>
      <c r="F34" s="37">
        <f t="shared" si="4"/>
        <v>5000</v>
      </c>
      <c r="G34" s="186"/>
      <c r="H34" s="186"/>
      <c r="I34" s="186"/>
      <c r="J34" s="186"/>
      <c r="K34" s="186"/>
      <c r="L34" s="186"/>
      <c r="M34" s="186"/>
    </row>
    <row r="35" spans="3:13" ht="17" x14ac:dyDescent="0.2">
      <c r="C35" s="30" t="s">
        <v>266</v>
      </c>
      <c r="D35" s="188"/>
      <c r="E35" s="188"/>
      <c r="F35" s="37">
        <f t="shared" si="4"/>
        <v>0</v>
      </c>
      <c r="G35" s="186"/>
      <c r="H35" s="186"/>
      <c r="I35" s="186"/>
      <c r="J35" s="186"/>
      <c r="K35" s="186"/>
      <c r="L35" s="186"/>
      <c r="M35" s="186"/>
    </row>
    <row r="36" spans="3:13" ht="17" x14ac:dyDescent="0.2">
      <c r="C36" s="30" t="s">
        <v>267</v>
      </c>
      <c r="D36" s="188"/>
      <c r="E36" s="188"/>
      <c r="F36" s="37">
        <f t="shared" si="4"/>
        <v>0</v>
      </c>
      <c r="G36" s="186"/>
      <c r="H36" s="186"/>
      <c r="I36" s="186"/>
      <c r="J36" s="186"/>
      <c r="K36" s="186"/>
      <c r="L36" s="186"/>
      <c r="M36" s="186"/>
    </row>
    <row r="37" spans="3:13" ht="17" x14ac:dyDescent="0.2">
      <c r="C37" s="34" t="s">
        <v>268</v>
      </c>
      <c r="D37" s="43">
        <f>SUM(D30:D36)</f>
        <v>10000</v>
      </c>
      <c r="E37" s="43">
        <f t="shared" ref="E37" si="5">SUM(E30:E36)</f>
        <v>50000</v>
      </c>
      <c r="F37" s="37">
        <f t="shared" si="4"/>
        <v>60000</v>
      </c>
      <c r="G37" s="186"/>
      <c r="H37" s="186"/>
      <c r="I37" s="186"/>
      <c r="J37" s="186"/>
      <c r="K37" s="186"/>
      <c r="L37" s="186"/>
      <c r="M37" s="186"/>
    </row>
    <row r="38" spans="3:13" x14ac:dyDescent="0.2">
      <c r="C38" s="249" t="s">
        <v>271</v>
      </c>
      <c r="D38" s="250"/>
      <c r="E38" s="250"/>
      <c r="F38" s="251"/>
      <c r="G38" s="186"/>
      <c r="H38" s="186"/>
      <c r="I38" s="186"/>
      <c r="J38" s="186"/>
      <c r="K38" s="186"/>
      <c r="L38" s="186"/>
      <c r="M38" s="186"/>
    </row>
    <row r="39" spans="3:13" s="33" customFormat="1" x14ac:dyDescent="0.2">
      <c r="C39" s="44"/>
      <c r="D39" s="45"/>
      <c r="E39" s="45"/>
      <c r="F39" s="46"/>
      <c r="G39" s="189"/>
      <c r="H39" s="189"/>
      <c r="I39" s="189"/>
      <c r="J39" s="189"/>
      <c r="K39" s="189"/>
      <c r="L39" s="189"/>
      <c r="M39" s="189"/>
    </row>
    <row r="40" spans="3:13" ht="20.25" customHeight="1" thickBot="1" x14ac:dyDescent="0.25">
      <c r="C40" s="40" t="s">
        <v>260</v>
      </c>
      <c r="D40" s="41">
        <f>'1) Budget Table'!D45</f>
        <v>0</v>
      </c>
      <c r="E40" s="41">
        <f>'1) Budget Table'!E45</f>
        <v>0</v>
      </c>
      <c r="F40" s="42">
        <f t="shared" ref="F40:F48" si="6">SUM(D40:E40)</f>
        <v>0</v>
      </c>
      <c r="G40" s="186"/>
      <c r="H40" s="186"/>
      <c r="I40" s="186"/>
      <c r="J40" s="186"/>
      <c r="K40" s="186"/>
      <c r="L40" s="186"/>
      <c r="M40" s="186"/>
    </row>
    <row r="41" spans="3:13" ht="17" x14ac:dyDescent="0.2">
      <c r="C41" s="38" t="s">
        <v>261</v>
      </c>
      <c r="D41" s="187"/>
      <c r="E41" s="187"/>
      <c r="F41" s="39">
        <f t="shared" si="6"/>
        <v>0</v>
      </c>
      <c r="G41" s="186"/>
      <c r="H41" s="186"/>
      <c r="I41" s="186"/>
      <c r="J41" s="186"/>
      <c r="K41" s="186"/>
      <c r="L41" s="186"/>
      <c r="M41" s="186"/>
    </row>
    <row r="42" spans="3:13" ht="15.75" customHeight="1" x14ac:dyDescent="0.2">
      <c r="C42" s="30" t="s">
        <v>262</v>
      </c>
      <c r="D42" s="188"/>
      <c r="E42" s="188"/>
      <c r="F42" s="37">
        <f t="shared" si="6"/>
        <v>0</v>
      </c>
      <c r="G42" s="186"/>
      <c r="H42" s="186"/>
      <c r="I42" s="186"/>
      <c r="J42" s="186"/>
      <c r="K42" s="186"/>
      <c r="L42" s="186"/>
      <c r="M42" s="186"/>
    </row>
    <row r="43" spans="3:13" ht="32.25" customHeight="1" x14ac:dyDescent="0.2">
      <c r="C43" s="30" t="s">
        <v>263</v>
      </c>
      <c r="D43" s="188"/>
      <c r="E43" s="188"/>
      <c r="F43" s="37">
        <f t="shared" si="6"/>
        <v>0</v>
      </c>
      <c r="G43" s="186"/>
      <c r="H43" s="186"/>
      <c r="I43" s="186"/>
      <c r="J43" s="186"/>
      <c r="K43" s="186"/>
      <c r="L43" s="186"/>
      <c r="M43" s="186"/>
    </row>
    <row r="44" spans="3:13" s="33" customFormat="1" ht="17" x14ac:dyDescent="0.2">
      <c r="C44" s="31" t="s">
        <v>264</v>
      </c>
      <c r="D44" s="188"/>
      <c r="E44" s="188"/>
      <c r="F44" s="37">
        <f t="shared" si="6"/>
        <v>0</v>
      </c>
      <c r="G44" s="189"/>
      <c r="H44" s="189"/>
      <c r="I44" s="189"/>
      <c r="J44" s="189"/>
      <c r="K44" s="189"/>
      <c r="L44" s="189"/>
      <c r="M44" s="189"/>
    </row>
    <row r="45" spans="3:13" ht="17" x14ac:dyDescent="0.2">
      <c r="C45" s="30" t="s">
        <v>265</v>
      </c>
      <c r="D45" s="188"/>
      <c r="E45" s="188"/>
      <c r="F45" s="37">
        <f t="shared" si="6"/>
        <v>0</v>
      </c>
      <c r="G45" s="186"/>
      <c r="H45" s="186"/>
      <c r="I45" s="186"/>
      <c r="J45" s="186"/>
      <c r="K45" s="186"/>
      <c r="L45" s="186"/>
      <c r="M45" s="186"/>
    </row>
    <row r="46" spans="3:13" ht="17" x14ac:dyDescent="0.2">
      <c r="C46" s="30" t="s">
        <v>266</v>
      </c>
      <c r="D46" s="188"/>
      <c r="E46" s="188"/>
      <c r="F46" s="37">
        <f t="shared" si="6"/>
        <v>0</v>
      </c>
      <c r="G46" s="186"/>
      <c r="H46" s="186"/>
      <c r="I46" s="186"/>
      <c r="J46" s="186"/>
      <c r="K46" s="186"/>
      <c r="L46" s="186"/>
      <c r="M46" s="186"/>
    </row>
    <row r="47" spans="3:13" ht="17" x14ac:dyDescent="0.2">
      <c r="C47" s="30" t="s">
        <v>267</v>
      </c>
      <c r="D47" s="188"/>
      <c r="E47" s="188"/>
      <c r="F47" s="37">
        <f t="shared" si="6"/>
        <v>0</v>
      </c>
      <c r="G47" s="186"/>
      <c r="H47" s="186"/>
      <c r="I47" s="186"/>
      <c r="J47" s="186"/>
      <c r="K47" s="186"/>
      <c r="L47" s="186"/>
      <c r="M47" s="186"/>
    </row>
    <row r="48" spans="3:13" ht="21" customHeight="1" x14ac:dyDescent="0.2">
      <c r="C48" s="34" t="s">
        <v>268</v>
      </c>
      <c r="D48" s="43">
        <f>SUM(D41:D47)</f>
        <v>0</v>
      </c>
      <c r="E48" s="43">
        <f t="shared" ref="E48" si="7">SUM(E41:E47)</f>
        <v>0</v>
      </c>
      <c r="F48" s="37">
        <f t="shared" si="6"/>
        <v>0</v>
      </c>
      <c r="G48" s="186"/>
      <c r="H48" s="186"/>
      <c r="I48" s="186"/>
      <c r="J48" s="186"/>
      <c r="K48" s="186"/>
      <c r="L48" s="186"/>
      <c r="M48" s="186"/>
    </row>
    <row r="49" spans="2:13" s="33" customFormat="1" ht="22.5" customHeight="1" x14ac:dyDescent="0.2">
      <c r="B49" s="189"/>
      <c r="C49" s="50"/>
      <c r="D49" s="48"/>
      <c r="E49" s="48"/>
      <c r="F49" s="49"/>
      <c r="G49" s="189"/>
      <c r="H49" s="189"/>
      <c r="I49" s="189"/>
      <c r="J49" s="189"/>
      <c r="K49" s="189"/>
      <c r="L49" s="189"/>
      <c r="M49" s="189"/>
    </row>
    <row r="50" spans="2:13" x14ac:dyDescent="0.2">
      <c r="B50" s="249" t="s">
        <v>272</v>
      </c>
      <c r="C50" s="250"/>
      <c r="D50" s="250"/>
      <c r="E50" s="250"/>
      <c r="F50" s="251"/>
      <c r="G50" s="186"/>
      <c r="H50" s="186"/>
      <c r="I50" s="186"/>
      <c r="J50" s="186"/>
      <c r="K50" s="186"/>
      <c r="L50" s="186"/>
      <c r="M50" s="186"/>
    </row>
    <row r="51" spans="2:13" x14ac:dyDescent="0.2">
      <c r="B51" s="186"/>
      <c r="C51" s="249" t="s">
        <v>273</v>
      </c>
      <c r="D51" s="250"/>
      <c r="E51" s="250"/>
      <c r="F51" s="251"/>
      <c r="G51" s="186"/>
      <c r="H51" s="186"/>
      <c r="I51" s="186"/>
      <c r="J51" s="186"/>
      <c r="K51" s="186"/>
      <c r="L51" s="186"/>
      <c r="M51" s="186"/>
    </row>
    <row r="52" spans="2:13" ht="24" customHeight="1" thickBot="1" x14ac:dyDescent="0.25">
      <c r="B52" s="186"/>
      <c r="C52" s="40" t="s">
        <v>260</v>
      </c>
      <c r="D52" s="41">
        <f>'1) Budget Table'!D57</f>
        <v>35000</v>
      </c>
      <c r="E52" s="41">
        <f>'1) Budget Table'!E57</f>
        <v>40000</v>
      </c>
      <c r="F52" s="42">
        <f t="shared" ref="F52:F60" si="8">SUM(D52:E52)</f>
        <v>75000</v>
      </c>
      <c r="G52" s="186"/>
      <c r="H52" s="186"/>
      <c r="I52" s="186"/>
      <c r="J52" s="186"/>
      <c r="K52" s="186"/>
      <c r="L52" s="186"/>
      <c r="M52" s="186"/>
    </row>
    <row r="53" spans="2:13" ht="15.75" customHeight="1" x14ac:dyDescent="0.2">
      <c r="B53" s="186"/>
      <c r="C53" s="38" t="s">
        <v>261</v>
      </c>
      <c r="D53" s="187"/>
      <c r="E53" s="187"/>
      <c r="F53" s="39">
        <f t="shared" si="8"/>
        <v>0</v>
      </c>
      <c r="G53" s="186"/>
      <c r="H53" s="186"/>
      <c r="I53" s="186"/>
      <c r="J53" s="186"/>
      <c r="K53" s="186"/>
      <c r="L53" s="186"/>
      <c r="M53" s="186"/>
    </row>
    <row r="54" spans="2:13" ht="15.75" customHeight="1" x14ac:dyDescent="0.2">
      <c r="B54" s="186"/>
      <c r="C54" s="30" t="s">
        <v>262</v>
      </c>
      <c r="D54" s="188">
        <v>15000</v>
      </c>
      <c r="E54" s="188"/>
      <c r="F54" s="37">
        <f t="shared" si="8"/>
        <v>15000</v>
      </c>
      <c r="G54" s="186"/>
      <c r="H54" s="186"/>
      <c r="I54" s="186"/>
      <c r="J54" s="186"/>
      <c r="K54" s="186"/>
      <c r="L54" s="186"/>
      <c r="M54" s="186"/>
    </row>
    <row r="55" spans="2:13" ht="15.75" customHeight="1" x14ac:dyDescent="0.2">
      <c r="B55" s="186"/>
      <c r="C55" s="30" t="s">
        <v>263</v>
      </c>
      <c r="D55" s="188"/>
      <c r="E55" s="188"/>
      <c r="F55" s="37">
        <f t="shared" si="8"/>
        <v>0</v>
      </c>
      <c r="G55" s="186"/>
      <c r="H55" s="186"/>
      <c r="I55" s="186"/>
      <c r="J55" s="186"/>
      <c r="K55" s="186"/>
      <c r="L55" s="186"/>
      <c r="M55" s="186"/>
    </row>
    <row r="56" spans="2:13" ht="18.75" customHeight="1" x14ac:dyDescent="0.2">
      <c r="B56" s="186"/>
      <c r="C56" s="31" t="s">
        <v>264</v>
      </c>
      <c r="D56" s="188"/>
      <c r="E56" s="188">
        <v>30000</v>
      </c>
      <c r="F56" s="37">
        <f t="shared" si="8"/>
        <v>30000</v>
      </c>
      <c r="G56" s="186"/>
      <c r="H56" s="186"/>
      <c r="I56" s="186"/>
      <c r="J56" s="186"/>
      <c r="K56" s="186"/>
      <c r="L56" s="186"/>
      <c r="M56" s="186"/>
    </row>
    <row r="57" spans="2:13" ht="17" x14ac:dyDescent="0.2">
      <c r="B57" s="186"/>
      <c r="C57" s="30" t="s">
        <v>265</v>
      </c>
      <c r="D57" s="188"/>
      <c r="E57" s="188">
        <v>10000</v>
      </c>
      <c r="F57" s="37">
        <f t="shared" si="8"/>
        <v>10000</v>
      </c>
      <c r="G57" s="186"/>
      <c r="H57" s="186"/>
      <c r="I57" s="186"/>
      <c r="J57" s="186"/>
      <c r="K57" s="186"/>
      <c r="L57" s="186"/>
      <c r="M57" s="186"/>
    </row>
    <row r="58" spans="2:13" s="33" customFormat="1" ht="21.75" customHeight="1" x14ac:dyDescent="0.2">
      <c r="B58" s="186"/>
      <c r="C58" s="30" t="s">
        <v>266</v>
      </c>
      <c r="D58" s="188">
        <v>10000</v>
      </c>
      <c r="E58" s="188"/>
      <c r="F58" s="37">
        <f t="shared" si="8"/>
        <v>10000</v>
      </c>
      <c r="G58" s="189"/>
      <c r="H58" s="189"/>
      <c r="I58" s="189"/>
      <c r="J58" s="189"/>
      <c r="K58" s="189"/>
      <c r="L58" s="189"/>
      <c r="M58" s="189"/>
    </row>
    <row r="59" spans="2:13" s="33" customFormat="1" ht="17" x14ac:dyDescent="0.2">
      <c r="B59" s="186"/>
      <c r="C59" s="30" t="s">
        <v>267</v>
      </c>
      <c r="D59" s="188">
        <v>10000</v>
      </c>
      <c r="E59" s="188"/>
      <c r="F59" s="37">
        <f t="shared" si="8"/>
        <v>10000</v>
      </c>
      <c r="G59" s="189"/>
      <c r="H59" s="189"/>
      <c r="I59" s="189"/>
      <c r="J59" s="189"/>
      <c r="K59" s="189"/>
      <c r="L59" s="189"/>
      <c r="M59" s="189"/>
    </row>
    <row r="60" spans="2:13" ht="17" x14ac:dyDescent="0.2">
      <c r="B60" s="186"/>
      <c r="C60" s="34" t="s">
        <v>268</v>
      </c>
      <c r="D60" s="43">
        <f>SUM(D53:D59)</f>
        <v>35000</v>
      </c>
      <c r="E60" s="43">
        <f t="shared" ref="E60" si="9">SUM(E53:E59)</f>
        <v>40000</v>
      </c>
      <c r="F60" s="37">
        <f t="shared" si="8"/>
        <v>75000</v>
      </c>
      <c r="G60" s="186"/>
      <c r="H60" s="186"/>
      <c r="I60" s="186"/>
      <c r="J60" s="186"/>
      <c r="K60" s="186"/>
      <c r="L60" s="186"/>
      <c r="M60" s="186"/>
    </row>
    <row r="61" spans="2:13" s="33" customFormat="1" x14ac:dyDescent="0.2">
      <c r="B61" s="189"/>
      <c r="C61" s="47"/>
      <c r="D61" s="48"/>
      <c r="E61" s="48"/>
      <c r="F61" s="49"/>
      <c r="G61" s="189"/>
      <c r="H61" s="189"/>
      <c r="I61" s="189"/>
      <c r="J61" s="189"/>
      <c r="K61" s="189"/>
      <c r="L61" s="189"/>
      <c r="M61" s="189"/>
    </row>
    <row r="62" spans="2:13" x14ac:dyDescent="0.2">
      <c r="B62" s="189"/>
      <c r="C62" s="249" t="s">
        <v>106</v>
      </c>
      <c r="D62" s="250"/>
      <c r="E62" s="250"/>
      <c r="F62" s="251"/>
      <c r="G62" s="186"/>
      <c r="H62" s="186"/>
      <c r="I62" s="186"/>
      <c r="J62" s="186"/>
      <c r="K62" s="186"/>
      <c r="L62" s="186"/>
      <c r="M62" s="186"/>
    </row>
    <row r="63" spans="2:13" ht="21.75" customHeight="1" thickBot="1" x14ac:dyDescent="0.25">
      <c r="B63" s="186"/>
      <c r="C63" s="40" t="s">
        <v>260</v>
      </c>
      <c r="D63" s="41">
        <f>'1) Budget Table'!D67</f>
        <v>437500</v>
      </c>
      <c r="E63" s="41">
        <f>'1) Budget Table'!E67</f>
        <v>112000</v>
      </c>
      <c r="F63" s="42">
        <f t="shared" ref="F63:F71" si="10">SUM(D63:E63)</f>
        <v>549500</v>
      </c>
      <c r="G63" s="186"/>
      <c r="H63" s="186"/>
      <c r="I63" s="186"/>
      <c r="J63" s="186"/>
      <c r="K63" s="186"/>
      <c r="L63" s="186"/>
      <c r="M63" s="186"/>
    </row>
    <row r="64" spans="2:13" ht="15.75" customHeight="1" x14ac:dyDescent="0.2">
      <c r="B64" s="186"/>
      <c r="C64" s="38" t="s">
        <v>261</v>
      </c>
      <c r="D64" s="187"/>
      <c r="E64" s="187"/>
      <c r="F64" s="39">
        <f t="shared" si="10"/>
        <v>0</v>
      </c>
      <c r="G64" s="186"/>
      <c r="H64" s="186"/>
      <c r="I64" s="186"/>
      <c r="J64" s="186"/>
      <c r="K64" s="186"/>
      <c r="L64" s="186"/>
      <c r="M64" s="186"/>
    </row>
    <row r="65" spans="2:13" ht="15.75" customHeight="1" x14ac:dyDescent="0.2">
      <c r="B65" s="186"/>
      <c r="C65" s="30" t="s">
        <v>262</v>
      </c>
      <c r="D65" s="188"/>
      <c r="E65" s="188"/>
      <c r="F65" s="37">
        <f t="shared" si="10"/>
        <v>0</v>
      </c>
      <c r="G65" s="186"/>
      <c r="H65" s="186"/>
      <c r="I65" s="186"/>
      <c r="J65" s="186"/>
      <c r="K65" s="186"/>
      <c r="L65" s="186"/>
      <c r="M65" s="186"/>
    </row>
    <row r="66" spans="2:13" ht="15.75" customHeight="1" x14ac:dyDescent="0.2">
      <c r="B66" s="186"/>
      <c r="C66" s="30" t="s">
        <v>263</v>
      </c>
      <c r="D66" s="188"/>
      <c r="E66" s="188"/>
      <c r="F66" s="37">
        <f t="shared" si="10"/>
        <v>0</v>
      </c>
      <c r="G66" s="186"/>
      <c r="H66" s="186"/>
      <c r="I66" s="186"/>
      <c r="J66" s="186"/>
      <c r="K66" s="186"/>
      <c r="L66" s="186"/>
      <c r="M66" s="186"/>
    </row>
    <row r="67" spans="2:13" ht="17" x14ac:dyDescent="0.2">
      <c r="B67" s="186"/>
      <c r="C67" s="31" t="s">
        <v>264</v>
      </c>
      <c r="D67" s="188">
        <v>375000</v>
      </c>
      <c r="E67" s="188">
        <v>112000</v>
      </c>
      <c r="F67" s="37">
        <f t="shared" si="10"/>
        <v>487000</v>
      </c>
      <c r="G67" s="186"/>
      <c r="H67" s="186"/>
      <c r="I67" s="186"/>
      <c r="J67" s="186"/>
      <c r="K67" s="186"/>
      <c r="L67" s="186"/>
      <c r="M67" s="186"/>
    </row>
    <row r="68" spans="2:13" ht="17" x14ac:dyDescent="0.2">
      <c r="B68" s="186"/>
      <c r="C68" s="30" t="s">
        <v>265</v>
      </c>
      <c r="D68" s="188"/>
      <c r="E68" s="188"/>
      <c r="F68" s="37">
        <f t="shared" si="10"/>
        <v>0</v>
      </c>
      <c r="G68" s="186"/>
      <c r="H68" s="186"/>
      <c r="I68" s="186"/>
      <c r="J68" s="186"/>
      <c r="K68" s="186"/>
      <c r="L68" s="186"/>
      <c r="M68" s="186"/>
    </row>
    <row r="69" spans="2:13" ht="17" x14ac:dyDescent="0.2">
      <c r="B69" s="186"/>
      <c r="C69" s="30" t="s">
        <v>266</v>
      </c>
      <c r="D69" s="188">
        <v>62500</v>
      </c>
      <c r="E69" s="188"/>
      <c r="F69" s="37">
        <f t="shared" si="10"/>
        <v>62500</v>
      </c>
      <c r="G69" s="186"/>
      <c r="H69" s="186"/>
      <c r="I69" s="186"/>
      <c r="J69" s="186"/>
      <c r="K69" s="186"/>
      <c r="L69" s="186"/>
      <c r="M69" s="186"/>
    </row>
    <row r="70" spans="2:13" ht="17" x14ac:dyDescent="0.2">
      <c r="B70" s="186"/>
      <c r="C70" s="30" t="s">
        <v>267</v>
      </c>
      <c r="D70" s="188"/>
      <c r="E70" s="188"/>
      <c r="F70" s="37">
        <f t="shared" si="10"/>
        <v>0</v>
      </c>
      <c r="G70" s="186"/>
      <c r="H70" s="186"/>
      <c r="I70" s="186"/>
      <c r="J70" s="186"/>
      <c r="K70" s="186"/>
      <c r="L70" s="186"/>
      <c r="M70" s="186"/>
    </row>
    <row r="71" spans="2:13" ht="17" x14ac:dyDescent="0.2">
      <c r="B71" s="186"/>
      <c r="C71" s="34" t="s">
        <v>268</v>
      </c>
      <c r="D71" s="43">
        <f>SUM(D64:D70)</f>
        <v>437500</v>
      </c>
      <c r="E71" s="43">
        <f t="shared" ref="E71" si="11">SUM(E64:E70)</f>
        <v>112000</v>
      </c>
      <c r="F71" s="37">
        <f t="shared" si="10"/>
        <v>549500</v>
      </c>
      <c r="G71" s="186"/>
      <c r="H71" s="186"/>
      <c r="I71" s="186"/>
      <c r="J71" s="186"/>
      <c r="K71" s="186"/>
      <c r="L71" s="186"/>
      <c r="M71" s="186"/>
    </row>
    <row r="72" spans="2:13" s="33" customFormat="1" x14ac:dyDescent="0.2">
      <c r="B72" s="189"/>
      <c r="C72" s="47"/>
      <c r="D72" s="48"/>
      <c r="E72" s="48"/>
      <c r="F72" s="49"/>
      <c r="G72" s="189"/>
      <c r="H72" s="189"/>
      <c r="I72" s="189"/>
      <c r="J72" s="189"/>
      <c r="K72" s="189"/>
      <c r="L72" s="189"/>
      <c r="M72" s="189"/>
    </row>
    <row r="73" spans="2:13" x14ac:dyDescent="0.2">
      <c r="B73" s="186"/>
      <c r="C73" s="249" t="s">
        <v>123</v>
      </c>
      <c r="D73" s="250"/>
      <c r="E73" s="250"/>
      <c r="F73" s="251"/>
      <c r="G73" s="186"/>
      <c r="H73" s="186"/>
      <c r="I73" s="186"/>
      <c r="J73" s="186"/>
      <c r="K73" s="186"/>
      <c r="L73" s="186"/>
      <c r="M73" s="186"/>
    </row>
    <row r="74" spans="2:13" ht="21.75" customHeight="1" thickBot="1" x14ac:dyDescent="0.25">
      <c r="B74" s="189"/>
      <c r="C74" s="40" t="s">
        <v>260</v>
      </c>
      <c r="D74" s="41">
        <f>'1) Budget Table'!D77</f>
        <v>60000</v>
      </c>
      <c r="E74" s="41">
        <f>'1) Budget Table'!E77</f>
        <v>25000</v>
      </c>
      <c r="F74" s="42">
        <f t="shared" ref="F74:F82" si="12">SUM(D74:E74)</f>
        <v>85000</v>
      </c>
      <c r="G74" s="186"/>
      <c r="H74" s="186"/>
      <c r="I74" s="186"/>
      <c r="J74" s="186"/>
      <c r="K74" s="186"/>
      <c r="L74" s="186"/>
      <c r="M74" s="186"/>
    </row>
    <row r="75" spans="2:13" ht="18" customHeight="1" x14ac:dyDescent="0.2">
      <c r="B75" s="186"/>
      <c r="C75" s="38" t="s">
        <v>261</v>
      </c>
      <c r="D75" s="187"/>
      <c r="E75" s="187"/>
      <c r="F75" s="39">
        <f t="shared" si="12"/>
        <v>0</v>
      </c>
      <c r="G75" s="186"/>
      <c r="H75" s="186"/>
      <c r="I75" s="186"/>
      <c r="J75" s="186"/>
      <c r="K75" s="186"/>
      <c r="L75" s="186"/>
      <c r="M75" s="186"/>
    </row>
    <row r="76" spans="2:13" ht="15.75" customHeight="1" x14ac:dyDescent="0.2">
      <c r="B76" s="186"/>
      <c r="C76" s="30" t="s">
        <v>262</v>
      </c>
      <c r="D76" s="188"/>
      <c r="E76" s="188"/>
      <c r="F76" s="37">
        <f t="shared" si="12"/>
        <v>0</v>
      </c>
      <c r="G76" s="186"/>
      <c r="H76" s="186"/>
      <c r="I76" s="186"/>
      <c r="J76" s="186"/>
      <c r="K76" s="186"/>
      <c r="L76" s="186"/>
      <c r="M76" s="186"/>
    </row>
    <row r="77" spans="2:13" s="33" customFormat="1" ht="15.75" customHeight="1" x14ac:dyDescent="0.2">
      <c r="B77" s="186"/>
      <c r="C77" s="30" t="s">
        <v>263</v>
      </c>
      <c r="D77" s="188"/>
      <c r="E77" s="188"/>
      <c r="F77" s="37">
        <f t="shared" si="12"/>
        <v>0</v>
      </c>
      <c r="G77" s="189"/>
      <c r="H77" s="189"/>
      <c r="I77" s="189"/>
      <c r="J77" s="189"/>
      <c r="K77" s="189"/>
      <c r="L77" s="189"/>
      <c r="M77" s="189"/>
    </row>
    <row r="78" spans="2:13" ht="17" x14ac:dyDescent="0.2">
      <c r="B78" s="189"/>
      <c r="C78" s="31" t="s">
        <v>264</v>
      </c>
      <c r="D78" s="188"/>
      <c r="E78" s="188">
        <v>25000</v>
      </c>
      <c r="F78" s="37">
        <f t="shared" si="12"/>
        <v>25000</v>
      </c>
      <c r="G78" s="186"/>
      <c r="H78" s="186"/>
      <c r="I78" s="186"/>
      <c r="J78" s="186"/>
      <c r="K78" s="186"/>
      <c r="L78" s="186"/>
      <c r="M78" s="186"/>
    </row>
    <row r="79" spans="2:13" ht="17" x14ac:dyDescent="0.2">
      <c r="B79" s="189"/>
      <c r="C79" s="30" t="s">
        <v>265</v>
      </c>
      <c r="D79" s="188"/>
      <c r="E79" s="188"/>
      <c r="F79" s="37">
        <f t="shared" si="12"/>
        <v>0</v>
      </c>
      <c r="G79" s="186"/>
      <c r="H79" s="186"/>
      <c r="I79" s="186"/>
      <c r="J79" s="186"/>
      <c r="K79" s="186"/>
      <c r="L79" s="186"/>
      <c r="M79" s="186"/>
    </row>
    <row r="80" spans="2:13" ht="17" x14ac:dyDescent="0.2">
      <c r="B80" s="189"/>
      <c r="C80" s="30" t="s">
        <v>266</v>
      </c>
      <c r="D80" s="188">
        <v>60000</v>
      </c>
      <c r="E80" s="188"/>
      <c r="F80" s="37">
        <f t="shared" si="12"/>
        <v>60000</v>
      </c>
      <c r="G80" s="186"/>
      <c r="H80" s="186"/>
      <c r="I80" s="186"/>
      <c r="J80" s="186"/>
      <c r="K80" s="186"/>
      <c r="L80" s="186"/>
      <c r="M80" s="186"/>
    </row>
    <row r="81" spans="2:13" ht="17" x14ac:dyDescent="0.2">
      <c r="B81" s="186"/>
      <c r="C81" s="30" t="s">
        <v>267</v>
      </c>
      <c r="D81" s="188"/>
      <c r="E81" s="188"/>
      <c r="F81" s="37">
        <f t="shared" si="12"/>
        <v>0</v>
      </c>
      <c r="G81" s="186"/>
      <c r="H81" s="186"/>
      <c r="I81" s="186"/>
      <c r="J81" s="186"/>
      <c r="K81" s="186"/>
      <c r="L81" s="186"/>
      <c r="M81" s="186"/>
    </row>
    <row r="82" spans="2:13" ht="17" x14ac:dyDescent="0.2">
      <c r="B82" s="186"/>
      <c r="C82" s="34" t="s">
        <v>268</v>
      </c>
      <c r="D82" s="43">
        <f>SUM(D75:D81)</f>
        <v>60000</v>
      </c>
      <c r="E82" s="43">
        <f t="shared" ref="E82" si="13">SUM(E75:E81)</f>
        <v>25000</v>
      </c>
      <c r="F82" s="37">
        <f t="shared" si="12"/>
        <v>85000</v>
      </c>
      <c r="G82" s="186"/>
      <c r="H82" s="186"/>
      <c r="I82" s="186"/>
      <c r="J82" s="186"/>
      <c r="K82" s="186"/>
      <c r="L82" s="186"/>
      <c r="M82" s="186"/>
    </row>
    <row r="83" spans="2:13" s="33" customFormat="1" x14ac:dyDescent="0.2">
      <c r="B83" s="189"/>
      <c r="C83" s="47"/>
      <c r="D83" s="48"/>
      <c r="E83" s="48"/>
      <c r="F83" s="49"/>
      <c r="G83" s="189"/>
      <c r="H83" s="189"/>
      <c r="I83" s="189"/>
      <c r="J83" s="189"/>
      <c r="K83" s="189"/>
      <c r="L83" s="189"/>
      <c r="M83" s="189"/>
    </row>
    <row r="84" spans="2:13" hidden="1" x14ac:dyDescent="0.2">
      <c r="B84" s="186"/>
      <c r="C84" s="249" t="s">
        <v>147</v>
      </c>
      <c r="D84" s="250"/>
      <c r="E84" s="250"/>
      <c r="F84" s="251"/>
      <c r="G84" s="186"/>
      <c r="H84" s="186"/>
      <c r="I84" s="186"/>
      <c r="J84" s="186"/>
      <c r="K84" s="186"/>
      <c r="L84" s="186"/>
      <c r="M84" s="186"/>
    </row>
    <row r="85" spans="2:13" ht="21.75" hidden="1" customHeight="1" x14ac:dyDescent="0.2">
      <c r="B85" s="186"/>
      <c r="C85" s="40" t="s">
        <v>260</v>
      </c>
      <c r="D85" s="41">
        <f>'1) Budget Table'!D87</f>
        <v>0</v>
      </c>
      <c r="E85" s="41">
        <f>'1) Budget Table'!E87</f>
        <v>0</v>
      </c>
      <c r="F85" s="42">
        <f t="shared" ref="F85:F93" si="14">SUM(D85:E85)</f>
        <v>0</v>
      </c>
      <c r="G85" s="186"/>
      <c r="H85" s="186"/>
      <c r="I85" s="186"/>
      <c r="J85" s="186"/>
      <c r="K85" s="186"/>
      <c r="L85" s="186"/>
      <c r="M85" s="186"/>
    </row>
    <row r="86" spans="2:13" ht="15.75" hidden="1" customHeight="1" x14ac:dyDescent="0.2">
      <c r="B86" s="186"/>
      <c r="C86" s="38" t="s">
        <v>261</v>
      </c>
      <c r="D86" s="187"/>
      <c r="E86" s="187"/>
      <c r="F86" s="39">
        <f t="shared" si="14"/>
        <v>0</v>
      </c>
      <c r="G86" s="186"/>
      <c r="H86" s="186"/>
      <c r="I86" s="186"/>
      <c r="J86" s="186"/>
      <c r="K86" s="186"/>
      <c r="L86" s="186"/>
      <c r="M86" s="186"/>
    </row>
    <row r="87" spans="2:13" ht="15.75" hidden="1" customHeight="1" x14ac:dyDescent="0.2">
      <c r="B87" s="189"/>
      <c r="C87" s="30" t="s">
        <v>262</v>
      </c>
      <c r="D87" s="188"/>
      <c r="E87" s="188"/>
      <c r="F87" s="37">
        <f t="shared" si="14"/>
        <v>0</v>
      </c>
      <c r="G87" s="186"/>
      <c r="H87" s="186"/>
      <c r="I87" s="186"/>
      <c r="J87" s="186"/>
      <c r="K87" s="186"/>
      <c r="L87" s="186"/>
      <c r="M87" s="186"/>
    </row>
    <row r="88" spans="2:13" ht="15.75" hidden="1" customHeight="1" x14ac:dyDescent="0.2">
      <c r="B88" s="186"/>
      <c r="C88" s="30" t="s">
        <v>263</v>
      </c>
      <c r="D88" s="188"/>
      <c r="E88" s="188"/>
      <c r="F88" s="37">
        <f t="shared" si="14"/>
        <v>0</v>
      </c>
      <c r="G88" s="186"/>
      <c r="H88" s="186"/>
      <c r="I88" s="186"/>
      <c r="J88" s="186"/>
      <c r="K88" s="186"/>
      <c r="L88" s="186"/>
      <c r="M88" s="186"/>
    </row>
    <row r="89" spans="2:13" ht="17" hidden="1" x14ac:dyDescent="0.2">
      <c r="B89" s="186"/>
      <c r="C89" s="31" t="s">
        <v>264</v>
      </c>
      <c r="D89" s="188"/>
      <c r="E89" s="188"/>
      <c r="F89" s="37">
        <f t="shared" si="14"/>
        <v>0</v>
      </c>
      <c r="G89" s="186"/>
      <c r="H89" s="186"/>
      <c r="I89" s="186"/>
      <c r="J89" s="186"/>
      <c r="K89" s="186"/>
      <c r="L89" s="186"/>
      <c r="M89" s="186"/>
    </row>
    <row r="90" spans="2:13" ht="17" hidden="1" x14ac:dyDescent="0.2">
      <c r="B90" s="186"/>
      <c r="C90" s="30" t="s">
        <v>265</v>
      </c>
      <c r="D90" s="188"/>
      <c r="E90" s="188"/>
      <c r="F90" s="37">
        <f t="shared" si="14"/>
        <v>0</v>
      </c>
      <c r="G90" s="186"/>
      <c r="H90" s="186"/>
      <c r="I90" s="186"/>
      <c r="J90" s="186"/>
      <c r="K90" s="186"/>
      <c r="L90" s="186"/>
      <c r="M90" s="186"/>
    </row>
    <row r="91" spans="2:13" ht="25.5" hidden="1" customHeight="1" x14ac:dyDescent="0.2">
      <c r="B91" s="186"/>
      <c r="C91" s="30" t="s">
        <v>266</v>
      </c>
      <c r="D91" s="188"/>
      <c r="E91" s="188"/>
      <c r="F91" s="37">
        <f t="shared" si="14"/>
        <v>0</v>
      </c>
      <c r="G91" s="186"/>
      <c r="H91" s="186"/>
      <c r="I91" s="186"/>
      <c r="J91" s="186"/>
      <c r="K91" s="186"/>
      <c r="L91" s="186"/>
      <c r="M91" s="186"/>
    </row>
    <row r="92" spans="2:13" ht="17" hidden="1" x14ac:dyDescent="0.2">
      <c r="B92" s="189"/>
      <c r="C92" s="30" t="s">
        <v>267</v>
      </c>
      <c r="D92" s="188"/>
      <c r="E92" s="188"/>
      <c r="F92" s="37">
        <f t="shared" si="14"/>
        <v>0</v>
      </c>
      <c r="G92" s="186"/>
      <c r="H92" s="186"/>
      <c r="I92" s="186"/>
      <c r="J92" s="186"/>
      <c r="K92" s="186"/>
      <c r="L92" s="186"/>
      <c r="M92" s="186"/>
    </row>
    <row r="93" spans="2:13" ht="15.75" hidden="1" customHeight="1" x14ac:dyDescent="0.2">
      <c r="B93" s="186"/>
      <c r="C93" s="34" t="s">
        <v>268</v>
      </c>
      <c r="D93" s="43">
        <f>SUM(D86:D92)</f>
        <v>0</v>
      </c>
      <c r="E93" s="43">
        <f t="shared" ref="E93" si="15">SUM(E86:E92)</f>
        <v>0</v>
      </c>
      <c r="F93" s="37">
        <f t="shared" si="14"/>
        <v>0</v>
      </c>
      <c r="G93" s="186"/>
      <c r="H93" s="186"/>
      <c r="I93" s="186"/>
      <c r="J93" s="186"/>
      <c r="K93" s="186"/>
      <c r="L93" s="186"/>
      <c r="M93" s="186"/>
    </row>
    <row r="94" spans="2:13" ht="25.5" hidden="1" customHeight="1" x14ac:dyDescent="0.2">
      <c r="B94" s="186"/>
      <c r="C94" s="186"/>
      <c r="D94" s="186"/>
      <c r="E94" s="186"/>
      <c r="F94" s="186"/>
      <c r="G94" s="186"/>
      <c r="H94" s="186"/>
      <c r="I94" s="186"/>
      <c r="J94" s="186"/>
      <c r="K94" s="186"/>
      <c r="L94" s="186"/>
      <c r="M94" s="186"/>
    </row>
    <row r="95" spans="2:13" hidden="1" x14ac:dyDescent="0.2">
      <c r="B95" s="249" t="s">
        <v>274</v>
      </c>
      <c r="C95" s="250"/>
      <c r="D95" s="250"/>
      <c r="E95" s="250"/>
      <c r="F95" s="251"/>
      <c r="G95" s="186"/>
      <c r="H95" s="186"/>
      <c r="I95" s="186"/>
      <c r="J95" s="186"/>
      <c r="K95" s="186"/>
      <c r="L95" s="186"/>
      <c r="M95" s="186"/>
    </row>
    <row r="96" spans="2:13" hidden="1" x14ac:dyDescent="0.2">
      <c r="B96" s="186"/>
      <c r="C96" s="249" t="s">
        <v>157</v>
      </c>
      <c r="D96" s="250"/>
      <c r="E96" s="250"/>
      <c r="F96" s="251"/>
      <c r="G96" s="186"/>
      <c r="H96" s="186"/>
      <c r="I96" s="186"/>
      <c r="J96" s="186"/>
      <c r="K96" s="186"/>
      <c r="L96" s="186"/>
      <c r="M96" s="186"/>
    </row>
    <row r="97" spans="3:13" ht="22.5" hidden="1" customHeight="1" x14ac:dyDescent="0.2">
      <c r="C97" s="40" t="s">
        <v>260</v>
      </c>
      <c r="D97" s="41">
        <f>'1) Budget Table'!D99</f>
        <v>0</v>
      </c>
      <c r="E97" s="41"/>
      <c r="F97" s="42">
        <f t="shared" ref="F97:F105" si="16">SUM(D97:E97)</f>
        <v>0</v>
      </c>
      <c r="G97" s="186"/>
      <c r="H97" s="186"/>
      <c r="I97" s="186"/>
      <c r="J97" s="186"/>
      <c r="K97" s="186"/>
      <c r="L97" s="186"/>
      <c r="M97" s="186"/>
    </row>
    <row r="98" spans="3:13" ht="17" hidden="1" x14ac:dyDescent="0.2">
      <c r="C98" s="38" t="s">
        <v>261</v>
      </c>
      <c r="D98" s="187"/>
      <c r="E98" s="187"/>
      <c r="F98" s="39">
        <f t="shared" si="16"/>
        <v>0</v>
      </c>
      <c r="G98" s="186"/>
      <c r="H98" s="186"/>
      <c r="I98" s="186"/>
      <c r="J98" s="186"/>
      <c r="K98" s="186"/>
      <c r="L98" s="186"/>
      <c r="M98" s="186"/>
    </row>
    <row r="99" spans="3:13" ht="17" hidden="1" x14ac:dyDescent="0.2">
      <c r="C99" s="30" t="s">
        <v>262</v>
      </c>
      <c r="D99" s="188"/>
      <c r="E99" s="188"/>
      <c r="F99" s="37">
        <f t="shared" si="16"/>
        <v>0</v>
      </c>
      <c r="G99" s="186"/>
      <c r="H99" s="186"/>
      <c r="I99" s="186"/>
      <c r="J99" s="186"/>
      <c r="K99" s="186"/>
      <c r="L99" s="186"/>
      <c r="M99" s="186"/>
    </row>
    <row r="100" spans="3:13" ht="15.75" hidden="1" customHeight="1" x14ac:dyDescent="0.2">
      <c r="C100" s="30" t="s">
        <v>263</v>
      </c>
      <c r="D100" s="188"/>
      <c r="E100" s="188"/>
      <c r="F100" s="37">
        <f t="shared" si="16"/>
        <v>0</v>
      </c>
      <c r="G100" s="186"/>
      <c r="H100" s="186"/>
      <c r="I100" s="186"/>
      <c r="J100" s="186"/>
      <c r="K100" s="186"/>
      <c r="L100" s="186"/>
      <c r="M100" s="186"/>
    </row>
    <row r="101" spans="3:13" ht="17" hidden="1" x14ac:dyDescent="0.2">
      <c r="C101" s="31" t="s">
        <v>264</v>
      </c>
      <c r="D101" s="188"/>
      <c r="E101" s="188"/>
      <c r="F101" s="37">
        <f t="shared" si="16"/>
        <v>0</v>
      </c>
      <c r="G101" s="186"/>
      <c r="H101" s="186"/>
      <c r="I101" s="186"/>
      <c r="J101" s="186"/>
      <c r="K101" s="186"/>
      <c r="L101" s="186"/>
      <c r="M101" s="186"/>
    </row>
    <row r="102" spans="3:13" ht="17" hidden="1" x14ac:dyDescent="0.2">
      <c r="C102" s="30" t="s">
        <v>265</v>
      </c>
      <c r="D102" s="188"/>
      <c r="E102" s="188"/>
      <c r="F102" s="37">
        <f t="shared" si="16"/>
        <v>0</v>
      </c>
      <c r="G102" s="186"/>
      <c r="H102" s="186"/>
      <c r="I102" s="186"/>
      <c r="J102" s="186"/>
      <c r="K102" s="186"/>
      <c r="L102" s="186"/>
      <c r="M102" s="186"/>
    </row>
    <row r="103" spans="3:13" ht="17" hidden="1" x14ac:dyDescent="0.2">
      <c r="C103" s="30" t="s">
        <v>266</v>
      </c>
      <c r="D103" s="188"/>
      <c r="E103" s="188"/>
      <c r="F103" s="37">
        <f t="shared" si="16"/>
        <v>0</v>
      </c>
      <c r="G103" s="186"/>
      <c r="H103" s="186"/>
      <c r="I103" s="186"/>
      <c r="J103" s="186"/>
      <c r="K103" s="186"/>
      <c r="L103" s="186"/>
      <c r="M103" s="186"/>
    </row>
    <row r="104" spans="3:13" ht="17" hidden="1" x14ac:dyDescent="0.2">
      <c r="C104" s="30" t="s">
        <v>267</v>
      </c>
      <c r="D104" s="188"/>
      <c r="E104" s="188"/>
      <c r="F104" s="37">
        <f t="shared" si="16"/>
        <v>0</v>
      </c>
      <c r="G104" s="186"/>
      <c r="H104" s="186"/>
      <c r="I104" s="186"/>
      <c r="J104" s="186"/>
      <c r="K104" s="186"/>
      <c r="L104" s="186"/>
      <c r="M104" s="186"/>
    </row>
    <row r="105" spans="3:13" ht="17" hidden="1" x14ac:dyDescent="0.2">
      <c r="C105" s="34" t="s">
        <v>268</v>
      </c>
      <c r="D105" s="43">
        <f>SUM(D98:D104)</f>
        <v>0</v>
      </c>
      <c r="E105" s="43"/>
      <c r="F105" s="37">
        <f t="shared" si="16"/>
        <v>0</v>
      </c>
      <c r="G105" s="186"/>
      <c r="H105" s="186"/>
      <c r="I105" s="186"/>
      <c r="J105" s="186"/>
      <c r="K105" s="186"/>
      <c r="L105" s="186"/>
      <c r="M105" s="186"/>
    </row>
    <row r="106" spans="3:13" s="33" customFormat="1" hidden="1" x14ac:dyDescent="0.2">
      <c r="C106" s="47"/>
      <c r="D106" s="48"/>
      <c r="E106" s="48"/>
      <c r="F106" s="49"/>
      <c r="G106" s="189"/>
      <c r="H106" s="189"/>
      <c r="I106" s="189"/>
      <c r="J106" s="189"/>
      <c r="K106" s="189"/>
      <c r="L106" s="189"/>
      <c r="M106" s="189"/>
    </row>
    <row r="107" spans="3:13" ht="15.75" hidden="1" customHeight="1" x14ac:dyDescent="0.2">
      <c r="C107" s="249" t="s">
        <v>275</v>
      </c>
      <c r="D107" s="250"/>
      <c r="E107" s="250"/>
      <c r="F107" s="251"/>
      <c r="G107" s="186"/>
      <c r="H107" s="186"/>
      <c r="I107" s="186"/>
      <c r="J107" s="186"/>
      <c r="K107" s="186"/>
      <c r="L107" s="186"/>
      <c r="M107" s="186"/>
    </row>
    <row r="108" spans="3:13" ht="21.75" hidden="1" customHeight="1" x14ac:dyDescent="0.2">
      <c r="C108" s="40" t="s">
        <v>260</v>
      </c>
      <c r="D108" s="41">
        <f>'1) Budget Table'!D109</f>
        <v>0</v>
      </c>
      <c r="E108" s="41"/>
      <c r="F108" s="42">
        <f t="shared" ref="F108:F116" si="17">SUM(D108:E108)</f>
        <v>0</v>
      </c>
      <c r="G108" s="186"/>
      <c r="H108" s="186"/>
      <c r="I108" s="186"/>
      <c r="J108" s="186"/>
      <c r="K108" s="186"/>
      <c r="L108" s="186"/>
      <c r="M108" s="186"/>
    </row>
    <row r="109" spans="3:13" ht="17" hidden="1" x14ac:dyDescent="0.2">
      <c r="C109" s="38" t="s">
        <v>261</v>
      </c>
      <c r="D109" s="187"/>
      <c r="E109" s="187"/>
      <c r="F109" s="39">
        <f t="shared" si="17"/>
        <v>0</v>
      </c>
      <c r="G109" s="186"/>
      <c r="H109" s="186"/>
      <c r="I109" s="186"/>
      <c r="J109" s="186"/>
      <c r="K109" s="186"/>
      <c r="L109" s="186"/>
      <c r="M109" s="186"/>
    </row>
    <row r="110" spans="3:13" ht="17" hidden="1" x14ac:dyDescent="0.2">
      <c r="C110" s="30" t="s">
        <v>262</v>
      </c>
      <c r="D110" s="188"/>
      <c r="E110" s="188"/>
      <c r="F110" s="37">
        <f t="shared" si="17"/>
        <v>0</v>
      </c>
      <c r="G110" s="186"/>
      <c r="H110" s="186"/>
      <c r="I110" s="186"/>
      <c r="J110" s="186"/>
      <c r="K110" s="186"/>
      <c r="L110" s="186"/>
      <c r="M110" s="186"/>
    </row>
    <row r="111" spans="3:13" ht="34" hidden="1" x14ac:dyDescent="0.2">
      <c r="C111" s="30" t="s">
        <v>263</v>
      </c>
      <c r="D111" s="188"/>
      <c r="E111" s="188"/>
      <c r="F111" s="37">
        <f t="shared" si="17"/>
        <v>0</v>
      </c>
      <c r="G111" s="186"/>
      <c r="H111" s="186"/>
      <c r="I111" s="186"/>
      <c r="J111" s="186"/>
      <c r="K111" s="186"/>
      <c r="L111" s="186"/>
      <c r="M111" s="186"/>
    </row>
    <row r="112" spans="3:13" ht="17" hidden="1" x14ac:dyDescent="0.2">
      <c r="C112" s="31" t="s">
        <v>264</v>
      </c>
      <c r="D112" s="188"/>
      <c r="E112" s="188"/>
      <c r="F112" s="37">
        <f t="shared" si="17"/>
        <v>0</v>
      </c>
      <c r="G112" s="186"/>
      <c r="H112" s="186"/>
      <c r="I112" s="186"/>
      <c r="J112" s="186"/>
      <c r="K112" s="186"/>
      <c r="L112" s="186"/>
      <c r="M112" s="186"/>
    </row>
    <row r="113" spans="3:13" ht="17" hidden="1" x14ac:dyDescent="0.2">
      <c r="C113" s="30" t="s">
        <v>265</v>
      </c>
      <c r="D113" s="188"/>
      <c r="E113" s="188"/>
      <c r="F113" s="37">
        <f t="shared" si="17"/>
        <v>0</v>
      </c>
      <c r="G113" s="186"/>
      <c r="H113" s="186"/>
      <c r="I113" s="186"/>
      <c r="J113" s="186"/>
      <c r="K113" s="186"/>
      <c r="L113" s="186"/>
      <c r="M113" s="186"/>
    </row>
    <row r="114" spans="3:13" ht="17" hidden="1" x14ac:dyDescent="0.2">
      <c r="C114" s="30" t="s">
        <v>266</v>
      </c>
      <c r="D114" s="188"/>
      <c r="E114" s="188"/>
      <c r="F114" s="37">
        <f t="shared" si="17"/>
        <v>0</v>
      </c>
      <c r="G114" s="186"/>
      <c r="H114" s="186"/>
      <c r="I114" s="186"/>
      <c r="J114" s="186"/>
      <c r="K114" s="186"/>
      <c r="L114" s="186"/>
      <c r="M114" s="186"/>
    </row>
    <row r="115" spans="3:13" ht="17" hidden="1" x14ac:dyDescent="0.2">
      <c r="C115" s="30" t="s">
        <v>267</v>
      </c>
      <c r="D115" s="188"/>
      <c r="E115" s="188"/>
      <c r="F115" s="37">
        <f t="shared" si="17"/>
        <v>0</v>
      </c>
      <c r="G115" s="186"/>
      <c r="H115" s="186"/>
      <c r="I115" s="186"/>
      <c r="J115" s="186"/>
      <c r="K115" s="186"/>
      <c r="L115" s="186"/>
      <c r="M115" s="186"/>
    </row>
    <row r="116" spans="3:13" ht="17" hidden="1" x14ac:dyDescent="0.2">
      <c r="C116" s="34" t="s">
        <v>268</v>
      </c>
      <c r="D116" s="43">
        <f>SUM(D109:D115)</f>
        <v>0</v>
      </c>
      <c r="E116" s="43"/>
      <c r="F116" s="37">
        <f t="shared" si="17"/>
        <v>0</v>
      </c>
      <c r="G116" s="186"/>
      <c r="H116" s="186"/>
      <c r="I116" s="186"/>
      <c r="J116" s="186"/>
      <c r="K116" s="186"/>
      <c r="L116" s="186"/>
      <c r="M116" s="186"/>
    </row>
    <row r="117" spans="3:13" s="33" customFormat="1" hidden="1" x14ac:dyDescent="0.2">
      <c r="C117" s="47"/>
      <c r="D117" s="48"/>
      <c r="E117" s="48"/>
      <c r="F117" s="49"/>
      <c r="G117" s="189"/>
      <c r="H117" s="189"/>
      <c r="I117" s="189"/>
      <c r="J117" s="189"/>
      <c r="K117" s="189"/>
      <c r="L117" s="189"/>
      <c r="M117" s="189"/>
    </row>
    <row r="118" spans="3:13" hidden="1" x14ac:dyDescent="0.2">
      <c r="C118" s="249" t="s">
        <v>175</v>
      </c>
      <c r="D118" s="250"/>
      <c r="E118" s="250"/>
      <c r="F118" s="251"/>
      <c r="G118" s="186"/>
      <c r="H118" s="186"/>
      <c r="I118" s="186"/>
      <c r="J118" s="186"/>
      <c r="K118" s="186"/>
      <c r="L118" s="186"/>
      <c r="M118" s="186"/>
    </row>
    <row r="119" spans="3:13" ht="21" hidden="1" customHeight="1" x14ac:dyDescent="0.2">
      <c r="C119" s="40" t="s">
        <v>260</v>
      </c>
      <c r="D119" s="41">
        <f>'1) Budget Table'!D119</f>
        <v>0</v>
      </c>
      <c r="E119" s="41"/>
      <c r="F119" s="42">
        <f t="shared" ref="F119:F127" si="18">SUM(D119:E119)</f>
        <v>0</v>
      </c>
      <c r="G119" s="186"/>
      <c r="H119" s="186"/>
      <c r="I119" s="186"/>
      <c r="J119" s="186"/>
      <c r="K119" s="186"/>
      <c r="L119" s="186"/>
      <c r="M119" s="186"/>
    </row>
    <row r="120" spans="3:13" ht="17" hidden="1" x14ac:dyDescent="0.2">
      <c r="C120" s="38" t="s">
        <v>261</v>
      </c>
      <c r="D120" s="187"/>
      <c r="E120" s="187"/>
      <c r="F120" s="39">
        <f t="shared" si="18"/>
        <v>0</v>
      </c>
      <c r="G120" s="186"/>
      <c r="H120" s="186"/>
      <c r="I120" s="186"/>
      <c r="J120" s="186"/>
      <c r="K120" s="186"/>
      <c r="L120" s="186"/>
      <c r="M120" s="186"/>
    </row>
    <row r="121" spans="3:13" ht="17" hidden="1" x14ac:dyDescent="0.2">
      <c r="C121" s="30" t="s">
        <v>262</v>
      </c>
      <c r="D121" s="188"/>
      <c r="E121" s="188"/>
      <c r="F121" s="37">
        <f t="shared" si="18"/>
        <v>0</v>
      </c>
      <c r="G121" s="186"/>
      <c r="H121" s="186"/>
      <c r="I121" s="186"/>
      <c r="J121" s="186"/>
      <c r="K121" s="186"/>
      <c r="L121" s="186"/>
      <c r="M121" s="186"/>
    </row>
    <row r="122" spans="3:13" ht="34" hidden="1" x14ac:dyDescent="0.2">
      <c r="C122" s="30" t="s">
        <v>263</v>
      </c>
      <c r="D122" s="188"/>
      <c r="E122" s="188"/>
      <c r="F122" s="37">
        <f t="shared" si="18"/>
        <v>0</v>
      </c>
      <c r="G122" s="186"/>
      <c r="H122" s="186"/>
      <c r="I122" s="186"/>
      <c r="J122" s="186"/>
      <c r="K122" s="186"/>
      <c r="L122" s="186"/>
      <c r="M122" s="186"/>
    </row>
    <row r="123" spans="3:13" ht="17" hidden="1" x14ac:dyDescent="0.2">
      <c r="C123" s="31" t="s">
        <v>264</v>
      </c>
      <c r="D123" s="188"/>
      <c r="E123" s="188"/>
      <c r="F123" s="37">
        <f t="shared" si="18"/>
        <v>0</v>
      </c>
      <c r="G123" s="186"/>
      <c r="H123" s="186"/>
      <c r="I123" s="186"/>
      <c r="J123" s="186"/>
      <c r="K123" s="186"/>
      <c r="L123" s="186"/>
      <c r="M123" s="186"/>
    </row>
    <row r="124" spans="3:13" ht="17" hidden="1" x14ac:dyDescent="0.2">
      <c r="C124" s="30" t="s">
        <v>265</v>
      </c>
      <c r="D124" s="188"/>
      <c r="E124" s="188"/>
      <c r="F124" s="37">
        <f t="shared" si="18"/>
        <v>0</v>
      </c>
      <c r="G124" s="186"/>
      <c r="H124" s="186"/>
      <c r="I124" s="186"/>
      <c r="J124" s="186"/>
      <c r="K124" s="186"/>
      <c r="L124" s="186"/>
      <c r="M124" s="186"/>
    </row>
    <row r="125" spans="3:13" ht="17" hidden="1" x14ac:dyDescent="0.2">
      <c r="C125" s="30" t="s">
        <v>266</v>
      </c>
      <c r="D125" s="188"/>
      <c r="E125" s="188"/>
      <c r="F125" s="37">
        <f t="shared" si="18"/>
        <v>0</v>
      </c>
      <c r="G125" s="186"/>
      <c r="H125" s="186"/>
      <c r="I125" s="186"/>
      <c r="J125" s="186"/>
      <c r="K125" s="186"/>
      <c r="L125" s="186"/>
      <c r="M125" s="186"/>
    </row>
    <row r="126" spans="3:13" ht="17" hidden="1" x14ac:dyDescent="0.2">
      <c r="C126" s="30" t="s">
        <v>267</v>
      </c>
      <c r="D126" s="188"/>
      <c r="E126" s="188"/>
      <c r="F126" s="37">
        <f t="shared" si="18"/>
        <v>0</v>
      </c>
      <c r="G126" s="186"/>
      <c r="H126" s="186"/>
      <c r="I126" s="186"/>
      <c r="J126" s="186"/>
      <c r="K126" s="186"/>
      <c r="L126" s="186"/>
      <c r="M126" s="186"/>
    </row>
    <row r="127" spans="3:13" ht="17" hidden="1" x14ac:dyDescent="0.2">
      <c r="C127" s="34" t="s">
        <v>268</v>
      </c>
      <c r="D127" s="43">
        <f>SUM(D120:D126)</f>
        <v>0</v>
      </c>
      <c r="E127" s="43"/>
      <c r="F127" s="37">
        <f t="shared" si="18"/>
        <v>0</v>
      </c>
      <c r="G127" s="186"/>
      <c r="H127" s="186"/>
      <c r="I127" s="186"/>
      <c r="J127" s="186"/>
      <c r="K127" s="186"/>
      <c r="L127" s="186"/>
      <c r="M127" s="186"/>
    </row>
    <row r="128" spans="3:13" s="33" customFormat="1" hidden="1" x14ac:dyDescent="0.2">
      <c r="C128" s="47"/>
      <c r="D128" s="48"/>
      <c r="E128" s="48"/>
      <c r="F128" s="49"/>
      <c r="G128" s="189"/>
      <c r="H128" s="189"/>
      <c r="I128" s="189"/>
      <c r="J128" s="189"/>
      <c r="K128" s="189"/>
      <c r="L128" s="189"/>
      <c r="M128" s="189"/>
    </row>
    <row r="129" spans="2:13" hidden="1" x14ac:dyDescent="0.2">
      <c r="B129" s="186"/>
      <c r="C129" s="249" t="s">
        <v>184</v>
      </c>
      <c r="D129" s="250"/>
      <c r="E129" s="250"/>
      <c r="F129" s="251"/>
      <c r="G129" s="186"/>
      <c r="H129" s="186"/>
      <c r="I129" s="186"/>
      <c r="J129" s="186"/>
      <c r="K129" s="186"/>
      <c r="L129" s="186"/>
      <c r="M129" s="186"/>
    </row>
    <row r="130" spans="2:13" ht="24" hidden="1" customHeight="1" x14ac:dyDescent="0.2">
      <c r="B130" s="186"/>
      <c r="C130" s="40" t="s">
        <v>260</v>
      </c>
      <c r="D130" s="41">
        <f>'1) Budget Table'!D129</f>
        <v>0</v>
      </c>
      <c r="E130" s="41"/>
      <c r="F130" s="42">
        <f t="shared" ref="F130:F138" si="19">SUM(D130:E130)</f>
        <v>0</v>
      </c>
      <c r="G130" s="186"/>
      <c r="H130" s="186"/>
      <c r="I130" s="186"/>
      <c r="J130" s="186"/>
      <c r="K130" s="186"/>
      <c r="L130" s="186"/>
      <c r="M130" s="186"/>
    </row>
    <row r="131" spans="2:13" ht="15.75" hidden="1" customHeight="1" x14ac:dyDescent="0.2">
      <c r="B131" s="186"/>
      <c r="C131" s="38" t="s">
        <v>261</v>
      </c>
      <c r="D131" s="187"/>
      <c r="E131" s="187"/>
      <c r="F131" s="39">
        <f t="shared" si="19"/>
        <v>0</v>
      </c>
      <c r="G131" s="186"/>
      <c r="H131" s="186"/>
      <c r="I131" s="186"/>
      <c r="J131" s="186"/>
      <c r="K131" s="186"/>
      <c r="L131" s="186"/>
      <c r="M131" s="186"/>
    </row>
    <row r="132" spans="2:13" ht="17" hidden="1" x14ac:dyDescent="0.2">
      <c r="B132" s="186"/>
      <c r="C132" s="30" t="s">
        <v>262</v>
      </c>
      <c r="D132" s="188"/>
      <c r="E132" s="188"/>
      <c r="F132" s="37">
        <f t="shared" si="19"/>
        <v>0</v>
      </c>
      <c r="G132" s="186"/>
      <c r="H132" s="186"/>
      <c r="I132" s="186"/>
      <c r="J132" s="186"/>
      <c r="K132" s="186"/>
      <c r="L132" s="186"/>
      <c r="M132" s="186"/>
    </row>
    <row r="133" spans="2:13" ht="15.75" hidden="1" customHeight="1" x14ac:dyDescent="0.2">
      <c r="B133" s="186"/>
      <c r="C133" s="30" t="s">
        <v>263</v>
      </c>
      <c r="D133" s="188"/>
      <c r="E133" s="188"/>
      <c r="F133" s="37">
        <f t="shared" si="19"/>
        <v>0</v>
      </c>
      <c r="G133" s="186"/>
      <c r="H133" s="186"/>
      <c r="I133" s="186"/>
      <c r="J133" s="186"/>
      <c r="K133" s="186"/>
      <c r="L133" s="186"/>
      <c r="M133" s="186"/>
    </row>
    <row r="134" spans="2:13" ht="17" hidden="1" x14ac:dyDescent="0.2">
      <c r="B134" s="186"/>
      <c r="C134" s="31" t="s">
        <v>264</v>
      </c>
      <c r="D134" s="188"/>
      <c r="E134" s="188"/>
      <c r="F134" s="37">
        <f t="shared" si="19"/>
        <v>0</v>
      </c>
      <c r="G134" s="186"/>
      <c r="H134" s="186"/>
      <c r="I134" s="186"/>
      <c r="J134" s="186"/>
      <c r="K134" s="186"/>
      <c r="L134" s="186"/>
      <c r="M134" s="186"/>
    </row>
    <row r="135" spans="2:13" ht="17" hidden="1" x14ac:dyDescent="0.2">
      <c r="B135" s="186"/>
      <c r="C135" s="30" t="s">
        <v>265</v>
      </c>
      <c r="D135" s="188"/>
      <c r="E135" s="188"/>
      <c r="F135" s="37">
        <f t="shared" si="19"/>
        <v>0</v>
      </c>
      <c r="G135" s="186"/>
      <c r="H135" s="186"/>
      <c r="I135" s="186"/>
      <c r="J135" s="186"/>
      <c r="K135" s="186"/>
      <c r="L135" s="186"/>
      <c r="M135" s="186"/>
    </row>
    <row r="136" spans="2:13" ht="15.75" hidden="1" customHeight="1" x14ac:dyDescent="0.2">
      <c r="B136" s="186"/>
      <c r="C136" s="30" t="s">
        <v>266</v>
      </c>
      <c r="D136" s="188"/>
      <c r="E136" s="188"/>
      <c r="F136" s="37">
        <f t="shared" si="19"/>
        <v>0</v>
      </c>
      <c r="G136" s="186"/>
      <c r="H136" s="186"/>
      <c r="I136" s="186"/>
      <c r="J136" s="186"/>
      <c r="K136" s="186"/>
      <c r="L136" s="186"/>
      <c r="M136" s="186"/>
    </row>
    <row r="137" spans="2:13" ht="17" hidden="1" x14ac:dyDescent="0.2">
      <c r="B137" s="186"/>
      <c r="C137" s="30" t="s">
        <v>267</v>
      </c>
      <c r="D137" s="188"/>
      <c r="E137" s="188"/>
      <c r="F137" s="37">
        <f t="shared" si="19"/>
        <v>0</v>
      </c>
      <c r="G137" s="186"/>
      <c r="H137" s="186"/>
      <c r="I137" s="186"/>
      <c r="J137" s="186"/>
      <c r="K137" s="186"/>
      <c r="L137" s="186"/>
      <c r="M137" s="186"/>
    </row>
    <row r="138" spans="2:13" ht="17" hidden="1" x14ac:dyDescent="0.2">
      <c r="B138" s="186"/>
      <c r="C138" s="34" t="s">
        <v>268</v>
      </c>
      <c r="D138" s="43">
        <f>SUM(D131:D137)</f>
        <v>0</v>
      </c>
      <c r="E138" s="43"/>
      <c r="F138" s="37">
        <f t="shared" si="19"/>
        <v>0</v>
      </c>
      <c r="G138" s="186"/>
      <c r="H138" s="186"/>
      <c r="I138" s="186"/>
      <c r="J138" s="186"/>
      <c r="K138" s="186"/>
      <c r="L138" s="186"/>
      <c r="M138" s="186"/>
    </row>
    <row r="139" spans="2:13" hidden="1" x14ac:dyDescent="0.2">
      <c r="B139" s="186"/>
      <c r="C139" s="186"/>
      <c r="D139" s="189"/>
      <c r="E139" s="189"/>
      <c r="F139" s="186"/>
      <c r="G139" s="186"/>
      <c r="H139" s="186"/>
      <c r="I139" s="186"/>
      <c r="J139" s="186"/>
      <c r="K139" s="186"/>
      <c r="L139" s="186"/>
      <c r="M139" s="186"/>
    </row>
    <row r="140" spans="2:13" hidden="1" x14ac:dyDescent="0.2">
      <c r="B140" s="249" t="s">
        <v>276</v>
      </c>
      <c r="C140" s="250"/>
      <c r="D140" s="250"/>
      <c r="E140" s="250"/>
      <c r="F140" s="251"/>
      <c r="G140" s="186"/>
      <c r="H140" s="186"/>
      <c r="I140" s="186"/>
      <c r="J140" s="186"/>
      <c r="K140" s="186"/>
      <c r="L140" s="186"/>
      <c r="M140" s="186"/>
    </row>
    <row r="141" spans="2:13" hidden="1" x14ac:dyDescent="0.2">
      <c r="B141" s="186"/>
      <c r="C141" s="249" t="s">
        <v>194</v>
      </c>
      <c r="D141" s="250"/>
      <c r="E141" s="250"/>
      <c r="F141" s="251"/>
      <c r="G141" s="186"/>
      <c r="H141" s="186"/>
      <c r="I141" s="186"/>
      <c r="J141" s="186"/>
      <c r="K141" s="186"/>
      <c r="L141" s="186"/>
      <c r="M141" s="186"/>
    </row>
    <row r="142" spans="2:13" ht="24" hidden="1" customHeight="1" x14ac:dyDescent="0.2">
      <c r="B142" s="186"/>
      <c r="C142" s="40" t="s">
        <v>260</v>
      </c>
      <c r="D142" s="41">
        <f>'1) Budget Table'!D141</f>
        <v>0</v>
      </c>
      <c r="E142" s="41"/>
      <c r="F142" s="42">
        <f t="shared" ref="F142:F150" si="20">SUM(D142:E142)</f>
        <v>0</v>
      </c>
      <c r="G142" s="186"/>
      <c r="H142" s="186"/>
      <c r="I142" s="186"/>
      <c r="J142" s="186"/>
      <c r="K142" s="186"/>
      <c r="L142" s="186"/>
      <c r="M142" s="186"/>
    </row>
    <row r="143" spans="2:13" ht="24.75" hidden="1" customHeight="1" x14ac:dyDescent="0.2">
      <c r="B143" s="186"/>
      <c r="C143" s="38" t="s">
        <v>261</v>
      </c>
      <c r="D143" s="187"/>
      <c r="E143" s="187"/>
      <c r="F143" s="39">
        <f t="shared" si="20"/>
        <v>0</v>
      </c>
      <c r="G143" s="186"/>
      <c r="H143" s="186"/>
      <c r="I143" s="186"/>
      <c r="J143" s="186"/>
      <c r="K143" s="186"/>
      <c r="L143" s="186"/>
      <c r="M143" s="186"/>
    </row>
    <row r="144" spans="2:13" ht="15.75" hidden="1" customHeight="1" x14ac:dyDescent="0.2">
      <c r="B144" s="186"/>
      <c r="C144" s="30" t="s">
        <v>262</v>
      </c>
      <c r="D144" s="188"/>
      <c r="E144" s="188"/>
      <c r="F144" s="37">
        <f t="shared" si="20"/>
        <v>0</v>
      </c>
      <c r="G144" s="186"/>
      <c r="H144" s="186"/>
      <c r="I144" s="186"/>
      <c r="J144" s="186"/>
      <c r="K144" s="186"/>
      <c r="L144" s="186"/>
      <c r="M144" s="186"/>
    </row>
    <row r="145" spans="2:6" ht="15.75" hidden="1" customHeight="1" x14ac:dyDescent="0.2">
      <c r="B145" s="186"/>
      <c r="C145" s="30" t="s">
        <v>263</v>
      </c>
      <c r="D145" s="188"/>
      <c r="E145" s="188"/>
      <c r="F145" s="37">
        <f t="shared" si="20"/>
        <v>0</v>
      </c>
    </row>
    <row r="146" spans="2:6" ht="15.75" hidden="1" customHeight="1" x14ac:dyDescent="0.2">
      <c r="B146" s="186"/>
      <c r="C146" s="31" t="s">
        <v>264</v>
      </c>
      <c r="D146" s="188"/>
      <c r="E146" s="188"/>
      <c r="F146" s="37">
        <f t="shared" si="20"/>
        <v>0</v>
      </c>
    </row>
    <row r="147" spans="2:6" ht="15.75" hidden="1" customHeight="1" x14ac:dyDescent="0.2">
      <c r="B147" s="186"/>
      <c r="C147" s="30" t="s">
        <v>265</v>
      </c>
      <c r="D147" s="188"/>
      <c r="E147" s="188"/>
      <c r="F147" s="37">
        <f t="shared" si="20"/>
        <v>0</v>
      </c>
    </row>
    <row r="148" spans="2:6" ht="15.75" hidden="1" customHeight="1" x14ac:dyDescent="0.2">
      <c r="B148" s="186"/>
      <c r="C148" s="30" t="s">
        <v>266</v>
      </c>
      <c r="D148" s="188"/>
      <c r="E148" s="188"/>
      <c r="F148" s="37">
        <f t="shared" si="20"/>
        <v>0</v>
      </c>
    </row>
    <row r="149" spans="2:6" ht="15.75" hidden="1" customHeight="1" x14ac:dyDescent="0.2">
      <c r="B149" s="186"/>
      <c r="C149" s="30" t="s">
        <v>267</v>
      </c>
      <c r="D149" s="188"/>
      <c r="E149" s="188"/>
      <c r="F149" s="37">
        <f t="shared" si="20"/>
        <v>0</v>
      </c>
    </row>
    <row r="150" spans="2:6" ht="15.75" hidden="1" customHeight="1" x14ac:dyDescent="0.2">
      <c r="B150" s="186"/>
      <c r="C150" s="34" t="s">
        <v>268</v>
      </c>
      <c r="D150" s="43">
        <f>SUM(D143:D149)</f>
        <v>0</v>
      </c>
      <c r="E150" s="43"/>
      <c r="F150" s="37">
        <f t="shared" si="20"/>
        <v>0</v>
      </c>
    </row>
    <row r="151" spans="2:6" s="33" customFormat="1" ht="15.75" hidden="1" customHeight="1" x14ac:dyDescent="0.2">
      <c r="B151" s="189"/>
      <c r="C151" s="47"/>
      <c r="D151" s="48"/>
      <c r="E151" s="48"/>
      <c r="F151" s="49"/>
    </row>
    <row r="152" spans="2:6" ht="15.75" hidden="1" customHeight="1" x14ac:dyDescent="0.2">
      <c r="B152" s="186"/>
      <c r="C152" s="249" t="s">
        <v>203</v>
      </c>
      <c r="D152" s="250"/>
      <c r="E152" s="250"/>
      <c r="F152" s="251"/>
    </row>
    <row r="153" spans="2:6" ht="21" hidden="1" customHeight="1" x14ac:dyDescent="0.2">
      <c r="B153" s="186"/>
      <c r="C153" s="40" t="s">
        <v>260</v>
      </c>
      <c r="D153" s="41">
        <f>'1) Budget Table'!D151</f>
        <v>0</v>
      </c>
      <c r="E153" s="41"/>
      <c r="F153" s="42">
        <f t="shared" ref="F153:F161" si="21">SUM(D153:E153)</f>
        <v>0</v>
      </c>
    </row>
    <row r="154" spans="2:6" ht="15.75" hidden="1" customHeight="1" x14ac:dyDescent="0.2">
      <c r="B154" s="186"/>
      <c r="C154" s="38" t="s">
        <v>261</v>
      </c>
      <c r="D154" s="187"/>
      <c r="E154" s="187"/>
      <c r="F154" s="39">
        <f t="shared" si="21"/>
        <v>0</v>
      </c>
    </row>
    <row r="155" spans="2:6" ht="15.75" hidden="1" customHeight="1" x14ac:dyDescent="0.2">
      <c r="B155" s="186"/>
      <c r="C155" s="30" t="s">
        <v>262</v>
      </c>
      <c r="D155" s="188"/>
      <c r="E155" s="188"/>
      <c r="F155" s="37">
        <f t="shared" si="21"/>
        <v>0</v>
      </c>
    </row>
    <row r="156" spans="2:6" ht="15.75" hidden="1" customHeight="1" x14ac:dyDescent="0.2">
      <c r="B156" s="186"/>
      <c r="C156" s="30" t="s">
        <v>263</v>
      </c>
      <c r="D156" s="188"/>
      <c r="E156" s="188"/>
      <c r="F156" s="37">
        <f t="shared" si="21"/>
        <v>0</v>
      </c>
    </row>
    <row r="157" spans="2:6" ht="15.75" hidden="1" customHeight="1" x14ac:dyDescent="0.2">
      <c r="B157" s="186"/>
      <c r="C157" s="31" t="s">
        <v>264</v>
      </c>
      <c r="D157" s="188"/>
      <c r="E157" s="188"/>
      <c r="F157" s="37">
        <f t="shared" si="21"/>
        <v>0</v>
      </c>
    </row>
    <row r="158" spans="2:6" ht="15.75" hidden="1" customHeight="1" x14ac:dyDescent="0.2">
      <c r="B158" s="186"/>
      <c r="C158" s="30" t="s">
        <v>265</v>
      </c>
      <c r="D158" s="188"/>
      <c r="E158" s="188"/>
      <c r="F158" s="37">
        <f t="shared" si="21"/>
        <v>0</v>
      </c>
    </row>
    <row r="159" spans="2:6" ht="15.75" hidden="1" customHeight="1" x14ac:dyDescent="0.2">
      <c r="B159" s="186"/>
      <c r="C159" s="30" t="s">
        <v>266</v>
      </c>
      <c r="D159" s="188"/>
      <c r="E159" s="188"/>
      <c r="F159" s="37">
        <f t="shared" si="21"/>
        <v>0</v>
      </c>
    </row>
    <row r="160" spans="2:6" ht="15.75" hidden="1" customHeight="1" x14ac:dyDescent="0.2">
      <c r="B160" s="186"/>
      <c r="C160" s="30" t="s">
        <v>267</v>
      </c>
      <c r="D160" s="188"/>
      <c r="E160" s="188"/>
      <c r="F160" s="37">
        <f t="shared" si="21"/>
        <v>0</v>
      </c>
    </row>
    <row r="161" spans="3:6" ht="15.75" hidden="1" customHeight="1" x14ac:dyDescent="0.2">
      <c r="C161" s="34" t="s">
        <v>268</v>
      </c>
      <c r="D161" s="43">
        <f>SUM(D154:D160)</f>
        <v>0</v>
      </c>
      <c r="E161" s="43"/>
      <c r="F161" s="37">
        <f t="shared" si="21"/>
        <v>0</v>
      </c>
    </row>
    <row r="162" spans="3:6" s="33" customFormat="1" ht="15.75" hidden="1" customHeight="1" x14ac:dyDescent="0.2">
      <c r="C162" s="47"/>
      <c r="D162" s="48"/>
      <c r="E162" s="48"/>
      <c r="F162" s="49"/>
    </row>
    <row r="163" spans="3:6" ht="15.75" hidden="1" customHeight="1" x14ac:dyDescent="0.2">
      <c r="C163" s="249" t="s">
        <v>212</v>
      </c>
      <c r="D163" s="250"/>
      <c r="E163" s="250"/>
      <c r="F163" s="251"/>
    </row>
    <row r="164" spans="3:6" ht="19.5" hidden="1" customHeight="1" x14ac:dyDescent="0.2">
      <c r="C164" s="40" t="s">
        <v>260</v>
      </c>
      <c r="D164" s="41">
        <f>'1) Budget Table'!D161</f>
        <v>0</v>
      </c>
      <c r="E164" s="41"/>
      <c r="F164" s="42">
        <f t="shared" ref="F164:F172" si="22">SUM(D164:E164)</f>
        <v>0</v>
      </c>
    </row>
    <row r="165" spans="3:6" ht="15.75" hidden="1" customHeight="1" x14ac:dyDescent="0.2">
      <c r="C165" s="38" t="s">
        <v>261</v>
      </c>
      <c r="D165" s="187"/>
      <c r="E165" s="187"/>
      <c r="F165" s="39">
        <f t="shared" si="22"/>
        <v>0</v>
      </c>
    </row>
    <row r="166" spans="3:6" ht="15.75" hidden="1" customHeight="1" x14ac:dyDescent="0.2">
      <c r="C166" s="30" t="s">
        <v>262</v>
      </c>
      <c r="D166" s="188"/>
      <c r="E166" s="188"/>
      <c r="F166" s="37">
        <f t="shared" si="22"/>
        <v>0</v>
      </c>
    </row>
    <row r="167" spans="3:6" ht="15.75" hidden="1" customHeight="1" x14ac:dyDescent="0.2">
      <c r="C167" s="30" t="s">
        <v>263</v>
      </c>
      <c r="D167" s="188"/>
      <c r="E167" s="188"/>
      <c r="F167" s="37">
        <f t="shared" si="22"/>
        <v>0</v>
      </c>
    </row>
    <row r="168" spans="3:6" ht="15.75" hidden="1" customHeight="1" x14ac:dyDescent="0.2">
      <c r="C168" s="31" t="s">
        <v>264</v>
      </c>
      <c r="D168" s="188"/>
      <c r="E168" s="188"/>
      <c r="F168" s="37">
        <f t="shared" si="22"/>
        <v>0</v>
      </c>
    </row>
    <row r="169" spans="3:6" ht="15.75" hidden="1" customHeight="1" x14ac:dyDescent="0.2">
      <c r="C169" s="30" t="s">
        <v>265</v>
      </c>
      <c r="D169" s="188"/>
      <c r="E169" s="188"/>
      <c r="F169" s="37">
        <f t="shared" si="22"/>
        <v>0</v>
      </c>
    </row>
    <row r="170" spans="3:6" ht="15.75" hidden="1" customHeight="1" x14ac:dyDescent="0.2">
      <c r="C170" s="30" t="s">
        <v>266</v>
      </c>
      <c r="D170" s="188"/>
      <c r="E170" s="188"/>
      <c r="F170" s="37">
        <f t="shared" si="22"/>
        <v>0</v>
      </c>
    </row>
    <row r="171" spans="3:6" ht="15.75" hidden="1" customHeight="1" x14ac:dyDescent="0.2">
      <c r="C171" s="30" t="s">
        <v>267</v>
      </c>
      <c r="D171" s="188"/>
      <c r="E171" s="188"/>
      <c r="F171" s="37">
        <f t="shared" si="22"/>
        <v>0</v>
      </c>
    </row>
    <row r="172" spans="3:6" ht="15.75" hidden="1" customHeight="1" x14ac:dyDescent="0.2">
      <c r="C172" s="34" t="s">
        <v>268</v>
      </c>
      <c r="D172" s="43">
        <f>SUM(D165:D171)</f>
        <v>0</v>
      </c>
      <c r="E172" s="43"/>
      <c r="F172" s="37">
        <f t="shared" si="22"/>
        <v>0</v>
      </c>
    </row>
    <row r="173" spans="3:6" s="33" customFormat="1" ht="15.75" hidden="1" customHeight="1" x14ac:dyDescent="0.2">
      <c r="C173" s="47"/>
      <c r="D173" s="48"/>
      <c r="E173" s="48"/>
      <c r="F173" s="49"/>
    </row>
    <row r="174" spans="3:6" ht="15.75" hidden="1" customHeight="1" x14ac:dyDescent="0.2">
      <c r="C174" s="249" t="s">
        <v>221</v>
      </c>
      <c r="D174" s="250"/>
      <c r="E174" s="250"/>
      <c r="F174" s="251"/>
    </row>
    <row r="175" spans="3:6" ht="22.5" hidden="1" customHeight="1" x14ac:dyDescent="0.2">
      <c r="C175" s="40" t="s">
        <v>260</v>
      </c>
      <c r="D175" s="41">
        <f>'1) Budget Table'!D171</f>
        <v>0</v>
      </c>
      <c r="E175" s="41"/>
      <c r="F175" s="42">
        <f t="shared" ref="F175:F183" si="23">SUM(D175:E175)</f>
        <v>0</v>
      </c>
    </row>
    <row r="176" spans="3:6" ht="15.75" hidden="1" customHeight="1" x14ac:dyDescent="0.2">
      <c r="C176" s="38" t="s">
        <v>261</v>
      </c>
      <c r="D176" s="187"/>
      <c r="E176" s="187"/>
      <c r="F176" s="39">
        <f t="shared" si="23"/>
        <v>0</v>
      </c>
    </row>
    <row r="177" spans="3:6" ht="15.75" hidden="1" customHeight="1" x14ac:dyDescent="0.2">
      <c r="C177" s="30" t="s">
        <v>262</v>
      </c>
      <c r="D177" s="188"/>
      <c r="E177" s="188"/>
      <c r="F177" s="37">
        <f t="shared" si="23"/>
        <v>0</v>
      </c>
    </row>
    <row r="178" spans="3:6" ht="15.75" hidden="1" customHeight="1" x14ac:dyDescent="0.2">
      <c r="C178" s="30" t="s">
        <v>263</v>
      </c>
      <c r="D178" s="188"/>
      <c r="E178" s="188"/>
      <c r="F178" s="37">
        <f t="shared" si="23"/>
        <v>0</v>
      </c>
    </row>
    <row r="179" spans="3:6" ht="15.75" hidden="1" customHeight="1" x14ac:dyDescent="0.2">
      <c r="C179" s="31" t="s">
        <v>264</v>
      </c>
      <c r="D179" s="188"/>
      <c r="E179" s="188"/>
      <c r="F179" s="37">
        <f t="shared" si="23"/>
        <v>0</v>
      </c>
    </row>
    <row r="180" spans="3:6" ht="15.75" hidden="1" customHeight="1" x14ac:dyDescent="0.2">
      <c r="C180" s="30" t="s">
        <v>265</v>
      </c>
      <c r="D180" s="188"/>
      <c r="E180" s="188"/>
      <c r="F180" s="37">
        <f t="shared" si="23"/>
        <v>0</v>
      </c>
    </row>
    <row r="181" spans="3:6" ht="15.75" hidden="1" customHeight="1" x14ac:dyDescent="0.2">
      <c r="C181" s="30" t="s">
        <v>266</v>
      </c>
      <c r="D181" s="188"/>
      <c r="E181" s="188"/>
      <c r="F181" s="37">
        <f t="shared" si="23"/>
        <v>0</v>
      </c>
    </row>
    <row r="182" spans="3:6" ht="15.75" hidden="1" customHeight="1" x14ac:dyDescent="0.2">
      <c r="C182" s="30" t="s">
        <v>267</v>
      </c>
      <c r="D182" s="188"/>
      <c r="E182" s="188"/>
      <c r="F182" s="37">
        <f t="shared" si="23"/>
        <v>0</v>
      </c>
    </row>
    <row r="183" spans="3:6" ht="15.75" hidden="1" customHeight="1" x14ac:dyDescent="0.2">
      <c r="C183" s="34" t="s">
        <v>268</v>
      </c>
      <c r="D183" s="43">
        <f>SUM(D176:D182)</f>
        <v>0</v>
      </c>
      <c r="E183" s="43"/>
      <c r="F183" s="37">
        <f t="shared" si="23"/>
        <v>0</v>
      </c>
    </row>
    <row r="184" spans="3:6" ht="15.75" customHeight="1" x14ac:dyDescent="0.2">
      <c r="C184" s="186"/>
      <c r="D184" s="189"/>
      <c r="E184" s="189"/>
      <c r="F184" s="186"/>
    </row>
    <row r="185" spans="3:6" ht="15.75" customHeight="1" x14ac:dyDescent="0.2">
      <c r="C185" s="249" t="s">
        <v>277</v>
      </c>
      <c r="D185" s="250"/>
      <c r="E185" s="250"/>
      <c r="F185" s="251"/>
    </row>
    <row r="186" spans="3:6" ht="19.5" customHeight="1" thickBot="1" x14ac:dyDescent="0.25">
      <c r="C186" s="40" t="s">
        <v>278</v>
      </c>
      <c r="D186" s="41">
        <f>'1) Budget Table'!D178</f>
        <v>209500</v>
      </c>
      <c r="E186" s="41">
        <f>'1) Budget Table'!E178</f>
        <v>135000</v>
      </c>
      <c r="F186" s="42">
        <f t="shared" ref="F186:F194" si="24">SUM(D186:E186)</f>
        <v>344500</v>
      </c>
    </row>
    <row r="187" spans="3:6" ht="15.75" customHeight="1" x14ac:dyDescent="0.2">
      <c r="C187" s="38" t="s">
        <v>261</v>
      </c>
      <c r="D187" s="187">
        <v>100500</v>
      </c>
      <c r="E187" s="187">
        <v>85000</v>
      </c>
      <c r="F187" s="39">
        <f t="shared" si="24"/>
        <v>185500</v>
      </c>
    </row>
    <row r="188" spans="3:6" ht="15.75" customHeight="1" x14ac:dyDescent="0.2">
      <c r="C188" s="30" t="s">
        <v>262</v>
      </c>
      <c r="D188" s="188"/>
      <c r="E188" s="188"/>
      <c r="F188" s="37">
        <f t="shared" si="24"/>
        <v>0</v>
      </c>
    </row>
    <row r="189" spans="3:6" ht="15.75" customHeight="1" x14ac:dyDescent="0.2">
      <c r="C189" s="30" t="s">
        <v>263</v>
      </c>
      <c r="D189" s="188"/>
      <c r="E189" s="188"/>
      <c r="F189" s="37">
        <f t="shared" si="24"/>
        <v>0</v>
      </c>
    </row>
    <row r="190" spans="3:6" ht="15.75" customHeight="1" x14ac:dyDescent="0.2">
      <c r="C190" s="31" t="s">
        <v>264</v>
      </c>
      <c r="D190" s="188">
        <v>79000</v>
      </c>
      <c r="E190" s="188"/>
      <c r="F190" s="37">
        <f t="shared" si="24"/>
        <v>79000</v>
      </c>
    </row>
    <row r="191" spans="3:6" ht="15.75" customHeight="1" x14ac:dyDescent="0.2">
      <c r="C191" s="30" t="s">
        <v>265</v>
      </c>
      <c r="D191" s="188"/>
      <c r="E191" s="188"/>
      <c r="F191" s="37">
        <f t="shared" si="24"/>
        <v>0</v>
      </c>
    </row>
    <row r="192" spans="3:6" ht="15.75" customHeight="1" x14ac:dyDescent="0.2">
      <c r="C192" s="30" t="s">
        <v>266</v>
      </c>
      <c r="D192" s="188"/>
      <c r="E192" s="188"/>
      <c r="F192" s="37">
        <f t="shared" si="24"/>
        <v>0</v>
      </c>
    </row>
    <row r="193" spans="3:12" ht="15.75" customHeight="1" x14ac:dyDescent="0.2">
      <c r="C193" s="30" t="s">
        <v>267</v>
      </c>
      <c r="D193" s="188">
        <v>30000</v>
      </c>
      <c r="E193" s="188">
        <v>50000</v>
      </c>
      <c r="F193" s="37">
        <f t="shared" si="24"/>
        <v>80000</v>
      </c>
      <c r="G193" s="186"/>
      <c r="H193" s="186"/>
      <c r="I193" s="186"/>
      <c r="J193" s="186"/>
      <c r="K193" s="186"/>
      <c r="L193" s="186"/>
    </row>
    <row r="194" spans="3:12" ht="15.75" customHeight="1" x14ac:dyDescent="0.2">
      <c r="C194" s="34" t="s">
        <v>268</v>
      </c>
      <c r="D194" s="43">
        <f>SUM(D187:D193)</f>
        <v>209500</v>
      </c>
      <c r="E194" s="43">
        <f t="shared" ref="E194" si="25">SUM(E187:E193)</f>
        <v>135000</v>
      </c>
      <c r="F194" s="37">
        <f t="shared" si="24"/>
        <v>344500</v>
      </c>
      <c r="G194" s="186"/>
      <c r="H194" s="186"/>
      <c r="I194" s="186"/>
      <c r="J194" s="186"/>
      <c r="K194" s="186"/>
      <c r="L194" s="186"/>
    </row>
    <row r="195" spans="3:12" ht="15.75" customHeight="1" thickBot="1" x14ac:dyDescent="0.25">
      <c r="C195" s="186"/>
      <c r="D195" s="189"/>
      <c r="E195" s="189"/>
      <c r="F195" s="186"/>
      <c r="G195" s="186"/>
      <c r="H195" s="186"/>
      <c r="I195" s="186"/>
      <c r="J195" s="186"/>
      <c r="K195" s="186"/>
      <c r="L195" s="186"/>
    </row>
    <row r="196" spans="3:12" ht="19.5" customHeight="1" thickBot="1" x14ac:dyDescent="0.25">
      <c r="C196" s="255" t="s">
        <v>241</v>
      </c>
      <c r="D196" s="256"/>
      <c r="E196" s="256"/>
      <c r="F196" s="257"/>
      <c r="G196" s="186"/>
      <c r="H196" s="186"/>
      <c r="I196" s="186"/>
      <c r="J196" s="186"/>
      <c r="K196" s="186"/>
      <c r="L196" s="186"/>
    </row>
    <row r="197" spans="3:12" ht="29" customHeight="1" x14ac:dyDescent="0.2">
      <c r="C197" s="54"/>
      <c r="D197" s="252" t="str">
        <f>'1) Budget Table'!D4</f>
        <v>UNCDF</v>
      </c>
      <c r="E197" s="252" t="str">
        <f>'1) Budget Table'!E4</f>
        <v>ILO</v>
      </c>
      <c r="F197" s="254" t="s">
        <v>241</v>
      </c>
      <c r="G197" s="186"/>
      <c r="H197" s="186"/>
      <c r="I197" s="186"/>
      <c r="J197" s="186"/>
      <c r="K197" s="186"/>
      <c r="L197" s="186"/>
    </row>
    <row r="198" spans="3:12" ht="25" customHeight="1" x14ac:dyDescent="0.2">
      <c r="C198" s="54"/>
      <c r="D198" s="253"/>
      <c r="E198" s="253"/>
      <c r="F198" s="226"/>
      <c r="G198" s="186"/>
      <c r="H198" s="186"/>
      <c r="I198" s="186"/>
      <c r="J198" s="186"/>
      <c r="K198" s="186"/>
      <c r="L198" s="186"/>
    </row>
    <row r="199" spans="3:12" ht="19.5" customHeight="1" x14ac:dyDescent="0.2">
      <c r="C199" s="11" t="s">
        <v>261</v>
      </c>
      <c r="D199" s="190">
        <f>SUM(D176,D165,D154,D143,D131,D120,D109,D98,D86,D75,D64,D53,D41,D30,D19,D8,D187)</f>
        <v>100500</v>
      </c>
      <c r="E199" s="190">
        <f t="shared" ref="E199" si="26">SUM(E176,E165,E154,E143,E131,E120,E109,E98,E86,E75,E64,E53,E41,E30,E19,E8,E187)</f>
        <v>85000</v>
      </c>
      <c r="F199" s="52">
        <f t="shared" ref="F199:F206" si="27">SUM(D199:E199)</f>
        <v>185500</v>
      </c>
      <c r="G199" s="186"/>
      <c r="H199" s="186"/>
      <c r="I199" s="186"/>
      <c r="J199" s="186"/>
      <c r="K199" s="186"/>
      <c r="L199" s="186"/>
    </row>
    <row r="200" spans="3:12" ht="34.5" customHeight="1" x14ac:dyDescent="0.2">
      <c r="C200" s="11" t="s">
        <v>262</v>
      </c>
      <c r="D200" s="190">
        <f>SUM(D177,D166,D155,D144,D132,D121,D110,D99,D87,D76,D65,D54,D42,D31,D20,D9,D188)</f>
        <v>20000</v>
      </c>
      <c r="E200" s="190">
        <f t="shared" ref="E200" si="28">SUM(E177,E166,E155,E144,E132,E121,E110,E99,E87,E76,E65,E54,E42,E31,E20,E9,E188)</f>
        <v>0</v>
      </c>
      <c r="F200" s="53">
        <f t="shared" si="27"/>
        <v>20000</v>
      </c>
      <c r="G200" s="186"/>
      <c r="H200" s="186"/>
      <c r="I200" s="186"/>
      <c r="J200" s="186"/>
      <c r="K200" s="186"/>
      <c r="L200" s="186"/>
    </row>
    <row r="201" spans="3:12" ht="48" customHeight="1" x14ac:dyDescent="0.2">
      <c r="C201" s="11" t="s">
        <v>263</v>
      </c>
      <c r="D201" s="190">
        <f t="shared" ref="D201:D205" si="29">SUM(D178,D167,D156,D145,D133,D122,D111,D100,D88,D77,D66,D55,D43,D32,D21,D10,D189)</f>
        <v>0</v>
      </c>
      <c r="E201" s="190">
        <v>5000</v>
      </c>
      <c r="F201" s="53">
        <f t="shared" si="27"/>
        <v>5000</v>
      </c>
      <c r="G201" s="186"/>
      <c r="H201" s="186"/>
      <c r="I201" s="186"/>
      <c r="J201" s="186"/>
      <c r="K201" s="186"/>
      <c r="L201" s="186"/>
    </row>
    <row r="202" spans="3:12" ht="33" customHeight="1" x14ac:dyDescent="0.2">
      <c r="C202" s="15" t="s">
        <v>264</v>
      </c>
      <c r="D202" s="190">
        <f>SUM(D179,D168,D157,D146,D134,D123,D112,D101,D89,D78,D67,D56,D44,D33,D22,D11,D190)</f>
        <v>464000</v>
      </c>
      <c r="E202" s="190">
        <f t="shared" ref="E202" si="30">SUM(E179,E168,E157,E146,E134,E123,E112,E101,E89,E78,E67,E56,E44,E33,E22,E11,E190)</f>
        <v>429000</v>
      </c>
      <c r="F202" s="53">
        <f t="shared" si="27"/>
        <v>893000</v>
      </c>
      <c r="G202" s="186"/>
      <c r="H202" s="186"/>
      <c r="I202" s="186"/>
      <c r="J202" s="186"/>
      <c r="K202" s="186"/>
      <c r="L202" s="186"/>
    </row>
    <row r="203" spans="3:12" ht="21" customHeight="1" x14ac:dyDescent="0.2">
      <c r="C203" s="11" t="s">
        <v>265</v>
      </c>
      <c r="D203" s="190">
        <f t="shared" si="29"/>
        <v>0</v>
      </c>
      <c r="E203" s="190">
        <f t="shared" ref="E203" si="31">SUM(E180,E169,E158,E147,E135,E124,E113,E102,E90,E79,E68,E57,E45,E34,E23,E12,E191)</f>
        <v>25000</v>
      </c>
      <c r="F203" s="53">
        <f t="shared" si="27"/>
        <v>25000</v>
      </c>
      <c r="G203" s="170"/>
      <c r="H203" s="170"/>
      <c r="I203" s="170"/>
      <c r="J203" s="170"/>
      <c r="K203" s="170"/>
      <c r="L203" s="191"/>
    </row>
    <row r="204" spans="3:12" ht="39.75" customHeight="1" x14ac:dyDescent="0.2">
      <c r="C204" s="11" t="s">
        <v>266</v>
      </c>
      <c r="D204" s="190">
        <f t="shared" si="29"/>
        <v>187500</v>
      </c>
      <c r="E204" s="190">
        <f t="shared" ref="E204" si="32">SUM(E181,E170,E159,E148,E136,E125,E114,E103,E91,E80,E69,E58,E46,E35,E24,E13,E192)</f>
        <v>0</v>
      </c>
      <c r="F204" s="53">
        <f t="shared" si="27"/>
        <v>187500</v>
      </c>
      <c r="G204" s="170"/>
      <c r="H204" s="170"/>
      <c r="I204" s="170"/>
      <c r="J204" s="170"/>
      <c r="K204" s="170"/>
      <c r="L204" s="191"/>
    </row>
    <row r="205" spans="3:12" ht="23.25" customHeight="1" x14ac:dyDescent="0.2">
      <c r="C205" s="11" t="s">
        <v>267</v>
      </c>
      <c r="D205" s="192">
        <f t="shared" si="29"/>
        <v>40000</v>
      </c>
      <c r="E205" s="190">
        <v>45000</v>
      </c>
      <c r="F205" s="53">
        <f t="shared" si="27"/>
        <v>85000</v>
      </c>
      <c r="G205" s="170"/>
      <c r="H205" s="170"/>
      <c r="I205" s="170"/>
      <c r="J205" s="170"/>
      <c r="K205" s="170"/>
      <c r="L205" s="191"/>
    </row>
    <row r="206" spans="3:12" ht="22.5" customHeight="1" x14ac:dyDescent="0.2">
      <c r="C206" s="193" t="s">
        <v>279</v>
      </c>
      <c r="D206" s="194">
        <f>SUM(D199:D205)</f>
        <v>812000</v>
      </c>
      <c r="E206" s="194">
        <f>SUM(E199:E205)</f>
        <v>589000</v>
      </c>
      <c r="F206" s="195">
        <f t="shared" si="27"/>
        <v>1401000</v>
      </c>
      <c r="G206" s="170"/>
      <c r="H206" s="170"/>
      <c r="I206" s="170"/>
      <c r="J206" s="170"/>
      <c r="K206" s="170"/>
      <c r="L206" s="191"/>
    </row>
    <row r="207" spans="3:12" ht="26.25" customHeight="1" thickBot="1" x14ac:dyDescent="0.25">
      <c r="C207" s="196" t="s">
        <v>280</v>
      </c>
      <c r="D207" s="197">
        <f>D206*0.07</f>
        <v>56840.000000000007</v>
      </c>
      <c r="E207" s="197">
        <f t="shared" ref="E207" si="33">E206*0.07</f>
        <v>41230.000000000007</v>
      </c>
      <c r="F207" s="198">
        <f t="shared" ref="F207" si="34">F206*0.07</f>
        <v>98070.000000000015</v>
      </c>
      <c r="G207" s="16"/>
      <c r="H207" s="16"/>
      <c r="I207" s="16"/>
      <c r="J207" s="16"/>
      <c r="K207" s="199"/>
      <c r="L207" s="189"/>
    </row>
    <row r="208" spans="3:12" ht="23.25" customHeight="1" thickBot="1" x14ac:dyDescent="0.25">
      <c r="C208" s="95" t="s">
        <v>281</v>
      </c>
      <c r="D208" s="96">
        <f>SUM(D206:D207)</f>
        <v>868840</v>
      </c>
      <c r="E208" s="96">
        <f t="shared" ref="E208" si="35">SUM(E206:E207)</f>
        <v>630230</v>
      </c>
      <c r="F208" s="55">
        <f>SUM(F206:F207)</f>
        <v>1499070</v>
      </c>
      <c r="G208" s="16"/>
      <c r="H208" s="16"/>
      <c r="I208" s="16"/>
      <c r="J208" s="16"/>
      <c r="K208" s="199"/>
      <c r="L208" s="189"/>
    </row>
    <row r="209" spans="3:13" ht="15.75" customHeight="1" x14ac:dyDescent="0.2">
      <c r="C209" s="186"/>
      <c r="D209" s="189"/>
      <c r="E209" s="189"/>
      <c r="F209" s="186"/>
      <c r="G209" s="186"/>
      <c r="H209" s="186"/>
      <c r="I209" s="186"/>
      <c r="J209" s="186"/>
      <c r="K209" s="35"/>
      <c r="L209" s="186"/>
      <c r="M209" s="186"/>
    </row>
    <row r="210" spans="3:13" ht="15.75" customHeight="1" x14ac:dyDescent="0.2">
      <c r="C210" s="186"/>
      <c r="D210" s="189"/>
      <c r="E210" s="189"/>
      <c r="F210" s="186"/>
      <c r="G210" s="22"/>
      <c r="H210" s="22"/>
      <c r="I210" s="186"/>
      <c r="J210" s="186"/>
      <c r="K210" s="35"/>
      <c r="L210" s="186"/>
      <c r="M210" s="186"/>
    </row>
    <row r="211" spans="3:13" ht="15.75" customHeight="1" x14ac:dyDescent="0.2">
      <c r="C211" s="186"/>
      <c r="D211" s="189"/>
      <c r="E211" s="189"/>
      <c r="F211" s="186"/>
      <c r="G211" s="22"/>
      <c r="H211" s="22"/>
      <c r="I211" s="186"/>
      <c r="J211" s="186"/>
      <c r="K211" s="186"/>
      <c r="L211" s="186"/>
      <c r="M211" s="186"/>
    </row>
    <row r="212" spans="3:13" ht="40.5" customHeight="1" x14ac:dyDescent="0.2">
      <c r="C212" s="186"/>
      <c r="D212" s="189"/>
      <c r="E212" s="189"/>
      <c r="F212" s="186"/>
      <c r="G212" s="22"/>
      <c r="H212" s="22"/>
      <c r="I212" s="186"/>
      <c r="J212" s="186"/>
      <c r="K212" s="36"/>
      <c r="L212" s="186"/>
      <c r="M212" s="186"/>
    </row>
    <row r="213" spans="3:13" ht="24.75" customHeight="1" x14ac:dyDescent="0.2">
      <c r="C213" s="186"/>
      <c r="D213" s="189"/>
      <c r="E213" s="189"/>
      <c r="F213" s="186"/>
      <c r="G213" s="22"/>
      <c r="H213" s="22"/>
      <c r="I213" s="186"/>
      <c r="J213" s="186"/>
      <c r="K213" s="36"/>
      <c r="L213" s="186"/>
      <c r="M213" s="186"/>
    </row>
    <row r="214" spans="3:13" ht="41.25" customHeight="1" x14ac:dyDescent="0.2">
      <c r="C214" s="186"/>
      <c r="D214" s="189"/>
      <c r="E214" s="189"/>
      <c r="F214" s="186"/>
      <c r="G214" s="200"/>
      <c r="H214" s="22"/>
      <c r="I214" s="186"/>
      <c r="J214" s="186"/>
      <c r="K214" s="36"/>
      <c r="L214" s="186"/>
      <c r="M214" s="186"/>
    </row>
    <row r="215" spans="3:13" ht="51.75" customHeight="1" x14ac:dyDescent="0.2">
      <c r="C215" s="186"/>
      <c r="D215" s="189"/>
      <c r="E215" s="189"/>
      <c r="F215" s="186"/>
      <c r="G215" s="200"/>
      <c r="H215" s="22"/>
      <c r="I215" s="186"/>
      <c r="J215" s="186"/>
      <c r="K215" s="36"/>
      <c r="L215" s="186"/>
      <c r="M215" s="186"/>
    </row>
    <row r="216" spans="3:13" ht="42" customHeight="1" x14ac:dyDescent="0.2">
      <c r="C216" s="186"/>
      <c r="D216" s="189"/>
      <c r="E216" s="189"/>
      <c r="F216" s="186"/>
      <c r="G216" s="22"/>
      <c r="H216" s="22"/>
      <c r="I216" s="186"/>
      <c r="J216" s="186"/>
      <c r="K216" s="36"/>
      <c r="L216" s="186"/>
      <c r="M216" s="186"/>
    </row>
    <row r="217" spans="3:13" s="33" customFormat="1" ht="42" customHeight="1" x14ac:dyDescent="0.2">
      <c r="C217" s="186"/>
      <c r="D217" s="189"/>
      <c r="E217" s="189"/>
      <c r="F217" s="186"/>
      <c r="G217" s="186"/>
      <c r="H217" s="22"/>
      <c r="I217" s="186"/>
      <c r="J217" s="186"/>
      <c r="K217" s="36"/>
      <c r="L217" s="186"/>
      <c r="M217" s="189"/>
    </row>
    <row r="218" spans="3:13" s="33" customFormat="1" ht="42" customHeight="1" x14ac:dyDescent="0.2">
      <c r="C218" s="186"/>
      <c r="D218" s="189"/>
      <c r="E218" s="189"/>
      <c r="F218" s="186"/>
      <c r="G218" s="186"/>
      <c r="H218" s="22"/>
      <c r="I218" s="186"/>
      <c r="J218" s="186"/>
      <c r="K218" s="186"/>
      <c r="L218" s="186"/>
      <c r="M218" s="189"/>
    </row>
    <row r="219" spans="3:13" s="33" customFormat="1" ht="63.75" customHeight="1" x14ac:dyDescent="0.2">
      <c r="C219" s="186"/>
      <c r="D219" s="189"/>
      <c r="E219" s="189"/>
      <c r="F219" s="186"/>
      <c r="G219" s="186"/>
      <c r="H219" s="35"/>
      <c r="I219" s="186"/>
      <c r="J219" s="186"/>
      <c r="K219" s="186"/>
      <c r="L219" s="186"/>
      <c r="M219" s="189"/>
    </row>
    <row r="220" spans="3:13" s="33" customFormat="1" ht="42" customHeight="1" x14ac:dyDescent="0.2">
      <c r="C220" s="186"/>
      <c r="D220" s="189"/>
      <c r="E220" s="189"/>
      <c r="F220" s="186"/>
      <c r="G220" s="186"/>
      <c r="H220" s="186"/>
      <c r="I220" s="186"/>
      <c r="J220" s="186"/>
      <c r="K220" s="186"/>
      <c r="L220" s="35"/>
      <c r="M220" s="189"/>
    </row>
    <row r="221" spans="3:13" ht="23.25" customHeight="1" x14ac:dyDescent="0.2">
      <c r="C221" s="186"/>
      <c r="D221" s="189"/>
      <c r="E221" s="189"/>
      <c r="F221" s="186"/>
      <c r="G221" s="186"/>
      <c r="H221" s="186"/>
      <c r="I221" s="186"/>
      <c r="J221" s="186"/>
      <c r="K221" s="186"/>
      <c r="L221" s="186"/>
      <c r="M221" s="186"/>
    </row>
    <row r="222" spans="3:13" ht="27.75" customHeight="1" x14ac:dyDescent="0.2">
      <c r="C222" s="186"/>
      <c r="D222" s="189"/>
      <c r="E222" s="189"/>
      <c r="F222" s="186"/>
      <c r="G222" s="186"/>
      <c r="H222" s="186"/>
      <c r="I222" s="186"/>
      <c r="J222" s="186"/>
      <c r="K222" s="186"/>
      <c r="L222" s="186"/>
      <c r="M222" s="186"/>
    </row>
    <row r="223" spans="3:13" ht="55.5" customHeight="1" x14ac:dyDescent="0.2">
      <c r="C223" s="186"/>
      <c r="D223" s="189"/>
      <c r="E223" s="189"/>
      <c r="F223" s="186"/>
      <c r="G223" s="186"/>
      <c r="H223" s="186"/>
      <c r="I223" s="186"/>
      <c r="J223" s="186"/>
      <c r="K223" s="186"/>
      <c r="L223" s="186"/>
      <c r="M223" s="186"/>
    </row>
    <row r="224" spans="3:13" ht="57.75" customHeight="1" x14ac:dyDescent="0.2">
      <c r="C224" s="186"/>
      <c r="D224" s="189"/>
      <c r="E224" s="189"/>
      <c r="F224" s="186"/>
      <c r="G224" s="186"/>
      <c r="H224" s="186"/>
      <c r="I224" s="186"/>
      <c r="J224" s="186"/>
      <c r="K224" s="186"/>
      <c r="L224" s="186"/>
      <c r="M224" s="186"/>
    </row>
    <row r="225" spans="3:13" ht="21.75" customHeight="1" x14ac:dyDescent="0.2">
      <c r="C225" s="186"/>
      <c r="D225" s="189"/>
      <c r="E225" s="189"/>
      <c r="F225" s="186"/>
      <c r="G225" s="186"/>
      <c r="H225" s="186"/>
      <c r="I225" s="186"/>
      <c r="J225" s="186"/>
      <c r="K225" s="186"/>
      <c r="L225" s="186"/>
      <c r="M225" s="186"/>
    </row>
    <row r="226" spans="3:13" ht="49.5" customHeight="1" x14ac:dyDescent="0.2">
      <c r="C226" s="186"/>
      <c r="D226" s="189"/>
      <c r="E226" s="189"/>
      <c r="F226" s="186"/>
      <c r="G226" s="186"/>
      <c r="H226" s="186"/>
      <c r="I226" s="186"/>
      <c r="J226" s="186"/>
      <c r="K226" s="186"/>
      <c r="L226" s="186"/>
      <c r="M226" s="186"/>
    </row>
    <row r="227" spans="3:13" ht="28.5" customHeight="1" x14ac:dyDescent="0.2">
      <c r="C227" s="186"/>
      <c r="D227" s="189"/>
      <c r="E227" s="189"/>
      <c r="F227" s="186"/>
      <c r="G227" s="186"/>
      <c r="H227" s="186"/>
      <c r="I227" s="186"/>
      <c r="J227" s="186"/>
      <c r="K227" s="186"/>
      <c r="L227" s="186"/>
      <c r="M227" s="186"/>
    </row>
    <row r="228" spans="3:13" ht="28.5" customHeight="1" x14ac:dyDescent="0.2">
      <c r="C228" s="186"/>
      <c r="D228" s="189"/>
      <c r="E228" s="189"/>
      <c r="F228" s="186"/>
      <c r="G228" s="186"/>
      <c r="H228" s="186"/>
      <c r="I228" s="186"/>
      <c r="J228" s="186"/>
      <c r="K228" s="186"/>
      <c r="L228" s="186"/>
      <c r="M228" s="186"/>
    </row>
    <row r="229" spans="3:13" ht="28.5" customHeight="1" x14ac:dyDescent="0.2">
      <c r="C229" s="186"/>
      <c r="D229" s="189"/>
      <c r="E229" s="189"/>
      <c r="F229" s="186"/>
      <c r="G229" s="186"/>
      <c r="H229" s="186"/>
      <c r="I229" s="186"/>
      <c r="J229" s="186"/>
      <c r="K229" s="186"/>
      <c r="L229" s="186"/>
      <c r="M229" s="186"/>
    </row>
    <row r="230" spans="3:13" ht="23.25" customHeight="1" x14ac:dyDescent="0.2">
      <c r="C230" s="186"/>
      <c r="D230" s="189"/>
      <c r="E230" s="189"/>
      <c r="F230" s="186"/>
      <c r="G230" s="186"/>
      <c r="H230" s="186"/>
      <c r="I230" s="186"/>
      <c r="J230" s="186"/>
      <c r="K230" s="186"/>
      <c r="L230" s="186"/>
      <c r="M230" s="35"/>
    </row>
    <row r="231" spans="3:13" ht="43.5" customHeight="1" x14ac:dyDescent="0.2">
      <c r="C231" s="186"/>
      <c r="D231" s="189"/>
      <c r="E231" s="189"/>
      <c r="F231" s="186"/>
      <c r="G231" s="186"/>
      <c r="H231" s="186"/>
      <c r="I231" s="186"/>
      <c r="J231" s="186"/>
      <c r="K231" s="186"/>
      <c r="L231" s="186"/>
      <c r="M231" s="35"/>
    </row>
    <row r="232" spans="3:13" ht="55.5" customHeight="1" x14ac:dyDescent="0.2">
      <c r="C232" s="186"/>
      <c r="D232" s="189"/>
      <c r="E232" s="189"/>
      <c r="F232" s="186"/>
      <c r="G232" s="186"/>
      <c r="H232" s="186"/>
      <c r="I232" s="186"/>
      <c r="J232" s="186"/>
      <c r="K232" s="186"/>
      <c r="L232" s="186"/>
      <c r="M232" s="186"/>
    </row>
    <row r="233" spans="3:13" ht="42.75" customHeight="1" x14ac:dyDescent="0.2">
      <c r="C233" s="186"/>
      <c r="D233" s="189"/>
      <c r="E233" s="189"/>
      <c r="F233" s="186"/>
      <c r="G233" s="186"/>
      <c r="H233" s="186"/>
      <c r="I233" s="186"/>
      <c r="J233" s="186"/>
      <c r="K233" s="186"/>
      <c r="L233" s="186"/>
      <c r="M233" s="35"/>
    </row>
    <row r="234" spans="3:13" ht="21.75" customHeight="1" x14ac:dyDescent="0.2">
      <c r="C234" s="186"/>
      <c r="D234" s="189"/>
      <c r="E234" s="189"/>
      <c r="F234" s="186"/>
      <c r="G234" s="186"/>
      <c r="H234" s="186"/>
      <c r="I234" s="186"/>
      <c r="J234" s="186"/>
      <c r="K234" s="186"/>
      <c r="L234" s="186"/>
      <c r="M234" s="35"/>
    </row>
    <row r="235" spans="3:13" ht="21.75" customHeight="1" x14ac:dyDescent="0.2">
      <c r="C235" s="186"/>
      <c r="D235" s="189"/>
      <c r="E235" s="189"/>
      <c r="F235" s="186"/>
      <c r="G235" s="186"/>
      <c r="H235" s="186"/>
      <c r="I235" s="186"/>
      <c r="J235" s="186"/>
      <c r="K235" s="186"/>
      <c r="L235" s="186"/>
      <c r="M235" s="35"/>
    </row>
    <row r="236" spans="3:13" ht="23.25" customHeight="1" x14ac:dyDescent="0.2">
      <c r="C236" s="186"/>
      <c r="D236" s="189"/>
      <c r="E236" s="189"/>
      <c r="F236" s="186"/>
      <c r="G236" s="186"/>
      <c r="H236" s="186"/>
      <c r="I236" s="186"/>
      <c r="J236" s="186"/>
      <c r="K236" s="186"/>
      <c r="L236" s="186"/>
      <c r="M236" s="186"/>
    </row>
    <row r="237" spans="3:13" ht="23.25" customHeight="1" x14ac:dyDescent="0.2">
      <c r="C237" s="186"/>
      <c r="D237" s="189"/>
      <c r="E237" s="189"/>
      <c r="F237" s="186"/>
      <c r="G237" s="186"/>
      <c r="H237" s="186"/>
      <c r="I237" s="186"/>
      <c r="J237" s="186"/>
      <c r="K237" s="186"/>
      <c r="L237" s="186"/>
      <c r="M237" s="186"/>
    </row>
    <row r="238" spans="3:13" ht="21.75" customHeight="1" x14ac:dyDescent="0.2">
      <c r="C238" s="186"/>
      <c r="D238" s="189"/>
      <c r="E238" s="189"/>
      <c r="F238" s="186"/>
      <c r="G238" s="186"/>
      <c r="H238" s="186"/>
      <c r="I238" s="186"/>
      <c r="J238" s="186"/>
      <c r="K238" s="186"/>
      <c r="L238" s="186"/>
      <c r="M238" s="186"/>
    </row>
    <row r="239" spans="3:13" ht="16.5" customHeight="1" x14ac:dyDescent="0.2">
      <c r="C239" s="186"/>
      <c r="D239" s="189"/>
      <c r="E239" s="189"/>
      <c r="F239" s="186"/>
      <c r="G239" s="186"/>
      <c r="H239" s="186"/>
      <c r="I239" s="186"/>
      <c r="J239" s="186"/>
      <c r="K239" s="186"/>
      <c r="L239" s="186"/>
      <c r="M239" s="186"/>
    </row>
    <row r="240" spans="3:13" ht="29.25" customHeight="1" x14ac:dyDescent="0.2">
      <c r="C240" s="186"/>
      <c r="D240" s="189"/>
      <c r="E240" s="189"/>
      <c r="F240" s="186"/>
      <c r="G240" s="186"/>
      <c r="H240" s="186"/>
      <c r="I240" s="186"/>
      <c r="J240" s="186"/>
      <c r="K240" s="186"/>
      <c r="L240" s="186"/>
      <c r="M240" s="186"/>
    </row>
    <row r="241" ht="24.75" customHeight="1" x14ac:dyDescent="0.2"/>
    <row r="242" ht="33" customHeight="1" x14ac:dyDescent="0.2"/>
    <row r="244" ht="15" customHeight="1" x14ac:dyDescent="0.2"/>
    <row r="245" ht="25.5" customHeight="1" x14ac:dyDescent="0.2"/>
  </sheetData>
  <sheetProtection insertColumns="0" insertRows="0" deleteRows="0"/>
  <mergeCells count="27">
    <mergeCell ref="D197:D198"/>
    <mergeCell ref="E197:E198"/>
    <mergeCell ref="C2:E2"/>
    <mergeCell ref="C84:F84"/>
    <mergeCell ref="B95:F95"/>
    <mergeCell ref="C185:F185"/>
    <mergeCell ref="F197:F198"/>
    <mergeCell ref="C163:F163"/>
    <mergeCell ref="C174:F174"/>
    <mergeCell ref="C152:F152"/>
    <mergeCell ref="C51:F51"/>
    <mergeCell ref="C96:F96"/>
    <mergeCell ref="C107:F107"/>
    <mergeCell ref="C118:F118"/>
    <mergeCell ref="C196:F196"/>
    <mergeCell ref="C129:F129"/>
    <mergeCell ref="B140:F140"/>
    <mergeCell ref="C141:F141"/>
    <mergeCell ref="C62:F62"/>
    <mergeCell ref="C73:F73"/>
    <mergeCell ref="C1:E1"/>
    <mergeCell ref="B5:F5"/>
    <mergeCell ref="C6:F6"/>
    <mergeCell ref="B50:F50"/>
    <mergeCell ref="C17:F17"/>
    <mergeCell ref="C28:F28"/>
    <mergeCell ref="C38:F38"/>
  </mergeCells>
  <conditionalFormatting sqref="F15">
    <cfRule type="cellIs" dxfId="23" priority="18" operator="notEqual">
      <formula>$F$7</formula>
    </cfRule>
  </conditionalFormatting>
  <conditionalFormatting sqref="F26">
    <cfRule type="cellIs" dxfId="22" priority="17" operator="notEqual">
      <formula>$F$18</formula>
    </cfRule>
  </conditionalFormatting>
  <conditionalFormatting sqref="F37">
    <cfRule type="cellIs" dxfId="21" priority="16" operator="notEqual">
      <formula>$F$29</formula>
    </cfRule>
  </conditionalFormatting>
  <conditionalFormatting sqref="F48">
    <cfRule type="cellIs" dxfId="20" priority="15" operator="notEqual">
      <formula>$F$40</formula>
    </cfRule>
  </conditionalFormatting>
  <conditionalFormatting sqref="F60">
    <cfRule type="cellIs" dxfId="19" priority="14" operator="notEqual">
      <formula>$F$52</formula>
    </cfRule>
  </conditionalFormatting>
  <conditionalFormatting sqref="F71">
    <cfRule type="cellIs" dxfId="18" priority="13" operator="notEqual">
      <formula>$F$63</formula>
    </cfRule>
  </conditionalFormatting>
  <conditionalFormatting sqref="F82">
    <cfRule type="cellIs" dxfId="17" priority="12" operator="notEqual">
      <formula>$F$74</formula>
    </cfRule>
  </conditionalFormatting>
  <conditionalFormatting sqref="F93">
    <cfRule type="cellIs" dxfId="16" priority="11" operator="notEqual">
      <formula>$F$85</formula>
    </cfRule>
  </conditionalFormatting>
  <conditionalFormatting sqref="F105">
    <cfRule type="cellIs" dxfId="15" priority="10" operator="notEqual">
      <formula>$F$97</formula>
    </cfRule>
  </conditionalFormatting>
  <conditionalFormatting sqref="F116">
    <cfRule type="cellIs" dxfId="14" priority="9" operator="notEqual">
      <formula>$F$108</formula>
    </cfRule>
  </conditionalFormatting>
  <conditionalFormatting sqref="F127">
    <cfRule type="cellIs" dxfId="13" priority="8" operator="notEqual">
      <formula>$F$119</formula>
    </cfRule>
  </conditionalFormatting>
  <conditionalFormatting sqref="F138">
    <cfRule type="cellIs" dxfId="12" priority="7" operator="notEqual">
      <formula>$F$130</formula>
    </cfRule>
  </conditionalFormatting>
  <conditionalFormatting sqref="F150">
    <cfRule type="cellIs" dxfId="11" priority="6" operator="notEqual">
      <formula>$F$142</formula>
    </cfRule>
  </conditionalFormatting>
  <conditionalFormatting sqref="F161">
    <cfRule type="cellIs" dxfId="10" priority="5" operator="notEqual">
      <formula>$F$153</formula>
    </cfRule>
  </conditionalFormatting>
  <conditionalFormatting sqref="F172">
    <cfRule type="cellIs" dxfId="9" priority="4" operator="notEqual">
      <formula>$F$153</formula>
    </cfRule>
  </conditionalFormatting>
  <conditionalFormatting sqref="F183">
    <cfRule type="cellIs" dxfId="8" priority="3" operator="notEqual">
      <formula>$F$175</formula>
    </cfRule>
  </conditionalFormatting>
  <conditionalFormatting sqref="F194">
    <cfRule type="cellIs" dxfId="7" priority="2" operator="notEqual">
      <formula>$F$186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F15" xr:uid="{CB4E1972-F42E-40FE-9670-1760DDE11E59}"/>
  </dataValidations>
  <pageMargins left="0.7" right="0.7" top="0.75" bottom="0.75" header="0.3" footer="0.3"/>
  <pageSetup scale="74" orientation="landscape" r:id="rId1"/>
  <rowBreaks count="1" manualBreakCount="1">
    <brk id="61" max="16383" man="1"/>
  </rowBreaks>
  <ignoredErrors>
    <ignoredError sqref="D4 D197:D198 E4 E197"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Table'!$F$191</xm:f>
            <x14:dxf>
              <font>
                <color rgb="FF9C0006"/>
              </font>
              <fill>
                <patternFill>
                  <bgColor rgb="FFFFC7CE"/>
                </patternFill>
              </fill>
            </x14:dxf>
          </x14:cfRule>
          <xm:sqref>F208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4" workbookViewId="0">
      <selection activeCell="D16" sqref="D16"/>
    </sheetView>
  </sheetViews>
  <sheetFormatPr baseColWidth="10" defaultColWidth="8.83203125" defaultRowHeight="15" x14ac:dyDescent="0.2"/>
  <cols>
    <col min="2" max="2" width="73.33203125" customWidth="1"/>
  </cols>
  <sheetData>
    <row r="1" spans="2:2" ht="16" thickBot="1" x14ac:dyDescent="0.25"/>
    <row r="2" spans="2:2" ht="16" thickBot="1" x14ac:dyDescent="0.25">
      <c r="B2" s="101" t="s">
        <v>282</v>
      </c>
    </row>
    <row r="3" spans="2:2" x14ac:dyDescent="0.2">
      <c r="B3" s="102"/>
    </row>
    <row r="4" spans="2:2" ht="30.75" customHeight="1" x14ac:dyDescent="0.2">
      <c r="B4" s="103" t="s">
        <v>283</v>
      </c>
    </row>
    <row r="5" spans="2:2" ht="30.75" customHeight="1" x14ac:dyDescent="0.2">
      <c r="B5" s="103"/>
    </row>
    <row r="6" spans="2:2" ht="48" x14ac:dyDescent="0.2">
      <c r="B6" s="103" t="s">
        <v>284</v>
      </c>
    </row>
    <row r="7" spans="2:2" x14ac:dyDescent="0.2">
      <c r="B7" s="103"/>
    </row>
    <row r="8" spans="2:2" ht="64" x14ac:dyDescent="0.2">
      <c r="B8" s="103" t="s">
        <v>285</v>
      </c>
    </row>
    <row r="9" spans="2:2" x14ac:dyDescent="0.2">
      <c r="B9" s="103"/>
    </row>
    <row r="10" spans="2:2" ht="64" x14ac:dyDescent="0.2">
      <c r="B10" s="103" t="s">
        <v>286</v>
      </c>
    </row>
    <row r="11" spans="2:2" x14ac:dyDescent="0.2">
      <c r="B11" s="103"/>
    </row>
    <row r="12" spans="2:2" ht="32" x14ac:dyDescent="0.2">
      <c r="B12" s="103" t="s">
        <v>287</v>
      </c>
    </row>
    <row r="13" spans="2:2" x14ac:dyDescent="0.2">
      <c r="B13" s="103"/>
    </row>
    <row r="14" spans="2:2" ht="64" x14ac:dyDescent="0.2">
      <c r="B14" s="103" t="s">
        <v>288</v>
      </c>
    </row>
    <row r="15" spans="2:2" x14ac:dyDescent="0.2">
      <c r="B15" s="103"/>
    </row>
    <row r="16" spans="2:2" ht="49" thickBot="1" x14ac:dyDescent="0.25">
      <c r="B16" s="104" t="s">
        <v>289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8" sqref="C8:D8"/>
    </sheetView>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258" t="s">
        <v>290</v>
      </c>
      <c r="C2" s="259"/>
      <c r="D2" s="260"/>
    </row>
    <row r="3" spans="2:4" ht="16" thickBot="1" x14ac:dyDescent="0.25">
      <c r="B3" s="261"/>
      <c r="C3" s="262"/>
      <c r="D3" s="263"/>
    </row>
    <row r="4" spans="2:4" ht="16" thickBot="1" x14ac:dyDescent="0.25"/>
    <row r="5" spans="2:4" x14ac:dyDescent="0.2">
      <c r="B5" s="269" t="s">
        <v>291</v>
      </c>
      <c r="C5" s="270"/>
      <c r="D5" s="271"/>
    </row>
    <row r="6" spans="2:4" ht="16" thickBot="1" x14ac:dyDescent="0.25">
      <c r="B6" s="266"/>
      <c r="C6" s="267"/>
      <c r="D6" s="268"/>
    </row>
    <row r="7" spans="2:4" x14ac:dyDescent="0.2">
      <c r="B7" s="62" t="s">
        <v>292</v>
      </c>
      <c r="C7" s="264">
        <f>SUM('1) Budget Table'!D15:E15,'1) Budget Table'!D25:E25,'1) Budget Table'!D35:E35,'1) Budget Table'!D45:E45)</f>
        <v>347000</v>
      </c>
      <c r="D7" s="265"/>
    </row>
    <row r="8" spans="2:4" x14ac:dyDescent="0.2">
      <c r="B8" s="62" t="s">
        <v>293</v>
      </c>
      <c r="C8" s="272">
        <f>SUM(D10:D14)</f>
        <v>0</v>
      </c>
      <c r="D8" s="273"/>
    </row>
    <row r="9" spans="2:4" x14ac:dyDescent="0.2">
      <c r="B9" s="63" t="s">
        <v>294</v>
      </c>
      <c r="C9" s="64" t="s">
        <v>295</v>
      </c>
      <c r="D9" s="65" t="s">
        <v>296</v>
      </c>
    </row>
    <row r="10" spans="2:4" ht="35" customHeight="1" x14ac:dyDescent="0.2">
      <c r="B10" s="84"/>
      <c r="C10" s="67"/>
      <c r="D10" s="68">
        <f>$C$7*C10</f>
        <v>0</v>
      </c>
    </row>
    <row r="11" spans="2:4" ht="35" customHeight="1" x14ac:dyDescent="0.2">
      <c r="B11" s="84"/>
      <c r="C11" s="67"/>
      <c r="D11" s="68">
        <f>C7*C11</f>
        <v>0</v>
      </c>
    </row>
    <row r="12" spans="2:4" ht="35" customHeight="1" x14ac:dyDescent="0.2">
      <c r="B12" s="85"/>
      <c r="C12" s="67"/>
      <c r="D12" s="68">
        <f>C7*C12</f>
        <v>0</v>
      </c>
    </row>
    <row r="13" spans="2:4" ht="35" customHeight="1" x14ac:dyDescent="0.2">
      <c r="B13" s="85"/>
      <c r="C13" s="67"/>
      <c r="D13" s="68">
        <f>C7*C13</f>
        <v>0</v>
      </c>
    </row>
    <row r="14" spans="2:4" ht="35" customHeight="1" thickBot="1" x14ac:dyDescent="0.25">
      <c r="B14" s="86"/>
      <c r="C14" s="67"/>
      <c r="D14" s="72">
        <f>C7*C14</f>
        <v>0</v>
      </c>
    </row>
    <row r="15" spans="2:4" ht="16" thickBot="1" x14ac:dyDescent="0.25"/>
    <row r="16" spans="2:4" x14ac:dyDescent="0.2">
      <c r="B16" s="269" t="s">
        <v>297</v>
      </c>
      <c r="C16" s="270"/>
      <c r="D16" s="271"/>
    </row>
    <row r="17" spans="2:4" ht="16" thickBot="1" x14ac:dyDescent="0.25">
      <c r="B17" s="274"/>
      <c r="C17" s="275"/>
      <c r="D17" s="276"/>
    </row>
    <row r="18" spans="2:4" x14ac:dyDescent="0.2">
      <c r="B18" s="62" t="s">
        <v>292</v>
      </c>
      <c r="C18" s="264">
        <f>SUM('1) Budget Table'!D57:E57,'1) Budget Table'!D67:E67,'1) Budget Table'!D77:E77,'1) Budget Table'!D87:E87)</f>
        <v>709500</v>
      </c>
      <c r="D18" s="265"/>
    </row>
    <row r="19" spans="2:4" x14ac:dyDescent="0.2">
      <c r="B19" s="62" t="s">
        <v>293</v>
      </c>
      <c r="C19" s="272">
        <f>SUM(D21:D25)</f>
        <v>0</v>
      </c>
      <c r="D19" s="273"/>
    </row>
    <row r="20" spans="2:4" x14ac:dyDescent="0.2">
      <c r="B20" s="63" t="s">
        <v>294</v>
      </c>
      <c r="C20" s="64" t="s">
        <v>295</v>
      </c>
      <c r="D20" s="65" t="s">
        <v>296</v>
      </c>
    </row>
    <row r="21" spans="2:4" ht="35" customHeight="1" x14ac:dyDescent="0.2">
      <c r="B21" s="66"/>
      <c r="C21" s="67"/>
      <c r="D21" s="68">
        <f>$C$18*C21</f>
        <v>0</v>
      </c>
    </row>
    <row r="22" spans="2:4" ht="35" customHeight="1" x14ac:dyDescent="0.2">
      <c r="B22" s="69"/>
      <c r="C22" s="67"/>
      <c r="D22" s="68">
        <f>$C$18*C22</f>
        <v>0</v>
      </c>
    </row>
    <row r="23" spans="2:4" ht="35" customHeight="1" x14ac:dyDescent="0.2">
      <c r="B23" s="70"/>
      <c r="C23" s="67"/>
      <c r="D23" s="68">
        <f>$C$18*C23</f>
        <v>0</v>
      </c>
    </row>
    <row r="24" spans="2:4" ht="35" customHeight="1" x14ac:dyDescent="0.2">
      <c r="B24" s="70"/>
      <c r="C24" s="67"/>
      <c r="D24" s="68">
        <f>$C$18*C24</f>
        <v>0</v>
      </c>
    </row>
    <row r="25" spans="2:4" ht="35" customHeight="1" thickBot="1" x14ac:dyDescent="0.25">
      <c r="B25" s="71"/>
      <c r="C25" s="67"/>
      <c r="D25" s="68">
        <f>$C$18*C25</f>
        <v>0</v>
      </c>
    </row>
    <row r="26" spans="2:4" ht="16" thickBot="1" x14ac:dyDescent="0.25"/>
    <row r="27" spans="2:4" x14ac:dyDescent="0.2">
      <c r="B27" s="269" t="s">
        <v>298</v>
      </c>
      <c r="C27" s="270"/>
      <c r="D27" s="271"/>
    </row>
    <row r="28" spans="2:4" ht="16" thickBot="1" x14ac:dyDescent="0.25">
      <c r="B28" s="266"/>
      <c r="C28" s="267"/>
      <c r="D28" s="268"/>
    </row>
    <row r="29" spans="2:4" x14ac:dyDescent="0.2">
      <c r="B29" s="62" t="s">
        <v>292</v>
      </c>
      <c r="C29" s="264">
        <f>SUM('1) Budget Table'!D99:E99,'1) Budget Table'!D109:E109,'1) Budget Table'!D119:E119,'1) Budget Table'!D129:E129)</f>
        <v>0</v>
      </c>
      <c r="D29" s="265"/>
    </row>
    <row r="30" spans="2:4" x14ac:dyDescent="0.2">
      <c r="B30" s="62" t="s">
        <v>293</v>
      </c>
      <c r="C30" s="272">
        <f>SUM(D32:D36)</f>
        <v>0</v>
      </c>
      <c r="D30" s="273"/>
    </row>
    <row r="31" spans="2:4" x14ac:dyDescent="0.2">
      <c r="B31" s="63" t="s">
        <v>294</v>
      </c>
      <c r="C31" s="64" t="s">
        <v>295</v>
      </c>
      <c r="D31" s="65" t="s">
        <v>296</v>
      </c>
    </row>
    <row r="32" spans="2:4" ht="35" customHeight="1" x14ac:dyDescent="0.2">
      <c r="B32" s="66"/>
      <c r="C32" s="67"/>
      <c r="D32" s="68">
        <f>$C$29*C32</f>
        <v>0</v>
      </c>
    </row>
    <row r="33" spans="2:4" ht="35" customHeight="1" x14ac:dyDescent="0.2">
      <c r="B33" s="69"/>
      <c r="C33" s="67"/>
      <c r="D33" s="68">
        <f>$C$29*C33</f>
        <v>0</v>
      </c>
    </row>
    <row r="34" spans="2:4" ht="35" customHeight="1" x14ac:dyDescent="0.2">
      <c r="B34" s="70"/>
      <c r="C34" s="67"/>
      <c r="D34" s="68">
        <f>$C$29*C34</f>
        <v>0</v>
      </c>
    </row>
    <row r="35" spans="2:4" ht="35" customHeight="1" x14ac:dyDescent="0.2">
      <c r="B35" s="70"/>
      <c r="C35" s="67"/>
      <c r="D35" s="68">
        <f>$C$29*C35</f>
        <v>0</v>
      </c>
    </row>
    <row r="36" spans="2:4" ht="35" customHeight="1" thickBot="1" x14ac:dyDescent="0.25">
      <c r="B36" s="71"/>
      <c r="C36" s="67"/>
      <c r="D36" s="68">
        <f>$C$29*C36</f>
        <v>0</v>
      </c>
    </row>
    <row r="37" spans="2:4" ht="16" thickBot="1" x14ac:dyDescent="0.25"/>
    <row r="38" spans="2:4" x14ac:dyDescent="0.2">
      <c r="B38" s="269" t="s">
        <v>299</v>
      </c>
      <c r="C38" s="270"/>
      <c r="D38" s="271"/>
    </row>
    <row r="39" spans="2:4" ht="16" thickBot="1" x14ac:dyDescent="0.25">
      <c r="B39" s="266"/>
      <c r="C39" s="267"/>
      <c r="D39" s="268"/>
    </row>
    <row r="40" spans="2:4" x14ac:dyDescent="0.2">
      <c r="B40" s="62" t="s">
        <v>292</v>
      </c>
      <c r="C40" s="264">
        <f>SUM('1) Budget Table'!D141:E141,'1) Budget Table'!D151:E151,'1) Budget Table'!D161:E161,'1) Budget Table'!D171:E171)</f>
        <v>0</v>
      </c>
      <c r="D40" s="265"/>
    </row>
    <row r="41" spans="2:4" x14ac:dyDescent="0.2">
      <c r="B41" s="62" t="s">
        <v>293</v>
      </c>
      <c r="C41" s="272">
        <f>SUM(D43:D47)</f>
        <v>0</v>
      </c>
      <c r="D41" s="273"/>
    </row>
    <row r="42" spans="2:4" x14ac:dyDescent="0.2">
      <c r="B42" s="63" t="s">
        <v>294</v>
      </c>
      <c r="C42" s="64" t="s">
        <v>295</v>
      </c>
      <c r="D42" s="65" t="s">
        <v>296</v>
      </c>
    </row>
    <row r="43" spans="2:4" ht="35" customHeight="1" x14ac:dyDescent="0.2">
      <c r="B43" s="66"/>
      <c r="C43" s="67"/>
      <c r="D43" s="68">
        <f>$C$40*C43</f>
        <v>0</v>
      </c>
    </row>
    <row r="44" spans="2:4" ht="35" customHeight="1" x14ac:dyDescent="0.2">
      <c r="B44" s="69"/>
      <c r="C44" s="67"/>
      <c r="D44" s="68">
        <f>$C$40*C44</f>
        <v>0</v>
      </c>
    </row>
    <row r="45" spans="2:4" ht="35" customHeight="1" x14ac:dyDescent="0.2">
      <c r="B45" s="70"/>
      <c r="C45" s="67"/>
      <c r="D45" s="68">
        <f>$C$40*C45</f>
        <v>0</v>
      </c>
    </row>
    <row r="46" spans="2:4" ht="35" customHeight="1" x14ac:dyDescent="0.2">
      <c r="B46" s="70"/>
      <c r="C46" s="67"/>
      <c r="D46" s="68">
        <f>$C$40*C46</f>
        <v>0</v>
      </c>
    </row>
    <row r="47" spans="2:4" ht="35" customHeight="1" thickBot="1" x14ac:dyDescent="0.25">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zoomScale="80" zoomScaleNormal="80" workbookViewId="0">
      <selection activeCell="C11" sqref="C11"/>
    </sheetView>
  </sheetViews>
  <sheetFormatPr baseColWidth="10" defaultColWidth="8.83203125" defaultRowHeight="15" x14ac:dyDescent="0.2"/>
  <cols>
    <col min="1" max="1" width="12.5" customWidth="1"/>
    <col min="2" max="2" width="20.5" customWidth="1"/>
    <col min="3" max="4" width="25.5" customWidth="1"/>
    <col min="5" max="5" width="24.5" customWidth="1"/>
    <col min="6" max="6" width="18.5" customWidth="1"/>
    <col min="7" max="7" width="21.6640625" customWidth="1"/>
    <col min="8" max="9" width="15.83203125" bestFit="1" customWidth="1"/>
    <col min="10" max="10" width="11.1640625" bestFit="1" customWidth="1"/>
  </cols>
  <sheetData>
    <row r="1" spans="2:8" ht="16" thickBot="1" x14ac:dyDescent="0.25"/>
    <row r="2" spans="2:8" s="56" customFormat="1" ht="16" x14ac:dyDescent="0.2">
      <c r="B2" s="277" t="s">
        <v>300</v>
      </c>
      <c r="C2" s="278"/>
      <c r="D2" s="278"/>
      <c r="E2" s="279"/>
      <c r="F2" s="201"/>
      <c r="G2" s="201"/>
      <c r="H2" s="201"/>
    </row>
    <row r="3" spans="2:8" s="56" customFormat="1" ht="17" thickBot="1" x14ac:dyDescent="0.25">
      <c r="B3" s="280"/>
      <c r="C3" s="281"/>
      <c r="D3" s="281"/>
      <c r="E3" s="282"/>
      <c r="F3" s="201"/>
      <c r="G3" s="201"/>
      <c r="H3" s="201"/>
    </row>
    <row r="4" spans="2:8" s="56" customFormat="1" ht="17" thickBot="1" x14ac:dyDescent="0.25">
      <c r="B4" s="201"/>
      <c r="C4" s="201"/>
      <c r="D4" s="201"/>
      <c r="E4" s="201"/>
      <c r="F4" s="201"/>
      <c r="G4" s="201"/>
      <c r="H4" s="201"/>
    </row>
    <row r="5" spans="2:8" s="56" customFormat="1" ht="17" thickBot="1" x14ac:dyDescent="0.25">
      <c r="B5" s="255" t="s">
        <v>241</v>
      </c>
      <c r="C5" s="256"/>
      <c r="D5" s="256"/>
      <c r="E5" s="257"/>
      <c r="F5" s="201"/>
      <c r="G5" s="201"/>
      <c r="H5" s="201"/>
    </row>
    <row r="6" spans="2:8" s="56" customFormat="1" ht="16" x14ac:dyDescent="0.2">
      <c r="B6" s="54"/>
      <c r="C6" s="283" t="str">
        <f>'1) Budget Table'!D4</f>
        <v>UNCDF</v>
      </c>
      <c r="D6" s="283" t="str">
        <f>'1) Budget Table'!E4</f>
        <v>ILO</v>
      </c>
      <c r="E6" s="254" t="s">
        <v>241</v>
      </c>
      <c r="F6" s="201"/>
      <c r="G6" s="201"/>
      <c r="H6" s="201"/>
    </row>
    <row r="7" spans="2:8" s="56" customFormat="1" ht="16" x14ac:dyDescent="0.2">
      <c r="B7" s="54"/>
      <c r="C7" s="284"/>
      <c r="D7" s="284"/>
      <c r="E7" s="226"/>
      <c r="F7" s="201"/>
      <c r="G7" s="201"/>
      <c r="H7" s="201"/>
    </row>
    <row r="8" spans="2:8" s="56" customFormat="1" ht="34" x14ac:dyDescent="0.2">
      <c r="B8" s="11" t="s">
        <v>261</v>
      </c>
      <c r="C8" s="190">
        <f>'2) By Category'!D199</f>
        <v>100500</v>
      </c>
      <c r="D8" s="190">
        <f>'2) By Category'!E199</f>
        <v>85000</v>
      </c>
      <c r="E8" s="52">
        <f t="shared" ref="E8:E15" si="0">SUM(C8:D8)</f>
        <v>185500</v>
      </c>
      <c r="F8" s="201"/>
      <c r="G8" s="201"/>
      <c r="H8" s="201"/>
    </row>
    <row r="9" spans="2:8" s="56" customFormat="1" ht="51" x14ac:dyDescent="0.2">
      <c r="B9" s="11" t="s">
        <v>262</v>
      </c>
      <c r="C9" s="190">
        <f>'2) By Category'!D200</f>
        <v>20000</v>
      </c>
      <c r="D9" s="190">
        <f>'2) By Category'!E200</f>
        <v>0</v>
      </c>
      <c r="E9" s="53">
        <f t="shared" si="0"/>
        <v>20000</v>
      </c>
      <c r="F9" s="201"/>
      <c r="G9" s="201"/>
      <c r="H9" s="201"/>
    </row>
    <row r="10" spans="2:8" s="56" customFormat="1" ht="68" x14ac:dyDescent="0.2">
      <c r="B10" s="11" t="s">
        <v>263</v>
      </c>
      <c r="C10" s="190">
        <f>'2) By Category'!D201</f>
        <v>0</v>
      </c>
      <c r="D10" s="190">
        <f>'2) By Category'!E201</f>
        <v>5000</v>
      </c>
      <c r="E10" s="53">
        <f t="shared" si="0"/>
        <v>5000</v>
      </c>
      <c r="F10" s="201"/>
      <c r="G10" s="201"/>
      <c r="H10" s="202"/>
    </row>
    <row r="11" spans="2:8" s="56" customFormat="1" ht="17" x14ac:dyDescent="0.2">
      <c r="B11" s="15" t="s">
        <v>264</v>
      </c>
      <c r="C11" s="190">
        <f>'2) By Category'!D202</f>
        <v>464000</v>
      </c>
      <c r="D11" s="190">
        <f>'2) By Category'!E202</f>
        <v>429000</v>
      </c>
      <c r="E11" s="53">
        <f t="shared" si="0"/>
        <v>893000</v>
      </c>
      <c r="F11" s="201"/>
      <c r="G11" s="201"/>
      <c r="H11" s="201"/>
    </row>
    <row r="12" spans="2:8" s="56" customFormat="1" ht="17" x14ac:dyDescent="0.2">
      <c r="B12" s="11" t="s">
        <v>265</v>
      </c>
      <c r="C12" s="190">
        <f>'2) By Category'!D203</f>
        <v>0</v>
      </c>
      <c r="D12" s="190">
        <f>'2) By Category'!E203</f>
        <v>25000</v>
      </c>
      <c r="E12" s="53">
        <f t="shared" si="0"/>
        <v>25000</v>
      </c>
      <c r="F12" s="201"/>
      <c r="G12" s="201"/>
      <c r="H12" s="201"/>
    </row>
    <row r="13" spans="2:8" s="56" customFormat="1" ht="34" x14ac:dyDescent="0.2">
      <c r="B13" s="11" t="s">
        <v>266</v>
      </c>
      <c r="C13" s="190">
        <f>'2) By Category'!D204</f>
        <v>187500</v>
      </c>
      <c r="D13" s="190">
        <f>'2) By Category'!E204</f>
        <v>0</v>
      </c>
      <c r="E13" s="53">
        <f t="shared" si="0"/>
        <v>187500</v>
      </c>
      <c r="F13" s="201"/>
      <c r="G13" s="201"/>
      <c r="H13" s="201"/>
    </row>
    <row r="14" spans="2:8" s="56" customFormat="1" ht="35" thickBot="1" x14ac:dyDescent="0.25">
      <c r="B14" s="105" t="s">
        <v>267</v>
      </c>
      <c r="C14" s="197">
        <f>'2) By Category'!D205</f>
        <v>40000</v>
      </c>
      <c r="D14" s="197">
        <f>'2) By Category'!E205</f>
        <v>45000</v>
      </c>
      <c r="E14" s="106">
        <f t="shared" si="0"/>
        <v>85000</v>
      </c>
      <c r="F14" s="201"/>
      <c r="G14" s="201"/>
      <c r="H14" s="201"/>
    </row>
    <row r="15" spans="2:8" s="56" customFormat="1" ht="30" customHeight="1" x14ac:dyDescent="0.2">
      <c r="B15" s="203" t="s">
        <v>301</v>
      </c>
      <c r="C15" s="107">
        <f>SUM(C8:C14)</f>
        <v>812000</v>
      </c>
      <c r="D15" s="107">
        <f>SUM(D8:D14)</f>
        <v>589000</v>
      </c>
      <c r="E15" s="108">
        <f t="shared" si="0"/>
        <v>1401000</v>
      </c>
      <c r="F15" s="201"/>
      <c r="G15" s="201"/>
      <c r="H15" s="201"/>
    </row>
    <row r="16" spans="2:8" s="56" customFormat="1" ht="19.5" customHeight="1" x14ac:dyDescent="0.2">
      <c r="B16" s="193" t="s">
        <v>280</v>
      </c>
      <c r="C16" s="109">
        <f>C15*0.07</f>
        <v>56840.000000000007</v>
      </c>
      <c r="D16" s="109">
        <f>D15*0.07</f>
        <v>41230.000000000007</v>
      </c>
      <c r="E16" s="109">
        <f t="shared" ref="E16" si="1">E15*0.07</f>
        <v>98070.000000000015</v>
      </c>
      <c r="F16" s="201"/>
      <c r="G16" s="201"/>
      <c r="H16" s="201"/>
    </row>
    <row r="17" spans="2:6" s="56" customFormat="1" ht="25.5" customHeight="1" thickBot="1" x14ac:dyDescent="0.25">
      <c r="B17" s="110" t="s">
        <v>7</v>
      </c>
      <c r="C17" s="111">
        <f>C15+C16</f>
        <v>868840</v>
      </c>
      <c r="D17" s="111">
        <f>D15+D16</f>
        <v>630230</v>
      </c>
      <c r="E17" s="111">
        <f t="shared" ref="E17" si="2">E15+E16</f>
        <v>1499070</v>
      </c>
      <c r="F17" s="201"/>
    </row>
    <row r="18" spans="2:6" s="56" customFormat="1" ht="17" thickBot="1" x14ac:dyDescent="0.25">
      <c r="B18" s="201"/>
      <c r="C18" s="201"/>
      <c r="D18" s="201"/>
      <c r="E18" s="201"/>
      <c r="F18" s="201"/>
    </row>
    <row r="19" spans="2:6" s="56" customFormat="1" ht="15.75" customHeight="1" x14ac:dyDescent="0.2">
      <c r="B19" s="285" t="s">
        <v>244</v>
      </c>
      <c r="C19" s="286"/>
      <c r="D19" s="286"/>
      <c r="E19" s="287"/>
      <c r="F19" s="204"/>
    </row>
    <row r="20" spans="2:6" ht="15.75" customHeight="1" x14ac:dyDescent="0.2">
      <c r="B20" s="288"/>
      <c r="C20" s="223" t="str">
        <f>'1) Budget Table'!D4</f>
        <v>UNCDF</v>
      </c>
      <c r="D20" s="223" t="str">
        <f>'1) Budget Table'!E4</f>
        <v>ILO</v>
      </c>
      <c r="E20" s="223" t="s">
        <v>281</v>
      </c>
      <c r="F20" s="225" t="s">
        <v>245</v>
      </c>
    </row>
    <row r="21" spans="2:6" ht="15.75" customHeight="1" x14ac:dyDescent="0.2">
      <c r="B21" s="289"/>
      <c r="C21" s="224"/>
      <c r="D21" s="224"/>
      <c r="E21" s="224"/>
      <c r="F21" s="226"/>
    </row>
    <row r="22" spans="2:6" ht="23.25" customHeight="1" x14ac:dyDescent="0.2">
      <c r="B22" s="14" t="s">
        <v>246</v>
      </c>
      <c r="C22" s="205">
        <f>'1) Budget Table'!D197</f>
        <v>608188</v>
      </c>
      <c r="D22" s="205">
        <f>'1) Budget Table'!E197</f>
        <v>441161</v>
      </c>
      <c r="E22" s="129">
        <f>'1) Budget Table'!F197</f>
        <v>1049349</v>
      </c>
      <c r="F22" s="6">
        <f>'1) Budget Table'!G197</f>
        <v>0.7</v>
      </c>
    </row>
    <row r="23" spans="2:6" ht="24.75" customHeight="1" x14ac:dyDescent="0.2">
      <c r="B23" s="14" t="s">
        <v>247</v>
      </c>
      <c r="C23" s="205">
        <f>'1) Budget Table'!D198</f>
        <v>260652</v>
      </c>
      <c r="D23" s="205">
        <f>'1) Budget Table'!E198</f>
        <v>189069</v>
      </c>
      <c r="E23" s="129">
        <f>'1) Budget Table'!F198</f>
        <v>449721</v>
      </c>
      <c r="F23" s="6">
        <f>'1) Budget Table'!G198</f>
        <v>0.3</v>
      </c>
    </row>
    <row r="24" spans="2:6" ht="24.75" customHeight="1" x14ac:dyDescent="0.2">
      <c r="B24" s="14" t="s">
        <v>302</v>
      </c>
      <c r="C24" s="205">
        <f>'1) Budget Table'!D199</f>
        <v>0</v>
      </c>
      <c r="D24" s="205">
        <f>'1) Budget Table'!E199</f>
        <v>0</v>
      </c>
      <c r="E24" s="129">
        <f>'1) Budget Table'!F199</f>
        <v>0</v>
      </c>
      <c r="F24" s="6">
        <f>'1) Budget Table'!G199</f>
        <v>0</v>
      </c>
    </row>
    <row r="25" spans="2:6" ht="18" thickBot="1" x14ac:dyDescent="0.25">
      <c r="B25" s="7" t="s">
        <v>281</v>
      </c>
      <c r="C25" s="128">
        <f>'1) Budget Table'!D200</f>
        <v>868840</v>
      </c>
      <c r="D25" s="128">
        <f>'1) Budget Table'!E200</f>
        <v>630230</v>
      </c>
      <c r="E25" s="130">
        <f>'1) Budget Table'!F200</f>
        <v>1499070</v>
      </c>
      <c r="F25" s="131"/>
    </row>
  </sheetData>
  <sheetProtection sheet="1" objects="1" scenarios="1" formatCells="0" formatColumns="0" formatRows="0"/>
  <mergeCells count="11">
    <mergeCell ref="F20:F21"/>
    <mergeCell ref="B2:E3"/>
    <mergeCell ref="C6:C7"/>
    <mergeCell ref="D6:D7"/>
    <mergeCell ref="C20:C21"/>
    <mergeCell ref="D20:D21"/>
    <mergeCell ref="B19:E19"/>
    <mergeCell ref="B5:E5"/>
    <mergeCell ref="E6:E7"/>
    <mergeCell ref="B20:B21"/>
    <mergeCell ref="E20:E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C7 C20:C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Table'!$F$191</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3203125" defaultRowHeight="15" x14ac:dyDescent="0.2"/>
  <sheetData>
    <row r="1" spans="1:1" x14ac:dyDescent="0.2">
      <c r="A1" s="100">
        <v>0</v>
      </c>
    </row>
    <row r="2" spans="1:1" x14ac:dyDescent="0.2">
      <c r="A2" s="100">
        <v>0.2</v>
      </c>
    </row>
    <row r="3" spans="1:1" x14ac:dyDescent="0.2">
      <c r="A3" s="100">
        <v>0.4</v>
      </c>
    </row>
    <row r="4" spans="1:1" x14ac:dyDescent="0.2">
      <c r="A4" s="100">
        <v>0.6</v>
      </c>
    </row>
    <row r="5" spans="1:1" x14ac:dyDescent="0.2">
      <c r="A5" s="100">
        <v>0.8</v>
      </c>
    </row>
    <row r="6" spans="1:1" x14ac:dyDescent="0.2">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3203125" defaultRowHeight="15" x14ac:dyDescent="0.2"/>
  <sheetData>
    <row r="1" spans="1:2" x14ac:dyDescent="0.2">
      <c r="A1" s="57" t="s">
        <v>303</v>
      </c>
      <c r="B1" s="58" t="s">
        <v>304</v>
      </c>
    </row>
    <row r="2" spans="1:2" x14ac:dyDescent="0.2">
      <c r="A2" s="59" t="s">
        <v>305</v>
      </c>
      <c r="B2" s="60" t="s">
        <v>306</v>
      </c>
    </row>
    <row r="3" spans="1:2" x14ac:dyDescent="0.2">
      <c r="A3" s="59" t="s">
        <v>307</v>
      </c>
      <c r="B3" s="60" t="s">
        <v>308</v>
      </c>
    </row>
    <row r="4" spans="1:2" x14ac:dyDescent="0.2">
      <c r="A4" s="59" t="s">
        <v>309</v>
      </c>
      <c r="B4" s="60" t="s">
        <v>310</v>
      </c>
    </row>
    <row r="5" spans="1:2" x14ac:dyDescent="0.2">
      <c r="A5" s="59" t="s">
        <v>311</v>
      </c>
      <c r="B5" s="60" t="s">
        <v>312</v>
      </c>
    </row>
    <row r="6" spans="1:2" x14ac:dyDescent="0.2">
      <c r="A6" s="59" t="s">
        <v>313</v>
      </c>
      <c r="B6" s="60" t="s">
        <v>314</v>
      </c>
    </row>
    <row r="7" spans="1:2" x14ac:dyDescent="0.2">
      <c r="A7" s="59" t="s">
        <v>315</v>
      </c>
      <c r="B7" s="60" t="s">
        <v>316</v>
      </c>
    </row>
    <row r="8" spans="1:2" x14ac:dyDescent="0.2">
      <c r="A8" s="59" t="s">
        <v>317</v>
      </c>
      <c r="B8" s="60" t="s">
        <v>318</v>
      </c>
    </row>
    <row r="9" spans="1:2" x14ac:dyDescent="0.2">
      <c r="A9" s="59" t="s">
        <v>319</v>
      </c>
      <c r="B9" s="60" t="s">
        <v>320</v>
      </c>
    </row>
    <row r="10" spans="1:2" x14ac:dyDescent="0.2">
      <c r="A10" s="59" t="s">
        <v>321</v>
      </c>
      <c r="B10" s="60" t="s">
        <v>322</v>
      </c>
    </row>
    <row r="11" spans="1:2" x14ac:dyDescent="0.2">
      <c r="A11" s="59" t="s">
        <v>323</v>
      </c>
      <c r="B11" s="60" t="s">
        <v>324</v>
      </c>
    </row>
    <row r="12" spans="1:2" x14ac:dyDescent="0.2">
      <c r="A12" s="59" t="s">
        <v>325</v>
      </c>
      <c r="B12" s="60" t="s">
        <v>326</v>
      </c>
    </row>
    <row r="13" spans="1:2" x14ac:dyDescent="0.2">
      <c r="A13" s="59" t="s">
        <v>327</v>
      </c>
      <c r="B13" s="60" t="s">
        <v>328</v>
      </c>
    </row>
    <row r="14" spans="1:2" x14ac:dyDescent="0.2">
      <c r="A14" s="59" t="s">
        <v>329</v>
      </c>
      <c r="B14" s="60" t="s">
        <v>330</v>
      </c>
    </row>
    <row r="15" spans="1:2" x14ac:dyDescent="0.2">
      <c r="A15" s="59" t="s">
        <v>331</v>
      </c>
      <c r="B15" s="60" t="s">
        <v>332</v>
      </c>
    </row>
    <row r="16" spans="1:2" x14ac:dyDescent="0.2">
      <c r="A16" s="59" t="s">
        <v>333</v>
      </c>
      <c r="B16" s="60" t="s">
        <v>334</v>
      </c>
    </row>
    <row r="17" spans="1:2" x14ac:dyDescent="0.2">
      <c r="A17" s="59" t="s">
        <v>335</v>
      </c>
      <c r="B17" s="60" t="s">
        <v>336</v>
      </c>
    </row>
    <row r="18" spans="1:2" x14ac:dyDescent="0.2">
      <c r="A18" s="59" t="s">
        <v>337</v>
      </c>
      <c r="B18" s="60" t="s">
        <v>338</v>
      </c>
    </row>
    <row r="19" spans="1:2" x14ac:dyDescent="0.2">
      <c r="A19" s="59" t="s">
        <v>339</v>
      </c>
      <c r="B19" s="60" t="s">
        <v>340</v>
      </c>
    </row>
    <row r="20" spans="1:2" x14ac:dyDescent="0.2">
      <c r="A20" s="59" t="s">
        <v>341</v>
      </c>
      <c r="B20" s="60" t="s">
        <v>342</v>
      </c>
    </row>
    <row r="21" spans="1:2" x14ac:dyDescent="0.2">
      <c r="A21" s="59" t="s">
        <v>343</v>
      </c>
      <c r="B21" s="60" t="s">
        <v>344</v>
      </c>
    </row>
    <row r="22" spans="1:2" x14ac:dyDescent="0.2">
      <c r="A22" s="59" t="s">
        <v>345</v>
      </c>
      <c r="B22" s="60" t="s">
        <v>346</v>
      </c>
    </row>
    <row r="23" spans="1:2" x14ac:dyDescent="0.2">
      <c r="A23" s="59" t="s">
        <v>347</v>
      </c>
      <c r="B23" s="60" t="s">
        <v>348</v>
      </c>
    </row>
    <row r="24" spans="1:2" x14ac:dyDescent="0.2">
      <c r="A24" s="59" t="s">
        <v>349</v>
      </c>
      <c r="B24" s="60" t="s">
        <v>350</v>
      </c>
    </row>
    <row r="25" spans="1:2" x14ac:dyDescent="0.2">
      <c r="A25" s="59" t="s">
        <v>351</v>
      </c>
      <c r="B25" s="60" t="s">
        <v>352</v>
      </c>
    </row>
    <row r="26" spans="1:2" x14ac:dyDescent="0.2">
      <c r="A26" s="59" t="s">
        <v>353</v>
      </c>
      <c r="B26" s="60" t="s">
        <v>354</v>
      </c>
    </row>
    <row r="27" spans="1:2" x14ac:dyDescent="0.2">
      <c r="A27" s="59" t="s">
        <v>355</v>
      </c>
      <c r="B27" s="60" t="s">
        <v>356</v>
      </c>
    </row>
    <row r="28" spans="1:2" x14ac:dyDescent="0.2">
      <c r="A28" s="59" t="s">
        <v>357</v>
      </c>
      <c r="B28" s="60" t="s">
        <v>358</v>
      </c>
    </row>
    <row r="29" spans="1:2" x14ac:dyDescent="0.2">
      <c r="A29" s="59" t="s">
        <v>359</v>
      </c>
      <c r="B29" s="60" t="s">
        <v>360</v>
      </c>
    </row>
    <row r="30" spans="1:2" x14ac:dyDescent="0.2">
      <c r="A30" s="59" t="s">
        <v>361</v>
      </c>
      <c r="B30" s="60" t="s">
        <v>362</v>
      </c>
    </row>
    <row r="31" spans="1:2" x14ac:dyDescent="0.2">
      <c r="A31" s="59" t="s">
        <v>363</v>
      </c>
      <c r="B31" s="60" t="s">
        <v>364</v>
      </c>
    </row>
    <row r="32" spans="1:2" x14ac:dyDescent="0.2">
      <c r="A32" s="59" t="s">
        <v>365</v>
      </c>
      <c r="B32" s="60" t="s">
        <v>366</v>
      </c>
    </row>
    <row r="33" spans="1:2" x14ac:dyDescent="0.2">
      <c r="A33" s="59" t="s">
        <v>367</v>
      </c>
      <c r="B33" s="60" t="s">
        <v>368</v>
      </c>
    </row>
    <row r="34" spans="1:2" x14ac:dyDescent="0.2">
      <c r="A34" s="59" t="s">
        <v>369</v>
      </c>
      <c r="B34" s="60" t="s">
        <v>370</v>
      </c>
    </row>
    <row r="35" spans="1:2" x14ac:dyDescent="0.2">
      <c r="A35" s="59" t="s">
        <v>371</v>
      </c>
      <c r="B35" s="60" t="s">
        <v>372</v>
      </c>
    </row>
    <row r="36" spans="1:2" x14ac:dyDescent="0.2">
      <c r="A36" s="59" t="s">
        <v>373</v>
      </c>
      <c r="B36" s="60" t="s">
        <v>374</v>
      </c>
    </row>
    <row r="37" spans="1:2" x14ac:dyDescent="0.2">
      <c r="A37" s="59" t="s">
        <v>375</v>
      </c>
      <c r="B37" s="60" t="s">
        <v>376</v>
      </c>
    </row>
    <row r="38" spans="1:2" x14ac:dyDescent="0.2">
      <c r="A38" s="59" t="s">
        <v>377</v>
      </c>
      <c r="B38" s="60" t="s">
        <v>378</v>
      </c>
    </row>
    <row r="39" spans="1:2" x14ac:dyDescent="0.2">
      <c r="A39" s="59" t="s">
        <v>379</v>
      </c>
      <c r="B39" s="60" t="s">
        <v>380</v>
      </c>
    </row>
    <row r="40" spans="1:2" x14ac:dyDescent="0.2">
      <c r="A40" s="59" t="s">
        <v>381</v>
      </c>
      <c r="B40" s="60" t="s">
        <v>382</v>
      </c>
    </row>
    <row r="41" spans="1:2" x14ac:dyDescent="0.2">
      <c r="A41" s="59" t="s">
        <v>383</v>
      </c>
      <c r="B41" s="60" t="s">
        <v>384</v>
      </c>
    </row>
    <row r="42" spans="1:2" x14ac:dyDescent="0.2">
      <c r="A42" s="59" t="s">
        <v>385</v>
      </c>
      <c r="B42" s="60" t="s">
        <v>386</v>
      </c>
    </row>
    <row r="43" spans="1:2" x14ac:dyDescent="0.2">
      <c r="A43" s="59" t="s">
        <v>387</v>
      </c>
      <c r="B43" s="60" t="s">
        <v>388</v>
      </c>
    </row>
    <row r="44" spans="1:2" x14ac:dyDescent="0.2">
      <c r="A44" s="59" t="s">
        <v>389</v>
      </c>
      <c r="B44" s="60" t="s">
        <v>390</v>
      </c>
    </row>
    <row r="45" spans="1:2" x14ac:dyDescent="0.2">
      <c r="A45" s="59" t="s">
        <v>391</v>
      </c>
      <c r="B45" s="60" t="s">
        <v>392</v>
      </c>
    </row>
    <row r="46" spans="1:2" x14ac:dyDescent="0.2">
      <c r="A46" s="59" t="s">
        <v>393</v>
      </c>
      <c r="B46" s="60" t="s">
        <v>394</v>
      </c>
    </row>
    <row r="47" spans="1:2" x14ac:dyDescent="0.2">
      <c r="A47" s="59" t="s">
        <v>395</v>
      </c>
      <c r="B47" s="60" t="s">
        <v>396</v>
      </c>
    </row>
    <row r="48" spans="1:2" x14ac:dyDescent="0.2">
      <c r="A48" s="59" t="s">
        <v>397</v>
      </c>
      <c r="B48" s="60" t="s">
        <v>398</v>
      </c>
    </row>
    <row r="49" spans="1:2" x14ac:dyDescent="0.2">
      <c r="A49" s="59" t="s">
        <v>399</v>
      </c>
      <c r="B49" s="60" t="s">
        <v>400</v>
      </c>
    </row>
    <row r="50" spans="1:2" x14ac:dyDescent="0.2">
      <c r="A50" s="59" t="s">
        <v>401</v>
      </c>
      <c r="B50" s="60" t="s">
        <v>402</v>
      </c>
    </row>
    <row r="51" spans="1:2" x14ac:dyDescent="0.2">
      <c r="A51" s="59" t="s">
        <v>403</v>
      </c>
      <c r="B51" s="60" t="s">
        <v>404</v>
      </c>
    </row>
    <row r="52" spans="1:2" x14ac:dyDescent="0.2">
      <c r="A52" s="59" t="s">
        <v>405</v>
      </c>
      <c r="B52" s="60" t="s">
        <v>406</v>
      </c>
    </row>
    <row r="53" spans="1:2" x14ac:dyDescent="0.2">
      <c r="A53" s="59" t="s">
        <v>407</v>
      </c>
      <c r="B53" s="60" t="s">
        <v>408</v>
      </c>
    </row>
    <row r="54" spans="1:2" x14ac:dyDescent="0.2">
      <c r="A54" s="59" t="s">
        <v>409</v>
      </c>
      <c r="B54" s="60" t="s">
        <v>410</v>
      </c>
    </row>
    <row r="55" spans="1:2" x14ac:dyDescent="0.2">
      <c r="A55" s="59" t="s">
        <v>411</v>
      </c>
      <c r="B55" s="60" t="s">
        <v>412</v>
      </c>
    </row>
    <row r="56" spans="1:2" x14ac:dyDescent="0.2">
      <c r="A56" s="59" t="s">
        <v>413</v>
      </c>
      <c r="B56" s="60" t="s">
        <v>414</v>
      </c>
    </row>
    <row r="57" spans="1:2" x14ac:dyDescent="0.2">
      <c r="A57" s="59" t="s">
        <v>415</v>
      </c>
      <c r="B57" s="60" t="s">
        <v>416</v>
      </c>
    </row>
    <row r="58" spans="1:2" x14ac:dyDescent="0.2">
      <c r="A58" s="59" t="s">
        <v>417</v>
      </c>
      <c r="B58" s="60" t="s">
        <v>418</v>
      </c>
    </row>
    <row r="59" spans="1:2" x14ac:dyDescent="0.2">
      <c r="A59" s="59" t="s">
        <v>419</v>
      </c>
      <c r="B59" s="60" t="s">
        <v>420</v>
      </c>
    </row>
    <row r="60" spans="1:2" x14ac:dyDescent="0.2">
      <c r="A60" s="59" t="s">
        <v>421</v>
      </c>
      <c r="B60" s="60" t="s">
        <v>422</v>
      </c>
    </row>
    <row r="61" spans="1:2" x14ac:dyDescent="0.2">
      <c r="A61" s="59" t="s">
        <v>423</v>
      </c>
      <c r="B61" s="60" t="s">
        <v>424</v>
      </c>
    </row>
    <row r="62" spans="1:2" x14ac:dyDescent="0.2">
      <c r="A62" s="59" t="s">
        <v>425</v>
      </c>
      <c r="B62" s="60" t="s">
        <v>426</v>
      </c>
    </row>
    <row r="63" spans="1:2" x14ac:dyDescent="0.2">
      <c r="A63" s="59" t="s">
        <v>427</v>
      </c>
      <c r="B63" s="60" t="s">
        <v>428</v>
      </c>
    </row>
    <row r="64" spans="1:2" x14ac:dyDescent="0.2">
      <c r="A64" s="59" t="s">
        <v>429</v>
      </c>
      <c r="B64" s="60" t="s">
        <v>430</v>
      </c>
    </row>
    <row r="65" spans="1:2" x14ac:dyDescent="0.2">
      <c r="A65" s="59" t="s">
        <v>431</v>
      </c>
      <c r="B65" s="60" t="s">
        <v>432</v>
      </c>
    </row>
    <row r="66" spans="1:2" x14ac:dyDescent="0.2">
      <c r="A66" s="59" t="s">
        <v>433</v>
      </c>
      <c r="B66" s="60" t="s">
        <v>434</v>
      </c>
    </row>
    <row r="67" spans="1:2" x14ac:dyDescent="0.2">
      <c r="A67" s="59" t="s">
        <v>435</v>
      </c>
      <c r="B67" s="60" t="s">
        <v>436</v>
      </c>
    </row>
    <row r="68" spans="1:2" x14ac:dyDescent="0.2">
      <c r="A68" s="59" t="s">
        <v>437</v>
      </c>
      <c r="B68" s="60" t="s">
        <v>438</v>
      </c>
    </row>
    <row r="69" spans="1:2" x14ac:dyDescent="0.2">
      <c r="A69" s="59" t="s">
        <v>439</v>
      </c>
      <c r="B69" s="60" t="s">
        <v>440</v>
      </c>
    </row>
    <row r="70" spans="1:2" x14ac:dyDescent="0.2">
      <c r="A70" s="59" t="s">
        <v>441</v>
      </c>
      <c r="B70" s="60" t="s">
        <v>442</v>
      </c>
    </row>
    <row r="71" spans="1:2" x14ac:dyDescent="0.2">
      <c r="A71" s="59" t="s">
        <v>443</v>
      </c>
      <c r="B71" s="60" t="s">
        <v>444</v>
      </c>
    </row>
    <row r="72" spans="1:2" x14ac:dyDescent="0.2">
      <c r="A72" s="59" t="s">
        <v>445</v>
      </c>
      <c r="B72" s="60" t="s">
        <v>446</v>
      </c>
    </row>
    <row r="73" spans="1:2" x14ac:dyDescent="0.2">
      <c r="A73" s="59" t="s">
        <v>447</v>
      </c>
      <c r="B73" s="60" t="s">
        <v>448</v>
      </c>
    </row>
    <row r="74" spans="1:2" x14ac:dyDescent="0.2">
      <c r="A74" s="59" t="s">
        <v>449</v>
      </c>
      <c r="B74" s="60" t="s">
        <v>450</v>
      </c>
    </row>
    <row r="75" spans="1:2" ht="16" x14ac:dyDescent="0.2">
      <c r="A75" s="59" t="s">
        <v>451</v>
      </c>
      <c r="B75" s="61" t="s">
        <v>452</v>
      </c>
    </row>
    <row r="76" spans="1:2" ht="16" x14ac:dyDescent="0.2">
      <c r="A76" s="59" t="s">
        <v>453</v>
      </c>
      <c r="B76" s="61" t="s">
        <v>454</v>
      </c>
    </row>
    <row r="77" spans="1:2" ht="16" x14ac:dyDescent="0.2">
      <c r="A77" s="59" t="s">
        <v>455</v>
      </c>
      <c r="B77" s="61" t="s">
        <v>456</v>
      </c>
    </row>
    <row r="78" spans="1:2" ht="16" x14ac:dyDescent="0.2">
      <c r="A78" s="59" t="s">
        <v>457</v>
      </c>
      <c r="B78" s="61" t="s">
        <v>458</v>
      </c>
    </row>
    <row r="79" spans="1:2" ht="16" x14ac:dyDescent="0.2">
      <c r="A79" s="59" t="s">
        <v>459</v>
      </c>
      <c r="B79" s="61" t="s">
        <v>460</v>
      </c>
    </row>
    <row r="80" spans="1:2" ht="16" x14ac:dyDescent="0.2">
      <c r="A80" s="59" t="s">
        <v>461</v>
      </c>
      <c r="B80" s="61" t="s">
        <v>462</v>
      </c>
    </row>
    <row r="81" spans="1:2" ht="16" x14ac:dyDescent="0.2">
      <c r="A81" s="59" t="s">
        <v>463</v>
      </c>
      <c r="B81" s="61" t="s">
        <v>464</v>
      </c>
    </row>
    <row r="82" spans="1:2" ht="16" x14ac:dyDescent="0.2">
      <c r="A82" s="59" t="s">
        <v>465</v>
      </c>
      <c r="B82" s="61" t="s">
        <v>466</v>
      </c>
    </row>
    <row r="83" spans="1:2" ht="16" x14ac:dyDescent="0.2">
      <c r="A83" s="59" t="s">
        <v>467</v>
      </c>
      <c r="B83" s="61" t="s">
        <v>468</v>
      </c>
    </row>
    <row r="84" spans="1:2" ht="16" x14ac:dyDescent="0.2">
      <c r="A84" s="59" t="s">
        <v>469</v>
      </c>
      <c r="B84" s="61" t="s">
        <v>470</v>
      </c>
    </row>
    <row r="85" spans="1:2" ht="16" x14ac:dyDescent="0.2">
      <c r="A85" s="59" t="s">
        <v>471</v>
      </c>
      <c r="B85" s="61" t="s">
        <v>472</v>
      </c>
    </row>
    <row r="86" spans="1:2" ht="16" x14ac:dyDescent="0.2">
      <c r="A86" s="59" t="s">
        <v>473</v>
      </c>
      <c r="B86" s="61" t="s">
        <v>474</v>
      </c>
    </row>
    <row r="87" spans="1:2" ht="16" x14ac:dyDescent="0.2">
      <c r="A87" s="59" t="s">
        <v>475</v>
      </c>
      <c r="B87" s="61" t="s">
        <v>476</v>
      </c>
    </row>
    <row r="88" spans="1:2" ht="16" x14ac:dyDescent="0.2">
      <c r="A88" s="59" t="s">
        <v>477</v>
      </c>
      <c r="B88" s="61" t="s">
        <v>478</v>
      </c>
    </row>
    <row r="89" spans="1:2" ht="16" x14ac:dyDescent="0.2">
      <c r="A89" s="59" t="s">
        <v>479</v>
      </c>
      <c r="B89" s="61" t="s">
        <v>480</v>
      </c>
    </row>
    <row r="90" spans="1:2" ht="16" x14ac:dyDescent="0.2">
      <c r="A90" s="59" t="s">
        <v>481</v>
      </c>
      <c r="B90" s="61" t="s">
        <v>482</v>
      </c>
    </row>
    <row r="91" spans="1:2" ht="16" x14ac:dyDescent="0.2">
      <c r="A91" s="59" t="s">
        <v>483</v>
      </c>
      <c r="B91" s="61" t="s">
        <v>484</v>
      </c>
    </row>
    <row r="92" spans="1:2" ht="16" x14ac:dyDescent="0.2">
      <c r="A92" s="59" t="s">
        <v>485</v>
      </c>
      <c r="B92" s="61" t="s">
        <v>486</v>
      </c>
    </row>
    <row r="93" spans="1:2" ht="16" x14ac:dyDescent="0.2">
      <c r="A93" s="59" t="s">
        <v>487</v>
      </c>
      <c r="B93" s="61" t="s">
        <v>488</v>
      </c>
    </row>
    <row r="94" spans="1:2" ht="16" x14ac:dyDescent="0.2">
      <c r="A94" s="59" t="s">
        <v>489</v>
      </c>
      <c r="B94" s="61" t="s">
        <v>490</v>
      </c>
    </row>
    <row r="95" spans="1:2" ht="16" x14ac:dyDescent="0.2">
      <c r="A95" s="59" t="s">
        <v>491</v>
      </c>
      <c r="B95" s="61" t="s">
        <v>492</v>
      </c>
    </row>
    <row r="96" spans="1:2" ht="16" x14ac:dyDescent="0.2">
      <c r="A96" s="59" t="s">
        <v>493</v>
      </c>
      <c r="B96" s="61" t="s">
        <v>494</v>
      </c>
    </row>
    <row r="97" spans="1:2" ht="16" x14ac:dyDescent="0.2">
      <c r="A97" s="59" t="s">
        <v>495</v>
      </c>
      <c r="B97" s="61" t="s">
        <v>496</v>
      </c>
    </row>
    <row r="98" spans="1:2" ht="16" x14ac:dyDescent="0.2">
      <c r="A98" s="59" t="s">
        <v>497</v>
      </c>
      <c r="B98" s="61" t="s">
        <v>498</v>
      </c>
    </row>
    <row r="99" spans="1:2" ht="16" x14ac:dyDescent="0.2">
      <c r="A99" s="59" t="s">
        <v>499</v>
      </c>
      <c r="B99" s="61" t="s">
        <v>500</v>
      </c>
    </row>
    <row r="100" spans="1:2" ht="16" x14ac:dyDescent="0.2">
      <c r="A100" s="59" t="s">
        <v>501</v>
      </c>
      <c r="B100" s="61" t="s">
        <v>502</v>
      </c>
    </row>
    <row r="101" spans="1:2" ht="16" x14ac:dyDescent="0.2">
      <c r="A101" s="59" t="s">
        <v>503</v>
      </c>
      <c r="B101" s="61" t="s">
        <v>504</v>
      </c>
    </row>
    <row r="102" spans="1:2" ht="16" x14ac:dyDescent="0.2">
      <c r="A102" s="59" t="s">
        <v>505</v>
      </c>
      <c r="B102" s="61" t="s">
        <v>506</v>
      </c>
    </row>
    <row r="103" spans="1:2" ht="16" x14ac:dyDescent="0.2">
      <c r="A103" s="59" t="s">
        <v>507</v>
      </c>
      <c r="B103" s="61" t="s">
        <v>508</v>
      </c>
    </row>
    <row r="104" spans="1:2" ht="16" x14ac:dyDescent="0.2">
      <c r="A104" s="59" t="s">
        <v>509</v>
      </c>
      <c r="B104" s="61" t="s">
        <v>510</v>
      </c>
    </row>
    <row r="105" spans="1:2" ht="16" x14ac:dyDescent="0.2">
      <c r="A105" s="59" t="s">
        <v>511</v>
      </c>
      <c r="B105" s="61" t="s">
        <v>512</v>
      </c>
    </row>
    <row r="106" spans="1:2" ht="16" x14ac:dyDescent="0.2">
      <c r="A106" s="59" t="s">
        <v>513</v>
      </c>
      <c r="B106" s="61" t="s">
        <v>514</v>
      </c>
    </row>
    <row r="107" spans="1:2" ht="16" x14ac:dyDescent="0.2">
      <c r="A107" s="59" t="s">
        <v>515</v>
      </c>
      <c r="B107" s="61" t="s">
        <v>516</v>
      </c>
    </row>
    <row r="108" spans="1:2" ht="16" x14ac:dyDescent="0.2">
      <c r="A108" s="59" t="s">
        <v>517</v>
      </c>
      <c r="B108" s="61" t="s">
        <v>518</v>
      </c>
    </row>
    <row r="109" spans="1:2" ht="16" x14ac:dyDescent="0.2">
      <c r="A109" s="59" t="s">
        <v>519</v>
      </c>
      <c r="B109" s="61" t="s">
        <v>520</v>
      </c>
    </row>
    <row r="110" spans="1:2" ht="16" x14ac:dyDescent="0.2">
      <c r="A110" s="59" t="s">
        <v>521</v>
      </c>
      <c r="B110" s="61" t="s">
        <v>522</v>
      </c>
    </row>
    <row r="111" spans="1:2" ht="16" x14ac:dyDescent="0.2">
      <c r="A111" s="59" t="s">
        <v>523</v>
      </c>
      <c r="B111" s="61" t="s">
        <v>524</v>
      </c>
    </row>
    <row r="112" spans="1:2" ht="16" x14ac:dyDescent="0.2">
      <c r="A112" s="59" t="s">
        <v>525</v>
      </c>
      <c r="B112" s="61" t="s">
        <v>526</v>
      </c>
    </row>
    <row r="113" spans="1:2" ht="16" x14ac:dyDescent="0.2">
      <c r="A113" s="59" t="s">
        <v>527</v>
      </c>
      <c r="B113" s="61" t="s">
        <v>528</v>
      </c>
    </row>
    <row r="114" spans="1:2" ht="16" x14ac:dyDescent="0.2">
      <c r="A114" s="59" t="s">
        <v>529</v>
      </c>
      <c r="B114" s="61" t="s">
        <v>530</v>
      </c>
    </row>
    <row r="115" spans="1:2" ht="16" x14ac:dyDescent="0.2">
      <c r="A115" s="59" t="s">
        <v>531</v>
      </c>
      <c r="B115" s="61" t="s">
        <v>532</v>
      </c>
    </row>
    <row r="116" spans="1:2" ht="16" x14ac:dyDescent="0.2">
      <c r="A116" s="59" t="s">
        <v>533</v>
      </c>
      <c r="B116" s="61" t="s">
        <v>534</v>
      </c>
    </row>
    <row r="117" spans="1:2" ht="16" x14ac:dyDescent="0.2">
      <c r="A117" s="59" t="s">
        <v>535</v>
      </c>
      <c r="B117" s="61" t="s">
        <v>536</v>
      </c>
    </row>
    <row r="118" spans="1:2" ht="16" x14ac:dyDescent="0.2">
      <c r="A118" s="59" t="s">
        <v>537</v>
      </c>
      <c r="B118" s="61" t="s">
        <v>538</v>
      </c>
    </row>
    <row r="119" spans="1:2" ht="16" x14ac:dyDescent="0.2">
      <c r="A119" s="59" t="s">
        <v>539</v>
      </c>
      <c r="B119" s="61" t="s">
        <v>540</v>
      </c>
    </row>
    <row r="120" spans="1:2" ht="16" x14ac:dyDescent="0.2">
      <c r="A120" s="59" t="s">
        <v>541</v>
      </c>
      <c r="B120" s="61" t="s">
        <v>542</v>
      </c>
    </row>
    <row r="121" spans="1:2" ht="16" x14ac:dyDescent="0.2">
      <c r="A121" s="59" t="s">
        <v>543</v>
      </c>
      <c r="B121" s="61" t="s">
        <v>544</v>
      </c>
    </row>
    <row r="122" spans="1:2" ht="16" x14ac:dyDescent="0.2">
      <c r="A122" s="59" t="s">
        <v>545</v>
      </c>
      <c r="B122" s="61" t="s">
        <v>546</v>
      </c>
    </row>
    <row r="123" spans="1:2" ht="16" x14ac:dyDescent="0.2">
      <c r="A123" s="59" t="s">
        <v>547</v>
      </c>
      <c r="B123" s="61" t="s">
        <v>548</v>
      </c>
    </row>
    <row r="124" spans="1:2" ht="16" x14ac:dyDescent="0.2">
      <c r="A124" s="59" t="s">
        <v>549</v>
      </c>
      <c r="B124" s="61" t="s">
        <v>550</v>
      </c>
    </row>
    <row r="125" spans="1:2" ht="16" x14ac:dyDescent="0.2">
      <c r="A125" s="59" t="s">
        <v>551</v>
      </c>
      <c r="B125" s="61" t="s">
        <v>552</v>
      </c>
    </row>
    <row r="126" spans="1:2" ht="16" x14ac:dyDescent="0.2">
      <c r="A126" s="59" t="s">
        <v>553</v>
      </c>
      <c r="B126" s="61" t="s">
        <v>554</v>
      </c>
    </row>
    <row r="127" spans="1:2" ht="16" x14ac:dyDescent="0.2">
      <c r="A127" s="59" t="s">
        <v>555</v>
      </c>
      <c r="B127" s="61" t="s">
        <v>556</v>
      </c>
    </row>
    <row r="128" spans="1:2" ht="16" x14ac:dyDescent="0.2">
      <c r="A128" s="59" t="s">
        <v>557</v>
      </c>
      <c r="B128" s="61" t="s">
        <v>558</v>
      </c>
    </row>
    <row r="129" spans="1:2" ht="16" x14ac:dyDescent="0.2">
      <c r="A129" s="59" t="s">
        <v>559</v>
      </c>
      <c r="B129" s="61" t="s">
        <v>560</v>
      </c>
    </row>
    <row r="130" spans="1:2" ht="16" x14ac:dyDescent="0.2">
      <c r="A130" s="59" t="s">
        <v>561</v>
      </c>
      <c r="B130" s="61" t="s">
        <v>562</v>
      </c>
    </row>
    <row r="131" spans="1:2" ht="16" x14ac:dyDescent="0.2">
      <c r="A131" s="59" t="s">
        <v>563</v>
      </c>
      <c r="B131" s="61" t="s">
        <v>564</v>
      </c>
    </row>
    <row r="132" spans="1:2" ht="16" x14ac:dyDescent="0.2">
      <c r="A132" s="59" t="s">
        <v>565</v>
      </c>
      <c r="B132" s="61" t="s">
        <v>566</v>
      </c>
    </row>
    <row r="133" spans="1:2" ht="16" x14ac:dyDescent="0.2">
      <c r="A133" s="59" t="s">
        <v>567</v>
      </c>
      <c r="B133" s="61" t="s">
        <v>568</v>
      </c>
    </row>
    <row r="134" spans="1:2" ht="16" x14ac:dyDescent="0.2">
      <c r="A134" s="59" t="s">
        <v>569</v>
      </c>
      <c r="B134" s="61" t="s">
        <v>570</v>
      </c>
    </row>
    <row r="135" spans="1:2" ht="16" x14ac:dyDescent="0.2">
      <c r="A135" s="59" t="s">
        <v>571</v>
      </c>
      <c r="B135" s="61" t="s">
        <v>572</v>
      </c>
    </row>
    <row r="136" spans="1:2" ht="16" x14ac:dyDescent="0.2">
      <c r="A136" s="59" t="s">
        <v>573</v>
      </c>
      <c r="B136" s="61" t="s">
        <v>574</v>
      </c>
    </row>
    <row r="137" spans="1:2" ht="16" x14ac:dyDescent="0.2">
      <c r="A137" s="59" t="s">
        <v>575</v>
      </c>
      <c r="B137" s="61" t="s">
        <v>576</v>
      </c>
    </row>
    <row r="138" spans="1:2" ht="16" x14ac:dyDescent="0.2">
      <c r="A138" s="59" t="s">
        <v>577</v>
      </c>
      <c r="B138" s="61" t="s">
        <v>578</v>
      </c>
    </row>
    <row r="139" spans="1:2" ht="16" x14ac:dyDescent="0.2">
      <c r="A139" s="59" t="s">
        <v>579</v>
      </c>
      <c r="B139" s="61" t="s">
        <v>580</v>
      </c>
    </row>
    <row r="140" spans="1:2" ht="16" x14ac:dyDescent="0.2">
      <c r="A140" s="59" t="s">
        <v>581</v>
      </c>
      <c r="B140" s="61" t="s">
        <v>582</v>
      </c>
    </row>
    <row r="141" spans="1:2" ht="16" x14ac:dyDescent="0.2">
      <c r="A141" s="59" t="s">
        <v>583</v>
      </c>
      <c r="B141" s="61" t="s">
        <v>584</v>
      </c>
    </row>
    <row r="142" spans="1:2" ht="16" x14ac:dyDescent="0.2">
      <c r="A142" s="59" t="s">
        <v>585</v>
      </c>
      <c r="B142" s="61" t="s">
        <v>586</v>
      </c>
    </row>
    <row r="143" spans="1:2" ht="16" x14ac:dyDescent="0.2">
      <c r="A143" s="59" t="s">
        <v>587</v>
      </c>
      <c r="B143" s="61" t="s">
        <v>588</v>
      </c>
    </row>
    <row r="144" spans="1:2" ht="16" x14ac:dyDescent="0.2">
      <c r="A144" s="59" t="s">
        <v>589</v>
      </c>
      <c r="B144" s="61" t="s">
        <v>590</v>
      </c>
    </row>
    <row r="145" spans="1:2" ht="16" x14ac:dyDescent="0.2">
      <c r="A145" s="59" t="s">
        <v>591</v>
      </c>
      <c r="B145" s="61" t="s">
        <v>592</v>
      </c>
    </row>
    <row r="146" spans="1:2" ht="16" x14ac:dyDescent="0.2">
      <c r="A146" s="59" t="s">
        <v>593</v>
      </c>
      <c r="B146" s="61" t="s">
        <v>594</v>
      </c>
    </row>
    <row r="147" spans="1:2" ht="16" x14ac:dyDescent="0.2">
      <c r="A147" s="59" t="s">
        <v>595</v>
      </c>
      <c r="B147" s="61" t="s">
        <v>596</v>
      </c>
    </row>
    <row r="148" spans="1:2" ht="16" x14ac:dyDescent="0.2">
      <c r="A148" s="59" t="s">
        <v>597</v>
      </c>
      <c r="B148" s="61" t="s">
        <v>598</v>
      </c>
    </row>
    <row r="149" spans="1:2" ht="16" x14ac:dyDescent="0.2">
      <c r="A149" s="59" t="s">
        <v>599</v>
      </c>
      <c r="B149" s="61" t="s">
        <v>600</v>
      </c>
    </row>
    <row r="150" spans="1:2" ht="16" x14ac:dyDescent="0.2">
      <c r="A150" s="59" t="s">
        <v>601</v>
      </c>
      <c r="B150" s="61" t="s">
        <v>602</v>
      </c>
    </row>
    <row r="151" spans="1:2" ht="16" x14ac:dyDescent="0.2">
      <c r="A151" s="59" t="s">
        <v>603</v>
      </c>
      <c r="B151" s="61" t="s">
        <v>604</v>
      </c>
    </row>
    <row r="152" spans="1:2" ht="16" x14ac:dyDescent="0.2">
      <c r="A152" s="59" t="s">
        <v>605</v>
      </c>
      <c r="B152" s="61" t="s">
        <v>606</v>
      </c>
    </row>
    <row r="153" spans="1:2" ht="16" x14ac:dyDescent="0.2">
      <c r="A153" s="59" t="s">
        <v>607</v>
      </c>
      <c r="B153" s="61" t="s">
        <v>608</v>
      </c>
    </row>
    <row r="154" spans="1:2" ht="16" x14ac:dyDescent="0.2">
      <c r="A154" s="59" t="s">
        <v>609</v>
      </c>
      <c r="B154" s="61" t="s">
        <v>610</v>
      </c>
    </row>
    <row r="155" spans="1:2" ht="16" x14ac:dyDescent="0.2">
      <c r="A155" s="59" t="s">
        <v>611</v>
      </c>
      <c r="B155" s="61" t="s">
        <v>612</v>
      </c>
    </row>
    <row r="156" spans="1:2" ht="16" x14ac:dyDescent="0.2">
      <c r="A156" s="59" t="s">
        <v>613</v>
      </c>
      <c r="B156" s="61" t="s">
        <v>614</v>
      </c>
    </row>
    <row r="157" spans="1:2" ht="16" x14ac:dyDescent="0.2">
      <c r="A157" s="59" t="s">
        <v>615</v>
      </c>
      <c r="B157" s="61" t="s">
        <v>616</v>
      </c>
    </row>
    <row r="158" spans="1:2" ht="16" x14ac:dyDescent="0.2">
      <c r="A158" s="59" t="s">
        <v>617</v>
      </c>
      <c r="B158" s="61" t="s">
        <v>618</v>
      </c>
    </row>
    <row r="159" spans="1:2" ht="16" x14ac:dyDescent="0.2">
      <c r="A159" s="59" t="s">
        <v>619</v>
      </c>
      <c r="B159" s="61" t="s">
        <v>620</v>
      </c>
    </row>
    <row r="160" spans="1:2" ht="16" x14ac:dyDescent="0.2">
      <c r="A160" s="59" t="s">
        <v>621</v>
      </c>
      <c r="B160" s="61" t="s">
        <v>622</v>
      </c>
    </row>
    <row r="161" spans="1:2" ht="16" x14ac:dyDescent="0.2">
      <c r="A161" s="59" t="s">
        <v>623</v>
      </c>
      <c r="B161" s="61" t="s">
        <v>624</v>
      </c>
    </row>
    <row r="162" spans="1:2" ht="16" x14ac:dyDescent="0.2">
      <c r="A162" s="59" t="s">
        <v>625</v>
      </c>
      <c r="B162" s="61" t="s">
        <v>626</v>
      </c>
    </row>
    <row r="163" spans="1:2" ht="16" x14ac:dyDescent="0.2">
      <c r="A163" s="59" t="s">
        <v>627</v>
      </c>
      <c r="B163" s="61" t="s">
        <v>628</v>
      </c>
    </row>
    <row r="164" spans="1:2" ht="16" x14ac:dyDescent="0.2">
      <c r="A164" s="59" t="s">
        <v>629</v>
      </c>
      <c r="B164" s="61" t="s">
        <v>630</v>
      </c>
    </row>
    <row r="165" spans="1:2" ht="16" x14ac:dyDescent="0.2">
      <c r="A165" s="59" t="s">
        <v>631</v>
      </c>
      <c r="B165" s="61" t="s">
        <v>632</v>
      </c>
    </row>
    <row r="166" spans="1:2" ht="16" x14ac:dyDescent="0.2">
      <c r="A166" s="59" t="s">
        <v>633</v>
      </c>
      <c r="B166" s="61" t="s">
        <v>634</v>
      </c>
    </row>
    <row r="167" spans="1:2" ht="16" x14ac:dyDescent="0.2">
      <c r="A167" s="59" t="s">
        <v>635</v>
      </c>
      <c r="B167" s="61" t="s">
        <v>636</v>
      </c>
    </row>
    <row r="168" spans="1:2" ht="16" x14ac:dyDescent="0.2">
      <c r="A168" s="59" t="s">
        <v>637</v>
      </c>
      <c r="B168" s="61" t="s">
        <v>638</v>
      </c>
    </row>
    <row r="169" spans="1:2" ht="16" x14ac:dyDescent="0.2">
      <c r="A169" s="59" t="s">
        <v>639</v>
      </c>
      <c r="B169" s="61" t="s">
        <v>640</v>
      </c>
    </row>
    <row r="170" spans="1:2" ht="16" x14ac:dyDescent="0.2">
      <c r="A170" s="59" t="s">
        <v>641</v>
      </c>
      <c r="B170" s="61" t="s">
        <v>642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EBEBC1C-CBD3-423F-9B56-C4FFFB466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PDA</cp:lastModifiedBy>
  <cp:revision/>
  <dcterms:created xsi:type="dcterms:W3CDTF">2017-11-15T21:17:43Z</dcterms:created>
  <dcterms:modified xsi:type="dcterms:W3CDTF">2022-06-29T21:58:45Z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