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undp-my.sharepoint.com/personal/tony_kouemo_one_un_org/Documents/MyComputer/Desktop/Documents_PBF_Agences/Projet_binational/"/>
    </mc:Choice>
  </mc:AlternateContent>
  <xr:revisionPtr revIDLastSave="0" documentId="8_{3E08B2A7-21F8-4B97-B4C6-4387AD535552}" xr6:coauthVersionLast="46" xr6:coauthVersionMax="46" xr10:uidLastSave="{00000000-0000-0000-0000-000000000000}"/>
  <bookViews>
    <workbookView xWindow="-108" yWindow="-108" windowWidth="23256" windowHeight="12576"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60" i="1" l="1"/>
  <c r="R60" i="1"/>
  <c r="R53" i="1"/>
  <c r="R47" i="1"/>
  <c r="R42" i="1"/>
  <c r="R36" i="1"/>
  <c r="R32" i="1"/>
  <c r="R23" i="1"/>
  <c r="R17" i="1"/>
  <c r="O59" i="1"/>
  <c r="O58" i="1"/>
  <c r="O53" i="1"/>
  <c r="O47" i="1"/>
  <c r="O42" i="1"/>
  <c r="O36" i="1"/>
  <c r="O32" i="1"/>
  <c r="O31" i="1"/>
  <c r="O30" i="1"/>
  <c r="O29" i="1"/>
  <c r="O28" i="1"/>
  <c r="O27" i="1"/>
  <c r="O26" i="1"/>
  <c r="O23" i="1"/>
  <c r="O22" i="1"/>
  <c r="O21" i="1"/>
  <c r="O20" i="1"/>
  <c r="O19" i="1"/>
  <c r="O12" i="1"/>
  <c r="O13" i="1"/>
  <c r="O14" i="1"/>
  <c r="O15" i="1"/>
  <c r="O16" i="1"/>
  <c r="O17" i="1"/>
  <c r="M17" i="1"/>
  <c r="N17" i="1"/>
  <c r="H17" i="1"/>
  <c r="G17" i="1"/>
  <c r="K17" i="1"/>
  <c r="J17" i="1"/>
  <c r="I17" i="1"/>
  <c r="J23" i="1"/>
  <c r="K23" i="1"/>
  <c r="I23" i="1"/>
  <c r="M23" i="1"/>
  <c r="N23" i="1"/>
  <c r="L23" i="1"/>
  <c r="G23" i="1"/>
  <c r="H23" i="1"/>
  <c r="N53" i="1"/>
  <c r="M53" i="1"/>
  <c r="N47" i="1"/>
  <c r="M47" i="1"/>
  <c r="L47" i="1"/>
  <c r="L42" i="1"/>
  <c r="N42" i="1"/>
  <c r="M42" i="1"/>
  <c r="N36" i="1"/>
  <c r="M36" i="1"/>
  <c r="L36" i="1"/>
  <c r="H36" i="1"/>
  <c r="H58" i="1" s="1"/>
  <c r="H59" i="1" s="1"/>
  <c r="H60" i="1" s="1"/>
  <c r="M32" i="1"/>
  <c r="N32" i="1"/>
  <c r="L32" i="1"/>
  <c r="J32" i="1"/>
  <c r="K32" i="1"/>
  <c r="I32" i="1"/>
  <c r="K36" i="1"/>
  <c r="J36" i="1"/>
  <c r="I36" i="1"/>
  <c r="G36" i="1"/>
  <c r="F36" i="1"/>
  <c r="H42" i="1"/>
  <c r="G42" i="1"/>
  <c r="F42" i="1"/>
  <c r="H47" i="1"/>
  <c r="G47" i="1"/>
  <c r="F47" i="1"/>
  <c r="K42" i="1"/>
  <c r="J42" i="1"/>
  <c r="I42" i="1"/>
  <c r="K47" i="1"/>
  <c r="J47" i="1"/>
  <c r="I47" i="1"/>
  <c r="K53" i="1"/>
  <c r="J53" i="1"/>
  <c r="H53" i="1"/>
  <c r="G53" i="1"/>
  <c r="F53" i="1"/>
  <c r="L53" i="1"/>
  <c r="I53" i="1"/>
  <c r="N60" i="1"/>
  <c r="M60" i="1"/>
  <c r="R57" i="1"/>
  <c r="R56" i="1"/>
  <c r="R55" i="1"/>
  <c r="R54" i="1"/>
  <c r="R40" i="1"/>
  <c r="R39" i="1"/>
  <c r="R31" i="1"/>
  <c r="R14" i="1"/>
  <c r="R15" i="1"/>
  <c r="R16" i="1"/>
  <c r="O60" i="1" l="1"/>
  <c r="G58" i="1"/>
  <c r="G59" i="1" s="1"/>
  <c r="G60" i="1" s="1"/>
  <c r="K58" i="1"/>
  <c r="K59" i="1" s="1"/>
  <c r="K60" i="1" s="1"/>
  <c r="J58" i="1"/>
  <c r="J59" i="1" s="1"/>
  <c r="J60" i="1" s="1"/>
  <c r="E19" i="1"/>
  <c r="R19" i="1" s="1"/>
  <c r="E12" i="1"/>
  <c r="R12" i="1" s="1"/>
  <c r="E13" i="1"/>
  <c r="R13" i="1" s="1"/>
  <c r="E52" i="1" l="1"/>
  <c r="R52" i="1" s="1"/>
  <c r="E51" i="1"/>
  <c r="E45" i="1"/>
  <c r="R45" i="1" s="1"/>
  <c r="E44" i="1"/>
  <c r="R44" i="1" s="1"/>
  <c r="E41" i="1"/>
  <c r="E35" i="1"/>
  <c r="R35" i="1" s="1"/>
  <c r="E34" i="1"/>
  <c r="R34" i="1" s="1"/>
  <c r="E30" i="1"/>
  <c r="R30" i="1" s="1"/>
  <c r="E29" i="1"/>
  <c r="R29" i="1" s="1"/>
  <c r="E28" i="1"/>
  <c r="R28" i="1" s="1"/>
  <c r="E27" i="1"/>
  <c r="R27" i="1" s="1"/>
  <c r="E26" i="1"/>
  <c r="R26" i="1" s="1"/>
  <c r="E22" i="1"/>
  <c r="R22" i="1" s="1"/>
  <c r="E21" i="1"/>
  <c r="R21" i="1" s="1"/>
  <c r="E20" i="1"/>
  <c r="R20" i="1" s="1"/>
  <c r="E46" i="1"/>
  <c r="R46" i="1" s="1"/>
  <c r="C53" i="1"/>
  <c r="C47" i="1"/>
  <c r="C42" i="1"/>
  <c r="C36" i="1"/>
  <c r="C32" i="1"/>
  <c r="C23" i="1"/>
  <c r="C17" i="1"/>
  <c r="D53" i="1"/>
  <c r="D47" i="1"/>
  <c r="D42" i="1"/>
  <c r="D36" i="1"/>
  <c r="D32" i="1"/>
  <c r="D23" i="1"/>
  <c r="F23" i="1"/>
  <c r="D17" i="1"/>
  <c r="E53" i="1" l="1"/>
  <c r="R51" i="1"/>
  <c r="C58" i="1"/>
  <c r="E42" i="1"/>
  <c r="R41" i="1"/>
  <c r="D58" i="1"/>
  <c r="E17" i="1"/>
  <c r="E36" i="1"/>
  <c r="E32" i="1"/>
  <c r="E23" i="1"/>
  <c r="E47" i="1"/>
  <c r="E58" i="1" l="1"/>
  <c r="E59" i="1" s="1"/>
  <c r="E60" i="1" s="1"/>
  <c r="D59" i="1"/>
  <c r="D60" i="1"/>
  <c r="R58" i="1" l="1"/>
  <c r="R59" i="1"/>
  <c r="L17" i="1"/>
  <c r="L58" i="1" s="1"/>
  <c r="L59" i="1" s="1"/>
  <c r="L60" i="1" s="1"/>
  <c r="I58" i="1"/>
  <c r="I59" i="1" s="1"/>
  <c r="I60" i="1" s="1"/>
  <c r="F17" i="1"/>
  <c r="F32" i="1" l="1"/>
  <c r="F58" i="1" s="1"/>
  <c r="F59" i="1" s="1"/>
  <c r="F60" i="1" s="1"/>
  <c r="C59" i="1" l="1"/>
  <c r="C60" i="1" s="1"/>
</calcChain>
</file>

<file path=xl/sharedStrings.xml><?xml version="1.0" encoding="utf-8"?>
<sst xmlns="http://schemas.openxmlformats.org/spreadsheetml/2006/main" count="100" uniqueCount="93">
  <si>
    <t>Nombre de resultat/ produit</t>
  </si>
  <si>
    <t>Formulation du resultat/ produit/activite</t>
  </si>
  <si>
    <t>Produit 1.1:</t>
  </si>
  <si>
    <t>Activite 1.1.1:</t>
  </si>
  <si>
    <t>Activite 1.1.2:</t>
  </si>
  <si>
    <t>Activite 1.1.3:</t>
  </si>
  <si>
    <t>Activite 1.1.4</t>
  </si>
  <si>
    <t>Produit total</t>
  </si>
  <si>
    <t>Produit 1.2:</t>
  </si>
  <si>
    <t>Activite 1.2.1</t>
  </si>
  <si>
    <t>Activite 1.2.2</t>
  </si>
  <si>
    <t>Activite 1.2.3</t>
  </si>
  <si>
    <t>Activite 1.2.4</t>
  </si>
  <si>
    <t>Produit 2.1</t>
  </si>
  <si>
    <t>Activite 2.1.1</t>
  </si>
  <si>
    <t>Activite 2.1.2</t>
  </si>
  <si>
    <t>Activite 2.1.3</t>
  </si>
  <si>
    <t>Activite 2.1.4</t>
  </si>
  <si>
    <t>Activite 2.1.5</t>
  </si>
  <si>
    <t>Activite 2.1.6</t>
  </si>
  <si>
    <t>Produit 2.2</t>
  </si>
  <si>
    <t>Activite 2.2.1</t>
  </si>
  <si>
    <t>Activite' 2.2.2</t>
  </si>
  <si>
    <t>Produit 3.1</t>
  </si>
  <si>
    <t>Activite 3.1.1</t>
  </si>
  <si>
    <t>Activite 3.1.2</t>
  </si>
  <si>
    <t>Produit 3.2:</t>
  </si>
  <si>
    <t>Activite 3.2.1</t>
  </si>
  <si>
    <t>Activite 3.2.2</t>
  </si>
  <si>
    <t>Activite 3.2.3</t>
  </si>
  <si>
    <t>Cout de personnel du projet si pas inclus dans les activites si-dessus</t>
  </si>
  <si>
    <t>Couts operationnels si pas inclus dans les activites si-dessus</t>
  </si>
  <si>
    <t>Budget de suivi</t>
  </si>
  <si>
    <t>Budget pour l'évaluation finale indépendante</t>
  </si>
  <si>
    <t>SOUS TOTAL DU BUDGET DE PROJET:</t>
  </si>
  <si>
    <t>Couts indirects (7%):</t>
  </si>
  <si>
    <t>BUDGET TOTAL DU PROJET:</t>
  </si>
  <si>
    <t>Tableau 1 - Budget du projet PBF par resultat, produit et activite</t>
  </si>
  <si>
    <t>Budget OIM Haiti</t>
  </si>
  <si>
    <t>Dépenses OIM Haiti</t>
  </si>
  <si>
    <t>Engagement OIM Haiti</t>
  </si>
  <si>
    <t>Budget PNUD Haiti</t>
  </si>
  <si>
    <t>Dépenses PNUD Haiti</t>
  </si>
  <si>
    <t>Budget OIM RD</t>
  </si>
  <si>
    <t>Engagement OIM RD</t>
  </si>
  <si>
    <t>RESULTAT 1: Les populations frontalières sont conscientes des contributions positives d'une migration sûre,
ordonnée et régulière ainsi que des bénéfices de la collaboration et le dialogue binationales</t>
  </si>
  <si>
    <t>RESULTAT 2: Les espaces de dialogues transfrontaliers et les mécanismes de collaboration technique et culturels
locaux sont renforcés pour favoriser la cohésion sociale et la prévention des conflits locaux sur la zone
frontalière</t>
  </si>
  <si>
    <t>RESULTAT 3: La Commission Mixte Bilatérale contribue au renforcement du dialogue binational entre Haïti et la
République Dominicaine en particulier dans le domaine de la sécurité et la migration.</t>
  </si>
  <si>
    <t>Les populations frontalières sont conscientes des contributions positives d'une migration sûre, ordonnée et régulière ainsi que des bénéfices de relations binationales pacifiques. </t>
  </si>
  <si>
    <t xml:space="preserve">Création d’un réseau de médiateurs interculturels </t>
  </si>
  <si>
    <t xml:space="preserve">Formation des acteurs sociaux et des fonctionnaires clés sur la médiation interculturel </t>
  </si>
  <si>
    <t xml:space="preserve">Formation des jeunes femmes et hommes dans la transformation des conflits, la médiation, la négociation et le dialogue pour promouvoir la paix </t>
  </si>
  <si>
    <t xml:space="preserve">Appui a au moins 5 mairies haïtiennes et leurs voisines en République dominicaine pour organiser un laboratoire d’innovation sociale disposant d’une enveloppe budgétaire pour financer des initiatives  </t>
  </si>
  <si>
    <t>Activite 1.1.5</t>
  </si>
  <si>
    <t>Promotion d’un écosystème binational d'entrepreneuriat à travers le développement d'initiatives conjointes inclusives (intégrant les femmes, les jeunes, les migrants, les personnes handicapées, LGBTQI +) pour favoriser la réflexion collective et la conception de solutions pour la consolidation de la paix et la cohésion sociale</t>
  </si>
  <si>
    <t>Les populations frontalières particulièrement les jeunes et les femmes disposent des connaissances et des informations visant à améliorer leur perception ldes contributions positives d'une migration sûre, ordonnée et régulière ainsi que les bénéfices de relations binationales pacifiques avec des groupes cibles spécifique</t>
  </si>
  <si>
    <t>Réalisation d’une étude sur les outils de communication les plus utilises/efficaces sur chaque point frontalier </t>
  </si>
  <si>
    <t>Organisation d’ateliers binationaux avec les organisations travaillant sur la frontière dans les domaines de la migration et des droits humains pour développer la campagne de sensibilisation </t>
  </si>
  <si>
    <t>Lancement de la campagne de sensibilisation binationale sur une migration sure, ordonnée et régulière et pour sensibiliser sur l’aspect positif de la migration, le vivre ensemble et la cohésion sociale entre communautés </t>
  </si>
  <si>
    <t xml:space="preserve">Réalisation d’une étude sur la perception des changements de mentalités des bénéficiaires du projet s à travers de sondages, enquêtes d’opinion, pulse Survey. </t>
  </si>
  <si>
    <t>Les espaces de dialogues transfrontaliers locaux beneficient d’un appui technique pour un fonctionnement plus efficace dans la cooperation binationale tout le long de la frontière </t>
  </si>
  <si>
    <t>Elaborer une cartographie des acteurs et des mécanismes de dialogue local existants</t>
  </si>
  <si>
    <t>Fournir un appui opérationnel et technique aux principaux acteurs des mécanismes de dialogue binationaux (TDR, équipements</t>
  </si>
  <si>
    <t>Fournir une assistance à la coordination des mécanismes de dialogue via des réunions régulières</t>
  </si>
  <si>
    <t>Appuyer le renforcement des capacités de points focaux des mécanismes de dialogue avec une emphase sur les questions migratoires, de sécurité, d’égalité des sexes</t>
  </si>
  <si>
    <t>Faciliter la coordination entre les acteurs clés du gouvernement central et au niveau local</t>
  </si>
  <si>
    <t>Adapter de la méthodologie SCORE pour l’analyse du niveau de cohésion sociale au niveau de la bande frontalière avec un focus sur la contribution de la jeunesse</t>
  </si>
  <si>
    <t>L’habitant frontalier beneficie du statut et d’un carnet pour les deplacements transfrontaliers journaliers de facon reguliere</t>
  </si>
  <si>
    <t>Faire un recensement des citoyens haïtiens vivant sur la bande frontalière (préférablement femmes) qui dépendent de la migration pendulaire et pourraient bénéficier du carnet frontalier </t>
  </si>
  <si>
    <t>Appuyer le dialogue sur la question de l’habitant frontalier au niveau local</t>
  </si>
  <si>
    <t>Les Secrétariats Techniques haïtien et dominicain de la Commission Mixte Bilatérale sont opérationnels pour renforcer le dialogue binational sur la migration et la sécurité</t>
  </si>
  <si>
    <t>Appui technique à la coordination des réunions entre les secrétariats techniques</t>
  </si>
  <si>
    <t>Soutien pour l’organisation d’ateliers thématiques destinés aux sous-commissions dans les domaines prioritaires de la sécurité et la migration </t>
  </si>
  <si>
    <t>La Commission Mixte Bilatérale est opérationnelle pour renforcer la coopération binationale en matière de sécurité et de la migration </t>
  </si>
  <si>
    <t>Appui a l’organisation de réunions thematiques de haut niveau de la Commission Mixte Bilatérale sur la migration et la sécurité </t>
  </si>
  <si>
    <t>Renforcement des domaines de coopération prioritaires dans les domaines de la sécurité et la migration  et élaboration d’un plan d’action conjoint </t>
  </si>
  <si>
    <t>Création d’espace de dialogue multi-niveaux avec les structures locales dans les domaines de  la sécurité et la migration</t>
  </si>
  <si>
    <t>Produit 3.3</t>
  </si>
  <si>
    <t>Les institutions de recherche sur les relations binationales, la migration et la frontière disposent des capacités techniques renforcées pour fournir des informations et des données adéquates qui informent le dialogue et la prise de décisions.</t>
  </si>
  <si>
    <t>Activite 3.3.1</t>
  </si>
  <si>
    <t>Appui a la coordination entre les institutions de recherche publiques, et universitaires en République Dominicaine et en Haïti </t>
  </si>
  <si>
    <t>Appui à la réalisation d´études de collecte de données nécessaires pour le dialogue et la prise de décisions  sur les défis migratoires et sécuritaires entre Haïti et la République Dominicaine </t>
  </si>
  <si>
    <t>Activite 3.3.2</t>
  </si>
  <si>
    <t>Budget PNUD RD</t>
  </si>
  <si>
    <t>Engagement PNUD Haiti</t>
  </si>
  <si>
    <t xml:space="preserve">Pourcentage du budget pour chaque produit ou activite reserve pour action directe sur égalité des sexes et autonomisation des femmes (GEWE) (cas echeant) </t>
  </si>
  <si>
    <t xml:space="preserve">Dépenses/ engagement pour chaque produit ou activite reserve pour action directe sur égalité des sexes et autonomisation des femmes (GEWE) (cas echeant) </t>
  </si>
  <si>
    <t>Niveau de depense total/ engagement actuel en USD (a remplir au moment des rapports de projet)</t>
  </si>
  <si>
    <t>Total</t>
  </si>
  <si>
    <t>Engagement PNUD RD</t>
  </si>
  <si>
    <t>Depenses PNUD RD</t>
  </si>
  <si>
    <t>Financial Update au 30 octobre 2021 and commitments</t>
  </si>
  <si>
    <t>Taux d'execution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</si>
</sst>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quot;$&quot;* #,##0_);_(&quot;$&quot;* \(#,##0\);_(&quot;$&quot;* &quot;-&quot;??_);_(@_)"/>
  </numFmts>
  <fonts count="11" x14ac:knownFonts="1">
    <font>
      <sz val="11"/>
      <color theme="1"/>
      <name val="Calibri"/>
      <family val="2"/>
      <scheme val="minor"/>
    </font>
    <font>
      <sz val="12"/>
      <color theme="1"/>
      <name val="Calibri"/>
      <family val="2"/>
      <scheme val="minor"/>
    </font>
    <font>
      <sz val="11"/>
      <color theme="1"/>
      <name val="Calibri"/>
      <family val="2"/>
      <scheme val="minor"/>
    </font>
    <font>
      <b/>
      <sz val="12"/>
      <color theme="1"/>
      <name val="Calibri"/>
      <family val="2"/>
      <scheme val="minor"/>
    </font>
    <font>
      <sz val="12"/>
      <color theme="1"/>
      <name val="Calibri"/>
      <family val="2"/>
      <scheme val="minor"/>
    </font>
    <font>
      <sz val="11"/>
      <name val="Calibri"/>
      <family val="2"/>
      <scheme val="minor"/>
    </font>
    <font>
      <sz val="14"/>
      <color theme="1"/>
      <name val="Calibri"/>
      <family val="2"/>
      <scheme val="minor"/>
    </font>
    <font>
      <b/>
      <sz val="14"/>
      <color theme="1"/>
      <name val="Calibri"/>
      <family val="2"/>
      <scheme val="minor"/>
    </font>
    <font>
      <b/>
      <i/>
      <sz val="12"/>
      <name val="Nyala"/>
    </font>
    <font>
      <b/>
      <sz val="11"/>
      <color theme="1"/>
      <name val="Calibri"/>
      <family val="2"/>
      <scheme val="minor"/>
    </font>
    <font>
      <sz val="8"/>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bgColor indexed="64"/>
      </patternFill>
    </fill>
    <fill>
      <patternFill patternType="solid">
        <fgColor theme="0" tint="-0.499984740745262"/>
        <bgColor indexed="64"/>
      </patternFill>
    </fill>
    <fill>
      <patternFill patternType="solid">
        <fgColor theme="1" tint="0.499984740745262"/>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top style="thin">
        <color indexed="64"/>
      </top>
      <bottom/>
      <diagonal/>
    </border>
    <border>
      <left style="thin">
        <color auto="1"/>
      </left>
      <right/>
      <top style="thin">
        <color indexed="64"/>
      </top>
      <bottom/>
      <diagonal/>
    </border>
    <border>
      <left/>
      <right style="thin">
        <color auto="1"/>
      </right>
      <top style="thin">
        <color auto="1"/>
      </top>
      <bottom/>
      <diagonal/>
    </border>
    <border>
      <left/>
      <right style="thin">
        <color auto="1"/>
      </right>
      <top style="thin">
        <color auto="1"/>
      </top>
      <bottom style="thin">
        <color auto="1"/>
      </bottom>
      <diagonal/>
    </border>
  </borders>
  <cellStyleXfs count="4">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cellStyleXfs>
  <cellXfs count="112">
    <xf numFmtId="0" fontId="0" fillId="0" borderId="0" xfId="0"/>
    <xf numFmtId="0" fontId="0" fillId="0" borderId="0" xfId="0" applyAlignment="1">
      <alignment wrapText="1"/>
    </xf>
    <xf numFmtId="0" fontId="5" fillId="0" borderId="1" xfId="0" applyFont="1" applyBorder="1" applyAlignment="1" applyProtection="1">
      <alignment vertical="top" wrapText="1"/>
      <protection locked="0"/>
    </xf>
    <xf numFmtId="0" fontId="4" fillId="0" borderId="1" xfId="0" applyFont="1" applyBorder="1" applyAlignment="1" applyProtection="1">
      <alignment horizontal="left" vertical="top" wrapText="1"/>
      <protection locked="0"/>
    </xf>
    <xf numFmtId="0" fontId="0" fillId="3" borderId="0" xfId="0" applyFill="1" applyAlignment="1">
      <alignment wrapText="1"/>
    </xf>
    <xf numFmtId="0" fontId="3" fillId="2" borderId="1" xfId="0" applyFont="1" applyFill="1" applyBorder="1" applyAlignment="1">
      <alignment vertical="center" wrapText="1"/>
    </xf>
    <xf numFmtId="0" fontId="5" fillId="0" borderId="1" xfId="0" applyFont="1" applyBorder="1" applyAlignment="1" applyProtection="1">
      <alignment horizontal="left" vertical="top" wrapText="1"/>
      <protection locked="0"/>
    </xf>
    <xf numFmtId="0" fontId="3" fillId="3" borderId="0" xfId="0" applyFont="1" applyFill="1" applyAlignment="1">
      <alignment vertical="center" wrapText="1"/>
    </xf>
    <xf numFmtId="0" fontId="4" fillId="3" borderId="1" xfId="0" applyFont="1" applyFill="1" applyBorder="1" applyAlignment="1" applyProtection="1">
      <alignment vertical="center" wrapText="1"/>
      <protection locked="0"/>
    </xf>
    <xf numFmtId="0" fontId="3" fillId="0" borderId="1" xfId="0" applyFont="1" applyBorder="1" applyAlignment="1">
      <alignment vertical="center"/>
    </xf>
    <xf numFmtId="0" fontId="4" fillId="0" borderId="1" xfId="0" applyFont="1" applyBorder="1" applyAlignment="1">
      <alignment vertical="center"/>
    </xf>
    <xf numFmtId="0" fontId="0" fillId="0" borderId="1" xfId="0" applyBorder="1"/>
    <xf numFmtId="0" fontId="3" fillId="0" borderId="0" xfId="0" applyFont="1"/>
    <xf numFmtId="0" fontId="4" fillId="0" borderId="0" xfId="0" applyFont="1"/>
    <xf numFmtId="0" fontId="3" fillId="2" borderId="4" xfId="0" applyFont="1" applyFill="1" applyBorder="1" applyAlignment="1">
      <alignment horizontal="center" vertical="center" wrapText="1"/>
    </xf>
    <xf numFmtId="0" fontId="0" fillId="0" borderId="0" xfId="0" applyBorder="1"/>
    <xf numFmtId="0" fontId="3" fillId="2" borderId="0" xfId="0" applyFont="1" applyFill="1" applyBorder="1" applyAlignment="1">
      <alignment horizontal="center" vertical="center" wrapText="1"/>
    </xf>
    <xf numFmtId="44" fontId="7" fillId="0" borderId="1" xfId="0" applyNumberFormat="1" applyFont="1" applyBorder="1"/>
    <xf numFmtId="0" fontId="8" fillId="0" borderId="0" xfId="0" applyFont="1"/>
    <xf numFmtId="44" fontId="0" fillId="0" borderId="0" xfId="0" applyNumberFormat="1"/>
    <xf numFmtId="43" fontId="0" fillId="0" borderId="0" xfId="1" applyFont="1"/>
    <xf numFmtId="0" fontId="0" fillId="0" borderId="0" xfId="0" applyFill="1"/>
    <xf numFmtId="44" fontId="4" fillId="0" borderId="1" xfId="2" applyFont="1" applyFill="1" applyBorder="1" applyAlignment="1" applyProtection="1">
      <alignment horizontal="center" vertical="center" wrapText="1"/>
      <protection locked="0"/>
    </xf>
    <xf numFmtId="44" fontId="4" fillId="0" borderId="1" xfId="2" applyFont="1" applyFill="1" applyBorder="1" applyAlignment="1" applyProtection="1">
      <alignment vertical="center" wrapText="1"/>
      <protection locked="0"/>
    </xf>
    <xf numFmtId="44" fontId="7" fillId="0" borderId="1" xfId="0" applyNumberFormat="1" applyFont="1" applyFill="1" applyBorder="1"/>
    <xf numFmtId="44" fontId="0" fillId="0" borderId="0" xfId="0" applyNumberFormat="1" applyFill="1"/>
    <xf numFmtId="0" fontId="3" fillId="4" borderId="5" xfId="0" applyFont="1" applyFill="1" applyBorder="1" applyAlignment="1">
      <alignment vertical="center" wrapText="1"/>
    </xf>
    <xf numFmtId="0" fontId="3" fillId="4" borderId="4" xfId="0" applyFont="1" applyFill="1" applyBorder="1" applyAlignment="1">
      <alignment vertical="center" wrapText="1"/>
    </xf>
    <xf numFmtId="0" fontId="4" fillId="4" borderId="4" xfId="0" applyFont="1" applyFill="1" applyBorder="1" applyAlignment="1">
      <alignment vertical="center" wrapText="1"/>
    </xf>
    <xf numFmtId="0" fontId="3" fillId="2" borderId="4" xfId="0" applyFont="1" applyFill="1" applyBorder="1" applyAlignment="1">
      <alignment vertical="center" wrapText="1"/>
    </xf>
    <xf numFmtId="0" fontId="3" fillId="2" borderId="5" xfId="0" applyFont="1" applyFill="1" applyBorder="1" applyAlignment="1">
      <alignment vertical="center" wrapText="1"/>
    </xf>
    <xf numFmtId="0" fontId="3" fillId="0" borderId="4" xfId="0" applyFont="1" applyBorder="1" applyAlignment="1">
      <alignment vertical="center"/>
    </xf>
    <xf numFmtId="0" fontId="4" fillId="0" borderId="4" xfId="0" applyFont="1" applyBorder="1" applyAlignment="1">
      <alignment vertical="center"/>
    </xf>
    <xf numFmtId="44" fontId="7" fillId="3" borderId="1" xfId="0" applyNumberFormat="1" applyFont="1" applyFill="1" applyBorder="1"/>
    <xf numFmtId="0" fontId="0" fillId="3" borderId="0" xfId="0" applyFill="1"/>
    <xf numFmtId="0" fontId="0" fillId="6" borderId="1" xfId="0" applyFill="1" applyBorder="1"/>
    <xf numFmtId="0" fontId="0" fillId="6" borderId="0" xfId="0" applyFill="1" applyAlignment="1">
      <alignment wrapText="1"/>
    </xf>
    <xf numFmtId="44" fontId="4" fillId="6" borderId="1" xfId="2" applyFont="1" applyFill="1" applyBorder="1" applyAlignment="1">
      <alignment horizontal="center" vertical="center" wrapText="1"/>
    </xf>
    <xf numFmtId="44" fontId="4" fillId="6" borderId="0" xfId="2" applyFont="1" applyFill="1" applyBorder="1" applyAlignment="1" applyProtection="1">
      <alignment vertical="center" wrapText="1"/>
      <protection locked="0"/>
    </xf>
    <xf numFmtId="44" fontId="4" fillId="6" borderId="1" xfId="2" applyFont="1" applyFill="1" applyBorder="1" applyAlignment="1">
      <alignment vertical="center" wrapText="1"/>
    </xf>
    <xf numFmtId="44" fontId="7" fillId="6" borderId="1" xfId="0" applyNumberFormat="1" applyFont="1" applyFill="1" applyBorder="1"/>
    <xf numFmtId="44" fontId="6" fillId="6" borderId="1" xfId="0" applyNumberFormat="1" applyFont="1" applyFill="1" applyBorder="1"/>
    <xf numFmtId="44" fontId="4" fillId="2" borderId="1" xfId="3" applyNumberFormat="1" applyFont="1" applyFill="1" applyBorder="1" applyAlignment="1" applyProtection="1">
      <alignment horizontal="center" vertical="center" wrapText="1"/>
      <protection locked="0"/>
    </xf>
    <xf numFmtId="9" fontId="4" fillId="6" borderId="1" xfId="2" applyNumberFormat="1" applyFont="1" applyFill="1" applyBorder="1" applyAlignment="1">
      <alignment horizontal="center" vertical="center" wrapText="1"/>
    </xf>
    <xf numFmtId="0" fontId="9" fillId="3" borderId="0" xfId="0" applyFont="1" applyFill="1"/>
    <xf numFmtId="43" fontId="9" fillId="3" borderId="0" xfId="1" applyFont="1" applyFill="1"/>
    <xf numFmtId="44" fontId="9" fillId="3" borderId="0" xfId="0" applyNumberFormat="1" applyFont="1" applyFill="1"/>
    <xf numFmtId="44" fontId="4" fillId="3" borderId="1" xfId="3" applyNumberFormat="1" applyFont="1" applyFill="1" applyBorder="1" applyAlignment="1" applyProtection="1">
      <alignment horizontal="center" vertical="center" wrapText="1"/>
      <protection locked="0"/>
    </xf>
    <xf numFmtId="43" fontId="7" fillId="3" borderId="1" xfId="1" applyNumberFormat="1" applyFont="1" applyFill="1" applyBorder="1"/>
    <xf numFmtId="0" fontId="3" fillId="5" borderId="7" xfId="0" applyFont="1" applyFill="1" applyBorder="1" applyAlignment="1">
      <alignment horizontal="center" vertical="center" wrapText="1"/>
    </xf>
    <xf numFmtId="0" fontId="3" fillId="5" borderId="5" xfId="0" applyFont="1" applyFill="1" applyBorder="1" applyAlignment="1">
      <alignment horizontal="center" vertical="center" wrapText="1"/>
    </xf>
    <xf numFmtId="49" fontId="3" fillId="5" borderId="1" xfId="0" applyNumberFormat="1" applyFont="1" applyFill="1" applyBorder="1" applyAlignment="1" applyProtection="1">
      <alignment horizontal="left" vertical="top" wrapText="1"/>
      <protection locked="0"/>
    </xf>
    <xf numFmtId="49" fontId="4" fillId="5" borderId="0" xfId="0" applyNumberFormat="1" applyFont="1" applyFill="1" applyBorder="1" applyAlignment="1" applyProtection="1">
      <alignment horizontal="left" vertical="top" wrapText="1"/>
      <protection locked="0"/>
    </xf>
    <xf numFmtId="44" fontId="4" fillId="5" borderId="1" xfId="3" applyNumberFormat="1" applyFont="1" applyFill="1" applyBorder="1" applyAlignment="1" applyProtection="1">
      <alignment horizontal="center" vertical="center" wrapText="1"/>
      <protection locked="0"/>
    </xf>
    <xf numFmtId="0" fontId="4" fillId="5" borderId="0" xfId="0" applyFont="1" applyFill="1" applyBorder="1" applyAlignment="1" applyProtection="1">
      <alignment horizontal="left" vertical="top" wrapText="1"/>
      <protection locked="0"/>
    </xf>
    <xf numFmtId="44" fontId="4" fillId="5" borderId="1" xfId="2" applyFont="1" applyFill="1" applyBorder="1" applyAlignment="1" applyProtection="1">
      <alignment horizontal="center" vertical="center" wrapText="1"/>
      <protection locked="0"/>
    </xf>
    <xf numFmtId="0" fontId="3" fillId="7" borderId="4" xfId="0" applyFont="1" applyFill="1" applyBorder="1" applyAlignment="1">
      <alignment vertical="center"/>
    </xf>
    <xf numFmtId="0" fontId="3" fillId="7" borderId="1" xfId="0" applyFont="1" applyFill="1" applyBorder="1" applyAlignment="1">
      <alignment vertical="center"/>
    </xf>
    <xf numFmtId="44" fontId="7" fillId="7" borderId="1" xfId="0" applyNumberFormat="1" applyFont="1" applyFill="1" applyBorder="1"/>
    <xf numFmtId="44" fontId="3" fillId="7" borderId="2" xfId="2" applyFont="1" applyFill="1" applyBorder="1" applyAlignment="1">
      <alignment horizontal="center" vertical="center" wrapText="1"/>
    </xf>
    <xf numFmtId="44" fontId="3" fillId="7" borderId="8" xfId="2" applyFont="1" applyFill="1" applyBorder="1" applyAlignment="1">
      <alignment horizontal="center" vertical="center" wrapText="1"/>
    </xf>
    <xf numFmtId="44" fontId="3" fillId="7" borderId="1" xfId="2" applyFont="1" applyFill="1" applyBorder="1" applyAlignment="1">
      <alignment horizontal="center" vertical="center" wrapText="1"/>
    </xf>
    <xf numFmtId="44" fontId="4" fillId="5" borderId="1" xfId="2" applyFont="1" applyFill="1" applyBorder="1" applyAlignment="1" applyProtection="1">
      <alignment vertical="center" wrapText="1"/>
      <protection locked="0"/>
    </xf>
    <xf numFmtId="9" fontId="4" fillId="6" borderId="9" xfId="2" applyNumberFormat="1" applyFont="1" applyFill="1" applyBorder="1" applyAlignment="1">
      <alignment horizontal="center" vertical="center" wrapText="1"/>
    </xf>
    <xf numFmtId="0" fontId="4" fillId="5" borderId="1" xfId="0" applyFont="1" applyFill="1" applyBorder="1" applyAlignment="1" applyProtection="1">
      <alignment horizontal="left" vertical="top" wrapText="1"/>
      <protection locked="0"/>
    </xf>
    <xf numFmtId="0" fontId="3" fillId="5" borderId="1" xfId="0" applyFont="1" applyFill="1" applyBorder="1" applyAlignment="1" applyProtection="1">
      <alignment horizontal="left" vertical="top" wrapText="1"/>
      <protection locked="0"/>
    </xf>
    <xf numFmtId="44" fontId="4" fillId="6" borderId="9" xfId="2" applyFont="1" applyFill="1" applyBorder="1" applyAlignment="1">
      <alignment vertical="center" wrapText="1"/>
    </xf>
    <xf numFmtId="44" fontId="3" fillId="7" borderId="1" xfId="3" applyNumberFormat="1" applyFont="1" applyFill="1" applyBorder="1" applyAlignment="1" applyProtection="1">
      <alignment horizontal="center" vertical="center" wrapText="1"/>
      <protection locked="0"/>
    </xf>
    <xf numFmtId="0" fontId="4" fillId="4" borderId="1" xfId="0" applyFont="1" applyFill="1" applyBorder="1" applyAlignment="1">
      <alignment vertical="center" wrapText="1"/>
    </xf>
    <xf numFmtId="0" fontId="4" fillId="4" borderId="9" xfId="0" applyFont="1" applyFill="1" applyBorder="1" applyAlignment="1">
      <alignment vertical="center" wrapText="1"/>
    </xf>
    <xf numFmtId="0" fontId="0" fillId="0" borderId="9" xfId="0" applyBorder="1" applyAlignment="1">
      <alignment wrapText="1"/>
    </xf>
    <xf numFmtId="0" fontId="3" fillId="4" borderId="1" xfId="0" applyFont="1" applyFill="1" applyBorder="1" applyAlignment="1">
      <alignment vertical="center" wrapText="1"/>
    </xf>
    <xf numFmtId="0" fontId="4" fillId="0" borderId="4" xfId="0" applyFont="1" applyBorder="1" applyAlignment="1" applyProtection="1">
      <alignment horizontal="left" vertical="top" wrapText="1"/>
      <protection locked="0"/>
    </xf>
    <xf numFmtId="44" fontId="4" fillId="3" borderId="1" xfId="2" applyFont="1" applyFill="1" applyBorder="1" applyAlignment="1" applyProtection="1">
      <alignment vertical="center" wrapText="1"/>
      <protection locked="0"/>
    </xf>
    <xf numFmtId="0" fontId="0" fillId="0" borderId="1" xfId="0" applyBorder="1" applyAlignment="1">
      <alignment wrapText="1"/>
    </xf>
    <xf numFmtId="44" fontId="7" fillId="5" borderId="1" xfId="0" applyNumberFormat="1" applyFont="1" applyFill="1" applyBorder="1"/>
    <xf numFmtId="44" fontId="6" fillId="5" borderId="1" xfId="0" applyNumberFormat="1" applyFont="1" applyFill="1" applyBorder="1"/>
    <xf numFmtId="9" fontId="4" fillId="5" borderId="1" xfId="3" applyFont="1" applyFill="1" applyBorder="1" applyAlignment="1" applyProtection="1">
      <alignment horizontal="center" vertical="center" wrapText="1"/>
      <protection locked="0"/>
    </xf>
    <xf numFmtId="44" fontId="4" fillId="2" borderId="1" xfId="2" applyFont="1" applyFill="1" applyBorder="1" applyAlignment="1" applyProtection="1">
      <alignment horizontal="center" vertical="center" wrapText="1"/>
      <protection locked="0"/>
    </xf>
    <xf numFmtId="44" fontId="3" fillId="8" borderId="1" xfId="2" applyFont="1" applyFill="1" applyBorder="1" applyAlignment="1" applyProtection="1">
      <alignment horizontal="center" vertical="center" wrapText="1"/>
    </xf>
    <xf numFmtId="44" fontId="3" fillId="8" borderId="1" xfId="2" applyFont="1" applyFill="1" applyBorder="1" applyAlignment="1">
      <alignment horizontal="center" vertical="center" wrapText="1"/>
    </xf>
    <xf numFmtId="44" fontId="3" fillId="8" borderId="2" xfId="2" applyFont="1" applyFill="1" applyBorder="1" applyAlignment="1">
      <alignment horizontal="center" vertical="center" wrapText="1"/>
    </xf>
    <xf numFmtId="9" fontId="4" fillId="2" borderId="1" xfId="3" applyFont="1" applyFill="1" applyBorder="1" applyAlignment="1" applyProtection="1">
      <alignment horizontal="center" vertical="center" wrapText="1"/>
      <protection locked="0"/>
    </xf>
    <xf numFmtId="9" fontId="4" fillId="2" borderId="1" xfId="3" applyNumberFormat="1" applyFont="1" applyFill="1" applyBorder="1" applyAlignment="1" applyProtection="1">
      <alignment horizontal="center" vertical="center" wrapText="1"/>
      <protection locked="0"/>
    </xf>
    <xf numFmtId="9" fontId="4" fillId="2" borderId="9" xfId="3" applyFont="1" applyFill="1" applyBorder="1" applyAlignment="1" applyProtection="1">
      <alignment horizontal="center" vertical="center" wrapText="1"/>
      <protection locked="0"/>
    </xf>
    <xf numFmtId="9" fontId="4" fillId="2" borderId="1" xfId="3" applyFont="1" applyFill="1" applyBorder="1" applyAlignment="1" applyProtection="1">
      <alignment vertical="center" wrapText="1"/>
      <protection locked="0"/>
    </xf>
    <xf numFmtId="0" fontId="0" fillId="2" borderId="1" xfId="0" applyFill="1" applyBorder="1"/>
    <xf numFmtId="44" fontId="7" fillId="8" borderId="1" xfId="0" applyNumberFormat="1" applyFont="1" applyFill="1" applyBorder="1"/>
    <xf numFmtId="44" fontId="4" fillId="2" borderId="1" xfId="2" applyFont="1" applyFill="1" applyBorder="1" applyAlignment="1" applyProtection="1">
      <alignment vertical="center" wrapText="1"/>
      <protection locked="0"/>
    </xf>
    <xf numFmtId="44" fontId="7" fillId="2" borderId="1" xfId="0" applyNumberFormat="1" applyFont="1" applyFill="1" applyBorder="1"/>
    <xf numFmtId="44" fontId="6" fillId="2" borderId="1" xfId="0" applyNumberFormat="1" applyFont="1" applyFill="1" applyBorder="1"/>
    <xf numFmtId="0" fontId="0" fillId="2" borderId="1" xfId="0" applyFill="1" applyBorder="1" applyAlignment="1">
      <alignment wrapText="1"/>
    </xf>
    <xf numFmtId="44" fontId="0" fillId="6" borderId="1" xfId="2" applyFont="1" applyFill="1" applyBorder="1"/>
    <xf numFmtId="44" fontId="0" fillId="6" borderId="0" xfId="2" applyFont="1" applyFill="1" applyAlignment="1">
      <alignment wrapText="1"/>
    </xf>
    <xf numFmtId="44" fontId="1" fillId="7" borderId="1" xfId="2" applyFont="1" applyFill="1" applyBorder="1" applyAlignment="1">
      <alignment horizontal="center" vertical="center" wrapText="1"/>
    </xf>
    <xf numFmtId="44" fontId="3" fillId="9" borderId="1" xfId="2" applyFont="1" applyFill="1" applyBorder="1" applyAlignment="1">
      <alignment horizontal="center" vertical="center" wrapText="1"/>
    </xf>
    <xf numFmtId="164" fontId="7" fillId="5" borderId="1" xfId="0" applyNumberFormat="1" applyFont="1" applyFill="1" applyBorder="1"/>
    <xf numFmtId="164" fontId="7" fillId="7" borderId="1" xfId="0" applyNumberFormat="1" applyFont="1" applyFill="1" applyBorder="1"/>
    <xf numFmtId="10" fontId="0" fillId="0" borderId="0" xfId="3" applyNumberFormat="1" applyFont="1"/>
    <xf numFmtId="0" fontId="3" fillId="6" borderId="7"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44" fontId="9" fillId="3" borderId="6" xfId="0" applyNumberFormat="1" applyFont="1" applyFill="1" applyBorder="1" applyAlignment="1">
      <alignment vertical="center"/>
    </xf>
    <xf numFmtId="0" fontId="3" fillId="3" borderId="1" xfId="0" applyFont="1" applyFill="1" applyBorder="1" applyAlignment="1" applyProtection="1">
      <alignment horizontal="left" vertical="top" wrapText="1"/>
      <protection locked="0"/>
    </xf>
    <xf numFmtId="49" fontId="3" fillId="3" borderId="3" xfId="0" applyNumberFormat="1" applyFont="1" applyFill="1" applyBorder="1" applyAlignment="1" applyProtection="1">
      <alignment horizontal="left" vertical="top" wrapText="1"/>
      <protection locked="0"/>
    </xf>
    <xf numFmtId="49" fontId="3" fillId="3" borderId="1" xfId="0" applyNumberFormat="1" applyFont="1" applyFill="1" applyBorder="1" applyAlignment="1" applyProtection="1">
      <alignment horizontal="left" vertical="top" wrapText="1"/>
      <protection locked="0"/>
    </xf>
    <xf numFmtId="0" fontId="3" fillId="2" borderId="1" xfId="0" applyFont="1" applyFill="1" applyBorder="1" applyAlignment="1">
      <alignment horizontal="center" vertical="center" wrapText="1"/>
    </xf>
    <xf numFmtId="0" fontId="3" fillId="5" borderId="1" xfId="0" applyFont="1" applyFill="1" applyBorder="1" applyAlignment="1">
      <alignment horizontal="center" vertical="center" wrapText="1"/>
    </xf>
  </cellXfs>
  <cellStyles count="4">
    <cellStyle name="Comma" xfId="1" builtinId="3"/>
    <cellStyle name="Currency" xfId="2" builtinId="4"/>
    <cellStyle name="Normal" xfId="0" builtinId="0"/>
    <cellStyle name="Percent" xfId="3" builtinId="5"/>
  </cellStyles>
  <dxfs count="15">
    <dxf>
      <fill>
        <patternFill>
          <fgColor indexed="64"/>
          <bgColor theme="0"/>
        </patternFill>
      </fill>
    </dxf>
    <dxf>
      <alignment horizontal="general" vertical="bottom" textRotation="0" wrapText="1" indent="0" justifyLastLine="0" shrinkToFit="0" readingOrder="0"/>
    </dxf>
    <dxf>
      <border outline="0">
        <top style="thin">
          <color auto="1"/>
        </top>
      </border>
    </dxf>
    <dxf>
      <fill>
        <patternFill>
          <fgColor indexed="64"/>
          <bgColor theme="0"/>
        </patternFill>
      </fill>
    </dxf>
    <dxf>
      <fill>
        <patternFill>
          <fgColor indexed="64"/>
          <bgColor theme="0"/>
        </patternFill>
      </fill>
      <alignment horizontal="general" vertical="bottom" textRotation="0" wrapText="1" indent="0" justifyLastLine="0" shrinkToFit="0" readingOrder="0"/>
    </dxf>
    <dxf>
      <fill>
        <patternFill>
          <fgColor indexed="64"/>
          <bgColor theme="0"/>
        </patternFill>
      </fill>
    </dxf>
    <dxf>
      <alignment horizontal="general" vertical="bottom" textRotation="0" wrapText="1" indent="0" justifyLastLine="0" shrinkToFit="0" readingOrder="0"/>
    </dxf>
    <dxf>
      <border outline="0">
        <top style="thin">
          <color auto="1"/>
        </top>
      </border>
    </dxf>
    <dxf>
      <fill>
        <patternFill>
          <fgColor indexed="64"/>
          <bgColor theme="0"/>
        </patternFill>
      </fill>
    </dxf>
    <dxf>
      <fill>
        <patternFill>
          <fgColor indexed="64"/>
          <bgColor theme="0"/>
        </patternFill>
      </fill>
      <alignment horizontal="general" vertical="bottom" textRotation="0" wrapText="1" indent="0" justifyLastLine="0" shrinkToFit="0" readingOrder="0"/>
    </dxf>
    <dxf>
      <fill>
        <patternFill>
          <fgColor indexed="64"/>
          <bgColor theme="0"/>
        </patternFill>
      </fill>
    </dxf>
    <dxf>
      <alignment horizontal="general" vertical="bottom" textRotation="0" wrapText="1" indent="0" justifyLastLine="0" shrinkToFit="0" readingOrder="0"/>
    </dxf>
    <dxf>
      <border outline="0">
        <top style="thin">
          <color auto="1"/>
        </top>
      </border>
    </dxf>
    <dxf>
      <fill>
        <patternFill>
          <fgColor indexed="64"/>
          <bgColor theme="0"/>
        </patternFill>
      </fill>
    </dxf>
    <dxf>
      <fill>
        <patternFill>
          <fgColor indexed="64"/>
          <bgColor theme="0"/>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27D11F3-AF9C-4DF1-9372-9EA7BA8A43A8}" name="Table1" displayName="Table1" ref="P11:P62" headerRowCount="0" totalsRowShown="0" headerRowDxfId="14" dataDxfId="13" tableBorderDxfId="12">
  <tableColumns count="1">
    <tableColumn id="1" xr3:uid="{A17693C9-9640-428B-B124-14C66957BE71}" name="Column1" headerRowDxfId="11" dataDxfId="10"/>
  </tableColumns>
  <tableStyleInfo name="TableStyleLight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3200727-CE21-4A8C-A2D8-8398BB21AAD1}" name="Table13" displayName="Table13" ref="Q11:Q62" headerRowCount="0" totalsRowShown="0" headerRowDxfId="9" dataDxfId="8" tableBorderDxfId="7">
  <tableColumns count="1">
    <tableColumn id="1" xr3:uid="{A2C260DA-E30F-44D5-A21C-1C6D9DA57CDE}" name="Column1" headerRowDxfId="6" dataDxfId="5"/>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7000D95-7598-4E0C-A165-EA4B441862BF}" name="Table14" displayName="Table14" ref="R11:R62" headerRowCount="0" totalsRowShown="0" headerRowDxfId="4" dataDxfId="3" tableBorderDxfId="2">
  <tableColumns count="1">
    <tableColumn id="1" xr3:uid="{A1606221-4BD6-4800-B60B-70ACAA487E72}" name="Column1" headerRowDxfId="1" dataDxfId="0"/>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09"/>
  <sheetViews>
    <sheetView tabSelected="1" topLeftCell="A41" zoomScale="62" zoomScaleNormal="40" workbookViewId="0">
      <pane xSplit="1" topLeftCell="I1" activePane="topRight" state="frozen"/>
      <selection pane="topRight" activeCell="R60" sqref="R60"/>
    </sheetView>
  </sheetViews>
  <sheetFormatPr defaultColWidth="8.77734375" defaultRowHeight="14.4" x14ac:dyDescent="0.3"/>
  <cols>
    <col min="1" max="1" width="63.44140625" customWidth="1"/>
    <col min="2" max="2" width="66" bestFit="1" customWidth="1"/>
    <col min="3" max="3" width="41.33203125" customWidth="1"/>
    <col min="4" max="4" width="21.44140625" customWidth="1"/>
    <col min="5" max="5" width="33.33203125" style="21" customWidth="1"/>
    <col min="6" max="6" width="32.44140625" style="21" customWidth="1"/>
    <col min="7" max="8" width="36.33203125" customWidth="1"/>
    <col min="9" max="13" width="43.77734375" customWidth="1"/>
    <col min="14" max="14" width="36.6640625" customWidth="1"/>
    <col min="15" max="15" width="36.6640625" style="34" customWidth="1"/>
    <col min="16" max="18" width="39.33203125" style="34" customWidth="1"/>
  </cols>
  <sheetData>
    <row r="1" spans="1:18" x14ac:dyDescent="0.3">
      <c r="O1"/>
      <c r="P1"/>
      <c r="Q1"/>
      <c r="R1"/>
    </row>
    <row r="2" spans="1:18" ht="15.6" x14ac:dyDescent="0.3">
      <c r="A2" s="12" t="s">
        <v>91</v>
      </c>
      <c r="B2" s="12"/>
      <c r="C2" s="13"/>
      <c r="D2" s="13"/>
      <c r="I2" s="19"/>
      <c r="J2" s="19"/>
      <c r="K2" s="19"/>
      <c r="L2" s="19"/>
      <c r="M2" s="19"/>
      <c r="O2"/>
      <c r="P2"/>
      <c r="Q2"/>
      <c r="R2"/>
    </row>
    <row r="3" spans="1:18" ht="15.6" x14ac:dyDescent="0.3">
      <c r="A3" s="12"/>
      <c r="B3" s="12"/>
      <c r="C3" s="13"/>
      <c r="D3" s="13"/>
      <c r="N3" s="20"/>
      <c r="O3"/>
      <c r="P3"/>
      <c r="Q3"/>
      <c r="R3"/>
    </row>
    <row r="4" spans="1:18" ht="15.6" x14ac:dyDescent="0.3">
      <c r="A4" s="12" t="s">
        <v>37</v>
      </c>
      <c r="B4" s="13"/>
      <c r="C4" s="13"/>
      <c r="D4" s="13"/>
      <c r="O4"/>
      <c r="P4"/>
      <c r="Q4"/>
      <c r="R4"/>
    </row>
    <row r="5" spans="1:18" x14ac:dyDescent="0.3">
      <c r="A5" s="15"/>
      <c r="B5" s="15"/>
      <c r="C5" s="15"/>
      <c r="O5"/>
      <c r="P5"/>
      <c r="Q5"/>
      <c r="R5"/>
    </row>
    <row r="6" spans="1:18" x14ac:dyDescent="0.3">
      <c r="A6" s="15"/>
      <c r="B6" s="15"/>
      <c r="C6" s="15"/>
      <c r="O6"/>
      <c r="P6"/>
      <c r="Q6"/>
      <c r="R6"/>
    </row>
    <row r="7" spans="1:18" x14ac:dyDescent="0.3">
      <c r="A7" s="15"/>
      <c r="B7" s="15"/>
      <c r="C7" s="15"/>
      <c r="O7"/>
      <c r="P7"/>
      <c r="Q7"/>
      <c r="R7"/>
    </row>
    <row r="8" spans="1:18" ht="27.45" customHeight="1" x14ac:dyDescent="0.3">
      <c r="A8" s="16"/>
      <c r="B8" s="110" t="s">
        <v>1</v>
      </c>
      <c r="C8" s="111" t="s">
        <v>38</v>
      </c>
      <c r="D8" s="111" t="s">
        <v>40</v>
      </c>
      <c r="E8" s="111" t="s">
        <v>39</v>
      </c>
      <c r="F8" s="104" t="s">
        <v>41</v>
      </c>
      <c r="G8" s="104" t="s">
        <v>84</v>
      </c>
      <c r="H8" s="104" t="s">
        <v>42</v>
      </c>
      <c r="I8" s="111" t="s">
        <v>43</v>
      </c>
      <c r="J8" s="111" t="s">
        <v>44</v>
      </c>
      <c r="K8" s="102" t="s">
        <v>43</v>
      </c>
      <c r="L8" s="104" t="s">
        <v>83</v>
      </c>
      <c r="M8" s="104" t="s">
        <v>89</v>
      </c>
      <c r="N8" s="104" t="s">
        <v>90</v>
      </c>
      <c r="O8" s="49"/>
      <c r="P8" s="99" t="s">
        <v>85</v>
      </c>
      <c r="Q8" s="99" t="s">
        <v>86</v>
      </c>
      <c r="R8" s="101" t="s">
        <v>87</v>
      </c>
    </row>
    <row r="9" spans="1:18" s="1" customFormat="1" ht="102" customHeight="1" x14ac:dyDescent="0.3">
      <c r="A9" s="14" t="s">
        <v>0</v>
      </c>
      <c r="B9" s="110"/>
      <c r="C9" s="111"/>
      <c r="D9" s="111"/>
      <c r="E9" s="111"/>
      <c r="F9" s="105"/>
      <c r="G9" s="105"/>
      <c r="H9" s="105"/>
      <c r="I9" s="111"/>
      <c r="J9" s="111"/>
      <c r="K9" s="103"/>
      <c r="L9" s="105"/>
      <c r="M9" s="105"/>
      <c r="N9" s="105"/>
      <c r="O9" s="50" t="s">
        <v>88</v>
      </c>
      <c r="P9" s="100"/>
      <c r="Q9" s="100"/>
      <c r="R9" s="101"/>
    </row>
    <row r="10" spans="1:18" s="1" customFormat="1" ht="110.55" customHeight="1" x14ac:dyDescent="0.3">
      <c r="A10" s="26" t="s">
        <v>45</v>
      </c>
      <c r="B10" s="108"/>
      <c r="C10" s="108"/>
      <c r="D10" s="109"/>
      <c r="E10" s="109"/>
      <c r="F10" s="109"/>
      <c r="G10" s="109"/>
      <c r="H10" s="109"/>
      <c r="I10" s="109"/>
      <c r="J10" s="109"/>
      <c r="K10" s="109"/>
      <c r="L10" s="109"/>
      <c r="M10" s="109"/>
      <c r="N10" s="109"/>
      <c r="O10" s="51"/>
      <c r="P10" s="35"/>
      <c r="Q10" s="35"/>
      <c r="R10" s="92"/>
    </row>
    <row r="11" spans="1:18" s="1" customFormat="1" ht="24.45" customHeight="1" x14ac:dyDescent="0.3">
      <c r="A11" s="27" t="s">
        <v>2</v>
      </c>
      <c r="B11" s="109" t="s">
        <v>48</v>
      </c>
      <c r="C11" s="109"/>
      <c r="D11" s="109"/>
      <c r="E11" s="109"/>
      <c r="F11" s="109"/>
      <c r="G11" s="109"/>
      <c r="H11" s="109"/>
      <c r="I11" s="109"/>
      <c r="J11" s="109"/>
      <c r="K11" s="109"/>
      <c r="L11" s="109"/>
      <c r="M11" s="109"/>
      <c r="N11" s="109"/>
      <c r="O11" s="52"/>
      <c r="P11" s="36"/>
      <c r="Q11" s="36"/>
      <c r="R11" s="93"/>
    </row>
    <row r="12" spans="1:18" s="1" customFormat="1" ht="15.6" x14ac:dyDescent="0.3">
      <c r="A12" s="28" t="s">
        <v>3</v>
      </c>
      <c r="B12" s="2" t="s">
        <v>49</v>
      </c>
      <c r="C12" s="55">
        <v>13000</v>
      </c>
      <c r="D12" s="55"/>
      <c r="E12" s="55">
        <f>1035.03+1116.44</f>
        <v>2151.4700000000003</v>
      </c>
      <c r="F12" s="78"/>
      <c r="G12" s="78"/>
      <c r="H12" s="78"/>
      <c r="I12" s="55">
        <v>9000</v>
      </c>
      <c r="J12" s="77"/>
      <c r="K12" s="77"/>
      <c r="L12" s="82"/>
      <c r="M12" s="82"/>
      <c r="N12" s="42"/>
      <c r="O12" s="53">
        <f t="shared" ref="O12:O16" si="0">L12+I12+F12+C12</f>
        <v>22000</v>
      </c>
      <c r="P12" s="43">
        <v>0.5</v>
      </c>
      <c r="Q12" s="37">
        <v>0</v>
      </c>
      <c r="R12" s="37">
        <f>D12+E12+G12+H12+J12+K12+M12+N12</f>
        <v>2151.4700000000003</v>
      </c>
    </row>
    <row r="13" spans="1:18" s="1" customFormat="1" ht="31.2" x14ac:dyDescent="0.3">
      <c r="A13" s="28" t="s">
        <v>4</v>
      </c>
      <c r="B13" s="3" t="s">
        <v>50</v>
      </c>
      <c r="C13" s="55">
        <v>16300</v>
      </c>
      <c r="D13" s="55"/>
      <c r="E13" s="55">
        <f>1035.03+1116.44</f>
        <v>2151.4700000000003</v>
      </c>
      <c r="F13" s="78"/>
      <c r="G13" s="78"/>
      <c r="H13" s="78"/>
      <c r="I13" s="55">
        <v>30000</v>
      </c>
      <c r="J13" s="77"/>
      <c r="K13" s="77"/>
      <c r="L13" s="82"/>
      <c r="M13" s="82"/>
      <c r="N13" s="42"/>
      <c r="O13" s="53">
        <f t="shared" si="0"/>
        <v>46300</v>
      </c>
      <c r="P13" s="43">
        <v>0.5</v>
      </c>
      <c r="Q13" s="37">
        <v>0</v>
      </c>
      <c r="R13" s="37">
        <f t="shared" ref="R13:R16" si="1">D13+E13+G13+H13+J13+K13+M13+N13</f>
        <v>2151.4700000000003</v>
      </c>
    </row>
    <row r="14" spans="1:18" s="1" customFormat="1" ht="46.8" x14ac:dyDescent="0.3">
      <c r="A14" s="28" t="s">
        <v>5</v>
      </c>
      <c r="B14" s="3" t="s">
        <v>51</v>
      </c>
      <c r="C14" s="55"/>
      <c r="D14" s="55"/>
      <c r="E14" s="55"/>
      <c r="F14" s="78">
        <v>90000</v>
      </c>
      <c r="G14" s="78"/>
      <c r="H14" s="78"/>
      <c r="I14" s="77"/>
      <c r="J14" s="77"/>
      <c r="K14" s="77"/>
      <c r="L14" s="78">
        <v>50000</v>
      </c>
      <c r="M14" s="82"/>
      <c r="N14" s="42"/>
      <c r="O14" s="53">
        <f t="shared" si="0"/>
        <v>140000</v>
      </c>
      <c r="P14" s="43">
        <v>0.5</v>
      </c>
      <c r="Q14" s="37">
        <v>0</v>
      </c>
      <c r="R14" s="37">
        <f t="shared" si="1"/>
        <v>0</v>
      </c>
    </row>
    <row r="15" spans="1:18" s="1" customFormat="1" ht="62.4" x14ac:dyDescent="0.3">
      <c r="A15" s="68" t="s">
        <v>6</v>
      </c>
      <c r="B15" s="3" t="s">
        <v>52</v>
      </c>
      <c r="C15" s="55"/>
      <c r="D15" s="55"/>
      <c r="E15" s="55"/>
      <c r="F15" s="78">
        <v>170000</v>
      </c>
      <c r="G15" s="78"/>
      <c r="H15" s="78"/>
      <c r="I15" s="77"/>
      <c r="J15" s="77"/>
      <c r="K15" s="77"/>
      <c r="L15" s="78">
        <v>25000</v>
      </c>
      <c r="M15" s="82"/>
      <c r="N15" s="42"/>
      <c r="O15" s="53">
        <f t="shared" si="0"/>
        <v>195000</v>
      </c>
      <c r="P15" s="43">
        <v>0.5</v>
      </c>
      <c r="Q15" s="37">
        <v>0</v>
      </c>
      <c r="R15" s="37">
        <f t="shared" si="1"/>
        <v>0</v>
      </c>
    </row>
    <row r="16" spans="1:18" s="1" customFormat="1" ht="88.05" customHeight="1" x14ac:dyDescent="0.3">
      <c r="A16" s="69" t="s">
        <v>53</v>
      </c>
      <c r="B16" s="3" t="s">
        <v>54</v>
      </c>
      <c r="C16" s="55"/>
      <c r="D16" s="55"/>
      <c r="E16" s="55"/>
      <c r="F16" s="78"/>
      <c r="G16" s="78"/>
      <c r="H16" s="78"/>
      <c r="I16" s="77"/>
      <c r="J16" s="77"/>
      <c r="K16" s="77"/>
      <c r="L16" s="78">
        <v>25000</v>
      </c>
      <c r="M16" s="82"/>
      <c r="N16" s="42"/>
      <c r="O16" s="53">
        <f t="shared" si="0"/>
        <v>25000</v>
      </c>
      <c r="P16" s="43">
        <v>0.35</v>
      </c>
      <c r="Q16" s="37">
        <v>0</v>
      </c>
      <c r="R16" s="37">
        <f t="shared" si="1"/>
        <v>0</v>
      </c>
    </row>
    <row r="17" spans="1:18" s="1" customFormat="1" ht="15.6" x14ac:dyDescent="0.3">
      <c r="A17" s="70"/>
      <c r="B17" s="5" t="s">
        <v>7</v>
      </c>
      <c r="C17" s="61">
        <f>SUM(C12:C16)</f>
        <v>29300</v>
      </c>
      <c r="D17" s="61">
        <f t="shared" ref="D17:E17" si="2">SUM(D12:D15)</f>
        <v>0</v>
      </c>
      <c r="E17" s="61">
        <f t="shared" si="2"/>
        <v>4302.9400000000005</v>
      </c>
      <c r="F17" s="79">
        <f>SUM(F9:F16)</f>
        <v>260000</v>
      </c>
      <c r="G17" s="79">
        <f>SUM(G9:G16)</f>
        <v>0</v>
      </c>
      <c r="H17" s="79">
        <f>SUM(H9:H16)</f>
        <v>0</v>
      </c>
      <c r="I17" s="61">
        <f>SUM(I12:I16)</f>
        <v>39000</v>
      </c>
      <c r="J17" s="61">
        <f t="shared" ref="J17:K17" si="3">SUM(J12:J15)</f>
        <v>0</v>
      </c>
      <c r="K17" s="61">
        <f t="shared" si="3"/>
        <v>0</v>
      </c>
      <c r="L17" s="79">
        <f>SUM(L9:L16)</f>
        <v>100000</v>
      </c>
      <c r="M17" s="79">
        <f t="shared" ref="M17:N17" si="4">SUM(M9:M16)</f>
        <v>0</v>
      </c>
      <c r="N17" s="79">
        <f t="shared" si="4"/>
        <v>0</v>
      </c>
      <c r="O17" s="67">
        <f>L17+I17+F17+C17</f>
        <v>428300</v>
      </c>
      <c r="P17" s="61">
        <v>210400</v>
      </c>
      <c r="Q17" s="61"/>
      <c r="R17" s="61">
        <f t="shared" ref="R17" si="5">SUM(R12:R15)</f>
        <v>4302.9400000000005</v>
      </c>
    </row>
    <row r="18" spans="1:18" s="1" customFormat="1" ht="79.05" customHeight="1" x14ac:dyDescent="0.3">
      <c r="A18" s="71" t="s">
        <v>8</v>
      </c>
      <c r="B18" s="107" t="s">
        <v>55</v>
      </c>
      <c r="C18" s="107"/>
      <c r="D18" s="107"/>
      <c r="E18" s="107"/>
      <c r="F18" s="107"/>
      <c r="G18" s="107"/>
      <c r="H18" s="107"/>
      <c r="I18" s="107"/>
      <c r="J18" s="107"/>
      <c r="K18" s="107"/>
      <c r="L18" s="107"/>
      <c r="M18" s="107"/>
      <c r="N18" s="107"/>
      <c r="O18" s="54"/>
      <c r="P18" s="36"/>
      <c r="Q18" s="36"/>
      <c r="R18" s="36"/>
    </row>
    <row r="19" spans="1:18" s="1" customFormat="1" ht="28.8" x14ac:dyDescent="0.3">
      <c r="A19" s="28" t="s">
        <v>9</v>
      </c>
      <c r="B19" s="6" t="s">
        <v>56</v>
      </c>
      <c r="C19" s="55">
        <v>75000</v>
      </c>
      <c r="D19" s="55"/>
      <c r="E19" s="55">
        <f>1035.03+1116.44</f>
        <v>2151.4700000000003</v>
      </c>
      <c r="F19" s="78"/>
      <c r="G19" s="78"/>
      <c r="H19" s="78"/>
      <c r="I19" s="77"/>
      <c r="J19" s="77"/>
      <c r="K19" s="77"/>
      <c r="L19" s="82"/>
      <c r="M19" s="82"/>
      <c r="N19" s="42"/>
      <c r="O19" s="53">
        <f t="shared" ref="O19:O22" si="6">L19+I19+F19+C19</f>
        <v>75000</v>
      </c>
      <c r="P19" s="43">
        <v>0.3</v>
      </c>
      <c r="Q19" s="37">
        <v>0</v>
      </c>
      <c r="R19" s="37">
        <f t="shared" ref="R19:R22" si="7">D19+E19+G19+H19+J19+K19+M19+N19</f>
        <v>2151.4700000000003</v>
      </c>
    </row>
    <row r="20" spans="1:18" s="1" customFormat="1" ht="95.55" customHeight="1" x14ac:dyDescent="0.3">
      <c r="A20" s="28" t="s">
        <v>10</v>
      </c>
      <c r="B20" s="6" t="s">
        <v>57</v>
      </c>
      <c r="C20" s="55">
        <v>64000</v>
      </c>
      <c r="D20" s="55"/>
      <c r="E20" s="55">
        <f t="shared" ref="E20:E22" si="8">1035.03+1116.44</f>
        <v>2151.4700000000003</v>
      </c>
      <c r="F20" s="78"/>
      <c r="G20" s="78"/>
      <c r="H20" s="78"/>
      <c r="I20" s="77"/>
      <c r="J20" s="77"/>
      <c r="K20" s="77"/>
      <c r="L20" s="82"/>
      <c r="M20" s="82"/>
      <c r="N20" s="42"/>
      <c r="O20" s="53">
        <f t="shared" si="6"/>
        <v>64000</v>
      </c>
      <c r="P20" s="43">
        <v>0.35</v>
      </c>
      <c r="Q20" s="37">
        <v>0</v>
      </c>
      <c r="R20" s="37">
        <f t="shared" si="7"/>
        <v>2151.4700000000003</v>
      </c>
    </row>
    <row r="21" spans="1:18" s="1" customFormat="1" ht="83.55" customHeight="1" x14ac:dyDescent="0.3">
      <c r="A21" s="28" t="s">
        <v>11</v>
      </c>
      <c r="B21" s="6" t="s">
        <v>58</v>
      </c>
      <c r="C21" s="55">
        <v>280000</v>
      </c>
      <c r="D21" s="55"/>
      <c r="E21" s="55">
        <f t="shared" si="8"/>
        <v>2151.4700000000003</v>
      </c>
      <c r="F21" s="78"/>
      <c r="G21" s="78"/>
      <c r="H21" s="78"/>
      <c r="I21" s="55">
        <v>35000</v>
      </c>
      <c r="J21" s="77"/>
      <c r="K21" s="77"/>
      <c r="L21" s="82"/>
      <c r="M21" s="82"/>
      <c r="N21" s="42"/>
      <c r="O21" s="53">
        <f t="shared" si="6"/>
        <v>315000</v>
      </c>
      <c r="P21" s="63">
        <v>0.4</v>
      </c>
      <c r="Q21" s="37">
        <v>0</v>
      </c>
      <c r="R21" s="37">
        <f t="shared" si="7"/>
        <v>2151.4700000000003</v>
      </c>
    </row>
    <row r="22" spans="1:18" s="1" customFormat="1" ht="58.95" customHeight="1" x14ac:dyDescent="0.3">
      <c r="A22" s="28" t="s">
        <v>12</v>
      </c>
      <c r="B22" s="3" t="s">
        <v>59</v>
      </c>
      <c r="C22" s="55">
        <v>5000</v>
      </c>
      <c r="D22" s="55"/>
      <c r="E22" s="55">
        <f t="shared" si="8"/>
        <v>2151.4700000000003</v>
      </c>
      <c r="F22" s="78"/>
      <c r="G22" s="78"/>
      <c r="H22" s="78"/>
      <c r="I22" s="55">
        <v>5000</v>
      </c>
      <c r="J22" s="77"/>
      <c r="K22" s="77"/>
      <c r="L22" s="82"/>
      <c r="M22" s="82"/>
      <c r="N22" s="42"/>
      <c r="O22" s="53">
        <f t="shared" si="6"/>
        <v>10000</v>
      </c>
      <c r="P22" s="63">
        <v>0.4</v>
      </c>
      <c r="Q22" s="37">
        <v>0</v>
      </c>
      <c r="R22" s="37">
        <f t="shared" si="7"/>
        <v>2151.4700000000003</v>
      </c>
    </row>
    <row r="23" spans="1:18" s="1" customFormat="1" ht="15.6" x14ac:dyDescent="0.3">
      <c r="B23" s="5" t="s">
        <v>7</v>
      </c>
      <c r="C23" s="59">
        <f>SUM(C19:C22)</f>
        <v>424000</v>
      </c>
      <c r="D23" s="59">
        <f t="shared" ref="D23:K23" si="9">SUM(D19:D22)</f>
        <v>0</v>
      </c>
      <c r="E23" s="59">
        <f t="shared" si="9"/>
        <v>8605.880000000001</v>
      </c>
      <c r="F23" s="81">
        <f t="shared" si="9"/>
        <v>0</v>
      </c>
      <c r="G23" s="81">
        <f t="shared" si="9"/>
        <v>0</v>
      </c>
      <c r="H23" s="81">
        <f t="shared" si="9"/>
        <v>0</v>
      </c>
      <c r="I23" s="59">
        <f t="shared" si="9"/>
        <v>40000</v>
      </c>
      <c r="J23" s="59">
        <f t="shared" si="9"/>
        <v>0</v>
      </c>
      <c r="K23" s="59">
        <f t="shared" si="9"/>
        <v>0</v>
      </c>
      <c r="L23" s="81">
        <f t="shared" ref="L23:N23" si="10">SUM(L19:L22)</f>
        <v>0</v>
      </c>
      <c r="M23" s="81">
        <f t="shared" si="10"/>
        <v>0</v>
      </c>
      <c r="N23" s="81">
        <f t="shared" si="10"/>
        <v>0</v>
      </c>
      <c r="O23" s="67">
        <f>L23+I23+F23+C23</f>
        <v>464000</v>
      </c>
      <c r="P23" s="60">
        <v>48900</v>
      </c>
      <c r="Q23" s="59"/>
      <c r="R23" s="59">
        <f t="shared" ref="R23" si="11">SUM(R19:R22)</f>
        <v>8605.880000000001</v>
      </c>
    </row>
    <row r="24" spans="1:18" s="1" customFormat="1" ht="167.55" customHeight="1" x14ac:dyDescent="0.3">
      <c r="A24" s="29" t="s">
        <v>46</v>
      </c>
      <c r="B24" s="107"/>
      <c r="C24" s="107"/>
      <c r="D24" s="107"/>
      <c r="E24" s="107"/>
      <c r="F24" s="107"/>
      <c r="G24" s="107"/>
      <c r="H24" s="107"/>
      <c r="I24" s="107"/>
      <c r="J24" s="107"/>
      <c r="K24" s="107"/>
      <c r="L24" s="107"/>
      <c r="M24" s="107"/>
      <c r="N24" s="107"/>
      <c r="O24" s="65"/>
      <c r="P24" s="36"/>
      <c r="Q24" s="36"/>
      <c r="R24" s="36"/>
    </row>
    <row r="25" spans="1:18" s="1" customFormat="1" ht="17.55" customHeight="1" x14ac:dyDescent="0.3">
      <c r="A25" s="27" t="s">
        <v>13</v>
      </c>
      <c r="B25" s="107" t="s">
        <v>60</v>
      </c>
      <c r="C25" s="107"/>
      <c r="D25" s="107"/>
      <c r="E25" s="107"/>
      <c r="F25" s="107"/>
      <c r="G25" s="107"/>
      <c r="H25" s="107"/>
      <c r="I25" s="107"/>
      <c r="J25" s="107"/>
      <c r="K25" s="107"/>
      <c r="L25" s="107"/>
      <c r="M25" s="107"/>
      <c r="N25" s="107"/>
      <c r="O25" s="54"/>
      <c r="P25" s="36"/>
      <c r="Q25" s="36"/>
      <c r="R25" s="36"/>
    </row>
    <row r="26" spans="1:18" s="1" customFormat="1" ht="31.2" x14ac:dyDescent="0.3">
      <c r="A26" s="28" t="s">
        <v>14</v>
      </c>
      <c r="B26" s="3" t="s">
        <v>61</v>
      </c>
      <c r="C26" s="55">
        <v>15037</v>
      </c>
      <c r="D26" s="55"/>
      <c r="E26" s="55">
        <f t="shared" ref="E26:E30" si="12">1035.03+1116.44</f>
        <v>2151.4700000000003</v>
      </c>
      <c r="F26" s="78"/>
      <c r="G26" s="78"/>
      <c r="H26" s="78"/>
      <c r="I26" s="77"/>
      <c r="J26" s="77"/>
      <c r="K26" s="77"/>
      <c r="L26" s="82"/>
      <c r="M26" s="78"/>
      <c r="N26" s="42"/>
      <c r="O26" s="53">
        <f t="shared" ref="O26:O31" si="13">L26+I26+F26+C26</f>
        <v>15037</v>
      </c>
      <c r="P26" s="37"/>
      <c r="Q26" s="37"/>
      <c r="R26" s="37">
        <f t="shared" ref="R26:R30" si="14">D26+E26+G26+H26+J26+K26+M26+N26</f>
        <v>2151.4700000000003</v>
      </c>
    </row>
    <row r="27" spans="1:18" s="1" customFormat="1" ht="40.5" customHeight="1" x14ac:dyDescent="0.3">
      <c r="A27" s="28" t="s">
        <v>15</v>
      </c>
      <c r="B27" s="3" t="s">
        <v>62</v>
      </c>
      <c r="C27" s="55">
        <v>68000</v>
      </c>
      <c r="D27" s="55"/>
      <c r="E27" s="55">
        <f t="shared" si="12"/>
        <v>2151.4700000000003</v>
      </c>
      <c r="F27" s="78"/>
      <c r="G27" s="78"/>
      <c r="H27" s="78"/>
      <c r="I27" s="55"/>
      <c r="J27" s="77"/>
      <c r="K27" s="77"/>
      <c r="L27" s="78"/>
      <c r="M27" s="78"/>
      <c r="N27" s="42"/>
      <c r="O27" s="53">
        <f t="shared" si="13"/>
        <v>68000</v>
      </c>
      <c r="P27" s="37"/>
      <c r="Q27" s="37"/>
      <c r="R27" s="37">
        <f t="shared" si="14"/>
        <v>2151.4700000000003</v>
      </c>
    </row>
    <row r="28" spans="1:18" s="1" customFormat="1" ht="43.2" customHeight="1" x14ac:dyDescent="0.3">
      <c r="A28" s="28" t="s">
        <v>16</v>
      </c>
      <c r="B28" s="3" t="s">
        <v>63</v>
      </c>
      <c r="C28" s="55">
        <v>64000</v>
      </c>
      <c r="D28" s="55"/>
      <c r="E28" s="55">
        <f t="shared" si="12"/>
        <v>2151.4700000000003</v>
      </c>
      <c r="F28" s="78"/>
      <c r="G28" s="78"/>
      <c r="H28" s="78"/>
      <c r="I28" s="55">
        <v>30000</v>
      </c>
      <c r="J28" s="77"/>
      <c r="K28" s="77"/>
      <c r="L28" s="78"/>
      <c r="M28" s="78"/>
      <c r="N28" s="83"/>
      <c r="O28" s="53">
        <f t="shared" si="13"/>
        <v>94000</v>
      </c>
      <c r="P28" s="43">
        <v>0.35</v>
      </c>
      <c r="Q28" s="37">
        <v>0</v>
      </c>
      <c r="R28" s="37">
        <f t="shared" si="14"/>
        <v>2151.4700000000003</v>
      </c>
    </row>
    <row r="29" spans="1:18" s="1" customFormat="1" ht="42.75" customHeight="1" x14ac:dyDescent="0.3">
      <c r="A29" s="28" t="s">
        <v>17</v>
      </c>
      <c r="B29" s="3" t="s">
        <v>64</v>
      </c>
      <c r="C29" s="55">
        <v>40000</v>
      </c>
      <c r="D29" s="55"/>
      <c r="E29" s="55">
        <f t="shared" si="12"/>
        <v>2151.4700000000003</v>
      </c>
      <c r="F29" s="78"/>
      <c r="G29" s="78"/>
      <c r="H29" s="78"/>
      <c r="I29" s="55">
        <v>30000</v>
      </c>
      <c r="J29" s="77"/>
      <c r="K29" s="77"/>
      <c r="L29" s="78"/>
      <c r="M29" s="78"/>
      <c r="N29" s="83"/>
      <c r="O29" s="53">
        <f t="shared" si="13"/>
        <v>70000</v>
      </c>
      <c r="P29" s="43">
        <v>0.4</v>
      </c>
      <c r="Q29" s="37">
        <v>0</v>
      </c>
      <c r="R29" s="37">
        <f t="shared" si="14"/>
        <v>2151.4700000000003</v>
      </c>
    </row>
    <row r="30" spans="1:18" s="1" customFormat="1" ht="50.55" customHeight="1" x14ac:dyDescent="0.3">
      <c r="A30" s="28" t="s">
        <v>18</v>
      </c>
      <c r="B30" s="3" t="s">
        <v>65</v>
      </c>
      <c r="C30" s="55">
        <v>35000</v>
      </c>
      <c r="D30" s="55"/>
      <c r="E30" s="55">
        <f t="shared" si="12"/>
        <v>2151.4700000000003</v>
      </c>
      <c r="F30" s="78">
        <v>40000</v>
      </c>
      <c r="G30" s="78"/>
      <c r="H30" s="78">
        <v>9615.91</v>
      </c>
      <c r="I30" s="55">
        <v>10000</v>
      </c>
      <c r="J30" s="77"/>
      <c r="K30" s="77"/>
      <c r="L30" s="78">
        <v>10000</v>
      </c>
      <c r="M30" s="78"/>
      <c r="N30" s="42"/>
      <c r="O30" s="53">
        <f t="shared" si="13"/>
        <v>95000</v>
      </c>
      <c r="P30" s="37"/>
      <c r="Q30" s="37"/>
      <c r="R30" s="37">
        <f t="shared" si="14"/>
        <v>11767.380000000001</v>
      </c>
    </row>
    <row r="31" spans="1:18" s="1" customFormat="1" ht="46.8" x14ac:dyDescent="0.3">
      <c r="A31" s="28" t="s">
        <v>19</v>
      </c>
      <c r="B31" s="3" t="s">
        <v>66</v>
      </c>
      <c r="C31" s="55"/>
      <c r="D31" s="55"/>
      <c r="E31" s="55"/>
      <c r="F31" s="78">
        <v>75000</v>
      </c>
      <c r="G31" s="78"/>
      <c r="H31" s="78"/>
      <c r="I31" s="55"/>
      <c r="J31" s="77"/>
      <c r="K31" s="77"/>
      <c r="L31" s="78">
        <v>30000</v>
      </c>
      <c r="M31" s="78"/>
      <c r="N31" s="83"/>
      <c r="O31" s="53">
        <f t="shared" si="13"/>
        <v>105000</v>
      </c>
      <c r="P31" s="63">
        <v>0.5</v>
      </c>
      <c r="Q31" s="37">
        <v>0</v>
      </c>
      <c r="R31" s="37">
        <f>D31+E31+G31+H31+J31+K31+M31+N31</f>
        <v>0</v>
      </c>
    </row>
    <row r="32" spans="1:18" s="4" customFormat="1" ht="15.6" x14ac:dyDescent="0.3">
      <c r="A32" s="1"/>
      <c r="B32" s="5" t="s">
        <v>7</v>
      </c>
      <c r="C32" s="61">
        <f>SUM(C26:C31)</f>
        <v>222037</v>
      </c>
      <c r="D32" s="61">
        <f t="shared" ref="D32:E32" si="15">SUM(D26:D31)</f>
        <v>0</v>
      </c>
      <c r="E32" s="61">
        <f t="shared" si="15"/>
        <v>10757.350000000002</v>
      </c>
      <c r="F32" s="81">
        <f>SUM(F27:F31)</f>
        <v>115000</v>
      </c>
      <c r="G32" s="81"/>
      <c r="H32" s="81">
        <v>9615.91</v>
      </c>
      <c r="I32" s="61">
        <f>SUM(I26:I31)</f>
        <v>70000</v>
      </c>
      <c r="J32" s="61">
        <f t="shared" ref="J32:K32" si="16">SUM(J26:J31)</f>
        <v>0</v>
      </c>
      <c r="K32" s="61">
        <f t="shared" si="16"/>
        <v>0</v>
      </c>
      <c r="L32" s="80">
        <f>SUM(L26:L31)</f>
        <v>40000</v>
      </c>
      <c r="M32" s="80">
        <f t="shared" ref="M32:N32" si="17">SUM(M26:M31)</f>
        <v>0</v>
      </c>
      <c r="N32" s="80">
        <f t="shared" si="17"/>
        <v>0</v>
      </c>
      <c r="O32" s="67">
        <f>L32+I32+F32+C32</f>
        <v>447037</v>
      </c>
      <c r="P32" s="60">
        <v>113400</v>
      </c>
      <c r="Q32" s="59"/>
      <c r="R32" s="61">
        <f t="shared" ref="R32" si="18">SUM(R26:R31)</f>
        <v>20373.260000000002</v>
      </c>
    </row>
    <row r="33" spans="1:18" s="1" customFormat="1" ht="15.6" x14ac:dyDescent="0.3">
      <c r="A33" s="27" t="s">
        <v>20</v>
      </c>
      <c r="B33" s="107" t="s">
        <v>67</v>
      </c>
      <c r="C33" s="107"/>
      <c r="D33" s="107"/>
      <c r="E33" s="107"/>
      <c r="F33" s="107"/>
      <c r="G33" s="107"/>
      <c r="H33" s="107"/>
      <c r="I33" s="107"/>
      <c r="J33" s="107"/>
      <c r="K33" s="107"/>
      <c r="L33" s="107"/>
      <c r="M33" s="107"/>
      <c r="N33" s="107"/>
      <c r="O33" s="64"/>
      <c r="P33" s="36"/>
      <c r="Q33" s="36"/>
      <c r="R33" s="36"/>
    </row>
    <row r="34" spans="1:18" s="1" customFormat="1" ht="64.95" customHeight="1" x14ac:dyDescent="0.3">
      <c r="A34" s="28" t="s">
        <v>21</v>
      </c>
      <c r="B34" s="6" t="s">
        <v>68</v>
      </c>
      <c r="C34" s="55">
        <v>50000</v>
      </c>
      <c r="D34" s="55"/>
      <c r="E34" s="55">
        <f t="shared" ref="E34:E35" si="19">1035.03+1116.44</f>
        <v>2151.4700000000003</v>
      </c>
      <c r="F34" s="78"/>
      <c r="G34" s="78"/>
      <c r="H34" s="78"/>
      <c r="I34" s="55"/>
      <c r="J34" s="77"/>
      <c r="K34" s="77"/>
      <c r="L34" s="82"/>
      <c r="M34" s="82"/>
      <c r="N34" s="42"/>
      <c r="O34" s="53">
        <v>50000</v>
      </c>
      <c r="P34" s="63">
        <v>0.35</v>
      </c>
      <c r="Q34" s="37">
        <v>0</v>
      </c>
      <c r="R34" s="37">
        <f t="shared" ref="R34:R35" si="20">D34+E34+G34+H34+J34+K34+M34+N34</f>
        <v>2151.4700000000003</v>
      </c>
    </row>
    <row r="35" spans="1:18" s="1" customFormat="1" ht="89.55" customHeight="1" x14ac:dyDescent="0.3">
      <c r="A35" s="28" t="s">
        <v>22</v>
      </c>
      <c r="B35" s="6" t="s">
        <v>69</v>
      </c>
      <c r="C35" s="55">
        <v>46500</v>
      </c>
      <c r="D35" s="55"/>
      <c r="E35" s="55">
        <f t="shared" si="19"/>
        <v>2151.4700000000003</v>
      </c>
      <c r="F35" s="91"/>
      <c r="G35" s="78"/>
      <c r="H35" s="78"/>
      <c r="I35" s="55">
        <v>44000</v>
      </c>
      <c r="J35" s="77"/>
      <c r="K35" s="77"/>
      <c r="L35" s="82"/>
      <c r="M35" s="82"/>
      <c r="N35" s="42"/>
      <c r="O35" s="53">
        <v>90500</v>
      </c>
      <c r="P35" s="43">
        <v>0.35</v>
      </c>
      <c r="Q35" s="37">
        <v>0</v>
      </c>
      <c r="R35" s="37">
        <f t="shared" si="20"/>
        <v>2151.4700000000003</v>
      </c>
    </row>
    <row r="36" spans="1:18" s="1" customFormat="1" ht="15.6" x14ac:dyDescent="0.3">
      <c r="B36" s="5" t="s">
        <v>7</v>
      </c>
      <c r="C36" s="61">
        <f>SUM(C34:C35)</f>
        <v>96500</v>
      </c>
      <c r="D36" s="61">
        <f t="shared" ref="D36:E36" si="21">SUM(D34:D35)</f>
        <v>0</v>
      </c>
      <c r="E36" s="61">
        <f t="shared" si="21"/>
        <v>4302.9400000000005</v>
      </c>
      <c r="F36" s="95">
        <f t="shared" ref="F36:N36" si="22">SUM(F34:F35)</f>
        <v>0</v>
      </c>
      <c r="G36" s="95">
        <f t="shared" si="22"/>
        <v>0</v>
      </c>
      <c r="H36" s="95">
        <f t="shared" si="22"/>
        <v>0</v>
      </c>
      <c r="I36" s="61">
        <f t="shared" si="22"/>
        <v>44000</v>
      </c>
      <c r="J36" s="61">
        <f t="shared" si="22"/>
        <v>0</v>
      </c>
      <c r="K36" s="61">
        <f t="shared" si="22"/>
        <v>0</v>
      </c>
      <c r="L36" s="95">
        <f t="shared" si="22"/>
        <v>0</v>
      </c>
      <c r="M36" s="95">
        <f t="shared" si="22"/>
        <v>0</v>
      </c>
      <c r="N36" s="95">
        <f t="shared" si="22"/>
        <v>0</v>
      </c>
      <c r="O36" s="67">
        <f>L36+I36+F36+C36</f>
        <v>140500</v>
      </c>
      <c r="P36" s="60">
        <v>49175</v>
      </c>
      <c r="Q36" s="59"/>
      <c r="R36" s="61">
        <f>SUM(R34:R35)</f>
        <v>4302.9400000000005</v>
      </c>
    </row>
    <row r="37" spans="1:18" s="1" customFormat="1" ht="15.75" customHeight="1" x14ac:dyDescent="0.3">
      <c r="A37" s="7"/>
      <c r="B37" s="8"/>
      <c r="C37" s="73"/>
      <c r="D37" s="73"/>
      <c r="E37" s="23"/>
      <c r="F37" s="23"/>
      <c r="G37" s="74"/>
      <c r="H37" s="74"/>
      <c r="I37" s="73"/>
      <c r="J37" s="73"/>
      <c r="K37" s="73"/>
      <c r="L37" s="73"/>
      <c r="M37" s="73"/>
      <c r="N37" s="73"/>
      <c r="O37" s="62"/>
      <c r="P37" s="38"/>
      <c r="Q37" s="38"/>
      <c r="R37" s="38"/>
    </row>
    <row r="38" spans="1:18" s="1" customFormat="1" ht="141.44999999999999" customHeight="1" x14ac:dyDescent="0.3">
      <c r="A38" s="29" t="s">
        <v>47</v>
      </c>
      <c r="B38" s="107"/>
      <c r="C38" s="107"/>
      <c r="D38" s="107"/>
      <c r="E38" s="107"/>
      <c r="F38" s="107"/>
      <c r="G38" s="107"/>
      <c r="H38" s="107"/>
      <c r="I38" s="107"/>
      <c r="J38" s="107"/>
      <c r="K38" s="107"/>
      <c r="L38" s="107"/>
      <c r="M38" s="107"/>
      <c r="N38" s="107"/>
      <c r="O38" s="65"/>
      <c r="P38" s="36"/>
      <c r="Q38" s="36"/>
      <c r="R38" s="36"/>
    </row>
    <row r="39" spans="1:18" s="1" customFormat="1" ht="15.6" x14ac:dyDescent="0.3">
      <c r="A39" s="27" t="s">
        <v>23</v>
      </c>
      <c r="B39" s="107" t="s">
        <v>70</v>
      </c>
      <c r="C39" s="107"/>
      <c r="D39" s="107"/>
      <c r="E39" s="107"/>
      <c r="F39" s="107"/>
      <c r="G39" s="107"/>
      <c r="H39" s="107"/>
      <c r="I39" s="107"/>
      <c r="J39" s="107"/>
      <c r="K39" s="107"/>
      <c r="L39" s="107"/>
      <c r="M39" s="107"/>
      <c r="N39" s="107"/>
      <c r="O39" s="64"/>
      <c r="P39" s="36"/>
      <c r="Q39" s="36"/>
      <c r="R39" s="37">
        <f t="shared" ref="R39:R40" si="23">D39+E39+G39+H39+J39+K39+M39+N39</f>
        <v>0</v>
      </c>
    </row>
    <row r="40" spans="1:18" s="1" customFormat="1" ht="42" customHeight="1" x14ac:dyDescent="0.3">
      <c r="A40" s="28" t="s">
        <v>24</v>
      </c>
      <c r="B40" s="3" t="s">
        <v>71</v>
      </c>
      <c r="C40" s="55"/>
      <c r="D40" s="55"/>
      <c r="E40" s="55"/>
      <c r="F40" s="78">
        <v>50000</v>
      </c>
      <c r="G40" s="78"/>
      <c r="H40" s="78"/>
      <c r="I40" s="55"/>
      <c r="J40" s="55"/>
      <c r="K40" s="77"/>
      <c r="L40" s="78">
        <v>15000</v>
      </c>
      <c r="M40" s="82"/>
      <c r="N40" s="42"/>
      <c r="O40" s="53">
        <v>65000</v>
      </c>
      <c r="P40" s="63">
        <v>0.35</v>
      </c>
      <c r="Q40" s="37">
        <v>0</v>
      </c>
      <c r="R40" s="37">
        <f t="shared" si="23"/>
        <v>0</v>
      </c>
    </row>
    <row r="41" spans="1:18" s="1" customFormat="1" ht="46.8" x14ac:dyDescent="0.3">
      <c r="A41" s="28" t="s">
        <v>25</v>
      </c>
      <c r="B41" s="3" t="s">
        <v>72</v>
      </c>
      <c r="C41" s="55">
        <v>40500</v>
      </c>
      <c r="D41" s="55"/>
      <c r="E41" s="55">
        <f t="shared" ref="E41" si="24">1035.03+1116.44</f>
        <v>2151.4700000000003</v>
      </c>
      <c r="F41" s="78"/>
      <c r="G41" s="78"/>
      <c r="H41" s="78"/>
      <c r="I41" s="55">
        <v>18000</v>
      </c>
      <c r="J41" s="55"/>
      <c r="K41" s="77"/>
      <c r="L41" s="78">
        <v>10000</v>
      </c>
      <c r="M41" s="82"/>
      <c r="N41" s="42"/>
      <c r="O41" s="53">
        <v>68500</v>
      </c>
      <c r="P41" s="63">
        <v>0.35</v>
      </c>
      <c r="Q41" s="37">
        <v>0</v>
      </c>
      <c r="R41" s="37">
        <f>D41+E41+G41+H41+J41+K41+M41+N41</f>
        <v>2151.4700000000003</v>
      </c>
    </row>
    <row r="42" spans="1:18" s="1" customFormat="1" ht="37.5" customHeight="1" x14ac:dyDescent="0.3">
      <c r="B42" s="5" t="s">
        <v>7</v>
      </c>
      <c r="C42" s="61">
        <f>SUM(C40:C41)</f>
        <v>40500</v>
      </c>
      <c r="D42" s="61">
        <f t="shared" ref="D42:E42" si="25">SUM(D40:D41)</f>
        <v>0</v>
      </c>
      <c r="E42" s="61">
        <f t="shared" si="25"/>
        <v>2151.4700000000003</v>
      </c>
      <c r="F42" s="95">
        <f t="shared" ref="F42:N42" si="26">SUM(F40:F41)</f>
        <v>50000</v>
      </c>
      <c r="G42" s="95">
        <f t="shared" si="26"/>
        <v>0</v>
      </c>
      <c r="H42" s="95">
        <f t="shared" si="26"/>
        <v>0</v>
      </c>
      <c r="I42" s="61">
        <f t="shared" si="26"/>
        <v>18000</v>
      </c>
      <c r="J42" s="61">
        <f t="shared" si="26"/>
        <v>0</v>
      </c>
      <c r="K42" s="61">
        <f t="shared" si="26"/>
        <v>0</v>
      </c>
      <c r="L42" s="95">
        <f t="shared" si="26"/>
        <v>25000</v>
      </c>
      <c r="M42" s="95">
        <f t="shared" si="26"/>
        <v>0</v>
      </c>
      <c r="N42" s="95">
        <f t="shared" si="26"/>
        <v>0</v>
      </c>
      <c r="O42" s="67">
        <f>L42+I42+F42+C42</f>
        <v>133500</v>
      </c>
      <c r="P42" s="60"/>
      <c r="Q42" s="59"/>
      <c r="R42" s="61">
        <f>SUM(R40:R41)</f>
        <v>2151.4700000000003</v>
      </c>
    </row>
    <row r="43" spans="1:18" s="1" customFormat="1" ht="21" customHeight="1" x14ac:dyDescent="0.3">
      <c r="A43" s="27" t="s">
        <v>26</v>
      </c>
      <c r="B43" s="107" t="s">
        <v>73</v>
      </c>
      <c r="C43" s="107"/>
      <c r="D43" s="107"/>
      <c r="E43" s="107"/>
      <c r="F43" s="107"/>
      <c r="G43" s="107"/>
      <c r="H43" s="107"/>
      <c r="I43" s="107"/>
      <c r="J43" s="107"/>
      <c r="K43" s="107"/>
      <c r="L43" s="107"/>
      <c r="M43" s="107"/>
      <c r="N43" s="107"/>
      <c r="O43" s="64"/>
      <c r="P43" s="36"/>
      <c r="Q43" s="36"/>
      <c r="R43" s="36"/>
    </row>
    <row r="44" spans="1:18" s="1" customFormat="1" ht="81" customHeight="1" x14ac:dyDescent="0.3">
      <c r="A44" s="28" t="s">
        <v>27</v>
      </c>
      <c r="B44" s="3" t="s">
        <v>74</v>
      </c>
      <c r="C44" s="55">
        <v>18000</v>
      </c>
      <c r="D44" s="55"/>
      <c r="E44" s="55">
        <f t="shared" ref="E44:E45" si="27">1035.03+1116.44</f>
        <v>2151.4700000000003</v>
      </c>
      <c r="F44" s="78">
        <v>30000</v>
      </c>
      <c r="G44" s="78"/>
      <c r="H44" s="78"/>
      <c r="I44" s="55">
        <v>8000</v>
      </c>
      <c r="J44" s="77"/>
      <c r="K44" s="77"/>
      <c r="L44" s="78">
        <v>10000</v>
      </c>
      <c r="M44" s="82"/>
      <c r="N44" s="42"/>
      <c r="O44" s="53">
        <v>66000</v>
      </c>
      <c r="P44" s="63">
        <v>0.35</v>
      </c>
      <c r="Q44" s="37">
        <v>0</v>
      </c>
      <c r="R44" s="37">
        <f>D44+E44+G44+H44+J44+K44+M44+N44</f>
        <v>2151.4700000000003</v>
      </c>
    </row>
    <row r="45" spans="1:18" s="1" customFormat="1" ht="46.8" x14ac:dyDescent="0.3">
      <c r="A45" s="28" t="s">
        <v>28</v>
      </c>
      <c r="B45" s="72" t="s">
        <v>75</v>
      </c>
      <c r="C45" s="55">
        <v>21600</v>
      </c>
      <c r="D45" s="55"/>
      <c r="E45" s="55">
        <f t="shared" si="27"/>
        <v>2151.4700000000003</v>
      </c>
      <c r="F45" s="78">
        <v>40000</v>
      </c>
      <c r="G45" s="78"/>
      <c r="H45" s="78"/>
      <c r="I45" s="55">
        <v>9000</v>
      </c>
      <c r="J45" s="77"/>
      <c r="K45" s="77"/>
      <c r="L45" s="78">
        <v>7290</v>
      </c>
      <c r="M45" s="84"/>
      <c r="N45" s="42"/>
      <c r="O45" s="53">
        <v>77890</v>
      </c>
      <c r="P45" s="63">
        <v>0.4</v>
      </c>
      <c r="Q45" s="37">
        <v>0</v>
      </c>
      <c r="R45" s="37">
        <f>D45+E45+G45+H45+J45+K45+M45+N45</f>
        <v>2151.4700000000003</v>
      </c>
    </row>
    <row r="46" spans="1:18" s="1" customFormat="1" ht="31.2" x14ac:dyDescent="0.3">
      <c r="A46" s="28" t="s">
        <v>29</v>
      </c>
      <c r="B46" s="3" t="s">
        <v>76</v>
      </c>
      <c r="C46" s="55">
        <v>18000</v>
      </c>
      <c r="D46" s="55">
        <v>7000.18</v>
      </c>
      <c r="E46" s="55">
        <f>3167+1035.03+1116.44</f>
        <v>5318.4699999999993</v>
      </c>
      <c r="F46" s="78">
        <v>80000</v>
      </c>
      <c r="G46" s="78"/>
      <c r="H46" s="78"/>
      <c r="I46" s="55">
        <v>9000</v>
      </c>
      <c r="J46" s="77"/>
      <c r="K46" s="77"/>
      <c r="L46" s="78">
        <v>15000</v>
      </c>
      <c r="M46" s="82"/>
      <c r="N46" s="42"/>
      <c r="O46" s="53">
        <v>122000</v>
      </c>
      <c r="P46" s="63">
        <v>0.4</v>
      </c>
      <c r="Q46" s="37">
        <v>2000</v>
      </c>
      <c r="R46" s="37">
        <f>D46+E46+G46+H46+J46+K46+M46+N46</f>
        <v>12318.65</v>
      </c>
    </row>
    <row r="47" spans="1:18" s="1" customFormat="1" ht="15.6" x14ac:dyDescent="0.3">
      <c r="B47" s="5" t="s">
        <v>7</v>
      </c>
      <c r="C47" s="61">
        <f>SUM(C44:C46)</f>
        <v>57600</v>
      </c>
      <c r="D47" s="61">
        <f t="shared" ref="D47:E47" si="28">SUM(D44:D46)</f>
        <v>7000.18</v>
      </c>
      <c r="E47" s="61">
        <f t="shared" si="28"/>
        <v>9621.41</v>
      </c>
      <c r="F47" s="95">
        <f t="shared" ref="F47:N47" si="29">SUM(F44:F46)</f>
        <v>150000</v>
      </c>
      <c r="G47" s="95">
        <f t="shared" si="29"/>
        <v>0</v>
      </c>
      <c r="H47" s="95">
        <f t="shared" si="29"/>
        <v>0</v>
      </c>
      <c r="I47" s="61">
        <f t="shared" si="29"/>
        <v>26000</v>
      </c>
      <c r="J47" s="61">
        <f t="shared" si="29"/>
        <v>0</v>
      </c>
      <c r="K47" s="61">
        <f t="shared" si="29"/>
        <v>0</v>
      </c>
      <c r="L47" s="95">
        <f t="shared" si="29"/>
        <v>32290</v>
      </c>
      <c r="M47" s="95">
        <f t="shared" si="29"/>
        <v>0</v>
      </c>
      <c r="N47" s="95">
        <f t="shared" si="29"/>
        <v>0</v>
      </c>
      <c r="O47" s="67">
        <f>L47+I47+F47+C47</f>
        <v>265890</v>
      </c>
      <c r="P47" s="60">
        <v>103056</v>
      </c>
      <c r="Q47" s="59"/>
      <c r="R47" s="61">
        <f>SUM(R44:R46)</f>
        <v>16621.59</v>
      </c>
    </row>
    <row r="48" spans="1:18" s="1" customFormat="1" ht="15.75" customHeight="1" x14ac:dyDescent="0.3">
      <c r="A48" s="7"/>
      <c r="B48" s="8"/>
      <c r="C48" s="73"/>
      <c r="D48" s="73"/>
      <c r="E48" s="23"/>
      <c r="F48" s="23"/>
      <c r="G48" s="73"/>
      <c r="H48" s="73"/>
      <c r="I48" s="73"/>
      <c r="J48" s="73"/>
      <c r="K48" s="73"/>
      <c r="L48" s="73"/>
      <c r="M48" s="73"/>
      <c r="N48" s="73"/>
      <c r="O48" s="62"/>
      <c r="P48" s="38"/>
      <c r="Q48" s="38"/>
      <c r="R48" s="38"/>
    </row>
    <row r="49" spans="1:20" s="1" customFormat="1" ht="15.6" x14ac:dyDescent="0.3">
      <c r="A49" s="29"/>
      <c r="B49" s="107"/>
      <c r="C49" s="107"/>
      <c r="D49" s="107"/>
      <c r="E49" s="107"/>
      <c r="F49" s="107"/>
      <c r="G49" s="107"/>
      <c r="H49" s="107"/>
      <c r="I49" s="107"/>
      <c r="J49" s="107"/>
      <c r="K49" s="107"/>
      <c r="L49" s="107"/>
      <c r="M49" s="107"/>
      <c r="N49" s="107"/>
      <c r="O49" s="65"/>
      <c r="P49" s="36"/>
      <c r="Q49" s="36"/>
      <c r="R49" s="36"/>
    </row>
    <row r="50" spans="1:20" s="1" customFormat="1" ht="15.6" x14ac:dyDescent="0.3">
      <c r="A50" s="27" t="s">
        <v>77</v>
      </c>
      <c r="B50" s="107" t="s">
        <v>78</v>
      </c>
      <c r="C50" s="107"/>
      <c r="D50" s="107"/>
      <c r="E50" s="107"/>
      <c r="F50" s="107"/>
      <c r="G50" s="107"/>
      <c r="H50" s="107"/>
      <c r="I50" s="107"/>
      <c r="J50" s="107"/>
      <c r="K50" s="107"/>
      <c r="L50" s="107"/>
      <c r="M50" s="107"/>
      <c r="N50" s="107"/>
      <c r="O50" s="64"/>
      <c r="P50" s="36"/>
      <c r="Q50" s="36"/>
      <c r="R50" s="36"/>
    </row>
    <row r="51" spans="1:20" s="1" customFormat="1" ht="31.2" x14ac:dyDescent="0.3">
      <c r="A51" s="28" t="s">
        <v>79</v>
      </c>
      <c r="B51" s="3" t="s">
        <v>80</v>
      </c>
      <c r="C51" s="55">
        <v>21600</v>
      </c>
      <c r="D51" s="55"/>
      <c r="E51" s="55">
        <f t="shared" ref="E51:E52" si="30">1035.03+1116.44</f>
        <v>2151.4700000000003</v>
      </c>
      <c r="F51" s="78">
        <v>75000</v>
      </c>
      <c r="G51" s="78"/>
      <c r="H51" s="78"/>
      <c r="I51" s="55">
        <v>10000</v>
      </c>
      <c r="J51" s="77"/>
      <c r="K51" s="77"/>
      <c r="L51" s="78">
        <v>20000</v>
      </c>
      <c r="M51" s="82"/>
      <c r="N51" s="42"/>
      <c r="O51" s="53">
        <v>126600</v>
      </c>
      <c r="P51" s="63">
        <v>0.4</v>
      </c>
      <c r="Q51" s="37">
        <v>0</v>
      </c>
      <c r="R51" s="37">
        <f>D51+E51+G51+H51+J51+K51+M51+N51</f>
        <v>2151.4700000000003</v>
      </c>
    </row>
    <row r="52" spans="1:20" s="1" customFormat="1" ht="32.549999999999997" customHeight="1" x14ac:dyDescent="0.3">
      <c r="A52" s="28" t="s">
        <v>82</v>
      </c>
      <c r="B52" s="3" t="s">
        <v>81</v>
      </c>
      <c r="C52" s="55">
        <v>76500</v>
      </c>
      <c r="D52" s="55"/>
      <c r="E52" s="55">
        <f t="shared" si="30"/>
        <v>2151.4700000000003</v>
      </c>
      <c r="F52" s="78">
        <v>151121.5</v>
      </c>
      <c r="G52" s="78"/>
      <c r="H52" s="78"/>
      <c r="I52" s="55">
        <v>40000</v>
      </c>
      <c r="J52" s="77"/>
      <c r="K52" s="77"/>
      <c r="L52" s="78">
        <v>75000</v>
      </c>
      <c r="M52" s="82"/>
      <c r="N52" s="42"/>
      <c r="O52" s="53">
        <v>324621.5</v>
      </c>
      <c r="P52" s="63">
        <v>0.5</v>
      </c>
      <c r="Q52" s="37">
        <v>0</v>
      </c>
      <c r="R52" s="37">
        <f>D52+E52+G52+H52+J52+K52+M52+N52</f>
        <v>2151.4700000000003</v>
      </c>
    </row>
    <row r="53" spans="1:20" s="1" customFormat="1" ht="15.6" x14ac:dyDescent="0.3">
      <c r="B53" s="5" t="s">
        <v>7</v>
      </c>
      <c r="C53" s="61">
        <f>SUM(C51:C52)</f>
        <v>98100</v>
      </c>
      <c r="D53" s="61">
        <f t="shared" ref="D53" si="31">SUM(D51:D52)</f>
        <v>0</v>
      </c>
      <c r="E53" s="94">
        <f t="shared" ref="E53:N53" si="32">SUM(E51:E52)</f>
        <v>4302.9400000000005</v>
      </c>
      <c r="F53" s="95">
        <f t="shared" si="32"/>
        <v>226121.5</v>
      </c>
      <c r="G53" s="95">
        <f t="shared" si="32"/>
        <v>0</v>
      </c>
      <c r="H53" s="95">
        <f t="shared" si="32"/>
        <v>0</v>
      </c>
      <c r="I53" s="61">
        <f t="shared" si="32"/>
        <v>50000</v>
      </c>
      <c r="J53" s="61">
        <f t="shared" si="32"/>
        <v>0</v>
      </c>
      <c r="K53" s="61">
        <f t="shared" si="32"/>
        <v>0</v>
      </c>
      <c r="L53" s="80">
        <f t="shared" si="32"/>
        <v>95000</v>
      </c>
      <c r="M53" s="95">
        <f t="shared" si="32"/>
        <v>0</v>
      </c>
      <c r="N53" s="95">
        <f t="shared" si="32"/>
        <v>0</v>
      </c>
      <c r="O53" s="67">
        <f>L53+I53+F53+C53</f>
        <v>469221.5</v>
      </c>
      <c r="P53" s="60">
        <v>221950.75</v>
      </c>
      <c r="Q53" s="59"/>
      <c r="R53" s="61">
        <f>SUM(R51:R52)</f>
        <v>4302.9400000000005</v>
      </c>
    </row>
    <row r="54" spans="1:20" s="1" customFormat="1" ht="63.75" customHeight="1" x14ac:dyDescent="0.3">
      <c r="A54" s="29" t="s">
        <v>30</v>
      </c>
      <c r="B54" s="8"/>
      <c r="C54" s="62">
        <v>0</v>
      </c>
      <c r="D54" s="62"/>
      <c r="E54" s="62"/>
      <c r="F54" s="88"/>
      <c r="G54" s="88"/>
      <c r="H54" s="88"/>
      <c r="I54" s="55">
        <v>80000</v>
      </c>
      <c r="J54" s="55">
        <v>1892.09</v>
      </c>
      <c r="K54" s="55"/>
      <c r="L54" s="78">
        <v>80000</v>
      </c>
      <c r="M54" s="85"/>
      <c r="N54" s="85"/>
      <c r="O54" s="53">
        <v>160000</v>
      </c>
      <c r="P54" s="66"/>
      <c r="Q54" s="39"/>
      <c r="R54" s="37">
        <f t="shared" ref="R54:R59" si="33">D54+E54+G54+H54+J54+K54+M54+N54</f>
        <v>1892.09</v>
      </c>
    </row>
    <row r="55" spans="1:20" s="1" customFormat="1" ht="69.75" customHeight="1" x14ac:dyDescent="0.3">
      <c r="A55" s="29" t="s">
        <v>31</v>
      </c>
      <c r="B55" s="8"/>
      <c r="C55" s="62">
        <v>0</v>
      </c>
      <c r="D55" s="62"/>
      <c r="E55" s="62"/>
      <c r="F55" s="88"/>
      <c r="G55" s="88"/>
      <c r="H55" s="88"/>
      <c r="I55" s="55">
        <v>70289.72</v>
      </c>
      <c r="J55" s="55">
        <v>4847.5</v>
      </c>
      <c r="K55" s="55"/>
      <c r="L55" s="78">
        <v>65000</v>
      </c>
      <c r="M55" s="85"/>
      <c r="N55" s="42"/>
      <c r="O55" s="53">
        <v>135289.72</v>
      </c>
      <c r="P55" s="39"/>
      <c r="Q55" s="39"/>
      <c r="R55" s="37">
        <f t="shared" si="33"/>
        <v>4847.5</v>
      </c>
    </row>
    <row r="56" spans="1:20" s="1" customFormat="1" ht="57" customHeight="1" x14ac:dyDescent="0.3">
      <c r="A56" s="29" t="s">
        <v>32</v>
      </c>
      <c r="B56" s="8"/>
      <c r="C56" s="62">
        <v>40000</v>
      </c>
      <c r="D56" s="62">
        <v>270</v>
      </c>
      <c r="E56" s="62"/>
      <c r="F56" s="88">
        <v>30000</v>
      </c>
      <c r="G56" s="88"/>
      <c r="H56" s="88"/>
      <c r="I56" s="55">
        <v>20000</v>
      </c>
      <c r="J56" s="55"/>
      <c r="K56" s="55"/>
      <c r="L56" s="78">
        <v>20000</v>
      </c>
      <c r="M56" s="85"/>
      <c r="N56" s="42"/>
      <c r="O56" s="53">
        <v>110000</v>
      </c>
      <c r="P56" s="39"/>
      <c r="Q56" s="39"/>
      <c r="R56" s="37">
        <f t="shared" si="33"/>
        <v>270</v>
      </c>
    </row>
    <row r="57" spans="1:20" s="1" customFormat="1" ht="65.25" customHeight="1" x14ac:dyDescent="0.3">
      <c r="A57" s="30" t="s">
        <v>33</v>
      </c>
      <c r="B57" s="8"/>
      <c r="C57" s="62">
        <v>20000</v>
      </c>
      <c r="D57" s="62"/>
      <c r="E57" s="62"/>
      <c r="F57" s="88">
        <v>10000</v>
      </c>
      <c r="G57" s="88"/>
      <c r="H57" s="88"/>
      <c r="I57" s="55">
        <v>10000</v>
      </c>
      <c r="J57" s="55"/>
      <c r="K57" s="55"/>
      <c r="L57" s="78">
        <v>10000</v>
      </c>
      <c r="M57" s="85"/>
      <c r="N57" s="42"/>
      <c r="O57" s="53">
        <v>50000</v>
      </c>
      <c r="P57" s="39"/>
      <c r="Q57" s="39"/>
      <c r="R57" s="37">
        <f t="shared" si="33"/>
        <v>0</v>
      </c>
    </row>
    <row r="58" spans="1:20" ht="39" customHeight="1" x14ac:dyDescent="0.35">
      <c r="A58" s="31" t="s">
        <v>34</v>
      </c>
      <c r="B58" s="9"/>
      <c r="C58" s="75">
        <f>SUM(C54:C57)+C53+C47+C42+C36+C32+C23+C17</f>
        <v>1028037</v>
      </c>
      <c r="D58" s="75">
        <f>SUM(D54:D57)+D53+D47+D42+D36+D32+D23+D17</f>
        <v>7270.18</v>
      </c>
      <c r="E58" s="75">
        <f>SUM(E54:E57)+E53+E47+E42+E36+E32+E23+E17</f>
        <v>44044.930000000008</v>
      </c>
      <c r="F58" s="89">
        <f>SUM(F54:F57)+F53+F47+F42+F36+F32+F23+F17</f>
        <v>841121.5</v>
      </c>
      <c r="G58" s="89">
        <f>SUM(G54:G57)+G53+G47+G42+G36+G32+G23+G17</f>
        <v>0</v>
      </c>
      <c r="H58" s="89">
        <f t="shared" ref="H58" si="34">SUM(H54:H57)+H53+H47+H42+H36+H32+H23+H17</f>
        <v>9615.91</v>
      </c>
      <c r="I58" s="75">
        <f>SUM(I54:I57)+I53+I47+I42+I36+I32+I23+I17</f>
        <v>467289.72</v>
      </c>
      <c r="J58" s="75">
        <f>SUM(J54:J57)+J53+J47+J42+J36+J32+J23+J17</f>
        <v>6739.59</v>
      </c>
      <c r="K58" s="75">
        <f>SUM(K54:K57)+K53+K47+K42+K36+K32+K23+K17</f>
        <v>0</v>
      </c>
      <c r="L58" s="89">
        <f t="shared" ref="L58" si="35">SUM(L54:L57)+L53+L47+L42+L36+L32+L23+L17</f>
        <v>467290</v>
      </c>
      <c r="M58" s="86"/>
      <c r="N58" s="42"/>
      <c r="O58" s="96">
        <f>SUM(O54:O57)+O53+O47+O42+O36+O32+O23+O17</f>
        <v>2803738.2199999997</v>
      </c>
      <c r="P58" s="40"/>
      <c r="Q58" s="40"/>
      <c r="R58" s="37">
        <f t="shared" si="33"/>
        <v>67670.61</v>
      </c>
    </row>
    <row r="59" spans="1:20" ht="38.25" customHeight="1" x14ac:dyDescent="0.35">
      <c r="A59" s="32" t="s">
        <v>35</v>
      </c>
      <c r="B59" s="10"/>
      <c r="C59" s="76">
        <f>ROUNDUP(C58*7%,0)</f>
        <v>71963</v>
      </c>
      <c r="D59" s="76">
        <f t="shared" ref="D59:H59" si="36">ROUNDUP(D58*7%,0)</f>
        <v>509</v>
      </c>
      <c r="E59" s="76">
        <f t="shared" si="36"/>
        <v>3084</v>
      </c>
      <c r="F59" s="90">
        <f t="shared" si="36"/>
        <v>58879</v>
      </c>
      <c r="G59" s="90">
        <f t="shared" si="36"/>
        <v>0</v>
      </c>
      <c r="H59" s="90">
        <f t="shared" si="36"/>
        <v>674</v>
      </c>
      <c r="I59" s="76">
        <f>ROUNDUP(I58*7%,0)</f>
        <v>32711</v>
      </c>
      <c r="J59" s="76">
        <f>ROUNDUP(J58*7%,0)</f>
        <v>472</v>
      </c>
      <c r="K59" s="76">
        <f>ROUNDUP(K58*7%,0)</f>
        <v>0</v>
      </c>
      <c r="L59" s="90">
        <f t="shared" ref="L59" si="37">ROUNDUP(L58*7%,0)</f>
        <v>32711</v>
      </c>
      <c r="M59" s="86"/>
      <c r="N59" s="42"/>
      <c r="O59" s="76">
        <f>ROUNDUP(O58*7%,0)</f>
        <v>196262</v>
      </c>
      <c r="P59" s="41"/>
      <c r="Q59" s="41"/>
      <c r="R59" s="37">
        <f t="shared" si="33"/>
        <v>4739</v>
      </c>
      <c r="T59" t="s">
        <v>92</v>
      </c>
    </row>
    <row r="60" spans="1:20" ht="42.75" customHeight="1" x14ac:dyDescent="0.35">
      <c r="A60" s="56" t="s">
        <v>36</v>
      </c>
      <c r="B60" s="57"/>
      <c r="C60" s="58">
        <f>C59+C58</f>
        <v>1100000</v>
      </c>
      <c r="D60" s="58">
        <f t="shared" ref="D60:E60" si="38">D59+D58</f>
        <v>7779.18</v>
      </c>
      <c r="E60" s="58">
        <f t="shared" si="38"/>
        <v>47128.930000000008</v>
      </c>
      <c r="F60" s="87">
        <f t="shared" ref="F60:O60" si="39">F59+F58</f>
        <v>900000.5</v>
      </c>
      <c r="G60" s="87">
        <f t="shared" si="39"/>
        <v>0</v>
      </c>
      <c r="H60" s="87">
        <f t="shared" si="39"/>
        <v>10289.91</v>
      </c>
      <c r="I60" s="58">
        <f t="shared" si="39"/>
        <v>500000.72</v>
      </c>
      <c r="J60" s="58">
        <f t="shared" si="39"/>
        <v>7211.59</v>
      </c>
      <c r="K60" s="58">
        <f t="shared" si="39"/>
        <v>0</v>
      </c>
      <c r="L60" s="87">
        <f t="shared" si="39"/>
        <v>500001</v>
      </c>
      <c r="M60" s="87">
        <f t="shared" si="39"/>
        <v>0</v>
      </c>
      <c r="N60" s="87">
        <f t="shared" si="39"/>
        <v>0</v>
      </c>
      <c r="O60" s="97">
        <f t="shared" si="39"/>
        <v>3000000.2199999997</v>
      </c>
      <c r="P60" s="58"/>
      <c r="Q60" s="58"/>
      <c r="R60" s="58">
        <f>R59+R58</f>
        <v>72409.61</v>
      </c>
      <c r="T60" s="98">
        <f>Table14[[#This Row],[Column1]]/O60</f>
        <v>2.413653489665411E-2</v>
      </c>
    </row>
    <row r="61" spans="1:20" ht="52.5" customHeight="1" x14ac:dyDescent="0.35">
      <c r="A61" s="31"/>
      <c r="B61" s="9"/>
      <c r="C61" s="17"/>
      <c r="D61" s="17"/>
      <c r="E61" s="24"/>
      <c r="F61" s="24"/>
      <c r="G61" s="17"/>
      <c r="H61" s="17"/>
      <c r="I61" s="22"/>
      <c r="J61" s="22"/>
      <c r="K61" s="22"/>
      <c r="L61" s="22"/>
      <c r="M61" s="11"/>
      <c r="N61" s="33"/>
      <c r="O61" s="47"/>
      <c r="P61" s="48"/>
      <c r="Q61" s="48"/>
      <c r="R61" s="48"/>
    </row>
    <row r="62" spans="1:20" s="44" customFormat="1" x14ac:dyDescent="0.3">
      <c r="F62" s="106"/>
      <c r="G62" s="106"/>
      <c r="I62" s="45"/>
      <c r="J62" s="45"/>
      <c r="K62" s="45"/>
      <c r="L62" s="45"/>
      <c r="M62" s="45"/>
      <c r="N62" s="46"/>
      <c r="O62" s="46"/>
      <c r="P62"/>
      <c r="Q62"/>
      <c r="R62"/>
    </row>
    <row r="63" spans="1:20" ht="30" customHeight="1" x14ac:dyDescent="0.35">
      <c r="A63" s="18"/>
      <c r="B63" s="18"/>
      <c r="C63" s="18"/>
      <c r="F63" s="25"/>
      <c r="G63" s="19"/>
      <c r="H63" s="19"/>
      <c r="I63" s="19"/>
      <c r="J63" s="19"/>
      <c r="K63" s="19"/>
      <c r="L63" s="19"/>
      <c r="M63" s="19"/>
      <c r="O63"/>
      <c r="P63"/>
      <c r="Q63"/>
      <c r="R63"/>
    </row>
    <row r="64" spans="1:20" x14ac:dyDescent="0.3">
      <c r="F64" s="25"/>
      <c r="G64" s="19"/>
      <c r="H64" s="19"/>
      <c r="O64"/>
      <c r="P64"/>
      <c r="Q64"/>
      <c r="R64"/>
    </row>
    <row r="65" spans="14:18" x14ac:dyDescent="0.3">
      <c r="N65" s="20"/>
      <c r="O65"/>
      <c r="P65"/>
      <c r="Q65"/>
      <c r="R65"/>
    </row>
    <row r="66" spans="14:18" x14ac:dyDescent="0.3">
      <c r="O66"/>
      <c r="P66"/>
      <c r="Q66"/>
      <c r="R66"/>
    </row>
    <row r="67" spans="14:18" x14ac:dyDescent="0.3">
      <c r="O67"/>
      <c r="P67"/>
      <c r="Q67"/>
      <c r="R67"/>
    </row>
    <row r="68" spans="14:18" x14ac:dyDescent="0.3">
      <c r="O68"/>
      <c r="P68"/>
      <c r="Q68"/>
      <c r="R68"/>
    </row>
    <row r="69" spans="14:18" x14ac:dyDescent="0.3">
      <c r="N69" s="19"/>
      <c r="O69"/>
      <c r="P69"/>
      <c r="Q69"/>
      <c r="R69"/>
    </row>
    <row r="70" spans="14:18" x14ac:dyDescent="0.3">
      <c r="O70"/>
      <c r="P70"/>
      <c r="Q70"/>
      <c r="R70"/>
    </row>
    <row r="71" spans="14:18" x14ac:dyDescent="0.3">
      <c r="O71"/>
      <c r="P71"/>
      <c r="Q71"/>
      <c r="R71"/>
    </row>
    <row r="72" spans="14:18" x14ac:dyDescent="0.3">
      <c r="O72"/>
      <c r="P72"/>
      <c r="Q72"/>
      <c r="R72"/>
    </row>
    <row r="73" spans="14:18" x14ac:dyDescent="0.3">
      <c r="O73"/>
      <c r="P73"/>
      <c r="Q73"/>
      <c r="R73"/>
    </row>
    <row r="74" spans="14:18" x14ac:dyDescent="0.3">
      <c r="O74"/>
      <c r="P74"/>
      <c r="Q74"/>
      <c r="R74"/>
    </row>
    <row r="75" spans="14:18" x14ac:dyDescent="0.3">
      <c r="O75"/>
      <c r="P75"/>
      <c r="Q75"/>
      <c r="R75"/>
    </row>
    <row r="76" spans="14:18" x14ac:dyDescent="0.3">
      <c r="O76"/>
      <c r="P76"/>
      <c r="Q76"/>
      <c r="R76"/>
    </row>
    <row r="77" spans="14:18" x14ac:dyDescent="0.3">
      <c r="O77"/>
      <c r="P77"/>
      <c r="Q77"/>
      <c r="R77"/>
    </row>
    <row r="78" spans="14:18" x14ac:dyDescent="0.3">
      <c r="O78"/>
      <c r="P78"/>
      <c r="Q78"/>
      <c r="R78"/>
    </row>
    <row r="79" spans="14:18" x14ac:dyDescent="0.3">
      <c r="O79"/>
      <c r="P79"/>
      <c r="Q79"/>
      <c r="R79"/>
    </row>
    <row r="80" spans="14:18" x14ac:dyDescent="0.3">
      <c r="O80"/>
      <c r="P80"/>
      <c r="Q80"/>
      <c r="R80"/>
    </row>
    <row r="81" spans="15:18" x14ac:dyDescent="0.3">
      <c r="O81"/>
      <c r="P81"/>
      <c r="Q81"/>
      <c r="R81"/>
    </row>
    <row r="82" spans="15:18" x14ac:dyDescent="0.3">
      <c r="O82"/>
      <c r="P82"/>
      <c r="Q82"/>
      <c r="R82"/>
    </row>
    <row r="83" spans="15:18" x14ac:dyDescent="0.3">
      <c r="O83"/>
      <c r="P83"/>
      <c r="Q83"/>
      <c r="R83"/>
    </row>
    <row r="84" spans="15:18" x14ac:dyDescent="0.3">
      <c r="O84"/>
      <c r="P84"/>
      <c r="Q84"/>
      <c r="R84"/>
    </row>
    <row r="85" spans="15:18" x14ac:dyDescent="0.3">
      <c r="O85"/>
      <c r="P85"/>
      <c r="Q85"/>
      <c r="R85"/>
    </row>
    <row r="86" spans="15:18" x14ac:dyDescent="0.3">
      <c r="O86"/>
      <c r="P86"/>
      <c r="Q86"/>
      <c r="R86"/>
    </row>
    <row r="87" spans="15:18" x14ac:dyDescent="0.3">
      <c r="O87"/>
      <c r="P87"/>
      <c r="Q87"/>
      <c r="R87"/>
    </row>
    <row r="88" spans="15:18" x14ac:dyDescent="0.3">
      <c r="O88"/>
      <c r="P88"/>
      <c r="Q88"/>
      <c r="R88"/>
    </row>
    <row r="89" spans="15:18" x14ac:dyDescent="0.3">
      <c r="O89"/>
      <c r="P89"/>
      <c r="Q89"/>
      <c r="R89"/>
    </row>
    <row r="90" spans="15:18" x14ac:dyDescent="0.3">
      <c r="O90"/>
      <c r="P90"/>
      <c r="Q90"/>
      <c r="R90"/>
    </row>
    <row r="91" spans="15:18" x14ac:dyDescent="0.3">
      <c r="O91"/>
      <c r="P91"/>
      <c r="Q91"/>
      <c r="R91"/>
    </row>
    <row r="92" spans="15:18" x14ac:dyDescent="0.3">
      <c r="O92"/>
      <c r="P92"/>
      <c r="Q92"/>
      <c r="R92"/>
    </row>
    <row r="93" spans="15:18" x14ac:dyDescent="0.3">
      <c r="O93"/>
      <c r="P93"/>
      <c r="Q93"/>
      <c r="R93"/>
    </row>
    <row r="94" spans="15:18" x14ac:dyDescent="0.3">
      <c r="O94"/>
      <c r="P94"/>
      <c r="Q94"/>
      <c r="R94"/>
    </row>
    <row r="95" spans="15:18" x14ac:dyDescent="0.3">
      <c r="O95"/>
      <c r="P95"/>
      <c r="Q95"/>
      <c r="R95"/>
    </row>
    <row r="96" spans="15:18" x14ac:dyDescent="0.3">
      <c r="O96"/>
      <c r="P96"/>
      <c r="Q96"/>
      <c r="R96"/>
    </row>
    <row r="97" spans="15:18" x14ac:dyDescent="0.3">
      <c r="O97"/>
      <c r="P97"/>
      <c r="Q97"/>
      <c r="R97"/>
    </row>
    <row r="98" spans="15:18" x14ac:dyDescent="0.3">
      <c r="O98"/>
      <c r="P98"/>
      <c r="Q98"/>
      <c r="R98"/>
    </row>
    <row r="99" spans="15:18" x14ac:dyDescent="0.3">
      <c r="O99"/>
      <c r="P99"/>
      <c r="Q99"/>
      <c r="R99"/>
    </row>
    <row r="100" spans="15:18" x14ac:dyDescent="0.3">
      <c r="O100"/>
      <c r="P100"/>
      <c r="Q100"/>
      <c r="R100"/>
    </row>
    <row r="101" spans="15:18" x14ac:dyDescent="0.3">
      <c r="O101"/>
      <c r="P101"/>
      <c r="Q101"/>
      <c r="R101"/>
    </row>
    <row r="102" spans="15:18" x14ac:dyDescent="0.3">
      <c r="O102"/>
      <c r="P102"/>
      <c r="Q102"/>
      <c r="R102"/>
    </row>
    <row r="103" spans="15:18" x14ac:dyDescent="0.3">
      <c r="O103"/>
      <c r="P103"/>
      <c r="Q103"/>
      <c r="R103"/>
    </row>
    <row r="104" spans="15:18" x14ac:dyDescent="0.3">
      <c r="O104"/>
      <c r="P104"/>
      <c r="Q104"/>
      <c r="R104"/>
    </row>
    <row r="105" spans="15:18" x14ac:dyDescent="0.3">
      <c r="O105"/>
      <c r="P105"/>
      <c r="Q105"/>
      <c r="R105"/>
    </row>
    <row r="106" spans="15:18" x14ac:dyDescent="0.3">
      <c r="O106"/>
      <c r="P106"/>
      <c r="Q106"/>
      <c r="R106"/>
    </row>
    <row r="107" spans="15:18" x14ac:dyDescent="0.3">
      <c r="O107"/>
      <c r="P107"/>
      <c r="Q107"/>
      <c r="R107"/>
    </row>
    <row r="108" spans="15:18" x14ac:dyDescent="0.3">
      <c r="O108"/>
      <c r="P108"/>
      <c r="Q108"/>
      <c r="R108"/>
    </row>
    <row r="109" spans="15:18" x14ac:dyDescent="0.3">
      <c r="O109"/>
      <c r="P109"/>
      <c r="Q109"/>
      <c r="R109"/>
    </row>
  </sheetData>
  <mergeCells count="28">
    <mergeCell ref="B24:N24"/>
    <mergeCell ref="G8:G9"/>
    <mergeCell ref="B10:N10"/>
    <mergeCell ref="B11:N11"/>
    <mergeCell ref="B18:N18"/>
    <mergeCell ref="B8:B9"/>
    <mergeCell ref="C8:C9"/>
    <mergeCell ref="D8:D9"/>
    <mergeCell ref="E8:E9"/>
    <mergeCell ref="F8:F9"/>
    <mergeCell ref="H8:H9"/>
    <mergeCell ref="I8:I9"/>
    <mergeCell ref="J8:J9"/>
    <mergeCell ref="N8:N9"/>
    <mergeCell ref="F62:G62"/>
    <mergeCell ref="B25:N25"/>
    <mergeCell ref="B33:N33"/>
    <mergeCell ref="B38:N38"/>
    <mergeCell ref="B39:N39"/>
    <mergeCell ref="B43:N43"/>
    <mergeCell ref="B49:N49"/>
    <mergeCell ref="B50:N50"/>
    <mergeCell ref="P8:P9"/>
    <mergeCell ref="R8:R9"/>
    <mergeCell ref="Q8:Q9"/>
    <mergeCell ref="K8:K9"/>
    <mergeCell ref="L8:L9"/>
    <mergeCell ref="M8:M9"/>
  </mergeCells>
  <phoneticPr fontId="10" type="noConversion"/>
  <dataValidations count="3">
    <dataValidation allowBlank="1" showInputMessage="1" showErrorMessage="1" prompt="Insert *text* description of Activity here" sqref="B12 B19 B26 B34 B40 B44 B51" xr:uid="{00000000-0002-0000-0000-000000000000}"/>
    <dataValidation allowBlank="1" showInputMessage="1" showErrorMessage="1" prompt="Insert *text* description of Output here" sqref="B11 B18 B25 B33 B39 B43 B50" xr:uid="{00000000-0002-0000-0000-000001000000}"/>
    <dataValidation allowBlank="1" showInputMessage="1" showErrorMessage="1" prompt="Insert *text* description of Outcome here" sqref="B10:R10 B24:R24 B49:R49 B38:R38" xr:uid="{00000000-0002-0000-0000-000002000000}"/>
  </dataValidations>
  <pageMargins left="0.7" right="0.7" top="0.75" bottom="0.75" header="0.3" footer="0.3"/>
  <pageSetup orientation="portrait" horizontalDpi="1200" verticalDpi="1200" r:id="rId1"/>
  <tableParts count="3">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C275A0C25728D4DBC44B734BF52DF5F" ma:contentTypeVersion="13" ma:contentTypeDescription="Create a new document." ma:contentTypeScope="" ma:versionID="b487fd1c46ce95ee66af92362d7ddf56">
  <xsd:schema xmlns:xsd="http://www.w3.org/2001/XMLSchema" xmlns:xs="http://www.w3.org/2001/XMLSchema" xmlns:p="http://schemas.microsoft.com/office/2006/metadata/properties" xmlns:ns3="d327b1d3-dcb8-41b8-a884-18d15cae653d" xmlns:ns4="b9c69bf5-e2d3-46cf-9855-167c2821e02f" targetNamespace="http://schemas.microsoft.com/office/2006/metadata/properties" ma:root="true" ma:fieldsID="9048b2451c6c87024d08d81b2546f654" ns3:_="" ns4:_="">
    <xsd:import namespace="d327b1d3-dcb8-41b8-a884-18d15cae653d"/>
    <xsd:import namespace="b9c69bf5-e2d3-46cf-9855-167c2821e02f"/>
    <xsd:element name="properties">
      <xsd:complexType>
        <xsd:sequence>
          <xsd:element name="documentManagement">
            <xsd:complexType>
              <xsd:all>
                <xsd:element ref="ns3:MediaServiceMetadata" minOccurs="0"/>
                <xsd:element ref="ns3:MediaServiceFastMetadata" minOccurs="0"/>
                <xsd:element ref="ns3:MediaServiceDateTaken" minOccurs="0"/>
                <xsd:element ref="ns4:SharedWithUsers" minOccurs="0"/>
                <xsd:element ref="ns4:SharedWithDetails" minOccurs="0"/>
                <xsd:element ref="ns4:SharingHintHash" minOccurs="0"/>
                <xsd:element ref="ns3:MediaServiceAutoTags"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27b1d3-dcb8-41b8-a884-18d15cae653d"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9c69bf5-e2d3-46cf-9855-167c2821e02f"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element name="SharingHintHash" ma:index="13" nillable="true" ma:displayName="Sharing Hint Hash"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415EDF5-82FC-4A26-9D26-CA7A51657F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27b1d3-dcb8-41b8-a884-18d15cae653d"/>
    <ds:schemaRef ds:uri="b9c69bf5-e2d3-46cf-9855-167c2821e0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8B3071-4D95-493A-B34C-612CFCDA38FF}">
  <ds:schemaRefs>
    <ds:schemaRef ds:uri="http://schemas.microsoft.com/sharepoint/v3/contenttype/forms"/>
  </ds:schemaRefs>
</ds:datastoreItem>
</file>

<file path=customXml/itemProps3.xml><?xml version="1.0" encoding="utf-8"?>
<ds:datastoreItem xmlns:ds="http://schemas.openxmlformats.org/officeDocument/2006/customXml" ds:itemID="{5C29862E-F058-4E41-8C58-3890EB6AC44B}">
  <ds:schemaRefs>
    <ds:schemaRef ds:uri="http://purl.org/dc/elements/1.1/"/>
    <ds:schemaRef ds:uri="http://schemas.microsoft.com/office/2006/metadata/properties"/>
    <ds:schemaRef ds:uri="b9c69bf5-e2d3-46cf-9855-167c2821e02f"/>
    <ds:schemaRef ds:uri="d327b1d3-dcb8-41b8-a884-18d15cae653d"/>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Betty Jean</dc:creator>
  <cp:lastModifiedBy>Tony Koueme</cp:lastModifiedBy>
  <dcterms:created xsi:type="dcterms:W3CDTF">2020-05-28T14:21:12Z</dcterms:created>
  <dcterms:modified xsi:type="dcterms:W3CDTF">2021-12-07T13:46:29Z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0x0101007C275A0C25728D4DBC44B734BF52DF5F</vt:lpwstr>
  </property>
  <property fmtid="{D5CDD505-2E9C-101B-9397-08002B2CF9AE}" pid="3" name="MSIP_Label_2059aa38-f392-4105-be92-628035578272_Enabled">
    <vt:lpwstr>true</vt:lpwstr>
  </property>
  <property fmtid="{D5CDD505-2E9C-101B-9397-08002B2CF9AE}" pid="4" name="MSIP_Label_2059aa38-f392-4105-be92-628035578272_SetDate">
    <vt:lpwstr>2021-11-15T22:57:41Z</vt:lpwstr>
  </property>
  <property fmtid="{D5CDD505-2E9C-101B-9397-08002B2CF9AE}" pid="5" name="MSIP_Label_2059aa38-f392-4105-be92-628035578272_Method">
    <vt:lpwstr>Privileged</vt:lpwstr>
  </property>
  <property fmtid="{D5CDD505-2E9C-101B-9397-08002B2CF9AE}" pid="6" name="MSIP_Label_2059aa38-f392-4105-be92-628035578272_Name">
    <vt:lpwstr>IOMLb0020IN123173</vt:lpwstr>
  </property>
  <property fmtid="{D5CDD505-2E9C-101B-9397-08002B2CF9AE}" pid="7" name="MSIP_Label_2059aa38-f392-4105-be92-628035578272_SiteId">
    <vt:lpwstr>1588262d-23fb-43b4-bd6e-bce49c8e6186</vt:lpwstr>
  </property>
  <property fmtid="{D5CDD505-2E9C-101B-9397-08002B2CF9AE}" pid="8" name="MSIP_Label_2059aa38-f392-4105-be92-628035578272_ActionId">
    <vt:lpwstr>2808db2f-4280-489d-9e72-5b0f1c94cf5a</vt:lpwstr>
  </property>
  <property fmtid="{D5CDD505-2E9C-101B-9397-08002B2CF9AE}" pid="9" name="MSIP_Label_2059aa38-f392-4105-be92-628035578272_ContentBits">
    <vt:lpwstr>0</vt:lpwstr>
  </property>
</Properties>
</file>