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definedNames/>
  <calcPr fullCalcOnLoad="1"/>
</workbook>
</file>

<file path=xl/sharedStrings.xml><?xml version="1.0" encoding="utf-8"?>
<sst xmlns="http://schemas.openxmlformats.org/spreadsheetml/2006/main" count="810" uniqueCount="588">
  <si>
    <t>Annex D - PBF Project Budget</t>
  </si>
  <si>
    <t>Instructions:</t>
  </si>
  <si>
    <r>
      <t xml:space="preserve">1. Only fill in white cells. Grey cells are locked and/or contain spreadsheet formulas.
2. Complete both Sheet 1 and Sheet 2. 
     a) </t>
    </r>
    <r>
      <rPr>
        <sz val="16"/>
        <color indexed="8"/>
        <rFont val="Calibri"/>
        <family val="2"/>
      </rPr>
      <t>First, prepare a budget organized by</t>
    </r>
    <r>
      <rPr>
        <b/>
        <sz val="16"/>
        <color indexed="8"/>
        <rFont val="Calibri"/>
        <family val="2"/>
      </rPr>
      <t xml:space="preserve"> activity/output/outcome</t>
    </r>
    <r>
      <rPr>
        <sz val="16"/>
        <color indexed="8"/>
        <rFont val="Calibri"/>
        <family val="2"/>
      </rPr>
      <t xml:space="preserve"> in </t>
    </r>
    <r>
      <rPr>
        <b/>
        <sz val="16"/>
        <color indexed="8"/>
        <rFont val="Calibri"/>
        <family val="2"/>
      </rPr>
      <t xml:space="preserve">Sheet 1. </t>
    </r>
    <r>
      <rPr>
        <sz val="16"/>
        <color indexed="8"/>
        <rFont val="Calibri"/>
        <family val="2"/>
      </rPr>
      <t>(Activity amounts can be indicative estimates.)</t>
    </r>
    <r>
      <rPr>
        <b/>
        <sz val="16"/>
        <color indexed="8"/>
        <rFont val="Calibri"/>
        <family val="2"/>
      </rPr>
      <t xml:space="preserve"> </t>
    </r>
    <r>
      <rPr>
        <sz val="16"/>
        <color indexed="8"/>
        <rFont val="Calibri"/>
        <family val="2"/>
      </rPr>
      <t xml:space="preserve"> 
    </t>
    </r>
    <r>
      <rPr>
        <b/>
        <sz val="16"/>
        <color indexed="8"/>
        <rFont val="Calibri"/>
        <family val="2"/>
      </rPr>
      <t xml:space="preserve"> b) </t>
    </r>
    <r>
      <rPr>
        <sz val="16"/>
        <color indexed="8"/>
        <rFont val="Calibri"/>
        <family val="2"/>
      </rPr>
      <t xml:space="preserve">Then, divide each </t>
    </r>
    <r>
      <rPr>
        <b/>
        <sz val="16"/>
        <color indexed="8"/>
        <rFont val="Calibri"/>
        <family val="2"/>
      </rPr>
      <t>output</t>
    </r>
    <r>
      <rPr>
        <sz val="16"/>
        <color indexed="8"/>
        <rFont val="Calibri"/>
        <family val="2"/>
      </rPr>
      <t xml:space="preserve"> budget along </t>
    </r>
    <r>
      <rPr>
        <b/>
        <sz val="16"/>
        <color indexed="8"/>
        <rFont val="Calibri"/>
        <family val="2"/>
      </rPr>
      <t xml:space="preserve">UN Budget Categories </t>
    </r>
    <r>
      <rPr>
        <sz val="16"/>
        <color indexed="8"/>
        <rFont val="Calibri"/>
        <family val="2"/>
      </rPr>
      <t xml:space="preserve">in </t>
    </r>
    <r>
      <rPr>
        <b/>
        <sz val="16"/>
        <color indexed="8"/>
        <rFont val="Calibri"/>
        <family val="2"/>
      </rPr>
      <t>Sheet 2</t>
    </r>
    <r>
      <rPr>
        <sz val="16"/>
        <color indexed="8"/>
        <rFont val="Calibri"/>
        <family val="2"/>
      </rPr>
      <t>.
3. Be sure to include</t>
    </r>
    <r>
      <rPr>
        <b/>
        <sz val="16"/>
        <color indexed="8"/>
        <rFont val="Calibri"/>
        <family val="2"/>
      </rPr>
      <t xml:space="preserve"> % towards Gender Equality and Women's Empowerment
3. Do not use Sheet 4 or 5, </t>
    </r>
    <r>
      <rPr>
        <sz val="16"/>
        <color indexed="8"/>
        <rFont val="Calibri"/>
        <family val="2"/>
      </rPr>
      <t>which are for MPTF and PBF use.</t>
    </r>
    <r>
      <rPr>
        <b/>
        <sz val="16"/>
        <color indexed="8"/>
        <rFont val="Calibri"/>
        <family val="2"/>
      </rPr>
      <t xml:space="preserve"> 
4. Leave blank</t>
    </r>
    <r>
      <rPr>
        <sz val="16"/>
        <color indexed="8"/>
        <rFont val="Calibri"/>
        <family val="2"/>
      </rPr>
      <t xml:space="preserve"> any Organizations/Outcomes/Outputs/Activities that aren't needed</t>
    </r>
    <r>
      <rPr>
        <b/>
        <sz val="16"/>
        <color indexed="8"/>
        <rFont val="Calibri"/>
        <family val="2"/>
      </rPr>
      <t xml:space="preserve">. DO NOT delete cells.
</t>
    </r>
    <r>
      <rPr>
        <sz val="16"/>
        <color indexed="8"/>
        <rFont val="Calibri"/>
        <family val="2"/>
      </rPr>
      <t xml:space="preserve">5. </t>
    </r>
    <r>
      <rPr>
        <b/>
        <sz val="16"/>
        <color indexed="8"/>
        <rFont val="Calibri"/>
        <family val="2"/>
      </rPr>
      <t>Do not adjust tranche amounts</t>
    </r>
    <r>
      <rPr>
        <sz val="16"/>
        <color indexed="8"/>
        <rFont val="Calibri"/>
        <family val="2"/>
      </rPr>
      <t xml:space="preserve"> without consulting PBSO.</t>
    </r>
  </si>
  <si>
    <t>Table 1 - PBF project budget by outcome, output and activity</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</si>
  <si>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</si>
  <si>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</si>
  <si>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</si>
  <si>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</si>
  <si>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r>
      <rPr>
        <b/>
        <sz val="12"/>
        <color indexed="8"/>
        <rFont val="Calibri"/>
        <family val="2"/>
      </rPr>
      <t>Recipient Organization 3</t>
    </r>
    <r>
      <rPr>
        <sz val="12"/>
        <color indexed="8"/>
        <rFont val="Calibri"/>
        <family val="2"/>
      </rPr>
      <t xml:space="preserve"> Budget</t>
    </r>
  </si>
  <si>
    <t>Total</t>
  </si>
  <si>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</si>
  <si>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</si>
  <si>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UNDP</t>
  </si>
  <si>
    <t>UNICEF</t>
  </si>
  <si>
    <t>UNWOMEN</t>
  </si>
  <si>
    <t xml:space="preserve">OUTCOME 1: </t>
  </si>
  <si>
    <t xml:space="preserve">Adolescents and young people, both men and women, are empowered to participate equally in political, social and economic life and more resilient to violent narratives that play on multiple grievances including injustice, socio-economic exclusion, limited access to decision makers and a lack of belonging. </t>
  </si>
  <si>
    <t>Output 1.1:</t>
  </si>
  <si>
    <t>Adolescents and young people have better competencies and skills that foster their opportunities in social and economic life.</t>
  </si>
  <si>
    <t>Activity 1.1.1:</t>
  </si>
  <si>
    <t>Generate evidence for analysis of data on perceptions, needs and priorities of young people and inform decision-makers</t>
  </si>
  <si>
    <t>Activity 1.1.2:</t>
  </si>
  <si>
    <t xml:space="preserve">Enhancing peacebuilding competencies among adolescents and youth </t>
  </si>
  <si>
    <t>Activity 1.1.3:</t>
  </si>
  <si>
    <t xml:space="preserve">Promoting the role of women as contributors to peace, resilience, and well-being of the communities. </t>
  </si>
  <si>
    <t>Activity 1.1.4</t>
  </si>
  <si>
    <t xml:space="preserve">Strengthening social entrepreneurship and innovative youth employment opportunities. </t>
  </si>
  <si>
    <t>Activity 1.1.5</t>
  </si>
  <si>
    <t xml:space="preserve">Supporting parenthood models in the family and community that instills non-violent means of problem resolution and builds pro-peace skills in children and youth. </t>
  </si>
  <si>
    <t>Output Total</t>
  </si>
  <si>
    <t>Output 1.2:</t>
  </si>
  <si>
    <t xml:space="preserve">Adolescents and young people have more opportunities for meaningful participation in decision making to strengthen non-violence values and action. </t>
  </si>
  <si>
    <t>Activity 1.2.1</t>
  </si>
  <si>
    <t xml:space="preserve">Strengthening capacity of current and future duty-bearers. </t>
  </si>
  <si>
    <t>Activity 1.2.2</t>
  </si>
  <si>
    <t>Promoting youth participation in decision-making through youth involvement in local governance and community development jointly with local governments</t>
  </si>
  <si>
    <t>Activity 1.2.3</t>
  </si>
  <si>
    <t xml:space="preserve">Promoting joint actions of young people within the spirit of volunteerism. </t>
  </si>
  <si>
    <t>Activity 1.2.4</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</si>
  <si>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</si>
  <si>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</si>
  <si>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</si>
  <si>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</si>
  <si>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</si>
  <si>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</si>
  <si>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</si>
  <si>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</si>
  <si>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</si>
  <si>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</si>
  <si>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</si>
  <si>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</si>
  <si>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</si>
  <si>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</si>
  <si>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</si>
  <si>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</si>
  <si>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</si>
  <si>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</si>
  <si>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</si>
  <si>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</si>
  <si>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</si>
  <si>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</si>
  <si>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</si>
  <si>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</si>
  <si>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</si>
  <si>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</si>
  <si>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</si>
  <si>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</si>
  <si>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</si>
  <si>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</si>
  <si>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</si>
  <si>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</si>
  <si>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</si>
  <si>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</si>
  <si>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</si>
  <si>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</si>
  <si>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</si>
  <si>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</si>
  <si>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</si>
  <si>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</si>
  <si>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</si>
  <si>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</si>
  <si>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</si>
  <si>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</si>
  <si>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</si>
  <si>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</si>
  <si>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</si>
  <si>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</si>
  <si>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</si>
  <si>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</si>
  <si>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</si>
  <si>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</si>
  <si>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</si>
  <si>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</si>
  <si>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</si>
  <si>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</si>
  <si>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</si>
  <si>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</si>
  <si>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</si>
  <si>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</si>
  <si>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</si>
  <si>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</si>
  <si>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</si>
  <si>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</si>
  <si>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</si>
  <si>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</si>
  <si>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</si>
  <si>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</si>
  <si>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</si>
  <si>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</si>
  <si>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</si>
  <si>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</si>
  <si>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</si>
  <si>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</si>
  <si>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</si>
  <si>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</si>
  <si>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</si>
  <si>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</si>
  <si>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</si>
  <si>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</si>
  <si>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</si>
  <si>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</si>
  <si>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</si>
  <si>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</si>
  <si>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</si>
  <si>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</si>
  <si>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</si>
  <si>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</si>
  <si>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</si>
  <si>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</si>
  <si>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</si>
  <si>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</si>
  <si>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</si>
  <si>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</si>
  <si>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</si>
  <si>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</si>
  <si>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</si>
  <si>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</si>
  <si>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</si>
  <si>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</si>
  <si>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</si>
  <si>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</si>
  <si>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</si>
  <si>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</si>
  <si>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</si>
  <si>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</si>
  <si>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</si>
  <si>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</si>
  <si>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</si>
  <si>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</si>
  <si>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</si>
  <si>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</si>
  <si>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</si>
  <si>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</si>
  <si>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</si>
  <si>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</si>
  <si>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</si>
  <si>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</si>
  <si>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</si>
  <si>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</si>
  <si>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</si>
  <si>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</si>
  <si>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</si>
  <si>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</si>
  <si>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</si>
  <si>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</si>
  <si>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</si>
  <si>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</si>
  <si>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</si>
  <si>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</si>
  <si>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</si>
  <si>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</si>
  <si>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End-line survey</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</si>
  <si>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</si>
  <si>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</si>
  <si>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</si>
  <si>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</si>
  <si>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</si>
  <si>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</si>
  <si>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</si>
  <si>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</si>
  <si>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</si>
  <si>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</si>
  <si>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</si>
  <si>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</si>
  <si>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</si>
  <si>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</si>
  <si>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</si>
  <si>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</si>
  <si>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</si>
  <si>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</si>
  <si>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r>
      <t xml:space="preserve">Note: PBF does not accept projects with less than </t>
    </r>
    <r>
      <rPr>
        <b/>
        <sz val="11"/>
        <color indexed="8"/>
        <rFont val="Calibri"/>
        <family val="2"/>
      </rPr>
      <t>5%</t>
    </r>
    <r>
      <rPr>
        <sz val="11"/>
        <color theme="1"/>
        <rFont val="Calibri"/>
        <family val="2"/>
      </rPr>
      <t xml:space="preserve"> towards M&amp;E and less than </t>
    </r>
    <r>
      <rPr>
        <b/>
        <sz val="11"/>
        <color indexed="8"/>
        <rFont val="Calibri"/>
        <family val="2"/>
      </rPr>
      <t xml:space="preserve">15% </t>
    </r>
    <r>
      <rPr>
        <sz val="11"/>
        <color theme="1"/>
        <rFont val="Calibri"/>
        <family val="2"/>
      </rPr>
      <t xml:space="preserve">towards GEWE. These figures will show as </t>
    </r>
    <r>
      <rPr>
        <sz val="11"/>
        <color indexed="10"/>
        <rFont val="Calibri"/>
        <family val="2"/>
      </rPr>
      <t xml:space="preserve">red </t>
    </r>
    <r>
      <rPr>
        <sz val="11"/>
        <color theme="1"/>
        <rFont val="Calibri"/>
        <family val="2"/>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</si>
  <si>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indexed="10"/>
        <rFont val="Calibri"/>
        <family val="2"/>
      </rPr>
      <t xml:space="preserve">red </t>
    </r>
    <r>
      <rPr>
        <b/>
        <sz val="16"/>
        <color indexed="8"/>
        <rFont val="Calibri"/>
        <family val="2"/>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</si>
  <si>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</si>
  <si>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</si>
  <si>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</si>
  <si>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</si>
  <si>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</si>
  <si>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</si>
  <si>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</si>
  <si>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</si>
  <si>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</si>
  <si>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</si>
  <si>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</si>
  <si>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</si>
  <si>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</si>
  <si>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</si>
  <si>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</si>
  <si>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</si>
  <si>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</si>
  <si>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</si>
  <si>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</si>
  <si>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</si>
  <si>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</si>
  <si>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</si>
  <si>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</si>
  <si>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</si>
  <si>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</si>
  <si>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</si>
  <si>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</si>
  <si>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</si>
  <si>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</si>
  <si>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indexed="8"/>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</si>
  <si>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indexed="8"/>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</si>
  <si>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indexed="8"/>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</si>
  <si>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indexed="8"/>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</si>
  <si>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indexed="8"/>
        <rFont val="Calibri"/>
        <family val="2"/>
      </rPr>
      <t>5. Travel:</t>
    </r>
    <r>
      <rPr>
        <sz val="11"/>
        <color theme="1"/>
        <rFont val="Calibri"/>
        <family val="2"/>
      </rPr>
      <t xml:space="preserve"> Includes staff and non-staff travel paid for by the organization directly related to a project.</t>
    </r>
  </si>
  <si>
    <r>
      <rPr>
        <b/>
        <sz val="11"/>
        <color indexed="8"/>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</si>
  <si>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indexed="8"/>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</si>
  <si>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</si>
  <si>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</si>
  <si>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</si>
  <si>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</si>
  <si>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</si>
  <si>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</si>
  <si>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</si>
  <si>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</si>
  <si>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</si>
  <si>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</si>
  <si>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</si>
  <si>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</si>
  <si>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</si>
  <si>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</si>
  <si>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</si>
  <si>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</si>
  <si>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</si>
  <si>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</si>
  <si>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</si>
  <si>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</si>
  <si>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</si>
  <si>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</si>
  <si>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</si>
  <si>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</si>
  <si>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</si>
  <si>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</si>
  <si>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</si>
  <si>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</si>
  <si>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</si>
  <si>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</si>
  <si>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</si>
  <si>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</si>
  <si>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</si>
  <si>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</si>
  <si>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</si>
  <si>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</si>
  <si>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</si>
  <si>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</si>
  <si>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</si>
  <si>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</si>
  <si>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</si>
  <si>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</si>
  <si>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</si>
  <si>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</si>
  <si>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</si>
  <si>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</si>
  <si>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</si>
  <si>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</si>
  <si>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</si>
  <si>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</si>
  <si>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</si>
  <si>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</si>
  <si>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</si>
  <si>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</si>
  <si>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</si>
  <si>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</si>
  <si>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</si>
  <si>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</si>
  <si>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</si>
  <si>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</si>
  <si>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</si>
  <si>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</si>
  <si>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</si>
  <si>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</si>
  <si>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</si>
  <si>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</si>
  <si>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</si>
  <si>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</si>
  <si>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</si>
  <si>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</si>
  <si>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</si>
  <si>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</si>
  <si>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</si>
  <si>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</si>
  <si>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</si>
  <si>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</si>
  <si>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</si>
  <si>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</si>
  <si>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</si>
  <si>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</si>
  <si>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</si>
  <si>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</si>
  <si>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</si>
  <si>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</si>
  <si>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</si>
  <si>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</si>
  <si>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</si>
  <si>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</si>
  <si>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</si>
  <si>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</si>
  <si>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</si>
  <si>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</si>
  <si>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</si>
  <si>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</si>
  <si>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</si>
  <si>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</si>
  <si>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</si>
  <si>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</si>
  <si>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</si>
  <si>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</si>
  <si>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</si>
  <si>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</si>
  <si>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</si>
  <si>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</si>
  <si>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</si>
  <si>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</si>
  <si>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</si>
  <si>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</si>
  <si>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</si>
  <si>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</si>
  <si>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</si>
  <si>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</si>
  <si>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</si>
  <si>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</si>
  <si>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</si>
  <si>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</si>
  <si>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</si>
  <si>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</si>
  <si>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</si>
  <si>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</si>
  <si>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</si>
  <si>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</si>
  <si>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</si>
  <si>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</si>
  <si>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</si>
  <si>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</si>
  <si>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</si>
  <si>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</si>
  <si>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</si>
  <si>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</si>
  <si>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</si>
  <si>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</si>
  <si>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</si>
  <si>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</si>
  <si>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</si>
  <si>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</si>
  <si>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</si>
  <si>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</si>
  <si>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</si>
  <si>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</si>
  <si>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</si>
  <si>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</si>
  <si>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</si>
  <si>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</si>
  <si>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</si>
  <si>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</si>
  <si>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</si>
  <si>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</si>
  <si>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</si>
  <si>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</si>
  <si>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</si>
  <si>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</si>
  <si>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</si>
  <si>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</si>
  <si>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</si>
  <si>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</si>
  <si>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</si>
  <si>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</si>
  <si>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</si>
  <si>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</si>
  <si>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</si>
  <si>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</si>
  <si>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</si>
  <si>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</si>
  <si>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</si>
  <si>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</si>
  <si>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</si>
  <si>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</si>
  <si>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</si>
  <si>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</si>
  <si>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</si>
  <si>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</si>
  <si>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</si>
  <si>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</si>
  <si>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</si>
  <si>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</si>
  <si>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</si>
  <si>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</si>
  <si>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</si>
  <si>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</si>
  <si>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</si>
  <si>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</si>
  <si>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</si>
  <si>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</si>
  <si>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</si>
  <si>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</si>
  <si>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</si>
  <si>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</si>
  <si>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</si>
  <si>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</si>
  <si>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</si>
  <si>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</si>
  <si>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</si>
  <si>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</si>
  <si>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</si>
  <si>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</si>
  <si>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</si>
  <si>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</si>
  <si>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</si>
  <si>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</si>
  <si>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</si>
  <si>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</si>
  <si>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</si>
  <si>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</si>
  <si>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</si>
  <si>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</si>
  <si>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</si>
  <si>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</si>
  <si>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</si>
  <si>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</si>
  <si>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</si>
  <si>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</si>
  <si>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</si>
  <si>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</si>
  <si>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</si>
  <si>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</si>
  <si>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</si>
  <si>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</si>
  <si>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</si>
  <si>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</si>
  <si>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</si>
  <si>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</si>
  <si>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</si>
  <si>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</si>
  <si>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</si>
  <si>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</si>
  <si>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</si>
  <si>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</si>
  <si>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</si>
  <si>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</si>
  <si>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</si>
  <si>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</si>
  <si>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</si>
  <si>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</si>
  <si>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</si>
  <si>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</si>
  <si>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</si>
  <si>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</si>
  <si>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</si>
  <si>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</si>
  <si>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</si>
  <si>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</si>
  <si>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</si>
  <si>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</si>
  <si>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</si>
  <si>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</si>
  <si>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</si>
  <si>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</si>
  <si>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</si>
  <si>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</si>
  <si>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</si>
  <si>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</si>
  <si>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</si>
  <si>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</si>
  <si>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</si>
  <si>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</si>
  <si>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</si>
  <si>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</si>
  <si>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</si>
  <si>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</si>
  <si>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</si>
  <si>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</si>
  <si>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</si>
  <si>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</si>
  <si>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</si>
  <si>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</si>
  <si>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</si>
  <si>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</si>
  <si>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</si>
  <si>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</si>
  <si>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</si>
  <si>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</si>
  <si>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</si>
  <si>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</si>
  <si>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</si>
  <si>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</si>
  <si>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</si>
  <si>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</si>
  <si>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</si>
  <si>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</si>
  <si>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</si>
  <si>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</si>
  <si>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</si>
  <si>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</si>
  <si>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</si>
  <si>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</si>
  <si>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</si>
  <si>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</si>
  <si>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</si>
  <si>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</si>
  <si>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</si>
  <si>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</si>
  <si>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</si>
  <si>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</si>
  <si>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</si>
  <si>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</si>
  <si>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</si>
  <si>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</si>
  <si>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</si>
  <si>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</si>
  <si>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</si>
  <si>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</si>
  <si>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</si>
  <si>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</si>
  <si>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</si>
  <si>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</si>
  <si>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</si>
  <si>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</si>
  <si>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</si>
  <si>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</si>
  <si>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</si>
  <si>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</si>
  <si>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</si>
  <si>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</si>
  <si>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</si>
  <si>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</si>
  <si>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</si>
  <si>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</si>
  <si>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</si>
  <si>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</si>
  <si>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</si>
  <si>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</si>
  <si>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</si>
  <si>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</si>
  <si>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</si>
  <si>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</si>
  <si>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</si>
  <si>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</si>
  <si>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</si>
  <si>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</si>
  <si>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</si>
  <si>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</si>
  <si>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</si>
  <si>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</si>
  <si>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</si>
  <si>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</si>
  <si>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</si>
  <si>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</si>
  <si>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</si>
  <si>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</si>
  <si>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</si>
  <si>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</si>
  <si>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</si>
  <si>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</si>
  <si>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</si>
  <si>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</si>
  <si>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</si>
  <si>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</si>
  <si>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</si>
  <si>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</si>
  <si>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</si>
  <si>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</si>
  <si>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</si>
  <si>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</si>
  <si>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</si>
  <si>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*Data contained in this financial report section is an extract of UNDP financial records. All financial data provided above is provisional.</t>
  </si>
  <si>
    <t>Current level of expenditure/ commitment (To be completed at time of project progress reporting)  Jan'2020 -Dec'2022</t>
  </si>
  <si>
    <t xml:space="preserve"> Commitments as of March 31, 2022</t>
  </si>
  <si>
    <t>Balance</t>
  </si>
  <si>
    <r>
      <t xml:space="preserve">Building adolescent and youth wellbeing and resilience through the peer-to-peer support systems in formal and non-formal education as well as </t>
    </r>
    <r>
      <rPr>
        <sz val="12"/>
        <rFont val="Calibri"/>
        <family val="2"/>
      </rPr>
      <t>rehabilitation of adolescence in conflict and contact with the law. (Umeda's component)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</si>
</sst>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0.00"/>
    <numFmt numFmtId="173" formatCode="0.0%"/>
    <numFmt numFmtId="174" formatCode="0.0000000000"/>
    <numFmt numFmtId="175" formatCode="_-[$$-409]* #,##0.00_ ;_-[$$-409]* \-#,##0.00\ ;_-[$$-409]* &quot;-&quot;??_ ;_-@_ "/>
    <numFmt numFmtId="176" formatCode="0.00000"/>
    <numFmt numFmtId="177" formatCode="0.0000"/>
    <numFmt numFmtId="178" formatCode="0.000"/>
  </numFmts>
  <fonts count="62">
    <font>
      <sz val="11"/>
      <color theme="1"/>
      <name val="Calibri"/>
      <family val="2"/>
    </font>
    <font>
      <sz val="11"/>
      <color indexed="8"/>
      <name val="Calibri"/>
      <family val="2"/>
    </font>
    <font>
      <b/>
      <sz val="12"/>
      <color indexed="8"/>
      <name val="Calibri"/>
      <family val="2"/>
    </font>
    <font>
      <b/>
      <sz val="11"/>
      <color indexed="8"/>
      <name val="Calibri"/>
      <family val="2"/>
    </font>
    <font>
      <b/>
      <sz val="16"/>
      <color indexed="8"/>
      <name val="Calibri"/>
      <family val="2"/>
    </font>
    <font>
      <sz val="12"/>
      <color indexed="8"/>
      <name val="Calibri"/>
      <family val="2"/>
    </font>
    <font>
      <sz val="11"/>
      <color indexed="10"/>
      <name val="Calibri"/>
      <family val="2"/>
    </font>
    <font>
      <sz val="16"/>
      <color indexed="8"/>
      <name val="Calibri"/>
      <family val="2"/>
    </font>
    <font>
      <b/>
      <sz val="16"/>
      <color indexed="10"/>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2"/>
      <color indexed="10"/>
      <name val="Calibri"/>
      <family val="2"/>
    </font>
    <font>
      <b/>
      <sz val="36"/>
      <color indexed="8"/>
      <name val="Calibri"/>
      <family val="2"/>
    </font>
    <font>
      <sz val="36"/>
      <color indexed="8"/>
      <name val="Calibri"/>
      <family val="2"/>
    </font>
    <font>
      <b/>
      <sz val="12"/>
      <color indexed="10"/>
      <name val="Calibri"/>
      <family val="2"/>
    </font>
    <font>
      <sz val="9"/>
      <color indexed="8"/>
      <name val="Calibri"/>
      <family val="2"/>
    </font>
    <font>
      <sz val="11"/>
      <name val="Calibri"/>
      <family val="2"/>
    </font>
    <font>
      <b/>
      <sz val="28"/>
      <color indexed="8"/>
      <name val="Calibri"/>
      <family val="2"/>
    </font>
    <font>
      <b/>
      <sz val="20"/>
      <color indexed="8"/>
      <name val="Calibri"/>
      <family val="2"/>
    </font>
    <font>
      <sz val="10"/>
      <color indexed="8"/>
      <name val="Verdana"/>
      <family val="2"/>
    </font>
    <font>
      <b/>
      <sz val="36"/>
      <color indexed="4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FF0000"/>
      <name val="Calibri"/>
      <family val="2"/>
    </font>
    <font>
      <b/>
      <sz val="36"/>
      <color theme="1"/>
      <name val="Calibri"/>
      <family val="2"/>
    </font>
    <font>
      <sz val="36"/>
      <color theme="1"/>
      <name val="Calibri"/>
      <family val="2"/>
    </font>
    <font>
      <b/>
      <sz val="12"/>
      <color rgb="FFFF0000"/>
      <name val="Calibri"/>
      <family val="2"/>
    </font>
    <font>
      <sz val="9"/>
      <color theme="1"/>
      <name val="Calibri"/>
      <family val="2"/>
    </font>
    <font>
      <b/>
      <sz val="28"/>
      <color theme="1"/>
      <name val="Calibri"/>
      <family val="2"/>
    </font>
    <font>
      <b/>
      <sz val="20"/>
      <color theme="1"/>
      <name val="Calibri"/>
      <family val="2"/>
    </font>
    <font>
      <sz val="10"/>
      <color theme="1"/>
      <name val="Verdana"/>
      <family val="2"/>
    </font>
    <font>
      <b/>
      <sz val="36"/>
      <color rgb="FF00B0F0"/>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thin"/>
      <right/>
      <top style="thin"/>
      <bottom style="thin"/>
    </border>
    <border>
      <left style="thin"/>
      <right style="thin"/>
      <top/>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style="medium"/>
      <top/>
      <bottom style="medium"/>
    </border>
    <border>
      <left style="medium"/>
      <right style="thin"/>
      <top/>
      <bottom style="thin"/>
    </border>
    <border>
      <left style="medium"/>
      <right style="thin"/>
      <top style="medium"/>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bottom style="medium"/>
    </border>
    <border>
      <left style="thin"/>
      <right style="medium"/>
      <top style="thin"/>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medium"/>
      <top/>
      <bottom style="thin"/>
    </border>
    <border>
      <left style="medium"/>
      <right/>
      <top/>
      <bottom/>
    </border>
    <border>
      <left style="medium"/>
      <right style="thin"/>
      <top/>
      <bottom/>
    </border>
    <border>
      <left style="thin"/>
      <right style="thin"/>
      <top/>
      <bottom/>
    </border>
    <border>
      <left style="thin"/>
      <right style="medium"/>
      <top/>
      <bottom/>
    </border>
    <border>
      <left style="thin"/>
      <right style="medium"/>
      <top style="medium"/>
      <bottom style="thin"/>
    </border>
    <border>
      <left style="hair"/>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top style="medium"/>
      <bottom style="thin"/>
    </border>
    <border>
      <left style="medium"/>
      <right/>
      <top style="thin"/>
      <bottom style="thin"/>
    </border>
    <border>
      <left/>
      <right style="medium"/>
      <top style="thin"/>
      <bottom style="thin"/>
    </border>
    <border>
      <left/>
      <right style="thick"/>
      <top style="medium"/>
      <bottom/>
    </border>
    <border>
      <left/>
      <right style="thick"/>
      <top/>
      <bottom/>
    </border>
    <border>
      <left/>
      <right style="thick"/>
      <top/>
      <bottom style="medium"/>
    </border>
    <border>
      <left style="medium"/>
      <right/>
      <top style="thin"/>
      <bottom style="medium"/>
    </border>
    <border>
      <left/>
      <right/>
      <top style="thin"/>
      <bottom style="medium"/>
    </border>
    <border>
      <left/>
      <right style="medium"/>
      <top style="thin"/>
      <bottom style="medium"/>
    </border>
    <border>
      <left style="thin"/>
      <right/>
      <top/>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21">
    <xf numFmtId="0" fontId="0" fillId="0" borderId="0" xfId="0" applyFont="1" applyAlignment="1">
      <alignment/>
    </xf>
    <xf numFmtId="0" fontId="0" fillId="0" borderId="0" xfId="0" applyBorder="1" applyAlignment="1">
      <alignment/>
    </xf>
    <xf numFmtId="0" fontId="50" fillId="0" borderId="0" xfId="0"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Fill="1" applyBorder="1" applyAlignment="1" applyProtection="1">
      <alignment vertical="center" wrapText="1"/>
      <protection locked="0"/>
    </xf>
    <xf numFmtId="0" fontId="50" fillId="0" borderId="0" xfId="0" applyFont="1" applyFill="1" applyBorder="1" applyAlignment="1" applyProtection="1">
      <alignment vertical="center" wrapText="1"/>
      <protection locked="0"/>
    </xf>
    <xf numFmtId="0" fontId="50" fillId="0" borderId="0" xfId="0" applyFont="1" applyFill="1" applyBorder="1" applyAlignment="1">
      <alignment vertical="center" wrapText="1"/>
    </xf>
    <xf numFmtId="0" fontId="51" fillId="33" borderId="0" xfId="0" applyFont="1" applyFill="1" applyBorder="1" applyAlignment="1" applyProtection="1">
      <alignment vertical="center" wrapText="1"/>
      <protection/>
    </xf>
    <xf numFmtId="44" fontId="51" fillId="0" borderId="0" xfId="0" applyNumberFormat="1" applyFont="1" applyFill="1" applyBorder="1" applyAlignment="1">
      <alignment vertical="center" wrapText="1"/>
    </xf>
    <xf numFmtId="9" fontId="51" fillId="34" borderId="10" xfId="57" applyFont="1" applyFill="1" applyBorder="1" applyAlignment="1">
      <alignment vertical="center" wrapText="1"/>
    </xf>
    <xf numFmtId="0" fontId="51" fillId="34" borderId="11" xfId="0" applyFont="1" applyFill="1" applyBorder="1" applyAlignment="1">
      <alignment vertical="center" wrapText="1"/>
    </xf>
    <xf numFmtId="9" fontId="51" fillId="34" borderId="12" xfId="57" applyFont="1" applyFill="1" applyBorder="1" applyAlignment="1">
      <alignment vertical="center" wrapText="1"/>
    </xf>
    <xf numFmtId="44" fontId="50" fillId="33" borderId="0" xfId="44" applyFont="1" applyFill="1" applyBorder="1" applyAlignment="1" applyProtection="1">
      <alignment horizontal="center" vertical="center" wrapText="1"/>
      <protection locked="0"/>
    </xf>
    <xf numFmtId="0" fontId="50" fillId="33" borderId="0" xfId="0" applyFont="1" applyFill="1" applyBorder="1" applyAlignment="1" applyProtection="1">
      <alignment vertical="center" wrapText="1"/>
      <protection locked="0"/>
    </xf>
    <xf numFmtId="0" fontId="50" fillId="33" borderId="0" xfId="0" applyFont="1" applyFill="1" applyBorder="1" applyAlignment="1" applyProtection="1">
      <alignment horizontal="left" vertical="top" wrapText="1"/>
      <protection locked="0"/>
    </xf>
    <xf numFmtId="0" fontId="50" fillId="33" borderId="0" xfId="0" applyFont="1" applyFill="1" applyBorder="1" applyAlignment="1">
      <alignment horizontal="center" vertical="center" wrapText="1"/>
    </xf>
    <xf numFmtId="0" fontId="51" fillId="33" borderId="0" xfId="0" applyFont="1" applyFill="1" applyBorder="1" applyAlignment="1" applyProtection="1">
      <alignment vertical="center" wrapText="1"/>
      <protection locked="0"/>
    </xf>
    <xf numFmtId="0" fontId="50" fillId="33" borderId="13" xfId="0" applyFont="1" applyFill="1" applyBorder="1" applyAlignment="1" applyProtection="1">
      <alignment vertical="center" wrapText="1"/>
      <protection locked="0"/>
    </xf>
    <xf numFmtId="44" fontId="52" fillId="0" borderId="0" xfId="44" applyFont="1" applyFill="1" applyBorder="1" applyAlignment="1" applyProtection="1">
      <alignment vertical="center" wrapText="1"/>
      <protection/>
    </xf>
    <xf numFmtId="44" fontId="50" fillId="33" borderId="13" xfId="44" applyNumberFormat="1" applyFont="1" applyFill="1" applyBorder="1" applyAlignment="1" applyProtection="1">
      <alignment horizontal="center" vertical="center" wrapText="1"/>
      <protection locked="0"/>
    </xf>
    <xf numFmtId="44" fontId="51" fillId="33" borderId="0" xfId="44" applyFont="1" applyFill="1" applyBorder="1" applyAlignment="1" applyProtection="1">
      <alignment vertical="center" wrapText="1"/>
      <protection/>
    </xf>
    <xf numFmtId="44" fontId="50" fillId="33" borderId="0" xfId="44" applyFont="1" applyFill="1" applyBorder="1" applyAlignment="1" applyProtection="1">
      <alignment vertical="center" wrapText="1"/>
      <protection/>
    </xf>
    <xf numFmtId="44" fontId="50" fillId="33" borderId="0" xfId="44" applyFont="1" applyFill="1" applyBorder="1" applyAlignment="1" applyProtection="1">
      <alignment vertical="center" wrapText="1"/>
      <protection locked="0"/>
    </xf>
    <xf numFmtId="0" fontId="50" fillId="33" borderId="0" xfId="0" applyFont="1" applyFill="1" applyBorder="1" applyAlignment="1" applyProtection="1">
      <alignment vertical="center" wrapText="1"/>
      <protection/>
    </xf>
    <xf numFmtId="44" fontId="51" fillId="34" borderId="13" xfId="44" applyFont="1" applyFill="1" applyBorder="1" applyAlignment="1">
      <alignment vertical="center" wrapText="1"/>
    </xf>
    <xf numFmtId="0" fontId="51" fillId="34" borderId="13" xfId="0" applyFont="1" applyFill="1" applyBorder="1" applyAlignment="1">
      <alignment horizontal="center" vertical="center" wrapText="1"/>
    </xf>
    <xf numFmtId="0" fontId="51" fillId="34" borderId="14" xfId="0" applyFont="1" applyFill="1" applyBorder="1" applyAlignment="1">
      <alignment vertical="center" wrapText="1"/>
    </xf>
    <xf numFmtId="0" fontId="51" fillId="34" borderId="14" xfId="0" applyFont="1" applyFill="1" applyBorder="1" applyAlignment="1">
      <alignment horizontal="center" vertical="center" wrapText="1"/>
    </xf>
    <xf numFmtId="0" fontId="51" fillId="34" borderId="10" xfId="0" applyFont="1" applyFill="1" applyBorder="1" applyAlignment="1">
      <alignment horizontal="center" vertical="center" wrapText="1"/>
    </xf>
    <xf numFmtId="44" fontId="51" fillId="34" borderId="15" xfId="44" applyFont="1" applyFill="1" applyBorder="1" applyAlignment="1">
      <alignment vertical="center" wrapText="1"/>
    </xf>
    <xf numFmtId="0" fontId="51" fillId="34" borderId="14" xfId="0" applyFont="1" applyFill="1" applyBorder="1" applyAlignment="1" applyProtection="1">
      <alignment vertical="center" wrapText="1"/>
      <protection/>
    </xf>
    <xf numFmtId="0" fontId="51" fillId="34" borderId="11" xfId="0" applyFont="1" applyFill="1" applyBorder="1" applyAlignment="1" applyProtection="1">
      <alignment vertical="center" wrapText="1"/>
      <protection/>
    </xf>
    <xf numFmtId="0" fontId="51" fillId="33" borderId="0" xfId="0" applyFont="1" applyFill="1" applyBorder="1" applyAlignment="1">
      <alignment vertical="center" wrapText="1"/>
    </xf>
    <xf numFmtId="44" fontId="51" fillId="33" borderId="0" xfId="0" applyNumberFormat="1" applyFont="1" applyFill="1" applyBorder="1" applyAlignment="1">
      <alignment vertical="center" wrapText="1"/>
    </xf>
    <xf numFmtId="0" fontId="0" fillId="33" borderId="0" xfId="0" applyFont="1" applyFill="1" applyBorder="1" applyAlignment="1">
      <alignment horizontal="center" vertical="center" wrapText="1"/>
    </xf>
    <xf numFmtId="0" fontId="51" fillId="34" borderId="16" xfId="0" applyFont="1" applyFill="1" applyBorder="1" applyAlignment="1">
      <alignment horizontal="center" vertical="center" wrapText="1"/>
    </xf>
    <xf numFmtId="0" fontId="53" fillId="0" borderId="0" xfId="0" applyFont="1" applyBorder="1" applyAlignment="1">
      <alignment wrapText="1"/>
    </xf>
    <xf numFmtId="0" fontId="54" fillId="0" borderId="0" xfId="0" applyFont="1" applyBorder="1" applyAlignment="1">
      <alignment wrapText="1"/>
    </xf>
    <xf numFmtId="0" fontId="0" fillId="0" borderId="0" xfId="0" applyFont="1" applyBorder="1" applyAlignment="1">
      <alignment wrapText="1"/>
    </xf>
    <xf numFmtId="0" fontId="0" fillId="33" borderId="0" xfId="0" applyFont="1" applyFill="1" applyBorder="1" applyAlignment="1">
      <alignment wrapText="1"/>
    </xf>
    <xf numFmtId="0" fontId="0" fillId="0" borderId="0" xfId="0" applyFont="1" applyFill="1" applyBorder="1" applyAlignment="1">
      <alignment wrapText="1"/>
    </xf>
    <xf numFmtId="0" fontId="51" fillId="0" borderId="0" xfId="0" applyFont="1" applyBorder="1" applyAlignment="1">
      <alignment wrapText="1"/>
    </xf>
    <xf numFmtId="0" fontId="48" fillId="0" borderId="0" xfId="0" applyFont="1" applyBorder="1" applyAlignment="1">
      <alignment wrapText="1"/>
    </xf>
    <xf numFmtId="0" fontId="0" fillId="0" borderId="0" xfId="0" applyFont="1" applyFill="1" applyBorder="1" applyAlignment="1">
      <alignment horizontal="center" wrapText="1"/>
    </xf>
    <xf numFmtId="9" fontId="51" fillId="33" borderId="0" xfId="57" applyFont="1" applyFill="1" applyBorder="1" applyAlignment="1">
      <alignment wrapText="1"/>
    </xf>
    <xf numFmtId="0" fontId="48" fillId="33" borderId="0" xfId="0" applyFont="1" applyFill="1" applyBorder="1" applyAlignment="1">
      <alignment horizontal="center" vertical="center" wrapText="1"/>
    </xf>
    <xf numFmtId="44" fontId="51" fillId="33" borderId="0" xfId="57" applyNumberFormat="1" applyFont="1" applyFill="1" applyBorder="1" applyAlignment="1">
      <alignment wrapText="1"/>
    </xf>
    <xf numFmtId="0" fontId="55" fillId="0" borderId="0" xfId="0" applyFont="1" applyFill="1" applyBorder="1" applyAlignment="1" applyProtection="1">
      <alignment horizontal="center" vertical="center" wrapText="1"/>
      <protection/>
    </xf>
    <xf numFmtId="0" fontId="51" fillId="33" borderId="0" xfId="0" applyFont="1" applyFill="1" applyBorder="1" applyAlignment="1">
      <alignment horizontal="left" wrapText="1"/>
    </xf>
    <xf numFmtId="44" fontId="51" fillId="0" borderId="0" xfId="44" applyFont="1" applyFill="1" applyBorder="1" applyAlignment="1" applyProtection="1">
      <alignment vertical="center" wrapText="1"/>
      <protection/>
    </xf>
    <xf numFmtId="44" fontId="50" fillId="0" borderId="0" xfId="44" applyFont="1" applyFill="1" applyBorder="1" applyAlignment="1" applyProtection="1">
      <alignment horizontal="center" vertical="center" wrapText="1"/>
      <protection/>
    </xf>
    <xf numFmtId="44" fontId="51" fillId="0" borderId="0" xfId="44" applyFont="1" applyFill="1" applyBorder="1" applyAlignment="1" applyProtection="1">
      <alignment horizontal="center" vertical="center" wrapText="1"/>
      <protection/>
    </xf>
    <xf numFmtId="0" fontId="50" fillId="34" borderId="13" xfId="0" applyFont="1" applyFill="1" applyBorder="1" applyAlignment="1" applyProtection="1">
      <alignment vertical="center" wrapText="1"/>
      <protection/>
    </xf>
    <xf numFmtId="0" fontId="50" fillId="34" borderId="13" xfId="0" applyFont="1" applyFill="1" applyBorder="1" applyAlignment="1" applyProtection="1">
      <alignment vertical="center" wrapText="1"/>
      <protection locked="0"/>
    </xf>
    <xf numFmtId="0" fontId="50" fillId="0" borderId="0" xfId="0" applyFont="1" applyBorder="1" applyAlignment="1">
      <alignment wrapText="1"/>
    </xf>
    <xf numFmtId="0" fontId="50" fillId="33" borderId="0" xfId="0" applyFont="1" applyFill="1" applyBorder="1" applyAlignment="1">
      <alignment wrapText="1"/>
    </xf>
    <xf numFmtId="44" fontId="51" fillId="35" borderId="13" xfId="44" applyFont="1" applyFill="1" applyBorder="1" applyAlignment="1" applyProtection="1">
      <alignment wrapText="1"/>
      <protection/>
    </xf>
    <xf numFmtId="0" fontId="50" fillId="0" borderId="0" xfId="0" applyFont="1" applyFill="1" applyBorder="1" applyAlignment="1">
      <alignment wrapText="1"/>
    </xf>
    <xf numFmtId="44" fontId="50" fillId="33" borderId="0" xfId="0" applyNumberFormat="1" applyFont="1" applyFill="1" applyBorder="1" applyAlignment="1">
      <alignment vertical="center" wrapText="1"/>
    </xf>
    <xf numFmtId="44" fontId="51" fillId="0" borderId="0" xfId="0" applyNumberFormat="1" applyFont="1" applyFill="1" applyBorder="1" applyAlignment="1">
      <alignment wrapText="1"/>
    </xf>
    <xf numFmtId="44" fontId="50" fillId="0" borderId="0" xfId="44" applyFont="1" applyFill="1" applyBorder="1" applyAlignment="1">
      <alignment horizontal="right" vertical="center" wrapText="1"/>
    </xf>
    <xf numFmtId="44" fontId="51" fillId="34" borderId="13" xfId="0" applyNumberFormat="1" applyFont="1" applyFill="1" applyBorder="1" applyAlignment="1">
      <alignment wrapText="1"/>
    </xf>
    <xf numFmtId="0" fontId="50" fillId="34" borderId="17" xfId="0" applyFont="1" applyFill="1" applyBorder="1" applyAlignment="1" applyProtection="1">
      <alignment vertical="center" wrapText="1"/>
      <protection/>
    </xf>
    <xf numFmtId="44" fontId="51" fillId="34" borderId="17" xfId="0" applyNumberFormat="1" applyFont="1" applyFill="1" applyBorder="1" applyAlignment="1">
      <alignment wrapText="1"/>
    </xf>
    <xf numFmtId="0" fontId="51" fillId="34" borderId="15" xfId="0" applyFont="1" applyFill="1" applyBorder="1" applyAlignment="1">
      <alignment horizontal="left" wrapText="1"/>
    </xf>
    <xf numFmtId="44" fontId="51" fillId="34" borderId="15" xfId="0" applyNumberFormat="1" applyFont="1" applyFill="1" applyBorder="1" applyAlignment="1">
      <alignment horizontal="center" wrapText="1"/>
    </xf>
    <xf numFmtId="44" fontId="51" fillId="34" borderId="15" xfId="0" applyNumberFormat="1" applyFont="1" applyFill="1" applyBorder="1" applyAlignment="1">
      <alignment wrapText="1"/>
    </xf>
    <xf numFmtId="44" fontId="51" fillId="35" borderId="13" xfId="44" applyNumberFormat="1" applyFont="1" applyFill="1" applyBorder="1" applyAlignment="1">
      <alignment wrapText="1"/>
    </xf>
    <xf numFmtId="0" fontId="51" fillId="33" borderId="18" xfId="0" applyFont="1" applyFill="1" applyBorder="1" applyAlignment="1">
      <alignment horizontal="left" wrapText="1"/>
    </xf>
    <xf numFmtId="0" fontId="51" fillId="33" borderId="19" xfId="0" applyFont="1" applyFill="1" applyBorder="1" applyAlignment="1">
      <alignment horizontal="left" wrapText="1"/>
    </xf>
    <xf numFmtId="0" fontId="51" fillId="33" borderId="20" xfId="0" applyFont="1" applyFill="1" applyBorder="1" applyAlignment="1">
      <alignment horizontal="left" wrapText="1"/>
    </xf>
    <xf numFmtId="44" fontId="51" fillId="33" borderId="16" xfId="44" applyFont="1" applyFill="1" applyBorder="1" applyAlignment="1" applyProtection="1">
      <alignment wrapText="1"/>
      <protection/>
    </xf>
    <xf numFmtId="44" fontId="51" fillId="33" borderId="21" xfId="44" applyNumberFormat="1" applyFont="1" applyFill="1" applyBorder="1" applyAlignment="1">
      <alignment wrapText="1"/>
    </xf>
    <xf numFmtId="44" fontId="51" fillId="33" borderId="22" xfId="0" applyNumberFormat="1" applyFont="1" applyFill="1" applyBorder="1" applyAlignment="1">
      <alignment wrapText="1"/>
    </xf>
    <xf numFmtId="44" fontId="51" fillId="33" borderId="21" xfId="44" applyFont="1" applyFill="1" applyBorder="1" applyAlignment="1" applyProtection="1">
      <alignment wrapText="1"/>
      <protection/>
    </xf>
    <xf numFmtId="0" fontId="50" fillId="33" borderId="21" xfId="0" applyFont="1" applyFill="1" applyBorder="1" applyAlignment="1" applyProtection="1">
      <alignment vertical="center" wrapText="1"/>
      <protection locked="0"/>
    </xf>
    <xf numFmtId="0" fontId="51" fillId="33" borderId="13" xfId="0" applyFont="1" applyFill="1" applyBorder="1" applyAlignment="1" applyProtection="1">
      <alignment horizontal="center" vertical="center" wrapText="1"/>
      <protection locked="0"/>
    </xf>
    <xf numFmtId="44" fontId="51" fillId="34" borderId="23" xfId="0" applyNumberFormat="1" applyFont="1" applyFill="1" applyBorder="1" applyAlignment="1">
      <alignment wrapText="1"/>
    </xf>
    <xf numFmtId="0" fontId="50" fillId="0" borderId="0" xfId="0" applyFont="1" applyAlignment="1">
      <alignment/>
    </xf>
    <xf numFmtId="0" fontId="56" fillId="0" borderId="0" xfId="0" applyFont="1" applyAlignment="1">
      <alignment/>
    </xf>
    <xf numFmtId="49" fontId="0" fillId="0" borderId="0" xfId="0" applyNumberFormat="1" applyAlignment="1">
      <alignment/>
    </xf>
    <xf numFmtId="0" fontId="56" fillId="0" borderId="0" xfId="0" applyFont="1" applyAlignment="1">
      <alignment vertical="center"/>
    </xf>
    <xf numFmtId="49" fontId="29" fillId="0" borderId="0" xfId="0" applyNumberFormat="1" applyFont="1" applyAlignment="1">
      <alignment horizontal="left"/>
    </xf>
    <xf numFmtId="49" fontId="29" fillId="0" borderId="0" xfId="0" applyNumberFormat="1" applyFont="1" applyAlignment="1">
      <alignment horizontal="left" wrapText="1"/>
    </xf>
    <xf numFmtId="49" fontId="29" fillId="0" borderId="0" xfId="0" applyNumberFormat="1" applyFont="1" applyFill="1" applyAlignment="1">
      <alignment horizontal="left" wrapText="1"/>
    </xf>
    <xf numFmtId="0" fontId="48" fillId="34" borderId="24" xfId="0" applyFont="1" applyFill="1" applyBorder="1" applyAlignment="1">
      <alignment/>
    </xf>
    <xf numFmtId="0" fontId="48" fillId="34" borderId="14" xfId="0" applyFont="1" applyFill="1" applyBorder="1" applyAlignment="1">
      <alignment/>
    </xf>
    <xf numFmtId="0" fontId="48" fillId="34" borderId="13" xfId="0" applyFont="1" applyFill="1" applyBorder="1" applyAlignment="1">
      <alignment/>
    </xf>
    <xf numFmtId="0" fontId="48" fillId="34" borderId="10" xfId="0" applyFont="1" applyFill="1" applyBorder="1" applyAlignment="1">
      <alignment/>
    </xf>
    <xf numFmtId="0" fontId="0" fillId="34" borderId="14" xfId="0" applyFill="1" applyBorder="1" applyAlignment="1">
      <alignment vertical="center" wrapText="1"/>
    </xf>
    <xf numFmtId="9" fontId="0" fillId="34" borderId="13" xfId="57" applyFont="1" applyFill="1" applyBorder="1" applyAlignment="1">
      <alignment vertical="center"/>
    </xf>
    <xf numFmtId="44" fontId="0" fillId="34" borderId="10" xfId="0" applyNumberFormat="1" applyFill="1" applyBorder="1" applyAlignment="1">
      <alignment vertical="center"/>
    </xf>
    <xf numFmtId="0" fontId="0" fillId="34" borderId="14" xfId="0" applyFill="1" applyBorder="1" applyAlignment="1">
      <alignment wrapText="1"/>
    </xf>
    <xf numFmtId="0" fontId="0" fillId="34" borderId="14" xfId="0" applyFill="1" applyBorder="1" applyAlignment="1">
      <alignment/>
    </xf>
    <xf numFmtId="0" fontId="0" fillId="34" borderId="11" xfId="0" applyFill="1" applyBorder="1" applyAlignment="1">
      <alignment/>
    </xf>
    <xf numFmtId="44" fontId="0" fillId="34" borderId="12" xfId="0" applyNumberFormat="1" applyFill="1" applyBorder="1" applyAlignment="1">
      <alignment vertical="center"/>
    </xf>
    <xf numFmtId="44" fontId="50" fillId="0" borderId="17" xfId="0" applyNumberFormat="1" applyFont="1" applyBorder="1" applyAlignment="1" applyProtection="1">
      <alignment wrapText="1"/>
      <protection locked="0"/>
    </xf>
    <xf numFmtId="44" fontId="50" fillId="33" borderId="17" xfId="44" applyNumberFormat="1" applyFont="1" applyFill="1" applyBorder="1" applyAlignment="1" applyProtection="1">
      <alignment horizontal="center" vertical="center" wrapText="1"/>
      <protection locked="0"/>
    </xf>
    <xf numFmtId="44" fontId="50" fillId="0" borderId="13" xfId="0" applyNumberFormat="1" applyFont="1" applyBorder="1" applyAlignment="1" applyProtection="1">
      <alignment wrapText="1"/>
      <protection locked="0"/>
    </xf>
    <xf numFmtId="44" fontId="50" fillId="34" borderId="13" xfId="0" applyNumberFormat="1" applyFont="1" applyFill="1" applyBorder="1" applyAlignment="1" applyProtection="1">
      <alignment vertical="center" wrapText="1"/>
      <protection/>
    </xf>
    <xf numFmtId="0" fontId="51" fillId="34" borderId="14" xfId="0" applyFont="1" applyFill="1" applyBorder="1" applyAlignment="1" applyProtection="1">
      <alignment horizontal="center" vertical="center" wrapText="1"/>
      <protection/>
    </xf>
    <xf numFmtId="0" fontId="51" fillId="34" borderId="13" xfId="0" applyFont="1" applyFill="1" applyBorder="1" applyAlignment="1" applyProtection="1">
      <alignment horizontal="center" vertical="center" wrapText="1"/>
      <protection/>
    </xf>
    <xf numFmtId="44" fontId="51" fillId="34" borderId="13" xfId="44" applyFont="1" applyFill="1" applyBorder="1" applyAlignment="1" applyProtection="1">
      <alignment vertical="center" wrapText="1"/>
      <protection/>
    </xf>
    <xf numFmtId="44" fontId="51" fillId="34" borderId="16" xfId="44" applyFont="1" applyFill="1" applyBorder="1" applyAlignment="1" applyProtection="1">
      <alignment vertical="center" wrapText="1"/>
      <protection/>
    </xf>
    <xf numFmtId="44" fontId="51" fillId="34" borderId="15" xfId="44" applyFont="1" applyFill="1" applyBorder="1" applyAlignment="1" applyProtection="1">
      <alignment vertical="center" wrapText="1"/>
      <protection/>
    </xf>
    <xf numFmtId="9" fontId="51" fillId="34" borderId="12" xfId="57" applyFont="1" applyFill="1" applyBorder="1" applyAlignment="1" applyProtection="1">
      <alignment vertical="center" wrapText="1"/>
      <protection/>
    </xf>
    <xf numFmtId="0" fontId="48" fillId="34" borderId="25" xfId="0" applyFont="1" applyFill="1" applyBorder="1" applyAlignment="1" applyProtection="1">
      <alignment horizontal="left" vertical="center" wrapText="1"/>
      <protection/>
    </xf>
    <xf numFmtId="0" fontId="48" fillId="34" borderId="14" xfId="0" applyFont="1" applyFill="1" applyBorder="1" applyAlignment="1" applyProtection="1">
      <alignment horizontal="left" vertical="center" wrapText="1"/>
      <protection/>
    </xf>
    <xf numFmtId="9" fontId="51" fillId="34" borderId="10" xfId="57" applyFont="1" applyFill="1" applyBorder="1" applyAlignment="1" applyProtection="1">
      <alignment wrapText="1"/>
      <protection/>
    </xf>
    <xf numFmtId="44" fontId="51" fillId="34" borderId="10" xfId="57" applyNumberFormat="1" applyFont="1" applyFill="1" applyBorder="1" applyAlignment="1" applyProtection="1">
      <alignment wrapText="1"/>
      <protection/>
    </xf>
    <xf numFmtId="44" fontId="51" fillId="34" borderId="26" xfId="44" applyFont="1" applyFill="1" applyBorder="1" applyAlignment="1" applyProtection="1">
      <alignment horizontal="center" vertical="center" wrapText="1"/>
      <protection/>
    </xf>
    <xf numFmtId="0" fontId="51" fillId="34" borderId="13" xfId="44" applyNumberFormat="1" applyFont="1" applyFill="1" applyBorder="1" applyAlignment="1" applyProtection="1">
      <alignment horizontal="center" vertical="center" wrapText="1"/>
      <protection/>
    </xf>
    <xf numFmtId="0" fontId="0" fillId="34" borderId="14" xfId="0" applyFill="1" applyBorder="1" applyAlignment="1">
      <alignment vertical="top" wrapText="1"/>
    </xf>
    <xf numFmtId="0" fontId="0" fillId="34" borderId="14" xfId="0" applyFill="1" applyBorder="1" applyAlignment="1">
      <alignment vertical="top"/>
    </xf>
    <xf numFmtId="0" fontId="0" fillId="34" borderId="11" xfId="0" applyFill="1" applyBorder="1" applyAlignment="1">
      <alignment vertical="top"/>
    </xf>
    <xf numFmtId="49" fontId="50" fillId="33" borderId="13" xfId="44" applyNumberFormat="1" applyFont="1" applyFill="1" applyBorder="1" applyAlignment="1" applyProtection="1">
      <alignment horizontal="left" wrapText="1"/>
      <protection locked="0"/>
    </xf>
    <xf numFmtId="0" fontId="57" fillId="6" borderId="27" xfId="0" applyFont="1" applyFill="1" applyBorder="1" applyAlignment="1">
      <alignment wrapText="1"/>
    </xf>
    <xf numFmtId="0" fontId="51" fillId="6" borderId="28" xfId="0" applyFont="1" applyFill="1" applyBorder="1" applyAlignment="1">
      <alignment wrapText="1"/>
    </xf>
    <xf numFmtId="0" fontId="0" fillId="6" borderId="28" xfId="0" applyFont="1" applyFill="1" applyBorder="1" applyAlignment="1">
      <alignment wrapText="1"/>
    </xf>
    <xf numFmtId="0" fontId="0" fillId="6" borderId="29" xfId="0" applyFont="1" applyFill="1" applyBorder="1" applyAlignment="1">
      <alignment wrapText="1"/>
    </xf>
    <xf numFmtId="44" fontId="51" fillId="34" borderId="13" xfId="44" applyFont="1" applyFill="1" applyBorder="1" applyAlignment="1" applyProtection="1">
      <alignment horizontal="center" vertical="center" wrapText="1"/>
      <protection/>
    </xf>
    <xf numFmtId="0" fontId="50" fillId="34" borderId="14" xfId="0" applyFont="1" applyFill="1" applyBorder="1" applyAlignment="1" applyProtection="1">
      <alignment vertical="center" wrapText="1"/>
      <protection/>
    </xf>
    <xf numFmtId="44" fontId="50" fillId="34" borderId="10" xfId="0" applyNumberFormat="1" applyFont="1" applyFill="1" applyBorder="1" applyAlignment="1" applyProtection="1">
      <alignment vertical="center" wrapText="1"/>
      <protection/>
    </xf>
    <xf numFmtId="44" fontId="51" fillId="34" borderId="12" xfId="44" applyFont="1" applyFill="1" applyBorder="1" applyAlignment="1" applyProtection="1">
      <alignment vertical="center" wrapText="1"/>
      <protection/>
    </xf>
    <xf numFmtId="0" fontId="50" fillId="33" borderId="22" xfId="0" applyFont="1" applyFill="1" applyBorder="1" applyAlignment="1" applyProtection="1">
      <alignment vertical="center" wrapText="1"/>
      <protection locked="0"/>
    </xf>
    <xf numFmtId="0" fontId="51" fillId="34" borderId="30" xfId="0" applyFont="1" applyFill="1" applyBorder="1" applyAlignment="1" applyProtection="1">
      <alignment vertical="center" wrapText="1"/>
      <protection/>
    </xf>
    <xf numFmtId="44" fontId="51" fillId="34" borderId="26" xfId="44" applyFont="1" applyFill="1" applyBorder="1" applyAlignment="1" applyProtection="1">
      <alignment vertical="center" wrapText="1"/>
      <protection/>
    </xf>
    <xf numFmtId="44" fontId="51" fillId="34" borderId="18" xfId="44" applyFont="1" applyFill="1" applyBorder="1" applyAlignment="1" applyProtection="1">
      <alignment vertical="center" wrapText="1"/>
      <protection/>
    </xf>
    <xf numFmtId="9" fontId="50" fillId="33" borderId="13" xfId="57" applyFont="1" applyFill="1" applyBorder="1" applyAlignment="1" applyProtection="1">
      <alignment horizontal="center" vertical="center" wrapText="1"/>
      <protection locked="0"/>
    </xf>
    <xf numFmtId="44" fontId="51" fillId="34" borderId="16" xfId="0" applyNumberFormat="1" applyFont="1" applyFill="1" applyBorder="1" applyAlignment="1">
      <alignment wrapText="1"/>
    </xf>
    <xf numFmtId="44" fontId="51" fillId="33" borderId="21" xfId="0" applyNumberFormat="1" applyFont="1" applyFill="1" applyBorder="1" applyAlignment="1">
      <alignment wrapText="1"/>
    </xf>
    <xf numFmtId="44" fontId="50" fillId="34" borderId="13" xfId="0" applyNumberFormat="1" applyFont="1" applyFill="1" applyBorder="1" applyAlignment="1">
      <alignment wrapText="1"/>
    </xf>
    <xf numFmtId="44" fontId="50" fillId="34" borderId="13" xfId="44" applyNumberFormat="1" applyFont="1" applyFill="1" applyBorder="1" applyAlignment="1">
      <alignment wrapText="1"/>
    </xf>
    <xf numFmtId="44" fontId="50" fillId="34" borderId="10" xfId="0" applyNumberFormat="1" applyFont="1" applyFill="1" applyBorder="1" applyAlignment="1">
      <alignment wrapText="1"/>
    </xf>
    <xf numFmtId="0" fontId="51" fillId="34" borderId="31" xfId="0" applyFont="1" applyFill="1" applyBorder="1" applyAlignment="1">
      <alignment wrapText="1"/>
    </xf>
    <xf numFmtId="44" fontId="51" fillId="34" borderId="32" xfId="0" applyNumberFormat="1" applyFont="1" applyFill="1" applyBorder="1" applyAlignment="1">
      <alignment wrapText="1"/>
    </xf>
    <xf numFmtId="0" fontId="50" fillId="34" borderId="11" xfId="0" applyFont="1" applyFill="1" applyBorder="1" applyAlignment="1">
      <alignment wrapText="1"/>
    </xf>
    <xf numFmtId="44" fontId="50" fillId="34" borderId="12" xfId="0" applyNumberFormat="1" applyFont="1" applyFill="1" applyBorder="1" applyAlignment="1">
      <alignment wrapText="1"/>
    </xf>
    <xf numFmtId="9" fontId="51" fillId="33" borderId="10" xfId="57" applyFont="1" applyFill="1" applyBorder="1" applyAlignment="1" applyProtection="1">
      <alignment vertical="center" wrapText="1"/>
      <protection locked="0"/>
    </xf>
    <xf numFmtId="9" fontId="51" fillId="33" borderId="33" xfId="57" applyFont="1" applyFill="1" applyBorder="1" applyAlignment="1" applyProtection="1">
      <alignment vertical="center" wrapText="1"/>
      <protection locked="0"/>
    </xf>
    <xf numFmtId="9" fontId="51" fillId="33" borderId="33" xfId="57" applyFont="1" applyFill="1" applyBorder="1" applyAlignment="1" applyProtection="1">
      <alignment horizontal="right" vertical="center" wrapText="1"/>
      <protection locked="0"/>
    </xf>
    <xf numFmtId="44" fontId="51" fillId="34" borderId="26" xfId="44" applyNumberFormat="1" applyFont="1" applyFill="1" applyBorder="1" applyAlignment="1" applyProtection="1">
      <alignment vertical="center" wrapText="1"/>
      <protection/>
    </xf>
    <xf numFmtId="9" fontId="0" fillId="0" borderId="0" xfId="57" applyFont="1" applyAlignment="1">
      <alignment/>
    </xf>
    <xf numFmtId="0" fontId="48" fillId="36" borderId="34" xfId="0" applyFont="1" applyFill="1" applyBorder="1" applyAlignment="1">
      <alignment/>
    </xf>
    <xf numFmtId="0" fontId="0" fillId="36" borderId="35" xfId="0" applyFill="1" applyBorder="1" applyAlignment="1">
      <alignment/>
    </xf>
    <xf numFmtId="0" fontId="0" fillId="36" borderId="36" xfId="0" applyFill="1" applyBorder="1" applyAlignment="1">
      <alignment wrapText="1"/>
    </xf>
    <xf numFmtId="0" fontId="0" fillId="36" borderId="37" xfId="0" applyFill="1" applyBorder="1" applyAlignment="1">
      <alignment wrapText="1"/>
    </xf>
    <xf numFmtId="0" fontId="51" fillId="34" borderId="14" xfId="0" applyFont="1" applyFill="1" applyBorder="1" applyAlignment="1" applyProtection="1">
      <alignment vertical="center" wrapText="1"/>
      <protection/>
    </xf>
    <xf numFmtId="0" fontId="51" fillId="34" borderId="11" xfId="0" applyFont="1" applyFill="1" applyBorder="1" applyAlignment="1" applyProtection="1">
      <alignment vertical="center" wrapText="1"/>
      <protection/>
    </xf>
    <xf numFmtId="0" fontId="51" fillId="34" borderId="14" xfId="0" applyFont="1" applyFill="1" applyBorder="1" applyAlignment="1" applyProtection="1">
      <alignment vertical="center" wrapText="1"/>
      <protection locked="0"/>
    </xf>
    <xf numFmtId="44" fontId="51" fillId="34" borderId="13" xfId="0" applyNumberFormat="1" applyFont="1" applyFill="1" applyBorder="1" applyAlignment="1">
      <alignment horizontal="center" wrapText="1"/>
    </xf>
    <xf numFmtId="0" fontId="51" fillId="34" borderId="17" xfId="0" applyFont="1" applyFill="1" applyBorder="1" applyAlignment="1">
      <alignment horizontal="center" wrapText="1"/>
    </xf>
    <xf numFmtId="44" fontId="51" fillId="34" borderId="38" xfId="0" applyNumberFormat="1" applyFont="1" applyFill="1" applyBorder="1" applyAlignment="1">
      <alignment wrapText="1"/>
    </xf>
    <xf numFmtId="44" fontId="51" fillId="34" borderId="10" xfId="0" applyNumberFormat="1" applyFont="1" applyFill="1" applyBorder="1" applyAlignment="1">
      <alignment wrapText="1"/>
    </xf>
    <xf numFmtId="44" fontId="51" fillId="34" borderId="12" xfId="0" applyNumberFormat="1" applyFont="1" applyFill="1" applyBorder="1" applyAlignment="1">
      <alignment wrapText="1"/>
    </xf>
    <xf numFmtId="0" fontId="51" fillId="34" borderId="39" xfId="0" applyFont="1" applyFill="1" applyBorder="1" applyAlignment="1">
      <alignment horizontal="center" wrapText="1"/>
    </xf>
    <xf numFmtId="44" fontId="50" fillId="34" borderId="17" xfId="0" applyNumberFormat="1" applyFont="1" applyFill="1" applyBorder="1" applyAlignment="1">
      <alignment wrapText="1"/>
    </xf>
    <xf numFmtId="44" fontId="50" fillId="34" borderId="15" xfId="0" applyNumberFormat="1" applyFont="1" applyFill="1" applyBorder="1" applyAlignment="1">
      <alignment wrapText="1"/>
    </xf>
    <xf numFmtId="0" fontId="50" fillId="0" borderId="0" xfId="0" applyFont="1" applyAlignment="1">
      <alignment/>
    </xf>
    <xf numFmtId="44" fontId="50" fillId="34" borderId="14" xfId="44" applyFont="1" applyFill="1" applyBorder="1" applyAlignment="1" applyProtection="1">
      <alignment wrapText="1"/>
      <protection/>
    </xf>
    <xf numFmtId="44" fontId="50" fillId="34" borderId="40" xfId="44" applyFont="1" applyFill="1" applyBorder="1" applyAlignment="1" applyProtection="1">
      <alignment wrapText="1"/>
      <protection/>
    </xf>
    <xf numFmtId="44" fontId="51" fillId="34" borderId="41" xfId="44" applyNumberFormat="1" applyFont="1" applyFill="1" applyBorder="1" applyAlignment="1">
      <alignment wrapText="1"/>
    </xf>
    <xf numFmtId="44" fontId="51" fillId="34" borderId="42" xfId="0" applyNumberFormat="1" applyFont="1" applyFill="1" applyBorder="1" applyAlignment="1">
      <alignment wrapText="1"/>
    </xf>
    <xf numFmtId="44" fontId="51" fillId="34" borderId="13" xfId="44" applyNumberFormat="1" applyFont="1" applyFill="1" applyBorder="1" applyAlignment="1">
      <alignment wrapText="1"/>
    </xf>
    <xf numFmtId="44" fontId="51" fillId="34" borderId="11" xfId="44" applyFont="1" applyFill="1" applyBorder="1" applyAlignment="1" applyProtection="1">
      <alignment wrapText="1"/>
      <protection/>
    </xf>
    <xf numFmtId="44" fontId="51" fillId="34" borderId="15" xfId="44" applyNumberFormat="1" applyFont="1" applyFill="1" applyBorder="1" applyAlignment="1">
      <alignment wrapText="1"/>
    </xf>
    <xf numFmtId="0" fontId="0" fillId="3" borderId="0" xfId="0" applyFont="1" applyFill="1" applyBorder="1" applyAlignment="1">
      <alignment horizontal="center" wrapText="1"/>
    </xf>
    <xf numFmtId="172" fontId="0" fillId="0" borderId="0" xfId="0" applyNumberFormat="1" applyFont="1" applyBorder="1" applyAlignment="1">
      <alignment wrapText="1"/>
    </xf>
    <xf numFmtId="44" fontId="0" fillId="0" borderId="0" xfId="0" applyNumberFormat="1" applyFont="1" applyBorder="1" applyAlignment="1">
      <alignment wrapText="1"/>
    </xf>
    <xf numFmtId="0" fontId="0" fillId="33" borderId="0" xfId="0" applyFont="1" applyFill="1" applyBorder="1" applyAlignment="1">
      <alignment horizontal="center" wrapText="1"/>
    </xf>
    <xf numFmtId="0" fontId="54" fillId="33" borderId="0" xfId="0" applyFont="1" applyFill="1" applyBorder="1" applyAlignment="1">
      <alignment horizontal="center" wrapText="1"/>
    </xf>
    <xf numFmtId="0" fontId="58" fillId="33" borderId="0" xfId="0" applyFont="1" applyFill="1" applyBorder="1" applyAlignment="1">
      <alignment horizontal="center" wrapText="1"/>
    </xf>
    <xf numFmtId="0" fontId="50" fillId="33" borderId="13" xfId="0"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locked="0"/>
    </xf>
    <xf numFmtId="44" fontId="51" fillId="33" borderId="0" xfId="0" applyNumberFormat="1" applyFont="1" applyFill="1" applyBorder="1" applyAlignment="1">
      <alignment horizontal="center" vertical="center" wrapText="1"/>
    </xf>
    <xf numFmtId="0" fontId="51" fillId="33" borderId="0" xfId="0" applyFont="1" applyFill="1" applyBorder="1" applyAlignment="1" applyProtection="1">
      <alignment horizontal="center" vertical="center" wrapText="1"/>
      <protection/>
    </xf>
    <xf numFmtId="172" fontId="50" fillId="33" borderId="0" xfId="44" applyNumberFormat="1" applyFont="1" applyFill="1" applyBorder="1" applyAlignment="1" applyProtection="1">
      <alignment horizontal="center" vertical="center" wrapText="1"/>
      <protection locked="0"/>
    </xf>
    <xf numFmtId="9" fontId="51" fillId="33" borderId="0" xfId="57" applyFont="1" applyFill="1" applyBorder="1" applyAlignment="1" applyProtection="1">
      <alignment horizontal="center" vertical="center" wrapText="1"/>
      <protection locked="0"/>
    </xf>
    <xf numFmtId="9" fontId="51" fillId="33" borderId="0" xfId="57" applyFont="1" applyFill="1" applyBorder="1" applyAlignment="1" applyProtection="1">
      <alignment horizontal="center" vertical="center" wrapText="1"/>
      <protection/>
    </xf>
    <xf numFmtId="44" fontId="51" fillId="34" borderId="43" xfId="0" applyNumberFormat="1" applyFont="1" applyFill="1" applyBorder="1" applyAlignment="1">
      <alignment vertical="center" wrapText="1"/>
    </xf>
    <xf numFmtId="0" fontId="50" fillId="33" borderId="0" xfId="0" applyFont="1" applyFill="1" applyBorder="1" applyAlignment="1" applyProtection="1">
      <alignment horizontal="center" vertical="center" wrapText="1"/>
      <protection locked="0"/>
    </xf>
    <xf numFmtId="44" fontId="50" fillId="33" borderId="13" xfId="44" applyNumberFormat="1" applyFont="1" applyFill="1" applyBorder="1" applyAlignment="1" applyProtection="1">
      <alignment horizontal="center" vertical="center" wrapText="1"/>
      <protection/>
    </xf>
    <xf numFmtId="0" fontId="51" fillId="33" borderId="13" xfId="0" applyFont="1" applyFill="1" applyBorder="1" applyAlignment="1" applyProtection="1">
      <alignment vertical="center" wrapText="1"/>
      <protection/>
    </xf>
    <xf numFmtId="44" fontId="51" fillId="33" borderId="13" xfId="44" applyNumberFormat="1" applyFont="1" applyFill="1" applyBorder="1" applyAlignment="1" applyProtection="1">
      <alignment horizontal="center" vertical="center" wrapText="1"/>
      <protection/>
    </xf>
    <xf numFmtId="44" fontId="51" fillId="33" borderId="26" xfId="44" applyNumberFormat="1" applyFont="1" applyFill="1" applyBorder="1" applyAlignment="1" applyProtection="1">
      <alignment horizontal="center" vertical="center" wrapText="1"/>
      <protection/>
    </xf>
    <xf numFmtId="44" fontId="51" fillId="33" borderId="13" xfId="44" applyFont="1" applyFill="1" applyBorder="1" applyAlignment="1" applyProtection="1">
      <alignment horizontal="center" vertical="center" wrapText="1"/>
      <protection/>
    </xf>
    <xf numFmtId="44" fontId="50" fillId="33" borderId="13" xfId="44" applyFont="1" applyFill="1" applyBorder="1" applyAlignment="1" applyProtection="1">
      <alignment vertical="center" wrapText="1"/>
      <protection locked="0"/>
    </xf>
    <xf numFmtId="44" fontId="50" fillId="33" borderId="13" xfId="44" applyFont="1" applyFill="1" applyBorder="1" applyAlignment="1" applyProtection="1">
      <alignment vertical="center" wrapText="1"/>
      <protection/>
    </xf>
    <xf numFmtId="9" fontId="50" fillId="33" borderId="13" xfId="57" applyFont="1" applyFill="1" applyBorder="1" applyAlignment="1" applyProtection="1">
      <alignment vertical="center" wrapText="1"/>
      <protection locked="0"/>
    </xf>
    <xf numFmtId="49" fontId="0" fillId="33" borderId="13" xfId="0" applyNumberFormat="1" applyFont="1" applyFill="1" applyBorder="1" applyAlignment="1" applyProtection="1">
      <alignment horizontal="left" vertical="top" wrapText="1"/>
      <protection locked="0"/>
    </xf>
    <xf numFmtId="0" fontId="51" fillId="33" borderId="13" xfId="0" applyFont="1" applyFill="1" applyBorder="1" applyAlignment="1" applyProtection="1">
      <alignment horizontal="center" vertical="center" wrapText="1"/>
      <protection/>
    </xf>
    <xf numFmtId="0" fontId="51" fillId="0" borderId="0" xfId="0" applyFont="1" applyFill="1" applyBorder="1" applyAlignment="1">
      <alignment horizontal="center" vertical="center" wrapText="1"/>
    </xf>
    <xf numFmtId="0" fontId="51" fillId="34" borderId="16" xfId="0" applyFont="1" applyFill="1" applyBorder="1" applyAlignment="1">
      <alignment horizontal="left" wrapText="1"/>
    </xf>
    <xf numFmtId="0" fontId="51" fillId="34" borderId="21" xfId="0" applyFont="1" applyFill="1" applyBorder="1" applyAlignment="1">
      <alignment horizontal="left" wrapText="1"/>
    </xf>
    <xf numFmtId="0" fontId="51" fillId="34" borderId="22" xfId="0" applyFont="1" applyFill="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Font="1" applyBorder="1" applyAlignment="1">
      <alignment wrapText="1"/>
    </xf>
    <xf numFmtId="44" fontId="50" fillId="0" borderId="0" xfId="44" applyNumberFormat="1" applyFont="1" applyFill="1" applyBorder="1" applyAlignment="1" applyProtection="1">
      <alignment horizontal="center" vertical="center" wrapText="1"/>
      <protection/>
    </xf>
    <xf numFmtId="49" fontId="50" fillId="33" borderId="13" xfId="44" applyNumberFormat="1" applyFont="1" applyFill="1" applyBorder="1" applyAlignment="1" applyProtection="1">
      <alignment horizontal="left" vertical="top" wrapText="1"/>
      <protection locked="0"/>
    </xf>
    <xf numFmtId="49" fontId="9" fillId="33" borderId="13" xfId="44" applyNumberFormat="1" applyFont="1" applyFill="1" applyBorder="1" applyAlignment="1" applyProtection="1">
      <alignment horizontal="left" vertical="top" wrapText="1"/>
      <protection locked="0"/>
    </xf>
    <xf numFmtId="172" fontId="0" fillId="0" borderId="0" xfId="0" applyNumberFormat="1" applyFont="1" applyFill="1" applyBorder="1" applyAlignment="1">
      <alignment wrapText="1"/>
    </xf>
    <xf numFmtId="172" fontId="50" fillId="0" borderId="13" xfId="0" applyNumberFormat="1" applyFont="1" applyFill="1" applyBorder="1" applyAlignment="1" applyProtection="1">
      <alignment horizontal="center" vertical="center" wrapText="1"/>
      <protection locked="0"/>
    </xf>
    <xf numFmtId="172" fontId="50" fillId="0" borderId="17" xfId="57" applyNumberFormat="1" applyFont="1" applyFill="1" applyBorder="1" applyAlignment="1" applyProtection="1">
      <alignment horizontal="center" vertical="center" wrapText="1"/>
      <protection locked="0"/>
    </xf>
    <xf numFmtId="172" fontId="51" fillId="0" borderId="15" xfId="44" applyNumberFormat="1" applyFont="1" applyFill="1" applyBorder="1" applyAlignment="1" applyProtection="1">
      <alignment horizontal="center" vertical="center" wrapText="1"/>
      <protection/>
    </xf>
    <xf numFmtId="172" fontId="51" fillId="0" borderId="0" xfId="44" applyNumberFormat="1" applyFont="1" applyFill="1" applyBorder="1" applyAlignment="1" applyProtection="1">
      <alignment horizontal="center" vertical="center" wrapText="1"/>
      <protection/>
    </xf>
    <xf numFmtId="171" fontId="0" fillId="0" borderId="0" xfId="0" applyNumberFormat="1" applyFont="1" applyBorder="1" applyAlignment="1">
      <alignment wrapText="1"/>
    </xf>
    <xf numFmtId="171" fontId="0" fillId="0" borderId="0" xfId="42" applyFont="1" applyBorder="1" applyAlignment="1">
      <alignment wrapText="1"/>
    </xf>
    <xf numFmtId="0" fontId="59" fillId="33" borderId="44" xfId="0" applyFont="1" applyFill="1" applyBorder="1" applyAlignment="1" quotePrefix="1">
      <alignment vertical="center" wrapText="1"/>
    </xf>
    <xf numFmtId="44" fontId="0" fillId="33" borderId="0" xfId="0" applyNumberFormat="1" applyFont="1" applyFill="1" applyBorder="1" applyAlignment="1">
      <alignment wrapText="1"/>
    </xf>
    <xf numFmtId="172" fontId="50" fillId="33" borderId="0" xfId="42" applyNumberFormat="1" applyFont="1" applyFill="1" applyBorder="1" applyAlignment="1">
      <alignment vertical="center" wrapText="1"/>
    </xf>
    <xf numFmtId="172" fontId="50" fillId="0" borderId="13" xfId="57" applyNumberFormat="1" applyFont="1" applyFill="1" applyBorder="1" applyAlignment="1" applyProtection="1">
      <alignment horizontal="center" vertical="center" wrapText="1"/>
      <protection locked="0"/>
    </xf>
    <xf numFmtId="171" fontId="50" fillId="0" borderId="0" xfId="0" applyNumberFormat="1" applyFont="1" applyFill="1" applyBorder="1" applyAlignment="1">
      <alignment vertical="center" wrapText="1"/>
    </xf>
    <xf numFmtId="171" fontId="51" fillId="33" borderId="0" xfId="0" applyNumberFormat="1" applyFont="1" applyFill="1" applyBorder="1" applyAlignment="1" applyProtection="1">
      <alignment vertical="center" wrapText="1"/>
      <protection locked="0"/>
    </xf>
    <xf numFmtId="171" fontId="51" fillId="0" borderId="0" xfId="57" applyNumberFormat="1" applyFont="1" applyFill="1" applyBorder="1" applyAlignment="1" applyProtection="1">
      <alignment vertical="center" wrapText="1"/>
      <protection locked="0"/>
    </xf>
    <xf numFmtId="171" fontId="51" fillId="33" borderId="0" xfId="42" applyFont="1" applyFill="1" applyBorder="1" applyAlignment="1" applyProtection="1">
      <alignment vertical="center" wrapText="1"/>
      <protection locked="0"/>
    </xf>
    <xf numFmtId="9" fontId="50" fillId="0" borderId="0" xfId="57" applyNumberFormat="1" applyFont="1" applyFill="1" applyBorder="1" applyAlignment="1">
      <alignment vertical="center" wrapText="1"/>
    </xf>
    <xf numFmtId="0" fontId="50" fillId="33" borderId="13" xfId="0" applyFont="1" applyFill="1" applyBorder="1" applyAlignment="1" applyProtection="1">
      <alignment horizontal="left" vertical="top" wrapText="1"/>
      <protection locked="0"/>
    </xf>
    <xf numFmtId="49" fontId="50" fillId="33" borderId="13" xfId="0" applyNumberFormat="1" applyFont="1" applyFill="1" applyBorder="1" applyAlignment="1" applyProtection="1">
      <alignment horizontal="left" vertical="top" wrapText="1"/>
      <protection locked="0"/>
    </xf>
    <xf numFmtId="175" fontId="50" fillId="0" borderId="0" xfId="57" applyNumberFormat="1" applyFont="1" applyFill="1" applyBorder="1" applyAlignment="1">
      <alignment vertical="center" wrapText="1"/>
    </xf>
    <xf numFmtId="171" fontId="0" fillId="0" borderId="0" xfId="0" applyNumberFormat="1" applyFont="1" applyFill="1" applyBorder="1" applyAlignment="1">
      <alignment wrapText="1"/>
    </xf>
    <xf numFmtId="2" fontId="0" fillId="0" borderId="0" xfId="0" applyNumberFormat="1" applyFont="1" applyFill="1" applyBorder="1" applyAlignment="1">
      <alignment wrapText="1"/>
    </xf>
    <xf numFmtId="171" fontId="51" fillId="33" borderId="0" xfId="0" applyNumberFormat="1" applyFont="1" applyFill="1" applyBorder="1" applyAlignment="1" applyProtection="1">
      <alignment horizontal="center" vertical="center" wrapText="1"/>
      <protection/>
    </xf>
    <xf numFmtId="171" fontId="51" fillId="33" borderId="0" xfId="57" applyNumberFormat="1" applyFont="1" applyFill="1" applyBorder="1" applyAlignment="1" applyProtection="1">
      <alignment horizontal="center" vertical="center" wrapText="1"/>
      <protection locked="0"/>
    </xf>
    <xf numFmtId="0" fontId="50" fillId="0" borderId="0" xfId="0" applyFont="1" applyAlignment="1">
      <alignment horizontal="left" vertical="center" wrapText="1"/>
    </xf>
    <xf numFmtId="0" fontId="50" fillId="33" borderId="13" xfId="0" applyFont="1" applyFill="1" applyBorder="1" applyAlignment="1" applyProtection="1">
      <alignment horizontal="left" vertical="top" wrapText="1"/>
      <protection locked="0"/>
    </xf>
    <xf numFmtId="0" fontId="51" fillId="33" borderId="13" xfId="0" applyFont="1" applyFill="1" applyBorder="1" applyAlignment="1" applyProtection="1">
      <alignment horizontal="left" vertical="top" wrapText="1"/>
      <protection locked="0"/>
    </xf>
    <xf numFmtId="0" fontId="51" fillId="35" borderId="45" xfId="0" applyFont="1" applyFill="1" applyBorder="1" applyAlignment="1" applyProtection="1">
      <alignment horizontal="center" vertical="center" wrapText="1"/>
      <protection/>
    </xf>
    <xf numFmtId="0" fontId="51" fillId="35" borderId="46" xfId="0" applyFont="1" applyFill="1" applyBorder="1" applyAlignment="1" applyProtection="1">
      <alignment horizontal="center" vertical="center" wrapText="1"/>
      <protection/>
    </xf>
    <xf numFmtId="0" fontId="51" fillId="35" borderId="47" xfId="0" applyFont="1" applyFill="1" applyBorder="1" applyAlignment="1" applyProtection="1">
      <alignment horizontal="center" vertical="center" wrapText="1"/>
      <protection/>
    </xf>
    <xf numFmtId="0" fontId="50" fillId="33" borderId="26" xfId="0" applyFont="1" applyFill="1" applyBorder="1" applyAlignment="1" applyProtection="1">
      <alignment horizontal="center" vertical="center" wrapText="1"/>
      <protection locked="0"/>
    </xf>
    <xf numFmtId="0" fontId="50" fillId="33" borderId="41" xfId="0" applyFont="1" applyFill="1" applyBorder="1" applyAlignment="1" applyProtection="1">
      <alignment horizontal="center" vertical="center" wrapText="1"/>
      <protection locked="0"/>
    </xf>
    <xf numFmtId="0" fontId="51" fillId="33" borderId="13" xfId="0" applyNumberFormat="1" applyFont="1" applyFill="1" applyBorder="1" applyAlignment="1" applyProtection="1">
      <alignment horizontal="left" vertical="top" wrapText="1"/>
      <protection locked="0"/>
    </xf>
    <xf numFmtId="0" fontId="60" fillId="0" borderId="0" xfId="0" applyFont="1" applyBorder="1" applyAlignment="1">
      <alignment horizontal="left" vertical="top" wrapText="1"/>
    </xf>
    <xf numFmtId="0" fontId="58" fillId="6" borderId="48" xfId="0" applyFont="1" applyFill="1" applyBorder="1" applyAlignment="1">
      <alignment horizontal="left" wrapText="1"/>
    </xf>
    <xf numFmtId="0" fontId="58" fillId="6" borderId="49" xfId="0" applyFont="1" applyFill="1" applyBorder="1" applyAlignment="1">
      <alignment horizontal="left" wrapText="1"/>
    </xf>
    <xf numFmtId="0" fontId="58" fillId="6" borderId="50" xfId="0" applyFont="1" applyFill="1" applyBorder="1" applyAlignment="1">
      <alignment horizontal="left" wrapText="1"/>
    </xf>
    <xf numFmtId="49" fontId="50" fillId="33" borderId="13" xfId="0" applyNumberFormat="1" applyFont="1" applyFill="1" applyBorder="1" applyAlignment="1" applyProtection="1">
      <alignment horizontal="left" vertical="top" wrapText="1"/>
      <protection locked="0"/>
    </xf>
    <xf numFmtId="49" fontId="51" fillId="33" borderId="13" xfId="0" applyNumberFormat="1" applyFont="1" applyFill="1" applyBorder="1" applyAlignment="1" applyProtection="1">
      <alignment horizontal="left" vertical="top" wrapText="1"/>
      <protection locked="0"/>
    </xf>
    <xf numFmtId="0" fontId="61" fillId="6" borderId="51" xfId="0" applyFont="1" applyFill="1" applyBorder="1" applyAlignment="1">
      <alignment horizontal="left" wrapText="1"/>
    </xf>
    <xf numFmtId="0" fontId="61" fillId="6" borderId="52" xfId="0" applyFont="1" applyFill="1" applyBorder="1" applyAlignment="1">
      <alignment horizontal="left" wrapText="1"/>
    </xf>
    <xf numFmtId="0" fontId="61" fillId="6" borderId="53" xfId="0" applyFont="1" applyFill="1" applyBorder="1" applyAlignment="1">
      <alignment horizontal="left" wrapText="1"/>
    </xf>
    <xf numFmtId="0" fontId="51" fillId="0" borderId="0" xfId="0" applyFont="1" applyFill="1" applyBorder="1" applyAlignment="1">
      <alignment horizontal="center" vertical="center" wrapText="1"/>
    </xf>
    <xf numFmtId="0" fontId="51" fillId="34" borderId="25" xfId="0" applyFont="1" applyFill="1" applyBorder="1" applyAlignment="1" applyProtection="1">
      <alignment horizontal="center" vertical="center" wrapText="1"/>
      <protection/>
    </xf>
    <xf numFmtId="0" fontId="51" fillId="34" borderId="54" xfId="0" applyFont="1" applyFill="1" applyBorder="1" applyAlignment="1" applyProtection="1">
      <alignment horizontal="center" vertical="center" wrapText="1"/>
      <protection/>
    </xf>
    <xf numFmtId="0" fontId="51" fillId="34" borderId="55" xfId="0" applyFont="1" applyFill="1" applyBorder="1" applyAlignment="1" applyProtection="1">
      <alignment horizontal="center" vertical="center" wrapText="1"/>
      <protection/>
    </xf>
    <xf numFmtId="0" fontId="51" fillId="34" borderId="43" xfId="0" applyFont="1" applyFill="1" applyBorder="1" applyAlignment="1" applyProtection="1">
      <alignment horizontal="center" vertical="center" wrapText="1"/>
      <protection/>
    </xf>
    <xf numFmtId="0" fontId="0" fillId="17" borderId="11" xfId="0" applyFont="1" applyFill="1" applyBorder="1" applyAlignment="1" applyProtection="1">
      <alignment horizontal="center" vertical="center" wrapText="1"/>
      <protection/>
    </xf>
    <xf numFmtId="0" fontId="0" fillId="17" borderId="12" xfId="0" applyFont="1" applyFill="1" applyBorder="1" applyAlignment="1" applyProtection="1">
      <alignment horizontal="center" vertical="center" wrapText="1"/>
      <protection/>
    </xf>
    <xf numFmtId="0" fontId="50" fillId="34" borderId="30" xfId="0" applyFont="1" applyFill="1" applyBorder="1" applyAlignment="1" applyProtection="1">
      <alignment horizontal="center" vertical="center" wrapText="1"/>
      <protection/>
    </xf>
    <xf numFmtId="0" fontId="50" fillId="34" borderId="24" xfId="0" applyFont="1" applyFill="1" applyBorder="1" applyAlignment="1" applyProtection="1">
      <alignment horizontal="center" vertical="center" wrapText="1"/>
      <protection/>
    </xf>
    <xf numFmtId="44" fontId="51" fillId="34" borderId="33" xfId="44" applyFont="1" applyFill="1" applyBorder="1" applyAlignment="1" applyProtection="1">
      <alignment horizontal="center" vertical="center" wrapText="1"/>
      <protection/>
    </xf>
    <xf numFmtId="44" fontId="51" fillId="34" borderId="38" xfId="44" applyFont="1" applyFill="1" applyBorder="1" applyAlignment="1" applyProtection="1">
      <alignment horizontal="center" vertical="center" wrapText="1"/>
      <protection/>
    </xf>
    <xf numFmtId="0" fontId="51" fillId="34" borderId="26" xfId="0" applyFont="1" applyFill="1" applyBorder="1" applyAlignment="1" applyProtection="1">
      <alignment horizontal="center" vertical="center" wrapText="1"/>
      <protection/>
    </xf>
    <xf numFmtId="0" fontId="51" fillId="34" borderId="17" xfId="0" applyFont="1" applyFill="1" applyBorder="1" applyAlignment="1" applyProtection="1">
      <alignment horizontal="center" vertical="center" wrapText="1"/>
      <protection/>
    </xf>
    <xf numFmtId="0" fontId="51" fillId="34" borderId="33" xfId="0" applyFont="1" applyFill="1" applyBorder="1" applyAlignment="1" applyProtection="1">
      <alignment horizontal="center" vertical="center" wrapText="1"/>
      <protection/>
    </xf>
    <xf numFmtId="0" fontId="51" fillId="34" borderId="38" xfId="0" applyFont="1" applyFill="1" applyBorder="1" applyAlignment="1" applyProtection="1">
      <alignment horizontal="center" vertical="center" wrapText="1"/>
      <protection/>
    </xf>
    <xf numFmtId="0" fontId="48" fillId="34" borderId="56" xfId="0" applyFont="1" applyFill="1" applyBorder="1" applyAlignment="1" applyProtection="1">
      <alignment horizontal="center" vertical="center" wrapText="1"/>
      <protection/>
    </xf>
    <xf numFmtId="0" fontId="48" fillId="34" borderId="57" xfId="0" applyFont="1" applyFill="1" applyBorder="1" applyAlignment="1" applyProtection="1">
      <alignment horizontal="center" vertical="center" wrapText="1"/>
      <protection/>
    </xf>
    <xf numFmtId="0" fontId="51" fillId="6" borderId="48" xfId="0" applyFont="1" applyFill="1" applyBorder="1" applyAlignment="1">
      <alignment horizontal="left" wrapText="1"/>
    </xf>
    <xf numFmtId="0" fontId="51" fillId="6" borderId="49" xfId="0" applyFont="1" applyFill="1" applyBorder="1" applyAlignment="1">
      <alignment horizontal="left" wrapText="1"/>
    </xf>
    <xf numFmtId="0" fontId="51" fillId="6" borderId="50" xfId="0" applyFont="1" applyFill="1" applyBorder="1" applyAlignment="1">
      <alignment horizontal="left" wrapText="1"/>
    </xf>
    <xf numFmtId="0" fontId="51" fillId="34" borderId="16" xfId="0" applyFont="1" applyFill="1" applyBorder="1" applyAlignment="1">
      <alignment horizontal="left" wrapText="1"/>
    </xf>
    <xf numFmtId="0" fontId="51" fillId="34" borderId="21" xfId="0" applyFont="1" applyFill="1" applyBorder="1" applyAlignment="1">
      <alignment horizontal="left" wrapText="1"/>
    </xf>
    <xf numFmtId="0" fontId="51" fillId="34" borderId="22" xfId="0" applyFont="1" applyFill="1" applyBorder="1" applyAlignment="1">
      <alignment horizontal="left" wrapText="1"/>
    </xf>
    <xf numFmtId="0" fontId="51" fillId="34" borderId="26"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57" fillId="6" borderId="27" xfId="0" applyFont="1" applyFill="1" applyBorder="1" applyAlignment="1">
      <alignment horizontal="left" wrapText="1"/>
    </xf>
    <xf numFmtId="0" fontId="57" fillId="6" borderId="28" xfId="0" applyFont="1" applyFill="1" applyBorder="1" applyAlignment="1">
      <alignment horizontal="left" wrapText="1"/>
    </xf>
    <xf numFmtId="0" fontId="57" fillId="6" borderId="58" xfId="0" applyFont="1" applyFill="1" applyBorder="1" applyAlignment="1">
      <alignment horizontal="left" wrapText="1"/>
    </xf>
    <xf numFmtId="0" fontId="51" fillId="34" borderId="42" xfId="0" applyFont="1" applyFill="1" applyBorder="1" applyAlignment="1">
      <alignment horizontal="center" vertical="center" wrapText="1"/>
    </xf>
    <xf numFmtId="0" fontId="51" fillId="34" borderId="38" xfId="0" applyFont="1" applyFill="1" applyBorder="1" applyAlignment="1">
      <alignment horizontal="center" vertical="center" wrapText="1"/>
    </xf>
    <xf numFmtId="0" fontId="61" fillId="6" borderId="39" xfId="0" applyFont="1" applyFill="1" applyBorder="1" applyAlignment="1">
      <alignment horizontal="left" vertical="center" wrapText="1"/>
    </xf>
    <xf numFmtId="0" fontId="61" fillId="6" borderId="0" xfId="0" applyFont="1" applyFill="1" applyBorder="1" applyAlignment="1">
      <alignment horizontal="left" vertical="center" wrapText="1"/>
    </xf>
    <xf numFmtId="0" fontId="61" fillId="6" borderId="59" xfId="0" applyFont="1" applyFill="1" applyBorder="1" applyAlignment="1">
      <alignment horizontal="left" vertical="center" wrapText="1"/>
    </xf>
    <xf numFmtId="0" fontId="61" fillId="6" borderId="51" xfId="0" applyFont="1" applyFill="1" applyBorder="1" applyAlignment="1">
      <alignment horizontal="left" vertical="center" wrapText="1"/>
    </xf>
    <xf numFmtId="0" fontId="61" fillId="6" borderId="52" xfId="0" applyFont="1" applyFill="1" applyBorder="1" applyAlignment="1">
      <alignment horizontal="left" vertical="center" wrapText="1"/>
    </xf>
    <xf numFmtId="0" fontId="61" fillId="6" borderId="60" xfId="0" applyFont="1" applyFill="1" applyBorder="1" applyAlignment="1">
      <alignment horizontal="left" vertical="center" wrapText="1"/>
    </xf>
    <xf numFmtId="0" fontId="51" fillId="34" borderId="48" xfId="0" applyFont="1" applyFill="1" applyBorder="1" applyAlignment="1">
      <alignment horizontal="center" wrapText="1"/>
    </xf>
    <xf numFmtId="0" fontId="51" fillId="34" borderId="49" xfId="0" applyFont="1" applyFill="1" applyBorder="1" applyAlignment="1">
      <alignment horizontal="center" wrapText="1"/>
    </xf>
    <xf numFmtId="0" fontId="51" fillId="34" borderId="50" xfId="0" applyFont="1" applyFill="1" applyBorder="1" applyAlignment="1">
      <alignment horizontal="center" wrapText="1"/>
    </xf>
    <xf numFmtId="0" fontId="0" fillId="34" borderId="61" xfId="0" applyNumberFormat="1" applyFill="1" applyBorder="1" applyAlignment="1">
      <alignment horizontal="center" wrapText="1"/>
    </xf>
    <xf numFmtId="0" fontId="0" fillId="34" borderId="62" xfId="0" applyNumberFormat="1" applyFill="1" applyBorder="1" applyAlignment="1">
      <alignment horizontal="center" wrapText="1"/>
    </xf>
    <xf numFmtId="0" fontId="0" fillId="34" borderId="63" xfId="0" applyNumberFormat="1" applyFill="1" applyBorder="1" applyAlignment="1">
      <alignment horizontal="center" wrapText="1"/>
    </xf>
    <xf numFmtId="44" fontId="48" fillId="34" borderId="64" xfId="0" applyNumberFormat="1" applyFont="1" applyFill="1" applyBorder="1" applyAlignment="1">
      <alignment horizontal="center"/>
    </xf>
    <xf numFmtId="44" fontId="48" fillId="34" borderId="65" xfId="0" applyNumberFormat="1" applyFont="1" applyFill="1" applyBorder="1" applyAlignment="1">
      <alignment horizontal="center"/>
    </xf>
    <xf numFmtId="0" fontId="48" fillId="6" borderId="27" xfId="0" applyFont="1" applyFill="1" applyBorder="1" applyAlignment="1">
      <alignment horizontal="center" vertical="center"/>
    </xf>
    <xf numFmtId="0" fontId="48" fillId="6" borderId="28" xfId="0" applyFont="1" applyFill="1" applyBorder="1" applyAlignment="1">
      <alignment horizontal="center" vertical="center"/>
    </xf>
    <xf numFmtId="0" fontId="48" fillId="6" borderId="29" xfId="0" applyFont="1" applyFill="1" applyBorder="1" applyAlignment="1">
      <alignment horizontal="center" vertical="center"/>
    </xf>
    <xf numFmtId="0" fontId="48" fillId="6" borderId="51" xfId="0" applyFont="1" applyFill="1" applyBorder="1" applyAlignment="1">
      <alignment horizontal="center" vertical="center"/>
    </xf>
    <xf numFmtId="0" fontId="48" fillId="6" borderId="52" xfId="0" applyFont="1" applyFill="1" applyBorder="1" applyAlignment="1">
      <alignment horizontal="center" vertical="center"/>
    </xf>
    <xf numFmtId="0" fontId="48" fillId="6" borderId="53" xfId="0" applyFont="1" applyFill="1" applyBorder="1" applyAlignment="1">
      <alignment horizontal="center" vertical="center"/>
    </xf>
    <xf numFmtId="49" fontId="0" fillId="34" borderId="61" xfId="0" applyNumberFormat="1" applyFill="1" applyBorder="1" applyAlignment="1">
      <alignment horizontal="center" wrapText="1"/>
    </xf>
    <xf numFmtId="49" fontId="0" fillId="34" borderId="62" xfId="0" applyNumberFormat="1" applyFill="1" applyBorder="1" applyAlignment="1">
      <alignment horizontal="center" wrapText="1"/>
    </xf>
    <xf numFmtId="49" fontId="0" fillId="34" borderId="63" xfId="0" applyNumberFormat="1" applyFill="1" applyBorder="1" applyAlignment="1">
      <alignment horizontal="center" wrapText="1"/>
    </xf>
    <xf numFmtId="0" fontId="48" fillId="34" borderId="45" xfId="0" applyFont="1" applyFill="1" applyBorder="1" applyAlignment="1">
      <alignment horizontal="left"/>
    </xf>
    <xf numFmtId="0" fontId="48" fillId="34" borderId="46" xfId="0" applyFont="1" applyFill="1" applyBorder="1" applyAlignment="1">
      <alignment horizontal="left"/>
    </xf>
    <xf numFmtId="0" fontId="48" fillId="34" borderId="47" xfId="0" applyFont="1" applyFill="1" applyBorder="1" applyAlignment="1">
      <alignment horizontal="left"/>
    </xf>
    <xf numFmtId="44" fontId="48" fillId="34" borderId="16" xfId="0" applyNumberFormat="1" applyFont="1" applyFill="1" applyBorder="1" applyAlignment="1">
      <alignment horizontal="center"/>
    </xf>
    <xf numFmtId="44" fontId="48" fillId="34" borderId="57" xfId="0" applyNumberFormat="1" applyFont="1" applyFill="1" applyBorder="1" applyAlignment="1">
      <alignment horizontal="center"/>
    </xf>
    <xf numFmtId="0" fontId="51" fillId="34" borderId="45" xfId="0" applyFont="1" applyFill="1" applyBorder="1" applyAlignment="1">
      <alignment horizontal="center" vertical="center" wrapText="1"/>
    </xf>
    <xf numFmtId="0" fontId="51" fillId="34" borderId="46" xfId="0" applyFont="1" applyFill="1" applyBorder="1" applyAlignment="1">
      <alignment horizontal="center" vertical="center" wrapText="1"/>
    </xf>
    <xf numFmtId="0" fontId="51" fillId="34" borderId="47" xfId="0" applyFont="1" applyFill="1" applyBorder="1" applyAlignment="1">
      <alignment horizontal="center" vertical="center" wrapText="1"/>
    </xf>
    <xf numFmtId="0" fontId="51" fillId="6" borderId="27" xfId="0" applyFont="1" applyFill="1" applyBorder="1" applyAlignment="1">
      <alignment horizontal="center" vertical="center"/>
    </xf>
    <xf numFmtId="0" fontId="51" fillId="6" borderId="28" xfId="0" applyFont="1" applyFill="1" applyBorder="1" applyAlignment="1">
      <alignment horizontal="center" vertical="center"/>
    </xf>
    <xf numFmtId="0" fontId="51" fillId="6" borderId="29" xfId="0" applyFont="1" applyFill="1" applyBorder="1" applyAlignment="1">
      <alignment horizontal="center" vertical="center"/>
    </xf>
    <xf numFmtId="0" fontId="51" fillId="6" borderId="51" xfId="0" applyFont="1" applyFill="1" applyBorder="1" applyAlignment="1">
      <alignment horizontal="center" vertical="center"/>
    </xf>
    <xf numFmtId="0" fontId="51" fillId="6" borderId="52" xfId="0" applyFont="1" applyFill="1" applyBorder="1" applyAlignment="1">
      <alignment horizontal="center" vertical="center"/>
    </xf>
    <xf numFmtId="0" fontId="51" fillId="6" borderId="53" xfId="0" applyFont="1" applyFill="1" applyBorder="1" applyAlignment="1">
      <alignment horizontal="center" vertical="center"/>
    </xf>
    <xf numFmtId="0" fontId="9" fillId="33" borderId="13" xfId="0" applyFont="1" applyFill="1" applyBorder="1" applyAlignment="1" applyProtection="1">
      <alignment horizontal="left" vertical="top" wrapText="1"/>
      <protection locked="0"/>
    </xf>
    <xf numFmtId="0" fontId="51" fillId="33" borderId="13" xfId="0" applyFont="1" applyFill="1" applyBorder="1" applyAlignment="1">
      <alignment horizontal="center" vertical="center" wrapText="1"/>
    </xf>
    <xf numFmtId="0" fontId="50" fillId="33" borderId="13" xfId="0" applyFont="1" applyFill="1" applyBorder="1" applyAlignment="1" applyProtection="1">
      <alignment vertical="center" wrapText="1"/>
      <protection/>
    </xf>
    <xf numFmtId="172" fontId="50" fillId="33" borderId="13" xfId="57" applyNumberFormat="1" applyFont="1" applyFill="1" applyBorder="1" applyAlignment="1" applyProtection="1">
      <alignment horizontal="center" vertical="center" wrapText="1"/>
      <protection locked="0"/>
    </xf>
    <xf numFmtId="172" fontId="9" fillId="33" borderId="13" xfId="57" applyNumberFormat="1" applyFont="1" applyFill="1" applyBorder="1" applyAlignment="1" applyProtection="1">
      <alignment horizontal="center" vertical="center" wrapText="1"/>
      <protection locked="0"/>
    </xf>
    <xf numFmtId="172" fontId="52" fillId="33" borderId="13" xfId="57" applyNumberFormat="1" applyFont="1" applyFill="1" applyBorder="1" applyAlignment="1" applyProtection="1">
      <alignment horizontal="center" vertical="center" wrapText="1"/>
      <protection locked="0"/>
    </xf>
    <xf numFmtId="0" fontId="0" fillId="33" borderId="13" xfId="0" applyFont="1" applyFill="1" applyBorder="1" applyAlignment="1">
      <alignment wrapText="1"/>
    </xf>
    <xf numFmtId="0" fontId="51" fillId="33" borderId="17" xfId="0" applyFont="1" applyFill="1" applyBorder="1" applyAlignment="1" applyProtection="1">
      <alignment vertical="center" wrapText="1"/>
      <protection/>
    </xf>
    <xf numFmtId="49" fontId="50" fillId="33" borderId="13" xfId="0" applyNumberFormat="1" applyFont="1" applyFill="1" applyBorder="1" applyAlignment="1" applyProtection="1">
      <alignment horizontal="left" wrapText="1"/>
      <protection locked="0"/>
    </xf>
    <xf numFmtId="0" fontId="51" fillId="33" borderId="13" xfId="0" applyFont="1" applyFill="1" applyBorder="1" applyAlignment="1" applyProtection="1">
      <alignment vertical="center" wrapText="1"/>
      <protection locked="0"/>
    </xf>
    <xf numFmtId="44" fontId="51" fillId="33" borderId="13" xfId="44"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Q461"/>
  <sheetViews>
    <sheetView showGridLines="0" showZeros="0" tabSelected="1" zoomScale="60" zoomScaleNormal="60" zoomScalePageLayoutView="0" workbookViewId="0" topLeftCell="A180">
      <selection activeCell="I9" sqref="I9"/>
    </sheetView>
  </sheetViews>
  <sheetFormatPr defaultColWidth="9.28125" defaultRowHeight="15"/>
  <cols>
    <col min="1" max="1" width="9.28125" style="38" customWidth="1"/>
    <col min="2" max="2" width="30.7109375" style="38" customWidth="1"/>
    <col min="3" max="3" width="32.57421875" style="38" customWidth="1"/>
    <col min="4" max="7" width="23.28125" style="38" customWidth="1"/>
    <col min="8" max="8" width="22.57421875" style="38" customWidth="1"/>
    <col min="9" max="10" width="22.57421875" style="166" customWidth="1"/>
    <col min="11" max="11" width="53.140625" style="38" customWidth="1"/>
    <col min="12" max="12" width="18.7109375" style="40" customWidth="1"/>
    <col min="13" max="13" width="9.28125" style="38" customWidth="1"/>
    <col min="14" max="14" width="17.7109375" style="38" customWidth="1"/>
    <col min="15" max="15" width="26.57421875" style="38" customWidth="1"/>
    <col min="16" max="16" width="22.57421875" style="38" customWidth="1"/>
    <col min="17" max="17" width="29.7109375" style="38" customWidth="1"/>
    <col min="18" max="18" width="23.421875" style="38" customWidth="1"/>
    <col min="19" max="19" width="18.57421875" style="38" customWidth="1"/>
    <col min="20" max="20" width="17.421875" style="38" customWidth="1"/>
    <col min="21" max="21" width="25.28125" style="38" customWidth="1"/>
    <col min="22" max="16384" width="9.28125" style="38" customWidth="1"/>
  </cols>
  <sheetData>
    <row r="1" spans="9:10" ht="15">
      <c r="I1" s="169"/>
      <c r="J1" s="169"/>
    </row>
    <row r="2" spans="2:11" ht="47.25" customHeight="1">
      <c r="B2" s="234" t="s">
        <v>0</v>
      </c>
      <c r="C2" s="234"/>
      <c r="D2" s="234"/>
      <c r="E2" s="234"/>
      <c r="F2" s="36"/>
      <c r="G2" s="36"/>
      <c r="H2" s="37"/>
      <c r="I2" s="170"/>
      <c r="J2" s="170"/>
      <c r="K2" s="37"/>
    </row>
    <row r="3" spans="2:10" ht="15.75">
      <c r="B3" s="41"/>
      <c r="I3" s="169"/>
      <c r="J3" s="169"/>
    </row>
    <row r="4" spans="2:10" ht="16.5" thickBot="1">
      <c r="B4" s="41"/>
      <c r="I4" s="169"/>
      <c r="J4" s="169"/>
    </row>
    <row r="5" spans="2:11" ht="36.75" customHeight="1">
      <c r="B5" s="116" t="s">
        <v>1</v>
      </c>
      <c r="C5" s="117"/>
      <c r="D5" s="117"/>
      <c r="E5" s="117"/>
      <c r="F5" s="117"/>
      <c r="G5" s="117"/>
      <c r="H5" s="118"/>
      <c r="I5" s="118"/>
      <c r="J5" s="118"/>
      <c r="K5" s="119"/>
    </row>
    <row r="6" spans="2:11" ht="175.5" customHeight="1" thickBot="1">
      <c r="B6" s="240" t="s">
        <v>2</v>
      </c>
      <c r="C6" s="241"/>
      <c r="D6" s="241"/>
      <c r="E6" s="241"/>
      <c r="F6" s="241"/>
      <c r="G6" s="241"/>
      <c r="H6" s="241"/>
      <c r="I6" s="241"/>
      <c r="J6" s="241"/>
      <c r="K6" s="242"/>
    </row>
    <row r="7" spans="2:10" ht="15">
      <c r="B7" s="42"/>
      <c r="I7" s="169"/>
      <c r="J7" s="169"/>
    </row>
    <row r="8" spans="9:10" ht="15.75" thickBot="1">
      <c r="I8" s="169"/>
      <c r="J8" s="169"/>
    </row>
    <row r="9" spans="2:10" ht="27" customHeight="1" thickBot="1">
      <c r="B9" s="235" t="s">
        <v>3</v>
      </c>
      <c r="C9" s="236"/>
      <c r="D9" s="236"/>
      <c r="E9" s="236"/>
      <c r="F9" s="236"/>
      <c r="G9" s="236"/>
      <c r="H9" s="237"/>
      <c r="I9" s="171"/>
      <c r="J9" s="171"/>
    </row>
    <row r="10" spans="9:10" ht="15">
      <c r="I10" s="169"/>
      <c r="J10" s="169"/>
    </row>
    <row r="11" spans="4:11" ht="25.5" customHeight="1">
      <c r="D11" s="43"/>
      <c r="E11" s="43"/>
      <c r="F11" s="43"/>
      <c r="G11" s="43"/>
      <c r="H11" s="40"/>
      <c r="I11" s="169"/>
      <c r="J11" s="169"/>
      <c r="K11" s="39"/>
    </row>
    <row r="12" spans="2:12" ht="118.5" customHeight="1">
      <c r="B12" s="172" t="s">
        <v>4</v>
      </c>
      <c r="C12" s="172" t="s">
        <v>5</v>
      </c>
      <c r="D12" s="172" t="s">
        <v>6</v>
      </c>
      <c r="E12" s="172" t="s">
        <v>7</v>
      </c>
      <c r="F12" s="172" t="s">
        <v>8</v>
      </c>
      <c r="G12" s="190" t="s">
        <v>9</v>
      </c>
      <c r="H12" s="172" t="s">
        <v>10</v>
      </c>
      <c r="I12" s="311" t="s">
        <v>584</v>
      </c>
      <c r="J12" s="311" t="s">
        <v>585</v>
      </c>
      <c r="K12" s="172" t="s">
        <v>11</v>
      </c>
      <c r="L12" s="47"/>
    </row>
    <row r="13" spans="2:12" ht="18.75" customHeight="1">
      <c r="B13" s="172"/>
      <c r="C13" s="172"/>
      <c r="D13" s="76" t="s">
        <v>12</v>
      </c>
      <c r="E13" s="76" t="s">
        <v>13</v>
      </c>
      <c r="F13" s="76" t="s">
        <v>14</v>
      </c>
      <c r="G13" s="190"/>
      <c r="H13" s="172"/>
      <c r="I13" s="172"/>
      <c r="J13" s="172"/>
      <c r="K13" s="172"/>
      <c r="L13" s="47"/>
    </row>
    <row r="14" spans="2:12" ht="51" customHeight="1">
      <c r="B14" s="182" t="s">
        <v>15</v>
      </c>
      <c r="C14" s="239" t="s">
        <v>16</v>
      </c>
      <c r="D14" s="239"/>
      <c r="E14" s="239"/>
      <c r="F14" s="239"/>
      <c r="G14" s="239"/>
      <c r="H14" s="239"/>
      <c r="I14" s="239"/>
      <c r="J14" s="239"/>
      <c r="K14" s="239"/>
      <c r="L14" s="18"/>
    </row>
    <row r="15" spans="2:12" ht="51" customHeight="1">
      <c r="B15" s="182" t="s">
        <v>17</v>
      </c>
      <c r="C15" s="238" t="s">
        <v>18</v>
      </c>
      <c r="D15" s="238"/>
      <c r="E15" s="238"/>
      <c r="F15" s="238"/>
      <c r="G15" s="238"/>
      <c r="H15" s="238"/>
      <c r="I15" s="238"/>
      <c r="J15" s="238"/>
      <c r="K15" s="238"/>
      <c r="L15" s="49"/>
    </row>
    <row r="16" spans="2:12" ht="87" customHeight="1">
      <c r="B16" s="312" t="s">
        <v>19</v>
      </c>
      <c r="C16" s="218" t="s">
        <v>20</v>
      </c>
      <c r="D16" s="19">
        <v>50000</v>
      </c>
      <c r="E16" s="19"/>
      <c r="F16" s="19"/>
      <c r="G16" s="181">
        <f>SUM(D16:F16)</f>
        <v>50000</v>
      </c>
      <c r="H16" s="128">
        <v>0.5</v>
      </c>
      <c r="I16" s="313">
        <v>41437.01</v>
      </c>
      <c r="J16" s="313">
        <v>0</v>
      </c>
      <c r="K16" s="115"/>
      <c r="L16" s="199"/>
    </row>
    <row r="17" spans="2:14" ht="126" customHeight="1">
      <c r="B17" s="312" t="s">
        <v>21</v>
      </c>
      <c r="C17" s="218" t="s">
        <v>22</v>
      </c>
      <c r="D17" s="19"/>
      <c r="E17" s="19">
        <v>86491</v>
      </c>
      <c r="F17" s="19"/>
      <c r="G17" s="181">
        <f>SUM(D17:F17)</f>
        <v>86491</v>
      </c>
      <c r="H17" s="128">
        <v>0.5</v>
      </c>
      <c r="I17" s="313">
        <v>74179.35</v>
      </c>
      <c r="J17" s="313">
        <v>0</v>
      </c>
      <c r="K17" s="200"/>
      <c r="L17" s="199"/>
      <c r="M17" s="197"/>
      <c r="N17" s="197"/>
    </row>
    <row r="18" spans="2:14" ht="72" customHeight="1">
      <c r="B18" s="312" t="s">
        <v>23</v>
      </c>
      <c r="C18" s="218" t="s">
        <v>24</v>
      </c>
      <c r="D18" s="19"/>
      <c r="E18" s="19"/>
      <c r="F18" s="19">
        <v>51613.78</v>
      </c>
      <c r="G18" s="181">
        <f>SUM(D18:F18)</f>
        <v>51613.78</v>
      </c>
      <c r="H18" s="128">
        <v>1</v>
      </c>
      <c r="I18" s="313">
        <v>51523</v>
      </c>
      <c r="J18" s="313"/>
      <c r="K18" s="115"/>
      <c r="L18" s="199"/>
      <c r="M18" s="197"/>
      <c r="N18" s="197"/>
    </row>
    <row r="19" spans="2:14" ht="82.5" customHeight="1">
      <c r="B19" s="312" t="s">
        <v>25</v>
      </c>
      <c r="C19" s="218" t="s">
        <v>26</v>
      </c>
      <c r="D19" s="19">
        <v>389000</v>
      </c>
      <c r="E19" s="19">
        <v>182943.58</v>
      </c>
      <c r="F19" s="19">
        <v>58130</v>
      </c>
      <c r="G19" s="181">
        <f>SUM(D19:F19)</f>
        <v>630073.58</v>
      </c>
      <c r="H19" s="128">
        <v>0.4094</v>
      </c>
      <c r="I19" s="314">
        <f>351783.23+58068+216255.23+17934.07+929.14</f>
        <v>644969.6699999999</v>
      </c>
      <c r="J19" s="313"/>
      <c r="K19" s="201"/>
      <c r="L19" s="199"/>
      <c r="M19" s="197"/>
      <c r="N19" s="80"/>
    </row>
    <row r="20" spans="2:14" ht="120.75" customHeight="1">
      <c r="B20" s="312" t="s">
        <v>27</v>
      </c>
      <c r="C20" s="218" t="s">
        <v>28</v>
      </c>
      <c r="D20" s="19"/>
      <c r="E20" s="19">
        <v>49500</v>
      </c>
      <c r="F20" s="19">
        <v>27566</v>
      </c>
      <c r="G20" s="181">
        <f>SUM(D20:F20)</f>
        <v>77066</v>
      </c>
      <c r="H20" s="128">
        <v>0.6446</v>
      </c>
      <c r="I20" s="313">
        <f>27962+49500</f>
        <v>77462</v>
      </c>
      <c r="J20" s="315">
        <v>0</v>
      </c>
      <c r="K20" s="200"/>
      <c r="L20" s="199"/>
      <c r="M20" s="198"/>
      <c r="N20" s="197"/>
    </row>
    <row r="21" spans="1:12" ht="15.75">
      <c r="A21" s="39"/>
      <c r="B21" s="39"/>
      <c r="C21" s="182" t="s">
        <v>29</v>
      </c>
      <c r="D21" s="183">
        <f>SUM(D16:D20)</f>
        <v>439000</v>
      </c>
      <c r="E21" s="183">
        <f aca="true" t="shared" si="0" ref="E21:K21">SUM(E16:E20)</f>
        <v>318934.57999999996</v>
      </c>
      <c r="F21" s="183">
        <f t="shared" si="0"/>
        <v>137309.78</v>
      </c>
      <c r="G21" s="183">
        <f t="shared" si="0"/>
        <v>895244.36</v>
      </c>
      <c r="H21" s="183">
        <f t="shared" si="0"/>
        <v>3.054</v>
      </c>
      <c r="I21" s="183">
        <f t="shared" si="0"/>
        <v>889571.0299999999</v>
      </c>
      <c r="J21" s="183">
        <f t="shared" si="0"/>
        <v>0</v>
      </c>
      <c r="K21" s="183">
        <f t="shared" si="0"/>
        <v>0</v>
      </c>
      <c r="L21" s="51"/>
    </row>
    <row r="22" spans="1:14" ht="51" customHeight="1">
      <c r="A22" s="39"/>
      <c r="B22" s="182" t="s">
        <v>30</v>
      </c>
      <c r="C22" s="226" t="s">
        <v>31</v>
      </c>
      <c r="D22" s="226"/>
      <c r="E22" s="226"/>
      <c r="F22" s="226"/>
      <c r="G22" s="226"/>
      <c r="H22" s="226"/>
      <c r="I22" s="226"/>
      <c r="J22" s="226"/>
      <c r="K22" s="226"/>
      <c r="L22" s="49"/>
      <c r="N22" s="207"/>
    </row>
    <row r="23" spans="1:14" ht="123" customHeight="1">
      <c r="A23" s="39"/>
      <c r="B23" s="312" t="s">
        <v>32</v>
      </c>
      <c r="C23" s="218" t="s">
        <v>33</v>
      </c>
      <c r="D23" s="19"/>
      <c r="E23" s="19">
        <v>30000</v>
      </c>
      <c r="F23" s="19">
        <v>8960</v>
      </c>
      <c r="G23" s="181">
        <f>SUM(D23:F23)</f>
        <v>38960</v>
      </c>
      <c r="H23" s="128">
        <v>0.6149</v>
      </c>
      <c r="I23" s="313">
        <f>6849+30000</f>
        <v>36849</v>
      </c>
      <c r="J23" s="313">
        <v>0</v>
      </c>
      <c r="K23" s="200"/>
      <c r="L23" s="199"/>
      <c r="M23" s="195"/>
      <c r="N23" s="195"/>
    </row>
    <row r="24" spans="1:14" ht="138" customHeight="1">
      <c r="A24" s="39"/>
      <c r="B24" s="312" t="s">
        <v>34</v>
      </c>
      <c r="C24" s="218" t="s">
        <v>35</v>
      </c>
      <c r="D24" s="19">
        <v>102458</v>
      </c>
      <c r="E24" s="19">
        <v>67000</v>
      </c>
      <c r="F24" s="19"/>
      <c r="G24" s="181">
        <f>SUM(D24:F24)</f>
        <v>169458</v>
      </c>
      <c r="H24" s="128">
        <v>0.4144</v>
      </c>
      <c r="I24" s="313">
        <f>101042.95+67000+1413</f>
        <v>169455.95</v>
      </c>
      <c r="J24" s="313">
        <v>0</v>
      </c>
      <c r="K24" s="200"/>
      <c r="L24" s="199"/>
      <c r="M24" s="195"/>
      <c r="N24" s="195"/>
    </row>
    <row r="25" spans="1:14" ht="134.25" customHeight="1">
      <c r="A25" s="39"/>
      <c r="B25" s="312" t="s">
        <v>36</v>
      </c>
      <c r="C25" s="218" t="s">
        <v>37</v>
      </c>
      <c r="D25" s="19">
        <v>50000</v>
      </c>
      <c r="E25" s="19">
        <v>30000</v>
      </c>
      <c r="F25" s="19"/>
      <c r="G25" s="181">
        <f>SUM(D25:F25)</f>
        <v>80000</v>
      </c>
      <c r="H25" s="128">
        <v>0.5</v>
      </c>
      <c r="I25" s="313">
        <f>47906.71+34734.1</f>
        <v>82640.81</v>
      </c>
      <c r="J25" s="313">
        <v>0</v>
      </c>
      <c r="K25" s="200"/>
      <c r="L25" s="199"/>
      <c r="M25" s="195"/>
      <c r="N25" s="195"/>
    </row>
    <row r="26" spans="1:14" ht="196.5" customHeight="1">
      <c r="A26" s="39"/>
      <c r="B26" s="312" t="s">
        <v>38</v>
      </c>
      <c r="C26" s="310" t="s">
        <v>587</v>
      </c>
      <c r="D26" s="19"/>
      <c r="E26" s="19">
        <v>110000</v>
      </c>
      <c r="F26" s="19">
        <v>139862</v>
      </c>
      <c r="G26" s="181">
        <f>SUM(D26:F26)</f>
        <v>249862</v>
      </c>
      <c r="H26" s="128">
        <v>0.3715</v>
      </c>
      <c r="I26" s="313">
        <f>149892+89000</f>
        <v>238892</v>
      </c>
      <c r="J26" s="313"/>
      <c r="K26" s="200"/>
      <c r="L26" s="209"/>
      <c r="M26" s="196"/>
      <c r="N26" s="196"/>
    </row>
    <row r="27" spans="1:12" ht="15.75">
      <c r="A27" s="39"/>
      <c r="B27" s="316"/>
      <c r="C27" s="182" t="s">
        <v>29</v>
      </c>
      <c r="D27" s="183">
        <f>SUM(D23:D26)</f>
        <v>152458</v>
      </c>
      <c r="E27" s="183">
        <f aca="true" t="shared" si="1" ref="E27:J27">SUM(E23:E26)</f>
        <v>237000</v>
      </c>
      <c r="F27" s="183">
        <f t="shared" si="1"/>
        <v>148822</v>
      </c>
      <c r="G27" s="183">
        <f t="shared" si="1"/>
        <v>538280</v>
      </c>
      <c r="H27" s="183"/>
      <c r="I27" s="183">
        <f t="shared" si="1"/>
        <v>527837.76</v>
      </c>
      <c r="J27" s="183">
        <f t="shared" si="1"/>
        <v>0</v>
      </c>
      <c r="K27" s="115"/>
      <c r="L27" s="51"/>
    </row>
    <row r="28" spans="1:12" ht="51" customHeight="1" hidden="1">
      <c r="A28" s="39"/>
      <c r="B28" s="182" t="s">
        <v>39</v>
      </c>
      <c r="C28" s="226"/>
      <c r="D28" s="226"/>
      <c r="E28" s="226"/>
      <c r="F28" s="226"/>
      <c r="G28" s="226"/>
      <c r="H28" s="226"/>
      <c r="I28" s="226"/>
      <c r="J28" s="226"/>
      <c r="K28" s="226"/>
      <c r="L28" s="49"/>
    </row>
    <row r="29" spans="1:12" ht="15.75" hidden="1">
      <c r="A29" s="39"/>
      <c r="B29" s="312" t="s">
        <v>40</v>
      </c>
      <c r="C29" s="218"/>
      <c r="D29" s="19"/>
      <c r="E29" s="19"/>
      <c r="F29" s="19"/>
      <c r="G29" s="181">
        <f>SUM(D29:F29)</f>
        <v>0</v>
      </c>
      <c r="H29" s="128"/>
      <c r="I29" s="128"/>
      <c r="J29" s="128"/>
      <c r="K29" s="115"/>
      <c r="L29" s="199"/>
    </row>
    <row r="30" spans="1:12" ht="15.75" hidden="1">
      <c r="A30" s="39"/>
      <c r="B30" s="312" t="s">
        <v>41</v>
      </c>
      <c r="C30" s="218"/>
      <c r="D30" s="19"/>
      <c r="E30" s="19"/>
      <c r="F30" s="19"/>
      <c r="G30" s="181">
        <f aca="true" t="shared" si="2" ref="G30:G36">SUM(D30:F30)</f>
        <v>0</v>
      </c>
      <c r="H30" s="128"/>
      <c r="I30" s="128"/>
      <c r="J30" s="128"/>
      <c r="K30" s="115"/>
      <c r="L30" s="199"/>
    </row>
    <row r="31" spans="1:12" ht="15.75" hidden="1">
      <c r="A31" s="39"/>
      <c r="B31" s="312" t="s">
        <v>42</v>
      </c>
      <c r="C31" s="218"/>
      <c r="D31" s="19"/>
      <c r="E31" s="19"/>
      <c r="F31" s="19"/>
      <c r="G31" s="181">
        <f t="shared" si="2"/>
        <v>0</v>
      </c>
      <c r="H31" s="128"/>
      <c r="I31" s="128"/>
      <c r="J31" s="128"/>
      <c r="K31" s="115"/>
      <c r="L31" s="199"/>
    </row>
    <row r="32" spans="1:12" ht="15.75" hidden="1">
      <c r="A32" s="39"/>
      <c r="B32" s="312" t="s">
        <v>43</v>
      </c>
      <c r="C32" s="218"/>
      <c r="D32" s="19"/>
      <c r="E32" s="19"/>
      <c r="F32" s="19"/>
      <c r="G32" s="181">
        <f t="shared" si="2"/>
        <v>0</v>
      </c>
      <c r="H32" s="128"/>
      <c r="I32" s="128"/>
      <c r="J32" s="128"/>
      <c r="K32" s="115"/>
      <c r="L32" s="199"/>
    </row>
    <row r="33" spans="2:12" s="39" customFormat="1" ht="15.75" hidden="1">
      <c r="B33" s="312" t="s">
        <v>44</v>
      </c>
      <c r="C33" s="218"/>
      <c r="D33" s="19"/>
      <c r="E33" s="19"/>
      <c r="F33" s="19"/>
      <c r="G33" s="181">
        <f t="shared" si="2"/>
        <v>0</v>
      </c>
      <c r="H33" s="128"/>
      <c r="I33" s="128"/>
      <c r="J33" s="128"/>
      <c r="K33" s="115"/>
      <c r="L33" s="199"/>
    </row>
    <row r="34" spans="2:12" s="39" customFormat="1" ht="15.75" hidden="1">
      <c r="B34" s="312" t="s">
        <v>45</v>
      </c>
      <c r="C34" s="218"/>
      <c r="D34" s="19"/>
      <c r="E34" s="19"/>
      <c r="F34" s="19"/>
      <c r="G34" s="181">
        <f t="shared" si="2"/>
        <v>0</v>
      </c>
      <c r="H34" s="128"/>
      <c r="I34" s="128"/>
      <c r="J34" s="128"/>
      <c r="K34" s="115"/>
      <c r="L34" s="199"/>
    </row>
    <row r="35" spans="1:12" s="39" customFormat="1" ht="15.75" hidden="1">
      <c r="A35" s="38"/>
      <c r="B35" s="312" t="s">
        <v>46</v>
      </c>
      <c r="C35" s="218"/>
      <c r="D35" s="19"/>
      <c r="E35" s="19"/>
      <c r="F35" s="19"/>
      <c r="G35" s="181">
        <f t="shared" si="2"/>
        <v>0</v>
      </c>
      <c r="H35" s="128"/>
      <c r="I35" s="128"/>
      <c r="J35" s="128"/>
      <c r="K35" s="115"/>
      <c r="L35" s="199"/>
    </row>
    <row r="36" spans="2:12" ht="15.75" hidden="1">
      <c r="B36" s="312" t="s">
        <v>47</v>
      </c>
      <c r="C36" s="218"/>
      <c r="D36" s="19"/>
      <c r="E36" s="19"/>
      <c r="F36" s="19"/>
      <c r="G36" s="181">
        <f t="shared" si="2"/>
        <v>0</v>
      </c>
      <c r="H36" s="128"/>
      <c r="I36" s="128"/>
      <c r="J36" s="128"/>
      <c r="K36" s="115"/>
      <c r="L36" s="199"/>
    </row>
    <row r="37" spans="2:12" ht="15.75" hidden="1">
      <c r="B37" s="39"/>
      <c r="C37" s="182" t="s">
        <v>29</v>
      </c>
      <c r="D37" s="184">
        <f>SUM(D29:D36)</f>
        <v>0</v>
      </c>
      <c r="E37" s="184">
        <f>SUM(E29:E36)</f>
        <v>0</v>
      </c>
      <c r="F37" s="184">
        <f>SUM(F29:F36)</f>
        <v>0</v>
      </c>
      <c r="G37" s="184">
        <f>SUM(G29:G36)</f>
        <v>0</v>
      </c>
      <c r="H37" s="185">
        <f>(H29*G29)+(H30*G30)+(H31*G31)+(H32*G32)+(H33*G33)+(H34*G34)+(H35*G35)+(H36*G36)</f>
        <v>0</v>
      </c>
      <c r="I37" s="185"/>
      <c r="J37" s="185"/>
      <c r="K37" s="115"/>
      <c r="L37" s="51"/>
    </row>
    <row r="38" spans="2:12" ht="51" customHeight="1" hidden="1">
      <c r="B38" s="182" t="s">
        <v>48</v>
      </c>
      <c r="C38" s="226"/>
      <c r="D38" s="226"/>
      <c r="E38" s="226"/>
      <c r="F38" s="226"/>
      <c r="G38" s="226"/>
      <c r="H38" s="226"/>
      <c r="I38" s="226"/>
      <c r="J38" s="226"/>
      <c r="K38" s="226"/>
      <c r="L38" s="49"/>
    </row>
    <row r="39" spans="2:12" ht="15.75" hidden="1">
      <c r="B39" s="312" t="s">
        <v>49</v>
      </c>
      <c r="C39" s="218"/>
      <c r="D39" s="19"/>
      <c r="E39" s="19"/>
      <c r="F39" s="19"/>
      <c r="G39" s="181">
        <f>SUM(D39:F39)</f>
        <v>0</v>
      </c>
      <c r="H39" s="128"/>
      <c r="I39" s="128"/>
      <c r="J39" s="128"/>
      <c r="K39" s="115"/>
      <c r="L39" s="199"/>
    </row>
    <row r="40" spans="2:12" ht="15.75" hidden="1">
      <c r="B40" s="312" t="s">
        <v>50</v>
      </c>
      <c r="C40" s="218"/>
      <c r="D40" s="19"/>
      <c r="E40" s="19"/>
      <c r="F40" s="19"/>
      <c r="G40" s="181">
        <f aca="true" t="shared" si="3" ref="G40:G46">SUM(D40:F40)</f>
        <v>0</v>
      </c>
      <c r="H40" s="128"/>
      <c r="I40" s="128"/>
      <c r="J40" s="128"/>
      <c r="K40" s="115"/>
      <c r="L40" s="199"/>
    </row>
    <row r="41" spans="2:12" ht="15.75" hidden="1">
      <c r="B41" s="312" t="s">
        <v>51</v>
      </c>
      <c r="C41" s="218"/>
      <c r="D41" s="19"/>
      <c r="E41" s="19"/>
      <c r="F41" s="19"/>
      <c r="G41" s="181">
        <f t="shared" si="3"/>
        <v>0</v>
      </c>
      <c r="H41" s="128"/>
      <c r="I41" s="128"/>
      <c r="J41" s="128"/>
      <c r="K41" s="115"/>
      <c r="L41" s="199"/>
    </row>
    <row r="42" spans="2:12" ht="15.75" hidden="1">
      <c r="B42" s="312" t="s">
        <v>52</v>
      </c>
      <c r="C42" s="218"/>
      <c r="D42" s="19"/>
      <c r="E42" s="19"/>
      <c r="F42" s="19"/>
      <c r="G42" s="181">
        <f t="shared" si="3"/>
        <v>0</v>
      </c>
      <c r="H42" s="128"/>
      <c r="I42" s="128"/>
      <c r="J42" s="128"/>
      <c r="K42" s="115"/>
      <c r="L42" s="199"/>
    </row>
    <row r="43" spans="2:12" ht="15.75" hidden="1">
      <c r="B43" s="312" t="s">
        <v>53</v>
      </c>
      <c r="C43" s="218"/>
      <c r="D43" s="19"/>
      <c r="E43" s="19"/>
      <c r="F43" s="19"/>
      <c r="G43" s="181">
        <f t="shared" si="3"/>
        <v>0</v>
      </c>
      <c r="H43" s="128"/>
      <c r="I43" s="128"/>
      <c r="J43" s="128"/>
      <c r="K43" s="115"/>
      <c r="L43" s="199"/>
    </row>
    <row r="44" spans="1:12" ht="15.75" hidden="1">
      <c r="A44" s="39"/>
      <c r="B44" s="312" t="s">
        <v>54</v>
      </c>
      <c r="C44" s="218"/>
      <c r="D44" s="19"/>
      <c r="E44" s="19"/>
      <c r="F44" s="19"/>
      <c r="G44" s="181">
        <f t="shared" si="3"/>
        <v>0</v>
      </c>
      <c r="H44" s="128"/>
      <c r="I44" s="128"/>
      <c r="J44" s="128"/>
      <c r="K44" s="115"/>
      <c r="L44" s="199"/>
    </row>
    <row r="45" spans="1:12" s="39" customFormat="1" ht="15.75" hidden="1">
      <c r="A45" s="38"/>
      <c r="B45" s="312" t="s">
        <v>55</v>
      </c>
      <c r="C45" s="218"/>
      <c r="D45" s="19"/>
      <c r="E45" s="19"/>
      <c r="F45" s="19"/>
      <c r="G45" s="181">
        <f t="shared" si="3"/>
        <v>0</v>
      </c>
      <c r="H45" s="128"/>
      <c r="I45" s="128"/>
      <c r="J45" s="128"/>
      <c r="K45" s="115"/>
      <c r="L45" s="199"/>
    </row>
    <row r="46" spans="2:12" ht="15.75" hidden="1">
      <c r="B46" s="312" t="s">
        <v>56</v>
      </c>
      <c r="C46" s="218"/>
      <c r="D46" s="19"/>
      <c r="E46" s="19"/>
      <c r="F46" s="19"/>
      <c r="G46" s="181">
        <f t="shared" si="3"/>
        <v>0</v>
      </c>
      <c r="H46" s="128"/>
      <c r="I46" s="128"/>
      <c r="J46" s="128"/>
      <c r="K46" s="115"/>
      <c r="L46" s="199"/>
    </row>
    <row r="47" spans="2:12" ht="15.75" hidden="1">
      <c r="B47" s="39"/>
      <c r="C47" s="182" t="s">
        <v>29</v>
      </c>
      <c r="D47" s="183">
        <f>SUM(D39:D46)</f>
        <v>0</v>
      </c>
      <c r="E47" s="183">
        <f>SUM(E39:E46)</f>
        <v>0</v>
      </c>
      <c r="F47" s="183">
        <f>SUM(F39:F46)</f>
        <v>0</v>
      </c>
      <c r="G47" s="183">
        <f>SUM(G39:G46)</f>
        <v>0</v>
      </c>
      <c r="H47" s="185">
        <f>(H39*G39)+(H40*G40)+(H41*G41)+(H42*G42)+(H43*G43)+(H44*G44)+(H45*G45)+(H46*G46)</f>
        <v>0</v>
      </c>
      <c r="I47" s="185"/>
      <c r="J47" s="185"/>
      <c r="K47" s="115"/>
      <c r="L47" s="51"/>
    </row>
    <row r="48" spans="2:12" ht="15.75" hidden="1">
      <c r="B48" s="13"/>
      <c r="C48" s="14"/>
      <c r="D48" s="12"/>
      <c r="E48" s="12"/>
      <c r="F48" s="12"/>
      <c r="G48" s="12"/>
      <c r="H48" s="12"/>
      <c r="I48" s="12"/>
      <c r="J48" s="12"/>
      <c r="K48" s="12"/>
      <c r="L48" s="50"/>
    </row>
    <row r="49" spans="2:12" ht="51" customHeight="1" hidden="1">
      <c r="B49" s="182" t="s">
        <v>57</v>
      </c>
      <c r="C49" s="233"/>
      <c r="D49" s="233"/>
      <c r="E49" s="233"/>
      <c r="F49" s="233"/>
      <c r="G49" s="233"/>
      <c r="H49" s="233"/>
      <c r="I49" s="233"/>
      <c r="J49" s="233"/>
      <c r="K49" s="233"/>
      <c r="L49" s="18"/>
    </row>
    <row r="50" spans="2:12" ht="51" customHeight="1" hidden="1">
      <c r="B50" s="182" t="s">
        <v>58</v>
      </c>
      <c r="C50" s="226"/>
      <c r="D50" s="226"/>
      <c r="E50" s="226"/>
      <c r="F50" s="226"/>
      <c r="G50" s="226"/>
      <c r="H50" s="226"/>
      <c r="I50" s="226"/>
      <c r="J50" s="226"/>
      <c r="K50" s="226"/>
      <c r="L50" s="49"/>
    </row>
    <row r="51" spans="2:12" ht="15.75" hidden="1">
      <c r="B51" s="312" t="s">
        <v>59</v>
      </c>
      <c r="C51" s="218"/>
      <c r="D51" s="19"/>
      <c r="E51" s="19"/>
      <c r="F51" s="19"/>
      <c r="G51" s="181">
        <f>SUM(D51:F51)</f>
        <v>0</v>
      </c>
      <c r="H51" s="128"/>
      <c r="I51" s="128"/>
      <c r="J51" s="128"/>
      <c r="K51" s="115"/>
      <c r="L51" s="199"/>
    </row>
    <row r="52" spans="2:12" ht="15.75" hidden="1">
      <c r="B52" s="312" t="s">
        <v>60</v>
      </c>
      <c r="C52" s="218"/>
      <c r="D52" s="19"/>
      <c r="E52" s="19"/>
      <c r="F52" s="19"/>
      <c r="G52" s="181">
        <f aca="true" t="shared" si="4" ref="G52:G58">SUM(D52:F52)</f>
        <v>0</v>
      </c>
      <c r="H52" s="128"/>
      <c r="I52" s="128"/>
      <c r="J52" s="128"/>
      <c r="K52" s="115"/>
      <c r="L52" s="199"/>
    </row>
    <row r="53" spans="2:12" ht="15.75" hidden="1">
      <c r="B53" s="312" t="s">
        <v>61</v>
      </c>
      <c r="C53" s="218"/>
      <c r="D53" s="19"/>
      <c r="E53" s="19"/>
      <c r="F53" s="19"/>
      <c r="G53" s="181">
        <f t="shared" si="4"/>
        <v>0</v>
      </c>
      <c r="H53" s="128"/>
      <c r="I53" s="128"/>
      <c r="J53" s="128"/>
      <c r="K53" s="115"/>
      <c r="L53" s="199"/>
    </row>
    <row r="54" spans="2:12" ht="15.75" hidden="1">
      <c r="B54" s="312" t="s">
        <v>62</v>
      </c>
      <c r="C54" s="218"/>
      <c r="D54" s="19"/>
      <c r="E54" s="19"/>
      <c r="F54" s="19"/>
      <c r="G54" s="181">
        <f t="shared" si="4"/>
        <v>0</v>
      </c>
      <c r="H54" s="128"/>
      <c r="I54" s="128"/>
      <c r="J54" s="128"/>
      <c r="K54" s="115"/>
      <c r="L54" s="199"/>
    </row>
    <row r="55" spans="2:12" ht="15.75" hidden="1">
      <c r="B55" s="312" t="s">
        <v>63</v>
      </c>
      <c r="C55" s="218"/>
      <c r="D55" s="19"/>
      <c r="E55" s="19"/>
      <c r="F55" s="19"/>
      <c r="G55" s="181">
        <f t="shared" si="4"/>
        <v>0</v>
      </c>
      <c r="H55" s="128"/>
      <c r="I55" s="128"/>
      <c r="J55" s="128"/>
      <c r="K55" s="115"/>
      <c r="L55" s="199"/>
    </row>
    <row r="56" spans="2:12" ht="15.75" hidden="1">
      <c r="B56" s="312" t="s">
        <v>64</v>
      </c>
      <c r="C56" s="218"/>
      <c r="D56" s="19"/>
      <c r="E56" s="19"/>
      <c r="F56" s="19"/>
      <c r="G56" s="181">
        <f t="shared" si="4"/>
        <v>0</v>
      </c>
      <c r="H56" s="128"/>
      <c r="I56" s="128"/>
      <c r="J56" s="128"/>
      <c r="K56" s="115"/>
      <c r="L56" s="199"/>
    </row>
    <row r="57" spans="1:12" ht="15.75" hidden="1">
      <c r="A57" s="39"/>
      <c r="B57" s="312" t="s">
        <v>65</v>
      </c>
      <c r="C57" s="218"/>
      <c r="D57" s="19"/>
      <c r="E57" s="19"/>
      <c r="F57" s="19"/>
      <c r="G57" s="181">
        <f t="shared" si="4"/>
        <v>0</v>
      </c>
      <c r="H57" s="128"/>
      <c r="I57" s="128"/>
      <c r="J57" s="128"/>
      <c r="K57" s="115"/>
      <c r="L57" s="199"/>
    </row>
    <row r="58" spans="2:12" s="39" customFormat="1" ht="15.75" hidden="1">
      <c r="B58" s="312" t="s">
        <v>66</v>
      </c>
      <c r="C58" s="218"/>
      <c r="D58" s="19"/>
      <c r="E58" s="19"/>
      <c r="F58" s="19"/>
      <c r="G58" s="181">
        <f t="shared" si="4"/>
        <v>0</v>
      </c>
      <c r="H58" s="128"/>
      <c r="I58" s="128"/>
      <c r="J58" s="128"/>
      <c r="K58" s="115"/>
      <c r="L58" s="199"/>
    </row>
    <row r="59" spans="1:12" s="39" customFormat="1" ht="15.75" hidden="1">
      <c r="A59" s="38"/>
      <c r="C59" s="182" t="s">
        <v>29</v>
      </c>
      <c r="D59" s="183">
        <f>SUM(D51:D58)</f>
        <v>0</v>
      </c>
      <c r="E59" s="183">
        <f>SUM(E51:E58)</f>
        <v>0</v>
      </c>
      <c r="F59" s="183">
        <f>SUM(F51:F58)</f>
        <v>0</v>
      </c>
      <c r="G59" s="184">
        <f>SUM(G51:G58)</f>
        <v>0</v>
      </c>
      <c r="H59" s="185">
        <f>(H51*G51)+(H52*G52)+(H53*G53)+(H54*G54)+(H55*G55)+(H56*G56)+(H57*G57)+(H58*G58)</f>
        <v>0</v>
      </c>
      <c r="I59" s="185"/>
      <c r="J59" s="185"/>
      <c r="K59" s="115"/>
      <c r="L59" s="51"/>
    </row>
    <row r="60" spans="2:12" ht="51" customHeight="1" hidden="1">
      <c r="B60" s="182" t="s">
        <v>67</v>
      </c>
      <c r="C60" s="226"/>
      <c r="D60" s="226"/>
      <c r="E60" s="226"/>
      <c r="F60" s="226"/>
      <c r="G60" s="226"/>
      <c r="H60" s="226"/>
      <c r="I60" s="226"/>
      <c r="J60" s="226"/>
      <c r="K60" s="226"/>
      <c r="L60" s="49"/>
    </row>
    <row r="61" spans="2:12" ht="15.75" hidden="1">
      <c r="B61" s="312" t="s">
        <v>68</v>
      </c>
      <c r="C61" s="218"/>
      <c r="D61" s="19"/>
      <c r="E61" s="19"/>
      <c r="F61" s="19"/>
      <c r="G61" s="181">
        <f>SUM(D61:F61)</f>
        <v>0</v>
      </c>
      <c r="H61" s="128"/>
      <c r="I61" s="128"/>
      <c r="J61" s="128"/>
      <c r="K61" s="115"/>
      <c r="L61" s="199"/>
    </row>
    <row r="62" spans="2:12" ht="15.75" hidden="1">
      <c r="B62" s="312" t="s">
        <v>69</v>
      </c>
      <c r="C62" s="218"/>
      <c r="D62" s="19"/>
      <c r="E62" s="19"/>
      <c r="F62" s="19"/>
      <c r="G62" s="181">
        <f aca="true" t="shared" si="5" ref="G62:G68">SUM(D62:F62)</f>
        <v>0</v>
      </c>
      <c r="H62" s="128"/>
      <c r="I62" s="128"/>
      <c r="J62" s="128"/>
      <c r="K62" s="115"/>
      <c r="L62" s="199"/>
    </row>
    <row r="63" spans="2:12" ht="15.75" hidden="1">
      <c r="B63" s="312" t="s">
        <v>70</v>
      </c>
      <c r="C63" s="218"/>
      <c r="D63" s="19"/>
      <c r="E63" s="19"/>
      <c r="F63" s="19"/>
      <c r="G63" s="181">
        <f t="shared" si="5"/>
        <v>0</v>
      </c>
      <c r="H63" s="128"/>
      <c r="I63" s="128"/>
      <c r="J63" s="128"/>
      <c r="K63" s="115"/>
      <c r="L63" s="199"/>
    </row>
    <row r="64" spans="2:12" ht="15.75" hidden="1">
      <c r="B64" s="312" t="s">
        <v>71</v>
      </c>
      <c r="C64" s="218"/>
      <c r="D64" s="19"/>
      <c r="E64" s="19"/>
      <c r="F64" s="19"/>
      <c r="G64" s="181">
        <f t="shared" si="5"/>
        <v>0</v>
      </c>
      <c r="H64" s="128"/>
      <c r="I64" s="128"/>
      <c r="J64" s="128"/>
      <c r="K64" s="115"/>
      <c r="L64" s="199"/>
    </row>
    <row r="65" spans="2:12" ht="15.75" hidden="1">
      <c r="B65" s="312" t="s">
        <v>72</v>
      </c>
      <c r="C65" s="218"/>
      <c r="D65" s="19"/>
      <c r="E65" s="19"/>
      <c r="F65" s="19"/>
      <c r="G65" s="181">
        <f t="shared" si="5"/>
        <v>0</v>
      </c>
      <c r="H65" s="128"/>
      <c r="I65" s="128"/>
      <c r="J65" s="128"/>
      <c r="K65" s="115"/>
      <c r="L65" s="199"/>
    </row>
    <row r="66" spans="2:12" ht="15.75" hidden="1">
      <c r="B66" s="312" t="s">
        <v>73</v>
      </c>
      <c r="C66" s="218"/>
      <c r="D66" s="19"/>
      <c r="E66" s="19"/>
      <c r="F66" s="19"/>
      <c r="G66" s="181">
        <f t="shared" si="5"/>
        <v>0</v>
      </c>
      <c r="H66" s="128"/>
      <c r="I66" s="128"/>
      <c r="J66" s="128"/>
      <c r="K66" s="115"/>
      <c r="L66" s="199"/>
    </row>
    <row r="67" spans="2:12" ht="15.75" hidden="1">
      <c r="B67" s="312" t="s">
        <v>74</v>
      </c>
      <c r="C67" s="218"/>
      <c r="D67" s="19"/>
      <c r="E67" s="19"/>
      <c r="F67" s="19"/>
      <c r="G67" s="181">
        <f t="shared" si="5"/>
        <v>0</v>
      </c>
      <c r="H67" s="128"/>
      <c r="I67" s="128"/>
      <c r="J67" s="128"/>
      <c r="K67" s="115"/>
      <c r="L67" s="199"/>
    </row>
    <row r="68" spans="2:12" ht="15.75" hidden="1">
      <c r="B68" s="312" t="s">
        <v>75</v>
      </c>
      <c r="C68" s="218"/>
      <c r="D68" s="19"/>
      <c r="E68" s="19"/>
      <c r="F68" s="19"/>
      <c r="G68" s="181">
        <f t="shared" si="5"/>
        <v>0</v>
      </c>
      <c r="H68" s="128"/>
      <c r="I68" s="128"/>
      <c r="J68" s="128"/>
      <c r="K68" s="115"/>
      <c r="L68" s="199"/>
    </row>
    <row r="69" spans="2:12" ht="15.75" hidden="1">
      <c r="B69" s="39"/>
      <c r="C69" s="182" t="s">
        <v>29</v>
      </c>
      <c r="D69" s="184">
        <f>SUM(D61:D68)</f>
        <v>0</v>
      </c>
      <c r="E69" s="184">
        <f>SUM(E61:E68)</f>
        <v>0</v>
      </c>
      <c r="F69" s="184">
        <f>SUM(F61:F68)</f>
        <v>0</v>
      </c>
      <c r="G69" s="184">
        <f>SUM(G61:G68)</f>
        <v>0</v>
      </c>
      <c r="H69" s="185">
        <f>(H61*G61)+(H62*G62)+(H63*G63)+(H64*G64)+(H65*G65)+(H66*G66)+(H67*G67)+(H68*G68)</f>
        <v>0</v>
      </c>
      <c r="I69" s="185"/>
      <c r="J69" s="185"/>
      <c r="K69" s="115"/>
      <c r="L69" s="51"/>
    </row>
    <row r="70" spans="2:12" ht="51" customHeight="1" hidden="1">
      <c r="B70" s="182" t="s">
        <v>76</v>
      </c>
      <c r="C70" s="226"/>
      <c r="D70" s="226"/>
      <c r="E70" s="226"/>
      <c r="F70" s="226"/>
      <c r="G70" s="226"/>
      <c r="H70" s="226"/>
      <c r="I70" s="226"/>
      <c r="J70" s="226"/>
      <c r="K70" s="226"/>
      <c r="L70" s="49"/>
    </row>
    <row r="71" spans="2:12" ht="15.75" hidden="1">
      <c r="B71" s="312" t="s">
        <v>77</v>
      </c>
      <c r="C71" s="218"/>
      <c r="D71" s="19"/>
      <c r="E71" s="19"/>
      <c r="F71" s="19"/>
      <c r="G71" s="181">
        <f>SUM(D71:F71)</f>
        <v>0</v>
      </c>
      <c r="H71" s="128"/>
      <c r="I71" s="128"/>
      <c r="J71" s="128"/>
      <c r="K71" s="115"/>
      <c r="L71" s="199"/>
    </row>
    <row r="72" spans="2:12" ht="15.75" hidden="1">
      <c r="B72" s="312" t="s">
        <v>78</v>
      </c>
      <c r="C72" s="218"/>
      <c r="D72" s="19"/>
      <c r="E72" s="19"/>
      <c r="F72" s="19"/>
      <c r="G72" s="181">
        <f aca="true" t="shared" si="6" ref="G72:G78">SUM(D72:F72)</f>
        <v>0</v>
      </c>
      <c r="H72" s="128"/>
      <c r="I72" s="128"/>
      <c r="J72" s="128"/>
      <c r="K72" s="115"/>
      <c r="L72" s="199"/>
    </row>
    <row r="73" spans="2:12" ht="15.75" hidden="1">
      <c r="B73" s="312" t="s">
        <v>79</v>
      </c>
      <c r="C73" s="218"/>
      <c r="D73" s="19"/>
      <c r="E73" s="19"/>
      <c r="F73" s="19"/>
      <c r="G73" s="181">
        <f t="shared" si="6"/>
        <v>0</v>
      </c>
      <c r="H73" s="128"/>
      <c r="I73" s="128"/>
      <c r="J73" s="128"/>
      <c r="K73" s="115"/>
      <c r="L73" s="199"/>
    </row>
    <row r="74" spans="1:12" ht="15.75" hidden="1">
      <c r="A74" s="39"/>
      <c r="B74" s="312" t="s">
        <v>80</v>
      </c>
      <c r="C74" s="218"/>
      <c r="D74" s="19"/>
      <c r="E74" s="19"/>
      <c r="F74" s="19"/>
      <c r="G74" s="181">
        <f t="shared" si="6"/>
        <v>0</v>
      </c>
      <c r="H74" s="128"/>
      <c r="I74" s="128"/>
      <c r="J74" s="128"/>
      <c r="K74" s="115"/>
      <c r="L74" s="199"/>
    </row>
    <row r="75" spans="1:12" s="39" customFormat="1" ht="15.75" hidden="1">
      <c r="A75" s="38"/>
      <c r="B75" s="312" t="s">
        <v>81</v>
      </c>
      <c r="C75" s="218"/>
      <c r="D75" s="19"/>
      <c r="E75" s="19"/>
      <c r="F75" s="19"/>
      <c r="G75" s="181">
        <f t="shared" si="6"/>
        <v>0</v>
      </c>
      <c r="H75" s="128"/>
      <c r="I75" s="128"/>
      <c r="J75" s="128"/>
      <c r="K75" s="115"/>
      <c r="L75" s="199"/>
    </row>
    <row r="76" spans="2:12" ht="15.75" hidden="1">
      <c r="B76" s="312" t="s">
        <v>82</v>
      </c>
      <c r="C76" s="218"/>
      <c r="D76" s="19"/>
      <c r="E76" s="19"/>
      <c r="F76" s="19"/>
      <c r="G76" s="181">
        <f t="shared" si="6"/>
        <v>0</v>
      </c>
      <c r="H76" s="128"/>
      <c r="I76" s="128"/>
      <c r="J76" s="128"/>
      <c r="K76" s="115"/>
      <c r="L76" s="199"/>
    </row>
    <row r="77" spans="2:12" ht="15.75" hidden="1">
      <c r="B77" s="312" t="s">
        <v>83</v>
      </c>
      <c r="C77" s="218"/>
      <c r="D77" s="19"/>
      <c r="E77" s="19"/>
      <c r="F77" s="19"/>
      <c r="G77" s="181">
        <f t="shared" si="6"/>
        <v>0</v>
      </c>
      <c r="H77" s="128"/>
      <c r="I77" s="128"/>
      <c r="J77" s="128"/>
      <c r="K77" s="115"/>
      <c r="L77" s="199"/>
    </row>
    <row r="78" spans="2:12" ht="15.75" hidden="1">
      <c r="B78" s="312" t="s">
        <v>84</v>
      </c>
      <c r="C78" s="218"/>
      <c r="D78" s="19"/>
      <c r="E78" s="19"/>
      <c r="F78" s="19"/>
      <c r="G78" s="181">
        <f t="shared" si="6"/>
        <v>0</v>
      </c>
      <c r="H78" s="128"/>
      <c r="I78" s="128"/>
      <c r="J78" s="128"/>
      <c r="K78" s="115"/>
      <c r="L78" s="199"/>
    </row>
    <row r="79" spans="2:12" ht="15.75" hidden="1">
      <c r="B79" s="39"/>
      <c r="C79" s="182" t="s">
        <v>29</v>
      </c>
      <c r="D79" s="184">
        <f>SUM(D71:D78)</f>
        <v>0</v>
      </c>
      <c r="E79" s="184">
        <f>SUM(E71:E78)</f>
        <v>0</v>
      </c>
      <c r="F79" s="184">
        <f>SUM(F71:F78)</f>
        <v>0</v>
      </c>
      <c r="G79" s="184">
        <f>SUM(G71:G78)</f>
        <v>0</v>
      </c>
      <c r="H79" s="185">
        <f>(H71*G71)+(H72*G72)+(H73*G73)+(H74*G74)+(H75*G75)+(H76*G76)+(H77*G77)+(H78*G78)</f>
        <v>0</v>
      </c>
      <c r="I79" s="185"/>
      <c r="J79" s="185"/>
      <c r="K79" s="115"/>
      <c r="L79" s="51"/>
    </row>
    <row r="80" spans="2:12" ht="51" customHeight="1" hidden="1">
      <c r="B80" s="182" t="s">
        <v>85</v>
      </c>
      <c r="C80" s="226"/>
      <c r="D80" s="226"/>
      <c r="E80" s="226"/>
      <c r="F80" s="226"/>
      <c r="G80" s="226"/>
      <c r="H80" s="226"/>
      <c r="I80" s="226"/>
      <c r="J80" s="226"/>
      <c r="K80" s="226"/>
      <c r="L80" s="49"/>
    </row>
    <row r="81" spans="2:12" ht="15.75" hidden="1">
      <c r="B81" s="312" t="s">
        <v>86</v>
      </c>
      <c r="C81" s="218"/>
      <c r="D81" s="19"/>
      <c r="E81" s="19"/>
      <c r="F81" s="19"/>
      <c r="G81" s="181">
        <f>SUM(D81:F81)</f>
        <v>0</v>
      </c>
      <c r="H81" s="128"/>
      <c r="I81" s="128"/>
      <c r="J81" s="128"/>
      <c r="K81" s="115"/>
      <c r="L81" s="199"/>
    </row>
    <row r="82" spans="2:12" ht="15.75" hidden="1">
      <c r="B82" s="312" t="s">
        <v>87</v>
      </c>
      <c r="C82" s="218"/>
      <c r="D82" s="19"/>
      <c r="E82" s="19"/>
      <c r="F82" s="19"/>
      <c r="G82" s="181">
        <f aca="true" t="shared" si="7" ref="G82:G88">SUM(D82:F82)</f>
        <v>0</v>
      </c>
      <c r="H82" s="128"/>
      <c r="I82" s="128"/>
      <c r="J82" s="128"/>
      <c r="K82" s="115"/>
      <c r="L82" s="199"/>
    </row>
    <row r="83" spans="2:12" ht="15.75" hidden="1">
      <c r="B83" s="312" t="s">
        <v>88</v>
      </c>
      <c r="C83" s="218"/>
      <c r="D83" s="19"/>
      <c r="E83" s="19"/>
      <c r="F83" s="19"/>
      <c r="G83" s="181">
        <f t="shared" si="7"/>
        <v>0</v>
      </c>
      <c r="H83" s="128"/>
      <c r="I83" s="128"/>
      <c r="J83" s="128"/>
      <c r="K83" s="115"/>
      <c r="L83" s="199"/>
    </row>
    <row r="84" spans="2:12" ht="15.75" hidden="1">
      <c r="B84" s="312" t="s">
        <v>89</v>
      </c>
      <c r="C84" s="218"/>
      <c r="D84" s="19"/>
      <c r="E84" s="19"/>
      <c r="F84" s="19"/>
      <c r="G84" s="181">
        <f t="shared" si="7"/>
        <v>0</v>
      </c>
      <c r="H84" s="128"/>
      <c r="I84" s="128"/>
      <c r="J84" s="128"/>
      <c r="K84" s="115"/>
      <c r="L84" s="199"/>
    </row>
    <row r="85" spans="2:12" ht="15.75" hidden="1">
      <c r="B85" s="312" t="s">
        <v>90</v>
      </c>
      <c r="C85" s="218"/>
      <c r="D85" s="19"/>
      <c r="E85" s="19"/>
      <c r="F85" s="19"/>
      <c r="G85" s="181">
        <f t="shared" si="7"/>
        <v>0</v>
      </c>
      <c r="H85" s="128"/>
      <c r="I85" s="128"/>
      <c r="J85" s="128"/>
      <c r="K85" s="115"/>
      <c r="L85" s="199"/>
    </row>
    <row r="86" spans="2:12" ht="15.75" hidden="1">
      <c r="B86" s="312" t="s">
        <v>91</v>
      </c>
      <c r="C86" s="218"/>
      <c r="D86" s="19"/>
      <c r="E86" s="19"/>
      <c r="F86" s="19"/>
      <c r="G86" s="181">
        <f t="shared" si="7"/>
        <v>0</v>
      </c>
      <c r="H86" s="128"/>
      <c r="I86" s="128"/>
      <c r="J86" s="128"/>
      <c r="K86" s="115"/>
      <c r="L86" s="199"/>
    </row>
    <row r="87" spans="2:12" ht="15.75" hidden="1">
      <c r="B87" s="312" t="s">
        <v>92</v>
      </c>
      <c r="C87" s="218"/>
      <c r="D87" s="19"/>
      <c r="E87" s="19"/>
      <c r="F87" s="19"/>
      <c r="G87" s="181">
        <f t="shared" si="7"/>
        <v>0</v>
      </c>
      <c r="H87" s="128"/>
      <c r="I87" s="128"/>
      <c r="J87" s="128"/>
      <c r="K87" s="115"/>
      <c r="L87" s="199"/>
    </row>
    <row r="88" spans="2:12" ht="15.75" hidden="1">
      <c r="B88" s="312" t="s">
        <v>93</v>
      </c>
      <c r="C88" s="218"/>
      <c r="D88" s="19"/>
      <c r="E88" s="19"/>
      <c r="F88" s="19"/>
      <c r="G88" s="181">
        <f t="shared" si="7"/>
        <v>0</v>
      </c>
      <c r="H88" s="128"/>
      <c r="I88" s="128"/>
      <c r="J88" s="128"/>
      <c r="K88" s="115"/>
      <c r="L88" s="199"/>
    </row>
    <row r="89" spans="2:12" ht="15.75" hidden="1">
      <c r="B89" s="39"/>
      <c r="C89" s="182" t="s">
        <v>29</v>
      </c>
      <c r="D89" s="183">
        <f>SUM(D81:D88)</f>
        <v>0</v>
      </c>
      <c r="E89" s="183">
        <f>SUM(E81:E88)</f>
        <v>0</v>
      </c>
      <c r="F89" s="183">
        <f>SUM(F81:F88)</f>
        <v>0</v>
      </c>
      <c r="G89" s="183">
        <f>SUM(G81:G88)</f>
        <v>0</v>
      </c>
      <c r="H89" s="185">
        <f>(H81*G81)+(H82*G82)+(H83*G83)+(H84*G84)+(H85*G85)+(H86*G86)+(H87*G87)+(H88*G88)</f>
        <v>0</v>
      </c>
      <c r="I89" s="185"/>
      <c r="J89" s="185"/>
      <c r="K89" s="115"/>
      <c r="L89" s="51"/>
    </row>
    <row r="90" spans="2:12" ht="15.75" customHeight="1" hidden="1">
      <c r="B90" s="7"/>
      <c r="C90" s="13"/>
      <c r="D90" s="22"/>
      <c r="E90" s="22"/>
      <c r="F90" s="22"/>
      <c r="G90" s="22"/>
      <c r="H90" s="22"/>
      <c r="I90" s="12"/>
      <c r="J90" s="12"/>
      <c r="K90" s="13"/>
      <c r="L90" s="4"/>
    </row>
    <row r="91" spans="2:12" ht="51" customHeight="1" hidden="1">
      <c r="B91" s="182" t="s">
        <v>94</v>
      </c>
      <c r="C91" s="227"/>
      <c r="D91" s="227"/>
      <c r="E91" s="227"/>
      <c r="F91" s="227"/>
      <c r="G91" s="227"/>
      <c r="H91" s="227"/>
      <c r="I91" s="227"/>
      <c r="J91" s="227"/>
      <c r="K91" s="227"/>
      <c r="L91" s="18"/>
    </row>
    <row r="92" spans="2:12" ht="51" customHeight="1" hidden="1">
      <c r="B92" s="182" t="s">
        <v>95</v>
      </c>
      <c r="C92" s="226"/>
      <c r="D92" s="226"/>
      <c r="E92" s="226"/>
      <c r="F92" s="226"/>
      <c r="G92" s="226"/>
      <c r="H92" s="226"/>
      <c r="I92" s="226"/>
      <c r="J92" s="226"/>
      <c r="K92" s="226"/>
      <c r="L92" s="49"/>
    </row>
    <row r="93" spans="2:12" ht="15.75" hidden="1">
      <c r="B93" s="312" t="s">
        <v>96</v>
      </c>
      <c r="C93" s="218"/>
      <c r="D93" s="19"/>
      <c r="E93" s="19"/>
      <c r="F93" s="19"/>
      <c r="G93" s="181">
        <f>SUM(D93:F93)</f>
        <v>0</v>
      </c>
      <c r="H93" s="128"/>
      <c r="I93" s="128"/>
      <c r="J93" s="128"/>
      <c r="K93" s="115"/>
      <c r="L93" s="199"/>
    </row>
    <row r="94" spans="2:12" ht="15.75" hidden="1">
      <c r="B94" s="312" t="s">
        <v>97</v>
      </c>
      <c r="C94" s="218"/>
      <c r="D94" s="19"/>
      <c r="E94" s="19"/>
      <c r="F94" s="19"/>
      <c r="G94" s="181">
        <f aca="true" t="shared" si="8" ref="G94:G100">SUM(D94:F94)</f>
        <v>0</v>
      </c>
      <c r="H94" s="128"/>
      <c r="I94" s="128"/>
      <c r="J94" s="128"/>
      <c r="K94" s="115"/>
      <c r="L94" s="199"/>
    </row>
    <row r="95" spans="2:12" ht="15.75" hidden="1">
      <c r="B95" s="312" t="s">
        <v>98</v>
      </c>
      <c r="C95" s="218"/>
      <c r="D95" s="19"/>
      <c r="E95" s="19"/>
      <c r="F95" s="19"/>
      <c r="G95" s="181">
        <f t="shared" si="8"/>
        <v>0</v>
      </c>
      <c r="H95" s="128"/>
      <c r="I95" s="128"/>
      <c r="J95" s="128"/>
      <c r="K95" s="115"/>
      <c r="L95" s="199"/>
    </row>
    <row r="96" spans="2:12" ht="15.75" hidden="1">
      <c r="B96" s="312" t="s">
        <v>99</v>
      </c>
      <c r="C96" s="218"/>
      <c r="D96" s="19"/>
      <c r="E96" s="19"/>
      <c r="F96" s="19"/>
      <c r="G96" s="181">
        <f t="shared" si="8"/>
        <v>0</v>
      </c>
      <c r="H96" s="128"/>
      <c r="I96" s="128"/>
      <c r="J96" s="128"/>
      <c r="K96" s="115"/>
      <c r="L96" s="199"/>
    </row>
    <row r="97" spans="2:12" ht="15.75" hidden="1">
      <c r="B97" s="312" t="s">
        <v>100</v>
      </c>
      <c r="C97" s="218"/>
      <c r="D97" s="19"/>
      <c r="E97" s="19"/>
      <c r="F97" s="19"/>
      <c r="G97" s="181">
        <f t="shared" si="8"/>
        <v>0</v>
      </c>
      <c r="H97" s="128"/>
      <c r="I97" s="128"/>
      <c r="J97" s="128"/>
      <c r="K97" s="115"/>
      <c r="L97" s="199"/>
    </row>
    <row r="98" spans="2:12" ht="15.75" hidden="1">
      <c r="B98" s="312" t="s">
        <v>101</v>
      </c>
      <c r="C98" s="218"/>
      <c r="D98" s="19"/>
      <c r="E98" s="19"/>
      <c r="F98" s="19"/>
      <c r="G98" s="181">
        <f t="shared" si="8"/>
        <v>0</v>
      </c>
      <c r="H98" s="128"/>
      <c r="I98" s="128"/>
      <c r="J98" s="128"/>
      <c r="K98" s="115"/>
      <c r="L98" s="199"/>
    </row>
    <row r="99" spans="2:12" ht="15.75" hidden="1">
      <c r="B99" s="312" t="s">
        <v>102</v>
      </c>
      <c r="C99" s="218"/>
      <c r="D99" s="19"/>
      <c r="E99" s="19"/>
      <c r="F99" s="19"/>
      <c r="G99" s="181">
        <f t="shared" si="8"/>
        <v>0</v>
      </c>
      <c r="H99" s="128"/>
      <c r="I99" s="128"/>
      <c r="J99" s="128"/>
      <c r="K99" s="115"/>
      <c r="L99" s="199"/>
    </row>
    <row r="100" spans="2:12" ht="15.75" hidden="1">
      <c r="B100" s="312" t="s">
        <v>103</v>
      </c>
      <c r="C100" s="218"/>
      <c r="D100" s="19"/>
      <c r="E100" s="19"/>
      <c r="F100" s="19"/>
      <c r="G100" s="181">
        <f t="shared" si="8"/>
        <v>0</v>
      </c>
      <c r="H100" s="128"/>
      <c r="I100" s="128"/>
      <c r="J100" s="128"/>
      <c r="K100" s="115"/>
      <c r="L100" s="199"/>
    </row>
    <row r="101" spans="2:12" ht="15.75" hidden="1">
      <c r="B101" s="39"/>
      <c r="C101" s="182" t="s">
        <v>29</v>
      </c>
      <c r="D101" s="183">
        <f>SUM(D93:D100)</f>
        <v>0</v>
      </c>
      <c r="E101" s="183">
        <f>SUM(E93:E100)</f>
        <v>0</v>
      </c>
      <c r="F101" s="183">
        <f>SUM(F93:F100)</f>
        <v>0</v>
      </c>
      <c r="G101" s="184">
        <f>SUM(G93:G100)</f>
        <v>0</v>
      </c>
      <c r="H101" s="185">
        <f>(H93*G93)+(H94*G94)+(H95*G95)+(H96*G96)+(H97*G97)+(H98*G98)+(H99*G99)+(H100*G100)</f>
        <v>0</v>
      </c>
      <c r="I101" s="185"/>
      <c r="J101" s="185"/>
      <c r="K101" s="115"/>
      <c r="L101" s="51"/>
    </row>
    <row r="102" spans="2:12" ht="51" customHeight="1" hidden="1">
      <c r="B102" s="182" t="s">
        <v>104</v>
      </c>
      <c r="C102" s="226"/>
      <c r="D102" s="226"/>
      <c r="E102" s="226"/>
      <c r="F102" s="226"/>
      <c r="G102" s="226"/>
      <c r="H102" s="226"/>
      <c r="I102" s="226"/>
      <c r="J102" s="226"/>
      <c r="K102" s="226"/>
      <c r="L102" s="49"/>
    </row>
    <row r="103" spans="2:12" ht="15.75" hidden="1">
      <c r="B103" s="312" t="s">
        <v>105</v>
      </c>
      <c r="C103" s="218"/>
      <c r="D103" s="19"/>
      <c r="E103" s="19"/>
      <c r="F103" s="19"/>
      <c r="G103" s="181">
        <f>SUM(D103:F103)</f>
        <v>0</v>
      </c>
      <c r="H103" s="128"/>
      <c r="I103" s="128"/>
      <c r="J103" s="128"/>
      <c r="K103" s="115"/>
      <c r="L103" s="199"/>
    </row>
    <row r="104" spans="2:12" ht="15.75" hidden="1">
      <c r="B104" s="312" t="s">
        <v>106</v>
      </c>
      <c r="C104" s="218"/>
      <c r="D104" s="19"/>
      <c r="E104" s="19"/>
      <c r="F104" s="19"/>
      <c r="G104" s="181">
        <f aca="true" t="shared" si="9" ref="G104:G110">SUM(D104:F104)</f>
        <v>0</v>
      </c>
      <c r="H104" s="128"/>
      <c r="I104" s="128"/>
      <c r="J104" s="128"/>
      <c r="K104" s="115"/>
      <c r="L104" s="199"/>
    </row>
    <row r="105" spans="2:12" ht="15.75" hidden="1">
      <c r="B105" s="312" t="s">
        <v>107</v>
      </c>
      <c r="C105" s="218"/>
      <c r="D105" s="19"/>
      <c r="E105" s="19"/>
      <c r="F105" s="19"/>
      <c r="G105" s="181">
        <f t="shared" si="9"/>
        <v>0</v>
      </c>
      <c r="H105" s="128"/>
      <c r="I105" s="128"/>
      <c r="J105" s="128"/>
      <c r="K105" s="115"/>
      <c r="L105" s="199"/>
    </row>
    <row r="106" spans="2:12" ht="15.75" hidden="1">
      <c r="B106" s="312" t="s">
        <v>108</v>
      </c>
      <c r="C106" s="218"/>
      <c r="D106" s="19"/>
      <c r="E106" s="19"/>
      <c r="F106" s="19"/>
      <c r="G106" s="181">
        <f t="shared" si="9"/>
        <v>0</v>
      </c>
      <c r="H106" s="128"/>
      <c r="I106" s="128"/>
      <c r="J106" s="128"/>
      <c r="K106" s="115"/>
      <c r="L106" s="199"/>
    </row>
    <row r="107" spans="2:12" ht="15.75" hidden="1">
      <c r="B107" s="312" t="s">
        <v>109</v>
      </c>
      <c r="C107" s="218"/>
      <c r="D107" s="19"/>
      <c r="E107" s="19"/>
      <c r="F107" s="19"/>
      <c r="G107" s="181">
        <f t="shared" si="9"/>
        <v>0</v>
      </c>
      <c r="H107" s="128"/>
      <c r="I107" s="128"/>
      <c r="J107" s="128"/>
      <c r="K107" s="115"/>
      <c r="L107" s="199"/>
    </row>
    <row r="108" spans="2:12" ht="15.75" hidden="1">
      <c r="B108" s="312" t="s">
        <v>110</v>
      </c>
      <c r="C108" s="218"/>
      <c r="D108" s="19"/>
      <c r="E108" s="19"/>
      <c r="F108" s="19"/>
      <c r="G108" s="181">
        <f t="shared" si="9"/>
        <v>0</v>
      </c>
      <c r="H108" s="128"/>
      <c r="I108" s="128"/>
      <c r="J108" s="128"/>
      <c r="K108" s="115"/>
      <c r="L108" s="199"/>
    </row>
    <row r="109" spans="2:12" ht="15.75" hidden="1">
      <c r="B109" s="312" t="s">
        <v>111</v>
      </c>
      <c r="C109" s="218"/>
      <c r="D109" s="19"/>
      <c r="E109" s="19"/>
      <c r="F109" s="19"/>
      <c r="G109" s="181">
        <f t="shared" si="9"/>
        <v>0</v>
      </c>
      <c r="H109" s="128"/>
      <c r="I109" s="128"/>
      <c r="J109" s="128"/>
      <c r="K109" s="115"/>
      <c r="L109" s="199"/>
    </row>
    <row r="110" spans="2:12" ht="15.75" hidden="1">
      <c r="B110" s="312" t="s">
        <v>112</v>
      </c>
      <c r="C110" s="218"/>
      <c r="D110" s="19"/>
      <c r="E110" s="19"/>
      <c r="F110" s="19"/>
      <c r="G110" s="181">
        <f t="shared" si="9"/>
        <v>0</v>
      </c>
      <c r="H110" s="128"/>
      <c r="I110" s="128"/>
      <c r="J110" s="128"/>
      <c r="K110" s="115"/>
      <c r="L110" s="199"/>
    </row>
    <row r="111" spans="2:12" ht="15.75" hidden="1">
      <c r="B111" s="39"/>
      <c r="C111" s="182" t="s">
        <v>29</v>
      </c>
      <c r="D111" s="184">
        <f>SUM(D103:D110)</f>
        <v>0</v>
      </c>
      <c r="E111" s="184">
        <f>SUM(E103:E110)</f>
        <v>0</v>
      </c>
      <c r="F111" s="184">
        <f>SUM(F103:F110)</f>
        <v>0</v>
      </c>
      <c r="G111" s="184">
        <f>SUM(G103:G110)</f>
        <v>0</v>
      </c>
      <c r="H111" s="185">
        <f>(H103*G103)+(H104*G104)+(H105*G105)+(H106*G106)+(H107*G107)+(H108*G108)+(H109*G109)+(H110*G110)</f>
        <v>0</v>
      </c>
      <c r="I111" s="185"/>
      <c r="J111" s="185"/>
      <c r="K111" s="115"/>
      <c r="L111" s="51"/>
    </row>
    <row r="112" spans="2:12" ht="51" customHeight="1" hidden="1">
      <c r="B112" s="182" t="s">
        <v>113</v>
      </c>
      <c r="C112" s="226"/>
      <c r="D112" s="226"/>
      <c r="E112" s="226"/>
      <c r="F112" s="226"/>
      <c r="G112" s="226"/>
      <c r="H112" s="226"/>
      <c r="I112" s="226"/>
      <c r="J112" s="226"/>
      <c r="K112" s="226"/>
      <c r="L112" s="49"/>
    </row>
    <row r="113" spans="2:12" ht="15.75" hidden="1">
      <c r="B113" s="312" t="s">
        <v>114</v>
      </c>
      <c r="C113" s="218"/>
      <c r="D113" s="19"/>
      <c r="E113" s="19"/>
      <c r="F113" s="19"/>
      <c r="G113" s="181">
        <f>SUM(D113:F113)</f>
        <v>0</v>
      </c>
      <c r="H113" s="128"/>
      <c r="I113" s="128"/>
      <c r="J113" s="128"/>
      <c r="K113" s="115"/>
      <c r="L113" s="199"/>
    </row>
    <row r="114" spans="2:12" ht="15.75" hidden="1">
      <c r="B114" s="312" t="s">
        <v>115</v>
      </c>
      <c r="C114" s="218"/>
      <c r="D114" s="19"/>
      <c r="E114" s="19"/>
      <c r="F114" s="19"/>
      <c r="G114" s="181">
        <f aca="true" t="shared" si="10" ref="G114:G120">SUM(D114:F114)</f>
        <v>0</v>
      </c>
      <c r="H114" s="128"/>
      <c r="I114" s="128"/>
      <c r="J114" s="128"/>
      <c r="K114" s="115"/>
      <c r="L114" s="199"/>
    </row>
    <row r="115" spans="2:12" ht="15.75" hidden="1">
      <c r="B115" s="312" t="s">
        <v>116</v>
      </c>
      <c r="C115" s="218"/>
      <c r="D115" s="19"/>
      <c r="E115" s="19"/>
      <c r="F115" s="19"/>
      <c r="G115" s="181">
        <f t="shared" si="10"/>
        <v>0</v>
      </c>
      <c r="H115" s="128"/>
      <c r="I115" s="128"/>
      <c r="J115" s="128"/>
      <c r="K115" s="115"/>
      <c r="L115" s="199"/>
    </row>
    <row r="116" spans="2:12" ht="15.75" hidden="1">
      <c r="B116" s="312" t="s">
        <v>117</v>
      </c>
      <c r="C116" s="218"/>
      <c r="D116" s="19"/>
      <c r="E116" s="19"/>
      <c r="F116" s="19"/>
      <c r="G116" s="181">
        <f t="shared" si="10"/>
        <v>0</v>
      </c>
      <c r="H116" s="128"/>
      <c r="I116" s="128"/>
      <c r="J116" s="128"/>
      <c r="K116" s="115"/>
      <c r="L116" s="199"/>
    </row>
    <row r="117" spans="2:12" ht="15.75" hidden="1">
      <c r="B117" s="312" t="s">
        <v>118</v>
      </c>
      <c r="C117" s="218"/>
      <c r="D117" s="19"/>
      <c r="E117" s="19"/>
      <c r="F117" s="19"/>
      <c r="G117" s="181">
        <f t="shared" si="10"/>
        <v>0</v>
      </c>
      <c r="H117" s="128"/>
      <c r="I117" s="128"/>
      <c r="J117" s="128"/>
      <c r="K117" s="115"/>
      <c r="L117" s="199"/>
    </row>
    <row r="118" spans="2:12" ht="15.75" hidden="1">
      <c r="B118" s="312" t="s">
        <v>119</v>
      </c>
      <c r="C118" s="218"/>
      <c r="D118" s="19"/>
      <c r="E118" s="19"/>
      <c r="F118" s="19"/>
      <c r="G118" s="181">
        <f t="shared" si="10"/>
        <v>0</v>
      </c>
      <c r="H118" s="128"/>
      <c r="I118" s="128"/>
      <c r="J118" s="128"/>
      <c r="K118" s="115"/>
      <c r="L118" s="199"/>
    </row>
    <row r="119" spans="2:12" ht="15.75" hidden="1">
      <c r="B119" s="312" t="s">
        <v>120</v>
      </c>
      <c r="C119" s="218"/>
      <c r="D119" s="19"/>
      <c r="E119" s="19"/>
      <c r="F119" s="19"/>
      <c r="G119" s="181">
        <f t="shared" si="10"/>
        <v>0</v>
      </c>
      <c r="H119" s="128"/>
      <c r="I119" s="128"/>
      <c r="J119" s="128"/>
      <c r="K119" s="115"/>
      <c r="L119" s="199"/>
    </row>
    <row r="120" spans="2:12" ht="15.75" hidden="1">
      <c r="B120" s="312" t="s">
        <v>121</v>
      </c>
      <c r="C120" s="218"/>
      <c r="D120" s="19"/>
      <c r="E120" s="19"/>
      <c r="F120" s="19"/>
      <c r="G120" s="181">
        <f t="shared" si="10"/>
        <v>0</v>
      </c>
      <c r="H120" s="128"/>
      <c r="I120" s="128"/>
      <c r="J120" s="128"/>
      <c r="K120" s="115"/>
      <c r="L120" s="199"/>
    </row>
    <row r="121" spans="2:12" ht="15.75" hidden="1">
      <c r="B121" s="39"/>
      <c r="C121" s="182" t="s">
        <v>29</v>
      </c>
      <c r="D121" s="184">
        <f>SUM(D113:D120)</f>
        <v>0</v>
      </c>
      <c r="E121" s="184">
        <f>SUM(E113:E120)</f>
        <v>0</v>
      </c>
      <c r="F121" s="184">
        <f>SUM(F113:F120)</f>
        <v>0</v>
      </c>
      <c r="G121" s="184">
        <f>SUM(G113:G120)</f>
        <v>0</v>
      </c>
      <c r="H121" s="185">
        <f>(H113*G113)+(H114*G114)+(H115*G115)+(H116*G116)+(H117*G117)+(H118*G118)+(H119*G119)+(H120*G120)</f>
        <v>0</v>
      </c>
      <c r="I121" s="185"/>
      <c r="J121" s="185"/>
      <c r="K121" s="115"/>
      <c r="L121" s="51"/>
    </row>
    <row r="122" spans="2:12" ht="51" customHeight="1" hidden="1">
      <c r="B122" s="182" t="s">
        <v>122</v>
      </c>
      <c r="C122" s="226"/>
      <c r="D122" s="226"/>
      <c r="E122" s="226"/>
      <c r="F122" s="226"/>
      <c r="G122" s="226"/>
      <c r="H122" s="226"/>
      <c r="I122" s="226"/>
      <c r="J122" s="226"/>
      <c r="K122" s="226"/>
      <c r="L122" s="49"/>
    </row>
    <row r="123" spans="2:12" ht="15.75" hidden="1">
      <c r="B123" s="312" t="s">
        <v>123</v>
      </c>
      <c r="C123" s="218"/>
      <c r="D123" s="19"/>
      <c r="E123" s="19"/>
      <c r="F123" s="19"/>
      <c r="G123" s="181">
        <f>SUM(D123:F123)</f>
        <v>0</v>
      </c>
      <c r="H123" s="128"/>
      <c r="I123" s="128"/>
      <c r="J123" s="128"/>
      <c r="K123" s="115"/>
      <c r="L123" s="199"/>
    </row>
    <row r="124" spans="2:12" ht="15.75" hidden="1">
      <c r="B124" s="312" t="s">
        <v>124</v>
      </c>
      <c r="C124" s="218"/>
      <c r="D124" s="19"/>
      <c r="E124" s="19"/>
      <c r="F124" s="19"/>
      <c r="G124" s="181">
        <f aca="true" t="shared" si="11" ref="G124:G130">SUM(D124:F124)</f>
        <v>0</v>
      </c>
      <c r="H124" s="128"/>
      <c r="I124" s="128"/>
      <c r="J124" s="128"/>
      <c r="K124" s="115"/>
      <c r="L124" s="199"/>
    </row>
    <row r="125" spans="2:12" ht="15.75" hidden="1">
      <c r="B125" s="312" t="s">
        <v>125</v>
      </c>
      <c r="C125" s="218"/>
      <c r="D125" s="19"/>
      <c r="E125" s="19"/>
      <c r="F125" s="19"/>
      <c r="G125" s="181">
        <f t="shared" si="11"/>
        <v>0</v>
      </c>
      <c r="H125" s="128"/>
      <c r="I125" s="128"/>
      <c r="J125" s="128"/>
      <c r="K125" s="115"/>
      <c r="L125" s="199"/>
    </row>
    <row r="126" spans="2:12" ht="15.75" hidden="1">
      <c r="B126" s="312" t="s">
        <v>126</v>
      </c>
      <c r="C126" s="218"/>
      <c r="D126" s="19"/>
      <c r="E126" s="19"/>
      <c r="F126" s="19"/>
      <c r="G126" s="181">
        <f t="shared" si="11"/>
        <v>0</v>
      </c>
      <c r="H126" s="128"/>
      <c r="I126" s="128"/>
      <c r="J126" s="128"/>
      <c r="K126" s="115"/>
      <c r="L126" s="199"/>
    </row>
    <row r="127" spans="2:12" ht="15.75" hidden="1">
      <c r="B127" s="312" t="s">
        <v>127</v>
      </c>
      <c r="C127" s="218"/>
      <c r="D127" s="19"/>
      <c r="E127" s="19"/>
      <c r="F127" s="19"/>
      <c r="G127" s="181">
        <f t="shared" si="11"/>
        <v>0</v>
      </c>
      <c r="H127" s="128"/>
      <c r="I127" s="128"/>
      <c r="J127" s="128"/>
      <c r="K127" s="115"/>
      <c r="L127" s="199"/>
    </row>
    <row r="128" spans="2:12" ht="15.75" hidden="1">
      <c r="B128" s="312" t="s">
        <v>128</v>
      </c>
      <c r="C128" s="218"/>
      <c r="D128" s="19"/>
      <c r="E128" s="19"/>
      <c r="F128" s="19"/>
      <c r="G128" s="181">
        <f t="shared" si="11"/>
        <v>0</v>
      </c>
      <c r="H128" s="128"/>
      <c r="I128" s="128"/>
      <c r="J128" s="128"/>
      <c r="K128" s="115"/>
      <c r="L128" s="199"/>
    </row>
    <row r="129" spans="2:12" ht="15.75" hidden="1">
      <c r="B129" s="312" t="s">
        <v>129</v>
      </c>
      <c r="C129" s="218"/>
      <c r="D129" s="19"/>
      <c r="E129" s="19"/>
      <c r="F129" s="19"/>
      <c r="G129" s="181">
        <f t="shared" si="11"/>
        <v>0</v>
      </c>
      <c r="H129" s="128"/>
      <c r="I129" s="128"/>
      <c r="J129" s="128"/>
      <c r="K129" s="115"/>
      <c r="L129" s="199"/>
    </row>
    <row r="130" spans="2:12" ht="15.75" hidden="1">
      <c r="B130" s="312" t="s">
        <v>130</v>
      </c>
      <c r="C130" s="218"/>
      <c r="D130" s="19"/>
      <c r="E130" s="19"/>
      <c r="F130" s="19"/>
      <c r="G130" s="181">
        <f t="shared" si="11"/>
        <v>0</v>
      </c>
      <c r="H130" s="128"/>
      <c r="I130" s="128"/>
      <c r="J130" s="128"/>
      <c r="K130" s="115"/>
      <c r="L130" s="199"/>
    </row>
    <row r="131" spans="2:12" ht="15.75" hidden="1">
      <c r="B131" s="39"/>
      <c r="C131" s="182" t="s">
        <v>29</v>
      </c>
      <c r="D131" s="183">
        <f>SUM(D123:D130)</f>
        <v>0</v>
      </c>
      <c r="E131" s="183">
        <f>SUM(E123:E130)</f>
        <v>0</v>
      </c>
      <c r="F131" s="183">
        <f>SUM(F123:F130)</f>
        <v>0</v>
      </c>
      <c r="G131" s="183">
        <f>SUM(G123:G130)</f>
        <v>0</v>
      </c>
      <c r="H131" s="185">
        <f>(H123*G123)+(H124*G124)+(H125*G125)+(H126*G126)+(H127*G127)+(H128*G128)+(H129*G129)+(H130*G130)</f>
        <v>0</v>
      </c>
      <c r="I131" s="185"/>
      <c r="J131" s="185"/>
      <c r="K131" s="115"/>
      <c r="L131" s="51"/>
    </row>
    <row r="132" spans="2:12" ht="15.75" customHeight="1" hidden="1">
      <c r="B132" s="7"/>
      <c r="C132" s="13"/>
      <c r="D132" s="22"/>
      <c r="E132" s="22"/>
      <c r="F132" s="22"/>
      <c r="G132" s="22"/>
      <c r="H132" s="22"/>
      <c r="I132" s="12"/>
      <c r="J132" s="12"/>
      <c r="K132" s="75"/>
      <c r="L132" s="4"/>
    </row>
    <row r="133" spans="2:12" ht="51" customHeight="1" hidden="1">
      <c r="B133" s="182" t="s">
        <v>131</v>
      </c>
      <c r="C133" s="227"/>
      <c r="D133" s="227"/>
      <c r="E133" s="227"/>
      <c r="F133" s="227"/>
      <c r="G133" s="227"/>
      <c r="H133" s="227"/>
      <c r="I133" s="227"/>
      <c r="J133" s="227"/>
      <c r="K133" s="227"/>
      <c r="L133" s="18"/>
    </row>
    <row r="134" spans="2:12" ht="51" customHeight="1" hidden="1">
      <c r="B134" s="182" t="s">
        <v>132</v>
      </c>
      <c r="C134" s="226"/>
      <c r="D134" s="226"/>
      <c r="E134" s="226"/>
      <c r="F134" s="226"/>
      <c r="G134" s="226"/>
      <c r="H134" s="226"/>
      <c r="I134" s="226"/>
      <c r="J134" s="226"/>
      <c r="K134" s="226"/>
      <c r="L134" s="49"/>
    </row>
    <row r="135" spans="2:12" ht="15.75" hidden="1">
      <c r="B135" s="312" t="s">
        <v>133</v>
      </c>
      <c r="C135" s="218"/>
      <c r="D135" s="19"/>
      <c r="E135" s="19"/>
      <c r="F135" s="19"/>
      <c r="G135" s="181">
        <f>SUM(D135:F135)</f>
        <v>0</v>
      </c>
      <c r="H135" s="128"/>
      <c r="I135" s="128"/>
      <c r="J135" s="128"/>
      <c r="K135" s="115"/>
      <c r="L135" s="199"/>
    </row>
    <row r="136" spans="2:12" ht="15.75" hidden="1">
      <c r="B136" s="312" t="s">
        <v>134</v>
      </c>
      <c r="C136" s="218"/>
      <c r="D136" s="19"/>
      <c r="E136" s="19"/>
      <c r="F136" s="19"/>
      <c r="G136" s="181">
        <f aca="true" t="shared" si="12" ref="G136:G142">SUM(D136:F136)</f>
        <v>0</v>
      </c>
      <c r="H136" s="128"/>
      <c r="I136" s="128"/>
      <c r="J136" s="128"/>
      <c r="K136" s="115"/>
      <c r="L136" s="199"/>
    </row>
    <row r="137" spans="2:12" ht="15.75" hidden="1">
      <c r="B137" s="312" t="s">
        <v>135</v>
      </c>
      <c r="C137" s="218"/>
      <c r="D137" s="19"/>
      <c r="E137" s="19"/>
      <c r="F137" s="19"/>
      <c r="G137" s="181">
        <f t="shared" si="12"/>
        <v>0</v>
      </c>
      <c r="H137" s="128"/>
      <c r="I137" s="128"/>
      <c r="J137" s="128"/>
      <c r="K137" s="115"/>
      <c r="L137" s="199"/>
    </row>
    <row r="138" spans="2:12" ht="15.75" hidden="1">
      <c r="B138" s="312" t="s">
        <v>136</v>
      </c>
      <c r="C138" s="218"/>
      <c r="D138" s="19"/>
      <c r="E138" s="19"/>
      <c r="F138" s="19"/>
      <c r="G138" s="181">
        <f t="shared" si="12"/>
        <v>0</v>
      </c>
      <c r="H138" s="128"/>
      <c r="I138" s="128"/>
      <c r="J138" s="128"/>
      <c r="K138" s="115"/>
      <c r="L138" s="199"/>
    </row>
    <row r="139" spans="2:12" ht="15.75" hidden="1">
      <c r="B139" s="312" t="s">
        <v>137</v>
      </c>
      <c r="C139" s="218"/>
      <c r="D139" s="19"/>
      <c r="E139" s="19"/>
      <c r="F139" s="19"/>
      <c r="G139" s="181">
        <f t="shared" si="12"/>
        <v>0</v>
      </c>
      <c r="H139" s="128"/>
      <c r="I139" s="128"/>
      <c r="J139" s="128"/>
      <c r="K139" s="115"/>
      <c r="L139" s="199"/>
    </row>
    <row r="140" spans="2:12" ht="15.75" hidden="1">
      <c r="B140" s="312" t="s">
        <v>138</v>
      </c>
      <c r="C140" s="218"/>
      <c r="D140" s="19"/>
      <c r="E140" s="19"/>
      <c r="F140" s="19"/>
      <c r="G140" s="181">
        <f t="shared" si="12"/>
        <v>0</v>
      </c>
      <c r="H140" s="128"/>
      <c r="I140" s="128"/>
      <c r="J140" s="128"/>
      <c r="K140" s="115"/>
      <c r="L140" s="199"/>
    </row>
    <row r="141" spans="2:12" ht="15.75" hidden="1">
      <c r="B141" s="312" t="s">
        <v>139</v>
      </c>
      <c r="C141" s="218"/>
      <c r="D141" s="19"/>
      <c r="E141" s="19"/>
      <c r="F141" s="19"/>
      <c r="G141" s="181">
        <f t="shared" si="12"/>
        <v>0</v>
      </c>
      <c r="H141" s="128"/>
      <c r="I141" s="128"/>
      <c r="J141" s="128"/>
      <c r="K141" s="115"/>
      <c r="L141" s="199"/>
    </row>
    <row r="142" spans="2:12" ht="15.75" hidden="1">
      <c r="B142" s="312" t="s">
        <v>140</v>
      </c>
      <c r="C142" s="218"/>
      <c r="D142" s="19"/>
      <c r="E142" s="19"/>
      <c r="F142" s="19"/>
      <c r="G142" s="181">
        <f t="shared" si="12"/>
        <v>0</v>
      </c>
      <c r="H142" s="128"/>
      <c r="I142" s="128"/>
      <c r="J142" s="128"/>
      <c r="K142" s="115"/>
      <c r="L142" s="199"/>
    </row>
    <row r="143" spans="2:12" ht="15.75" hidden="1">
      <c r="B143" s="39"/>
      <c r="C143" s="182" t="s">
        <v>29</v>
      </c>
      <c r="D143" s="183">
        <f>SUM(D135:D142)</f>
        <v>0</v>
      </c>
      <c r="E143" s="183">
        <f>SUM(E135:E142)</f>
        <v>0</v>
      </c>
      <c r="F143" s="183">
        <f>SUM(F135:F142)</f>
        <v>0</v>
      </c>
      <c r="G143" s="184">
        <f>SUM(G135:G142)</f>
        <v>0</v>
      </c>
      <c r="H143" s="185">
        <f>(H135*G135)+(H136*G136)+(H137*G137)+(H138*G138)+(H139*G139)+(H140*G140)+(H141*G141)+(H142*G142)</f>
        <v>0</v>
      </c>
      <c r="I143" s="185"/>
      <c r="J143" s="185"/>
      <c r="K143" s="115"/>
      <c r="L143" s="51"/>
    </row>
    <row r="144" spans="2:12" ht="51" customHeight="1" hidden="1">
      <c r="B144" s="182" t="s">
        <v>141</v>
      </c>
      <c r="C144" s="226"/>
      <c r="D144" s="226"/>
      <c r="E144" s="226"/>
      <c r="F144" s="226"/>
      <c r="G144" s="226"/>
      <c r="H144" s="226"/>
      <c r="I144" s="226"/>
      <c r="J144" s="226"/>
      <c r="K144" s="226"/>
      <c r="L144" s="49"/>
    </row>
    <row r="145" spans="2:12" ht="15.75" hidden="1">
      <c r="B145" s="312" t="s">
        <v>142</v>
      </c>
      <c r="C145" s="218"/>
      <c r="D145" s="19"/>
      <c r="E145" s="19"/>
      <c r="F145" s="19"/>
      <c r="G145" s="181">
        <f>SUM(D145:F145)</f>
        <v>0</v>
      </c>
      <c r="H145" s="128"/>
      <c r="I145" s="128"/>
      <c r="J145" s="128"/>
      <c r="K145" s="115"/>
      <c r="L145" s="199"/>
    </row>
    <row r="146" spans="2:12" ht="15.75" hidden="1">
      <c r="B146" s="312" t="s">
        <v>143</v>
      </c>
      <c r="C146" s="218"/>
      <c r="D146" s="19"/>
      <c r="E146" s="19"/>
      <c r="F146" s="19"/>
      <c r="G146" s="181">
        <f aca="true" t="shared" si="13" ref="G146:G152">SUM(D146:F146)</f>
        <v>0</v>
      </c>
      <c r="H146" s="128"/>
      <c r="I146" s="128"/>
      <c r="J146" s="128"/>
      <c r="K146" s="115"/>
      <c r="L146" s="199"/>
    </row>
    <row r="147" spans="2:12" ht="15.75" hidden="1">
      <c r="B147" s="312" t="s">
        <v>144</v>
      </c>
      <c r="C147" s="218"/>
      <c r="D147" s="19"/>
      <c r="E147" s="19"/>
      <c r="F147" s="19"/>
      <c r="G147" s="181">
        <f t="shared" si="13"/>
        <v>0</v>
      </c>
      <c r="H147" s="128"/>
      <c r="I147" s="128"/>
      <c r="J147" s="128"/>
      <c r="K147" s="115"/>
      <c r="L147" s="199"/>
    </row>
    <row r="148" spans="2:12" ht="15.75" hidden="1">
      <c r="B148" s="312" t="s">
        <v>145</v>
      </c>
      <c r="C148" s="218"/>
      <c r="D148" s="19"/>
      <c r="E148" s="19"/>
      <c r="F148" s="19"/>
      <c r="G148" s="181">
        <f t="shared" si="13"/>
        <v>0</v>
      </c>
      <c r="H148" s="128"/>
      <c r="I148" s="128"/>
      <c r="J148" s="128"/>
      <c r="K148" s="115"/>
      <c r="L148" s="199"/>
    </row>
    <row r="149" spans="2:12" ht="15.75" hidden="1">
      <c r="B149" s="312" t="s">
        <v>146</v>
      </c>
      <c r="C149" s="218"/>
      <c r="D149" s="19"/>
      <c r="E149" s="19"/>
      <c r="F149" s="19"/>
      <c r="G149" s="181">
        <f t="shared" si="13"/>
        <v>0</v>
      </c>
      <c r="H149" s="128"/>
      <c r="I149" s="128"/>
      <c r="J149" s="128"/>
      <c r="K149" s="115"/>
      <c r="L149" s="199"/>
    </row>
    <row r="150" spans="2:12" ht="15.75" hidden="1">
      <c r="B150" s="312" t="s">
        <v>147</v>
      </c>
      <c r="C150" s="218"/>
      <c r="D150" s="19"/>
      <c r="E150" s="19"/>
      <c r="F150" s="19"/>
      <c r="G150" s="181">
        <f t="shared" si="13"/>
        <v>0</v>
      </c>
      <c r="H150" s="128"/>
      <c r="I150" s="128"/>
      <c r="J150" s="128"/>
      <c r="K150" s="115"/>
      <c r="L150" s="199"/>
    </row>
    <row r="151" spans="2:12" ht="15.75" hidden="1">
      <c r="B151" s="312" t="s">
        <v>148</v>
      </c>
      <c r="C151" s="218"/>
      <c r="D151" s="19"/>
      <c r="E151" s="19"/>
      <c r="F151" s="19"/>
      <c r="G151" s="181">
        <f t="shared" si="13"/>
        <v>0</v>
      </c>
      <c r="H151" s="128"/>
      <c r="I151" s="128"/>
      <c r="J151" s="128"/>
      <c r="K151" s="115"/>
      <c r="L151" s="199"/>
    </row>
    <row r="152" spans="2:12" ht="15.75" hidden="1">
      <c r="B152" s="312" t="s">
        <v>149</v>
      </c>
      <c r="C152" s="218"/>
      <c r="D152" s="19"/>
      <c r="E152" s="19"/>
      <c r="F152" s="19"/>
      <c r="G152" s="181">
        <f t="shared" si="13"/>
        <v>0</v>
      </c>
      <c r="H152" s="128"/>
      <c r="I152" s="128"/>
      <c r="J152" s="128"/>
      <c r="K152" s="115"/>
      <c r="L152" s="199"/>
    </row>
    <row r="153" spans="2:12" ht="15.75" hidden="1">
      <c r="B153" s="39"/>
      <c r="C153" s="182" t="s">
        <v>29</v>
      </c>
      <c r="D153" s="184">
        <f>SUM(D145:D152)</f>
        <v>0</v>
      </c>
      <c r="E153" s="184">
        <f>SUM(E145:E152)</f>
        <v>0</v>
      </c>
      <c r="F153" s="184">
        <f>SUM(F145:F152)</f>
        <v>0</v>
      </c>
      <c r="G153" s="184">
        <f>SUM(G145:G152)</f>
        <v>0</v>
      </c>
      <c r="H153" s="185">
        <f>(H145*G145)+(H146*G146)+(H147*G147)+(H148*G148)+(H149*G149)+(H150*G150)+(H151*G151)+(H152*G152)</f>
        <v>0</v>
      </c>
      <c r="I153" s="185"/>
      <c r="J153" s="185"/>
      <c r="K153" s="115"/>
      <c r="L153" s="51"/>
    </row>
    <row r="154" spans="2:12" ht="51" customHeight="1" hidden="1">
      <c r="B154" s="182" t="s">
        <v>150</v>
      </c>
      <c r="C154" s="226"/>
      <c r="D154" s="226"/>
      <c r="E154" s="226"/>
      <c r="F154" s="226"/>
      <c r="G154" s="226"/>
      <c r="H154" s="226"/>
      <c r="I154" s="226"/>
      <c r="J154" s="226"/>
      <c r="K154" s="226"/>
      <c r="L154" s="49"/>
    </row>
    <row r="155" spans="2:12" ht="15.75" hidden="1">
      <c r="B155" s="312" t="s">
        <v>151</v>
      </c>
      <c r="C155" s="218"/>
      <c r="D155" s="19"/>
      <c r="E155" s="19"/>
      <c r="F155" s="19"/>
      <c r="G155" s="181">
        <f>SUM(D155:F155)</f>
        <v>0</v>
      </c>
      <c r="H155" s="128"/>
      <c r="I155" s="128"/>
      <c r="J155" s="128"/>
      <c r="K155" s="115"/>
      <c r="L155" s="199"/>
    </row>
    <row r="156" spans="2:12" ht="15.75" hidden="1">
      <c r="B156" s="312" t="s">
        <v>152</v>
      </c>
      <c r="C156" s="218"/>
      <c r="D156" s="19"/>
      <c r="E156" s="19"/>
      <c r="F156" s="19"/>
      <c r="G156" s="181">
        <f aca="true" t="shared" si="14" ref="G156:G162">SUM(D156:F156)</f>
        <v>0</v>
      </c>
      <c r="H156" s="128"/>
      <c r="I156" s="128"/>
      <c r="J156" s="128"/>
      <c r="K156" s="115"/>
      <c r="L156" s="199"/>
    </row>
    <row r="157" spans="2:12" ht="15.75" hidden="1">
      <c r="B157" s="312" t="s">
        <v>153</v>
      </c>
      <c r="C157" s="218"/>
      <c r="D157" s="19"/>
      <c r="E157" s="19"/>
      <c r="F157" s="19"/>
      <c r="G157" s="181">
        <f t="shared" si="14"/>
        <v>0</v>
      </c>
      <c r="H157" s="128"/>
      <c r="I157" s="128"/>
      <c r="J157" s="128"/>
      <c r="K157" s="115"/>
      <c r="L157" s="199"/>
    </row>
    <row r="158" spans="2:12" ht="15.75" hidden="1">
      <c r="B158" s="312" t="s">
        <v>154</v>
      </c>
      <c r="C158" s="218"/>
      <c r="D158" s="19"/>
      <c r="E158" s="19"/>
      <c r="F158" s="19"/>
      <c r="G158" s="181">
        <f t="shared" si="14"/>
        <v>0</v>
      </c>
      <c r="H158" s="128"/>
      <c r="I158" s="128"/>
      <c r="J158" s="128"/>
      <c r="K158" s="115"/>
      <c r="L158" s="199"/>
    </row>
    <row r="159" spans="2:12" ht="15.75" hidden="1">
      <c r="B159" s="312" t="s">
        <v>155</v>
      </c>
      <c r="C159" s="218"/>
      <c r="D159" s="19"/>
      <c r="E159" s="19"/>
      <c r="F159" s="19"/>
      <c r="G159" s="181">
        <f t="shared" si="14"/>
        <v>0</v>
      </c>
      <c r="H159" s="128"/>
      <c r="I159" s="128"/>
      <c r="J159" s="128"/>
      <c r="K159" s="115"/>
      <c r="L159" s="199"/>
    </row>
    <row r="160" spans="2:12" ht="15.75" hidden="1">
      <c r="B160" s="312" t="s">
        <v>156</v>
      </c>
      <c r="C160" s="218"/>
      <c r="D160" s="19"/>
      <c r="E160" s="19"/>
      <c r="F160" s="19"/>
      <c r="G160" s="181">
        <f t="shared" si="14"/>
        <v>0</v>
      </c>
      <c r="H160" s="128"/>
      <c r="I160" s="128"/>
      <c r="J160" s="128"/>
      <c r="K160" s="115"/>
      <c r="L160" s="199"/>
    </row>
    <row r="161" spans="2:12" ht="15.75" hidden="1">
      <c r="B161" s="312" t="s">
        <v>157</v>
      </c>
      <c r="C161" s="218"/>
      <c r="D161" s="19"/>
      <c r="E161" s="19"/>
      <c r="F161" s="19"/>
      <c r="G161" s="181">
        <f t="shared" si="14"/>
        <v>0</v>
      </c>
      <c r="H161" s="128"/>
      <c r="I161" s="128"/>
      <c r="J161" s="128"/>
      <c r="K161" s="115"/>
      <c r="L161" s="199"/>
    </row>
    <row r="162" spans="2:12" ht="15.75" hidden="1">
      <c r="B162" s="312" t="s">
        <v>158</v>
      </c>
      <c r="C162" s="218"/>
      <c r="D162" s="19"/>
      <c r="E162" s="19"/>
      <c r="F162" s="19"/>
      <c r="G162" s="181">
        <f t="shared" si="14"/>
        <v>0</v>
      </c>
      <c r="H162" s="128"/>
      <c r="I162" s="128"/>
      <c r="J162" s="128"/>
      <c r="K162" s="115"/>
      <c r="L162" s="199"/>
    </row>
    <row r="163" spans="2:12" ht="15.75" hidden="1">
      <c r="B163" s="39"/>
      <c r="C163" s="182" t="s">
        <v>29</v>
      </c>
      <c r="D163" s="184">
        <f>SUM(D155:D162)</f>
        <v>0</v>
      </c>
      <c r="E163" s="184">
        <f>SUM(E155:E162)</f>
        <v>0</v>
      </c>
      <c r="F163" s="184">
        <f>SUM(F155:F162)</f>
        <v>0</v>
      </c>
      <c r="G163" s="184">
        <f>SUM(G155:G162)</f>
        <v>0</v>
      </c>
      <c r="H163" s="185">
        <f>(H155*G155)+(H156*G156)+(H157*G157)+(H158*G158)+(H159*G159)+(H160*G160)+(H161*G161)+(H162*G162)</f>
        <v>0</v>
      </c>
      <c r="I163" s="185"/>
      <c r="J163" s="185"/>
      <c r="K163" s="115"/>
      <c r="L163" s="51"/>
    </row>
    <row r="164" spans="2:12" ht="51" customHeight="1" hidden="1">
      <c r="B164" s="182" t="s">
        <v>159</v>
      </c>
      <c r="C164" s="226"/>
      <c r="D164" s="226"/>
      <c r="E164" s="226"/>
      <c r="F164" s="226"/>
      <c r="G164" s="226"/>
      <c r="H164" s="226"/>
      <c r="I164" s="226"/>
      <c r="J164" s="226"/>
      <c r="K164" s="226"/>
      <c r="L164" s="49"/>
    </row>
    <row r="165" spans="2:12" ht="15.75" hidden="1">
      <c r="B165" s="312" t="s">
        <v>160</v>
      </c>
      <c r="C165" s="218"/>
      <c r="D165" s="19"/>
      <c r="E165" s="19"/>
      <c r="F165" s="19"/>
      <c r="G165" s="181">
        <f>SUM(D165:F165)</f>
        <v>0</v>
      </c>
      <c r="H165" s="128"/>
      <c r="I165" s="128"/>
      <c r="J165" s="128"/>
      <c r="K165" s="115"/>
      <c r="L165" s="199"/>
    </row>
    <row r="166" spans="2:12" ht="15.75" hidden="1">
      <c r="B166" s="312" t="s">
        <v>161</v>
      </c>
      <c r="C166" s="218"/>
      <c r="D166" s="19"/>
      <c r="E166" s="19"/>
      <c r="F166" s="19"/>
      <c r="G166" s="181">
        <f aca="true" t="shared" si="15" ref="G166:G172">SUM(D166:F166)</f>
        <v>0</v>
      </c>
      <c r="H166" s="128"/>
      <c r="I166" s="128"/>
      <c r="J166" s="128"/>
      <c r="K166" s="115"/>
      <c r="L166" s="199"/>
    </row>
    <row r="167" spans="2:12" ht="15.75" hidden="1">
      <c r="B167" s="312" t="s">
        <v>162</v>
      </c>
      <c r="C167" s="218"/>
      <c r="D167" s="19"/>
      <c r="E167" s="19"/>
      <c r="F167" s="19"/>
      <c r="G167" s="181">
        <f t="shared" si="15"/>
        <v>0</v>
      </c>
      <c r="H167" s="128"/>
      <c r="I167" s="128"/>
      <c r="J167" s="128"/>
      <c r="K167" s="115"/>
      <c r="L167" s="199"/>
    </row>
    <row r="168" spans="2:12" ht="15.75" hidden="1">
      <c r="B168" s="312" t="s">
        <v>163</v>
      </c>
      <c r="C168" s="218"/>
      <c r="D168" s="19"/>
      <c r="E168" s="19"/>
      <c r="F168" s="19"/>
      <c r="G168" s="181">
        <f t="shared" si="15"/>
        <v>0</v>
      </c>
      <c r="H168" s="128"/>
      <c r="I168" s="128"/>
      <c r="J168" s="128"/>
      <c r="K168" s="115"/>
      <c r="L168" s="199"/>
    </row>
    <row r="169" spans="2:12" ht="15.75" hidden="1">
      <c r="B169" s="312" t="s">
        <v>164</v>
      </c>
      <c r="C169" s="218"/>
      <c r="D169" s="19"/>
      <c r="E169" s="19"/>
      <c r="F169" s="19"/>
      <c r="G169" s="181">
        <f>SUM(D169:F169)</f>
        <v>0</v>
      </c>
      <c r="H169" s="128"/>
      <c r="I169" s="128"/>
      <c r="J169" s="128"/>
      <c r="K169" s="115"/>
      <c r="L169" s="199"/>
    </row>
    <row r="170" spans="2:12" ht="15.75" hidden="1">
      <c r="B170" s="312" t="s">
        <v>165</v>
      </c>
      <c r="C170" s="218"/>
      <c r="D170" s="19"/>
      <c r="E170" s="19"/>
      <c r="F170" s="19"/>
      <c r="G170" s="181">
        <f t="shared" si="15"/>
        <v>0</v>
      </c>
      <c r="H170" s="128"/>
      <c r="I170" s="128"/>
      <c r="J170" s="128"/>
      <c r="K170" s="115"/>
      <c r="L170" s="199"/>
    </row>
    <row r="171" spans="2:12" ht="15.75" hidden="1">
      <c r="B171" s="312" t="s">
        <v>166</v>
      </c>
      <c r="C171" s="218"/>
      <c r="D171" s="19"/>
      <c r="E171" s="19"/>
      <c r="F171" s="19"/>
      <c r="G171" s="181">
        <f t="shared" si="15"/>
        <v>0</v>
      </c>
      <c r="H171" s="128"/>
      <c r="I171" s="128"/>
      <c r="J171" s="128"/>
      <c r="K171" s="115"/>
      <c r="L171" s="199"/>
    </row>
    <row r="172" spans="2:12" ht="15.75" hidden="1">
      <c r="B172" s="312" t="s">
        <v>167</v>
      </c>
      <c r="C172" s="218"/>
      <c r="D172" s="19"/>
      <c r="E172" s="19"/>
      <c r="F172" s="19"/>
      <c r="G172" s="181">
        <f t="shared" si="15"/>
        <v>0</v>
      </c>
      <c r="H172" s="128"/>
      <c r="I172" s="128"/>
      <c r="J172" s="128"/>
      <c r="K172" s="115"/>
      <c r="L172" s="199"/>
    </row>
    <row r="173" spans="2:12" ht="15.75" hidden="1">
      <c r="B173" s="39"/>
      <c r="C173" s="182" t="s">
        <v>29</v>
      </c>
      <c r="D173" s="183">
        <f>SUM(D165:D172)</f>
        <v>0</v>
      </c>
      <c r="E173" s="183">
        <f>SUM(E165:E172)</f>
        <v>0</v>
      </c>
      <c r="F173" s="183">
        <f>SUM(F165:F172)</f>
        <v>0</v>
      </c>
      <c r="G173" s="183">
        <f>SUM(G165:G172)</f>
        <v>0</v>
      </c>
      <c r="H173" s="185">
        <f>(H165*G165)+(H166*G166)+(H167*G167)+(H168*G168)+(H169*G169)+(H170*G170)+(H171*G171)+(H172*G172)</f>
        <v>0</v>
      </c>
      <c r="I173" s="185"/>
      <c r="J173" s="185"/>
      <c r="K173" s="115"/>
      <c r="L173" s="51"/>
    </row>
    <row r="174" spans="2:12" ht="15.75" customHeight="1">
      <c r="B174" s="7"/>
      <c r="C174" s="13"/>
      <c r="D174" s="22"/>
      <c r="E174" s="22"/>
      <c r="F174" s="22"/>
      <c r="G174" s="22"/>
      <c r="H174" s="22"/>
      <c r="I174" s="12"/>
      <c r="J174" s="12"/>
      <c r="K174" s="13"/>
      <c r="L174" s="4"/>
    </row>
    <row r="175" spans="2:12" ht="15.75" customHeight="1">
      <c r="B175" s="7"/>
      <c r="C175" s="13"/>
      <c r="D175" s="22"/>
      <c r="E175" s="22"/>
      <c r="F175" s="22"/>
      <c r="G175" s="22"/>
      <c r="H175" s="22"/>
      <c r="I175" s="12"/>
      <c r="J175" s="12"/>
      <c r="K175" s="13"/>
      <c r="L175" s="4"/>
    </row>
    <row r="176" spans="2:12" ht="81" customHeight="1">
      <c r="B176" s="182" t="s">
        <v>168</v>
      </c>
      <c r="C176" s="17"/>
      <c r="D176" s="186">
        <v>97434.52</v>
      </c>
      <c r="E176" s="186">
        <v>100000</v>
      </c>
      <c r="F176" s="186">
        <v>77940</v>
      </c>
      <c r="G176" s="187">
        <f>SUM(D176:F176)</f>
        <v>275374.52</v>
      </c>
      <c r="H176" s="188">
        <v>0</v>
      </c>
      <c r="I176" s="313">
        <f>98399.6+71365+92776.6-501.52+1021.98</f>
        <v>263061.66000000003</v>
      </c>
      <c r="J176" s="313">
        <v>0</v>
      </c>
      <c r="K176" s="189"/>
      <c r="L176" s="51"/>
    </row>
    <row r="177" spans="2:12" ht="128.25" customHeight="1">
      <c r="B177" s="182" t="s">
        <v>169</v>
      </c>
      <c r="C177" s="17"/>
      <c r="D177" s="186">
        <v>39000</v>
      </c>
      <c r="E177" s="186">
        <v>15000</v>
      </c>
      <c r="F177" s="186">
        <v>5966</v>
      </c>
      <c r="G177" s="187">
        <f>SUM(D177:F177)</f>
        <v>59966</v>
      </c>
      <c r="H177" s="188">
        <v>0</v>
      </c>
      <c r="I177" s="313">
        <f>38995.08+7588+16181.3-711.2</f>
        <v>62053.18000000001</v>
      </c>
      <c r="J177" s="313"/>
      <c r="K177" s="189"/>
      <c r="L177" s="51"/>
    </row>
    <row r="178" spans="2:17" ht="153" customHeight="1">
      <c r="B178" s="182" t="s">
        <v>170</v>
      </c>
      <c r="C178" s="124"/>
      <c r="D178" s="186">
        <v>36500</v>
      </c>
      <c r="E178" s="186">
        <v>30000</v>
      </c>
      <c r="F178" s="186">
        <v>3794</v>
      </c>
      <c r="G178" s="187">
        <f>SUM(D178:F178)</f>
        <v>70294</v>
      </c>
      <c r="H178" s="188">
        <v>0</v>
      </c>
      <c r="I178" s="314">
        <f>6677.06+554+31289.14-3391.5</f>
        <v>35128.7</v>
      </c>
      <c r="J178" s="314">
        <v>0</v>
      </c>
      <c r="K178" s="219"/>
      <c r="L178" s="50"/>
      <c r="Q178" s="167"/>
    </row>
    <row r="179" spans="2:12" ht="57" customHeight="1">
      <c r="B179" s="317" t="s">
        <v>171</v>
      </c>
      <c r="C179" s="124"/>
      <c r="D179" s="186">
        <v>10000</v>
      </c>
      <c r="E179" s="186"/>
      <c r="F179" s="186"/>
      <c r="G179" s="187">
        <f>SUM(D179:F179)</f>
        <v>10000</v>
      </c>
      <c r="H179" s="188">
        <v>0</v>
      </c>
      <c r="I179" s="313">
        <f>17732.51+4157+21657.66</f>
        <v>43547.17</v>
      </c>
      <c r="J179" s="313">
        <v>0</v>
      </c>
      <c r="K179" s="318"/>
      <c r="L179" s="51"/>
    </row>
    <row r="180" spans="2:12" ht="65.25" customHeight="1">
      <c r="B180" s="317" t="s">
        <v>172</v>
      </c>
      <c r="C180" s="17"/>
      <c r="D180" s="186">
        <v>20000</v>
      </c>
      <c r="E180" s="186"/>
      <c r="F180" s="186"/>
      <c r="G180" s="187">
        <f>SUM(D180:F180)</f>
        <v>20000</v>
      </c>
      <c r="H180" s="188">
        <v>0</v>
      </c>
      <c r="I180" s="313">
        <f>7002+23498</f>
        <v>30500</v>
      </c>
      <c r="J180" s="313">
        <v>0</v>
      </c>
      <c r="K180" s="318"/>
      <c r="L180" s="51"/>
    </row>
    <row r="181" spans="2:12" ht="21.75" customHeight="1">
      <c r="B181" s="7"/>
      <c r="C181" s="319" t="s">
        <v>173</v>
      </c>
      <c r="D181" s="320">
        <f>SUM(D176:D180)</f>
        <v>202934.52000000002</v>
      </c>
      <c r="E181" s="320">
        <f aca="true" t="shared" si="16" ref="E181:J181">SUM(E176:E180)</f>
        <v>145000</v>
      </c>
      <c r="F181" s="320">
        <f t="shared" si="16"/>
        <v>87700</v>
      </c>
      <c r="G181" s="320">
        <f t="shared" si="16"/>
        <v>435634.52</v>
      </c>
      <c r="H181" s="320">
        <f t="shared" si="16"/>
        <v>0</v>
      </c>
      <c r="I181" s="320">
        <f t="shared" si="16"/>
        <v>434290.71</v>
      </c>
      <c r="J181" s="320">
        <f t="shared" si="16"/>
        <v>0</v>
      </c>
      <c r="K181" s="17"/>
      <c r="L181" s="4"/>
    </row>
    <row r="182" spans="2:12" ht="15.75" customHeight="1">
      <c r="B182" s="7"/>
      <c r="C182" s="13"/>
      <c r="D182" s="22"/>
      <c r="E182" s="22"/>
      <c r="F182" s="22"/>
      <c r="G182" s="22"/>
      <c r="H182" s="22"/>
      <c r="I182" s="12"/>
      <c r="J182" s="12"/>
      <c r="K182" s="13"/>
      <c r="L182" s="4"/>
    </row>
    <row r="183" spans="2:14" ht="15.75" customHeight="1">
      <c r="B183" s="7"/>
      <c r="C183" s="13"/>
      <c r="D183" s="22"/>
      <c r="E183" s="22"/>
      <c r="F183" s="22"/>
      <c r="G183" s="22"/>
      <c r="H183" s="22"/>
      <c r="I183" s="176"/>
      <c r="J183" s="176"/>
      <c r="K183" s="13"/>
      <c r="L183" s="4"/>
      <c r="N183" s="208"/>
    </row>
    <row r="184" spans="2:12" ht="15.75" customHeight="1">
      <c r="B184" s="7"/>
      <c r="C184" s="13"/>
      <c r="D184" s="22"/>
      <c r="E184" s="22"/>
      <c r="F184" s="22"/>
      <c r="G184" s="22"/>
      <c r="H184" s="22"/>
      <c r="I184" s="12"/>
      <c r="J184" s="12"/>
      <c r="K184" s="13"/>
      <c r="L184" s="4"/>
    </row>
    <row r="185" spans="2:12" ht="15.75" customHeight="1">
      <c r="B185" s="7"/>
      <c r="C185" s="13"/>
      <c r="D185" s="22"/>
      <c r="E185" s="22"/>
      <c r="F185" s="22"/>
      <c r="G185" s="22"/>
      <c r="H185" s="22"/>
      <c r="I185" s="12"/>
      <c r="J185" s="12"/>
      <c r="K185" s="13"/>
      <c r="L185" s="4"/>
    </row>
    <row r="186" spans="2:14" ht="15.75" customHeight="1">
      <c r="B186" s="7"/>
      <c r="C186" s="13"/>
      <c r="D186" s="22"/>
      <c r="E186" s="22"/>
      <c r="F186" s="22"/>
      <c r="G186" s="22"/>
      <c r="H186" s="22"/>
      <c r="I186" s="12"/>
      <c r="J186" s="12"/>
      <c r="K186" s="13"/>
      <c r="L186" s="4"/>
      <c r="N186" s="207"/>
    </row>
    <row r="187" spans="2:12" ht="15.75" customHeight="1">
      <c r="B187" s="7"/>
      <c r="C187" s="13"/>
      <c r="D187" s="22"/>
      <c r="E187" s="22"/>
      <c r="F187" s="22"/>
      <c r="G187" s="22"/>
      <c r="H187" s="22"/>
      <c r="I187" s="12"/>
      <c r="J187" s="12"/>
      <c r="K187" s="13"/>
      <c r="L187" s="4"/>
    </row>
    <row r="188" spans="2:12" ht="15.75" customHeight="1" thickBot="1">
      <c r="B188" s="7"/>
      <c r="C188" s="13"/>
      <c r="D188" s="22"/>
      <c r="E188" s="22"/>
      <c r="F188" s="22"/>
      <c r="G188" s="22"/>
      <c r="H188" s="22"/>
      <c r="I188" s="12"/>
      <c r="J188" s="12"/>
      <c r="K188" s="13"/>
      <c r="L188" s="4"/>
    </row>
    <row r="189" spans="2:11" ht="15.75">
      <c r="B189" s="7"/>
      <c r="C189" s="228" t="s">
        <v>174</v>
      </c>
      <c r="D189" s="229"/>
      <c r="E189" s="229"/>
      <c r="F189" s="229"/>
      <c r="G189" s="230"/>
      <c r="H189" s="16"/>
      <c r="I189" s="173"/>
      <c r="J189" s="173"/>
      <c r="K189" s="16"/>
    </row>
    <row r="190" spans="2:14" ht="40.5" customHeight="1">
      <c r="B190" s="7"/>
      <c r="C190" s="250"/>
      <c r="D190" s="120" t="s">
        <v>175</v>
      </c>
      <c r="E190" s="120" t="s">
        <v>176</v>
      </c>
      <c r="F190" s="120" t="s">
        <v>177</v>
      </c>
      <c r="G190" s="252" t="s">
        <v>9</v>
      </c>
      <c r="H190" s="13"/>
      <c r="I190" s="231"/>
      <c r="J190" s="180"/>
      <c r="K190" s="216"/>
      <c r="N190" s="167"/>
    </row>
    <row r="191" spans="2:15" ht="24.75" customHeight="1">
      <c r="B191" s="7"/>
      <c r="C191" s="251"/>
      <c r="D191" s="111" t="str">
        <f>D13</f>
        <v>UNDP</v>
      </c>
      <c r="E191" s="111" t="str">
        <f>E13</f>
        <v>UNICEF</v>
      </c>
      <c r="F191" s="111" t="str">
        <f>F13</f>
        <v>UNWOMEN</v>
      </c>
      <c r="G191" s="253"/>
      <c r="H191" s="13"/>
      <c r="I191" s="232"/>
      <c r="J191" s="180" t="s">
        <v>586</v>
      </c>
      <c r="K191" s="214"/>
      <c r="O191" s="168"/>
    </row>
    <row r="192" spans="2:15" ht="41.25" customHeight="1">
      <c r="B192" s="23"/>
      <c r="C192" s="121" t="s">
        <v>178</v>
      </c>
      <c r="D192" s="99">
        <f>SUM(D21,D27,D37,D47,D59,D69,D79,D89,D101,D111,D121,D131,D143,D153,D163,D173,D176,D177,D178,D180,D179)</f>
        <v>794392.52</v>
      </c>
      <c r="E192" s="99">
        <f>SUM(E21,E27,E37,E47,E59,E69,E79,E89,E101,E111,E121,E131,E143,E153,E163,E173,E176,E177,E178,E180)</f>
        <v>700934.58</v>
      </c>
      <c r="F192" s="99">
        <f>SUM(F21,F27,F37,F47,F59,F69,F79,F89,F101,F111,F121,F131,F143,F153,F163,F173,F176,F177,F178,F180)</f>
        <v>373831.78</v>
      </c>
      <c r="G192" s="122">
        <f>SUM(D192:F192)</f>
        <v>1869158.8800000001</v>
      </c>
      <c r="H192" s="13"/>
      <c r="I192" s="203">
        <f>SUM(I181,I27,I21)</f>
        <v>1851699.5</v>
      </c>
      <c r="J192" s="203"/>
      <c r="K192" s="211"/>
      <c r="L192" s="202"/>
      <c r="O192" s="168"/>
    </row>
    <row r="193" spans="2:11" ht="51.75" customHeight="1">
      <c r="B193" s="5"/>
      <c r="C193" s="121" t="s">
        <v>179</v>
      </c>
      <c r="D193" s="99">
        <f>D192*0.07</f>
        <v>55607.47640000001</v>
      </c>
      <c r="E193" s="99">
        <f>E192*0.07</f>
        <v>49065.420600000005</v>
      </c>
      <c r="F193" s="99">
        <f>F192*0.07</f>
        <v>26168.224600000005</v>
      </c>
      <c r="G193" s="122">
        <f>G192*0.07</f>
        <v>130841.12160000003</v>
      </c>
      <c r="H193" s="5"/>
      <c r="I193" s="204">
        <f>54583.04+26168.23+49064.1-35.11</f>
        <v>129780.26</v>
      </c>
      <c r="J193" s="212">
        <f>18468.96+20.18+31.1</f>
        <v>18520.239999999998</v>
      </c>
      <c r="K193" s="217">
        <f>J193/G194</f>
        <v>0.009260119992591903</v>
      </c>
    </row>
    <row r="194" spans="2:15" ht="51.75" customHeight="1" thickBot="1">
      <c r="B194" s="5"/>
      <c r="C194" s="31" t="s">
        <v>9</v>
      </c>
      <c r="D194" s="104">
        <f>SUM(D192:D193)</f>
        <v>849999.9964000001</v>
      </c>
      <c r="E194" s="104">
        <f>SUM(E192:E193)</f>
        <v>750000.0005999999</v>
      </c>
      <c r="F194" s="104">
        <f>SUM(F192:F193)</f>
        <v>400000.00460000004</v>
      </c>
      <c r="G194" s="123">
        <f>SUM(G192:G193)</f>
        <v>2000000.0016</v>
      </c>
      <c r="H194" s="5"/>
      <c r="I194" s="205">
        <f>SUM(I192:I193)</f>
        <v>1981479.76</v>
      </c>
      <c r="J194" s="206"/>
      <c r="K194" s="213"/>
      <c r="L194" s="202"/>
      <c r="N194" s="167"/>
      <c r="O194" s="168"/>
    </row>
    <row r="195" spans="2:15" ht="42" customHeight="1">
      <c r="B195" s="5"/>
      <c r="I195" s="169"/>
      <c r="J195" s="169"/>
      <c r="K195" s="215"/>
      <c r="L195" s="2"/>
      <c r="N195" s="167"/>
      <c r="O195" s="168"/>
    </row>
    <row r="196" spans="2:15" s="39" customFormat="1" ht="29.25" customHeight="1" thickBot="1">
      <c r="B196" s="13"/>
      <c r="C196" s="32"/>
      <c r="D196" s="33"/>
      <c r="E196" s="33"/>
      <c r="F196" s="33"/>
      <c r="G196" s="33"/>
      <c r="H196" s="33"/>
      <c r="I196" s="174"/>
      <c r="J196" s="174"/>
      <c r="K196" s="216"/>
      <c r="L196" s="213"/>
      <c r="O196" s="210"/>
    </row>
    <row r="197" spans="2:15" ht="23.25" customHeight="1">
      <c r="B197" s="2"/>
      <c r="C197" s="244" t="s">
        <v>180</v>
      </c>
      <c r="D197" s="245"/>
      <c r="E197" s="246"/>
      <c r="F197" s="246"/>
      <c r="G197" s="246"/>
      <c r="H197" s="247"/>
      <c r="I197" s="175"/>
      <c r="J197" s="223"/>
      <c r="K197" s="213"/>
      <c r="O197" s="167"/>
    </row>
    <row r="198" spans="2:12" ht="41.25" customHeight="1">
      <c r="B198" s="2"/>
      <c r="C198" s="100"/>
      <c r="D198" s="101" t="s">
        <v>175</v>
      </c>
      <c r="E198" s="101" t="s">
        <v>176</v>
      </c>
      <c r="F198" s="101" t="s">
        <v>177</v>
      </c>
      <c r="G198" s="254" t="s">
        <v>9</v>
      </c>
      <c r="H198" s="256" t="s">
        <v>181</v>
      </c>
      <c r="I198" s="175"/>
      <c r="J198" s="175"/>
      <c r="K198" s="213"/>
      <c r="L198" s="202"/>
    </row>
    <row r="199" spans="2:12" ht="27.75" customHeight="1">
      <c r="B199" s="2"/>
      <c r="C199" s="100"/>
      <c r="D199" s="101" t="str">
        <f>D13</f>
        <v>UNDP</v>
      </c>
      <c r="E199" s="101" t="str">
        <f>E13</f>
        <v>UNICEF</v>
      </c>
      <c r="F199" s="101" t="str">
        <f>F13</f>
        <v>UNWOMEN</v>
      </c>
      <c r="G199" s="255"/>
      <c r="H199" s="257"/>
      <c r="I199" s="175"/>
      <c r="J199" s="223"/>
      <c r="K199" s="220"/>
      <c r="L199" s="202"/>
    </row>
    <row r="200" spans="2:11" ht="55.5" customHeight="1">
      <c r="B200" s="2"/>
      <c r="C200" s="30" t="s">
        <v>182</v>
      </c>
      <c r="D200" s="102">
        <f>SUM(D192:D193)*H200</f>
        <v>594999.99748</v>
      </c>
      <c r="E200" s="103">
        <f>SUM(E192:E193)*H200</f>
        <v>525000.0004199999</v>
      </c>
      <c r="F200" s="103">
        <f>SUM(F192:F193)*H200</f>
        <v>280000.00322</v>
      </c>
      <c r="G200" s="103">
        <f>SUM(D200:F200)</f>
        <v>1400000.00112</v>
      </c>
      <c r="H200" s="138">
        <v>0.7</v>
      </c>
      <c r="I200" s="177"/>
      <c r="J200" s="224"/>
      <c r="K200" s="213"/>
    </row>
    <row r="201" spans="2:12" ht="57.75" customHeight="1">
      <c r="B201" s="243"/>
      <c r="C201" s="125" t="s">
        <v>183</v>
      </c>
      <c r="D201" s="126">
        <f>SUM(D192:D193)*H201</f>
        <v>254999.99892</v>
      </c>
      <c r="E201" s="127">
        <f>SUM(E192:E193)*H201</f>
        <v>225000.00017999997</v>
      </c>
      <c r="F201" s="127">
        <f>SUM(F192:F193)*H201</f>
        <v>120000.00138</v>
      </c>
      <c r="G201" s="127">
        <f>SUM(D201:F201)</f>
        <v>600000.00048</v>
      </c>
      <c r="H201" s="139">
        <v>0.3</v>
      </c>
      <c r="I201" s="177"/>
      <c r="J201" s="177"/>
      <c r="K201" s="221"/>
      <c r="L201" s="222"/>
    </row>
    <row r="202" spans="2:11" ht="57.75" customHeight="1">
      <c r="B202" s="243"/>
      <c r="C202" s="125" t="s">
        <v>184</v>
      </c>
      <c r="D202" s="141">
        <f>D194*$H$202</f>
        <v>0</v>
      </c>
      <c r="E202" s="141">
        <f>E194*$H$202</f>
        <v>0</v>
      </c>
      <c r="F202" s="141">
        <f>F194*$H$202</f>
        <v>0</v>
      </c>
      <c r="G202" s="127">
        <f>SUM(D202:F202)</f>
        <v>0</v>
      </c>
      <c r="H202" s="140">
        <v>0</v>
      </c>
      <c r="I202" s="177"/>
      <c r="J202" s="177"/>
      <c r="K202" s="221"/>
    </row>
    <row r="203" spans="2:12" ht="38.25" customHeight="1" thickBot="1">
      <c r="B203" s="243"/>
      <c r="C203" s="31" t="s">
        <v>185</v>
      </c>
      <c r="D203" s="104">
        <f>SUM(D200:D202)</f>
        <v>849999.9964000001</v>
      </c>
      <c r="E203" s="104">
        <f>SUM(E200:E202)</f>
        <v>750000.0005999999</v>
      </c>
      <c r="F203" s="104">
        <f>SUM(F200:F202)</f>
        <v>400000.0046</v>
      </c>
      <c r="G203" s="104">
        <f>SUM(G200:G202)</f>
        <v>2000000.0016</v>
      </c>
      <c r="H203" s="105">
        <f>SUM(H200:H202)</f>
        <v>1</v>
      </c>
      <c r="I203" s="178"/>
      <c r="J203" s="178"/>
      <c r="K203" s="40"/>
      <c r="L203" s="221"/>
    </row>
    <row r="204" spans="2:11" ht="21.75" customHeight="1" thickBot="1">
      <c r="B204" s="243"/>
      <c r="C204" s="3"/>
      <c r="D204" s="8"/>
      <c r="E204" s="8"/>
      <c r="F204" s="8"/>
      <c r="G204" s="8"/>
      <c r="H204" s="8"/>
      <c r="I204" s="174"/>
      <c r="J204" s="174"/>
      <c r="K204" s="40"/>
    </row>
    <row r="205" spans="2:11" ht="49.5" customHeight="1">
      <c r="B205" s="243"/>
      <c r="C205" s="106" t="s">
        <v>186</v>
      </c>
      <c r="D205" s="179">
        <v>700306.2</v>
      </c>
      <c r="E205" s="33"/>
      <c r="F205" s="33"/>
      <c r="G205" s="33"/>
      <c r="H205" s="8"/>
      <c r="I205" s="174"/>
      <c r="J205" s="174"/>
      <c r="K205" s="40"/>
    </row>
    <row r="206" spans="2:11" ht="28.5" customHeight="1">
      <c r="B206" s="243"/>
      <c r="C206" s="107" t="s">
        <v>187</v>
      </c>
      <c r="D206" s="108">
        <v>0.35</v>
      </c>
      <c r="E206" s="44"/>
      <c r="F206" s="44"/>
      <c r="G206" s="44"/>
      <c r="I206" s="169"/>
      <c r="J206" s="169"/>
      <c r="K206" s="222"/>
    </row>
    <row r="207" spans="2:11" ht="28.5" customHeight="1">
      <c r="B207" s="243"/>
      <c r="C207" s="258"/>
      <c r="D207" s="259"/>
      <c r="E207" s="45"/>
      <c r="F207" s="45"/>
      <c r="G207" s="45"/>
      <c r="I207" s="169"/>
      <c r="J207" s="169"/>
      <c r="K207" s="222"/>
    </row>
    <row r="208" spans="2:11" ht="28.5" customHeight="1">
      <c r="B208" s="243"/>
      <c r="C208" s="107" t="s">
        <v>188</v>
      </c>
      <c r="D208" s="109">
        <f>SUM(D178:F180)</f>
        <v>100294</v>
      </c>
      <c r="E208" s="46"/>
      <c r="F208" s="46"/>
      <c r="G208" s="46"/>
      <c r="I208" s="169"/>
      <c r="J208" s="169"/>
      <c r="K208" s="40"/>
    </row>
    <row r="209" spans="2:11" ht="23.25" customHeight="1">
      <c r="B209" s="243"/>
      <c r="C209" s="107" t="s">
        <v>189</v>
      </c>
      <c r="D209" s="108">
        <f>D208/G192</f>
        <v>0.05365728995707417</v>
      </c>
      <c r="E209" s="46"/>
      <c r="F209" s="46"/>
      <c r="G209" s="46"/>
      <c r="I209" s="169"/>
      <c r="J209" s="169"/>
      <c r="K209" s="40"/>
    </row>
    <row r="210" spans="2:11" ht="66.75" customHeight="1" thickBot="1">
      <c r="B210" s="243"/>
      <c r="C210" s="248" t="s">
        <v>190</v>
      </c>
      <c r="D210" s="249"/>
      <c r="E210" s="34"/>
      <c r="F210" s="34"/>
      <c r="G210" s="34"/>
      <c r="H210" s="40"/>
      <c r="I210" s="169"/>
      <c r="J210" s="169"/>
      <c r="K210" s="221"/>
    </row>
    <row r="211" spans="2:10" ht="55.5" customHeight="1">
      <c r="B211" s="243"/>
      <c r="I211" s="169"/>
      <c r="J211" s="169"/>
    </row>
    <row r="212" spans="2:14" ht="42.75" customHeight="1">
      <c r="B212" s="243"/>
      <c r="C212" s="225" t="s">
        <v>583</v>
      </c>
      <c r="D212" s="225"/>
      <c r="E212" s="225"/>
      <c r="F212" s="225"/>
      <c r="G212" s="225"/>
      <c r="H212" s="225"/>
      <c r="I212" s="225"/>
      <c r="J212" s="225"/>
      <c r="K212" s="225"/>
      <c r="L212" s="225"/>
      <c r="M212" s="225"/>
      <c r="N212" s="225"/>
    </row>
    <row r="213" spans="2:11" ht="21.75" customHeight="1">
      <c r="B213" s="243"/>
      <c r="I213" s="169"/>
      <c r="J213" s="169"/>
      <c r="K213" s="40"/>
    </row>
    <row r="214" spans="1:10" ht="21.75" customHeight="1">
      <c r="A214" s="40"/>
      <c r="B214" s="243"/>
      <c r="I214" s="169"/>
      <c r="J214" s="169"/>
    </row>
    <row r="215" spans="1:11" s="40" customFormat="1" ht="23.25" customHeight="1">
      <c r="A215" s="38"/>
      <c r="B215" s="243"/>
      <c r="C215" s="38"/>
      <c r="D215" s="38"/>
      <c r="E215" s="38"/>
      <c r="F215" s="38"/>
      <c r="G215" s="38"/>
      <c r="H215" s="38"/>
      <c r="I215" s="169"/>
      <c r="J215" s="169"/>
      <c r="K215" s="38"/>
    </row>
    <row r="216" spans="9:10" ht="23.25" customHeight="1">
      <c r="I216" s="169"/>
      <c r="J216" s="169"/>
    </row>
    <row r="217" spans="9:10" ht="21.75" customHeight="1">
      <c r="I217" s="169"/>
      <c r="J217" s="169"/>
    </row>
    <row r="218" spans="9:10" ht="16.5" customHeight="1">
      <c r="I218" s="169"/>
      <c r="J218" s="169"/>
    </row>
    <row r="219" spans="9:10" ht="29.25" customHeight="1">
      <c r="I219" s="169"/>
      <c r="J219" s="169"/>
    </row>
    <row r="220" spans="9:10" ht="24.75" customHeight="1">
      <c r="I220" s="169"/>
      <c r="J220" s="169"/>
    </row>
    <row r="221" spans="9:10" ht="33" customHeight="1">
      <c r="I221" s="169"/>
      <c r="J221" s="169"/>
    </row>
    <row r="222" spans="9:10" ht="15">
      <c r="I222" s="169"/>
      <c r="J222" s="169"/>
    </row>
    <row r="223" spans="9:10" ht="15" customHeight="1">
      <c r="I223" s="169"/>
      <c r="J223" s="169"/>
    </row>
    <row r="224" spans="9:10" ht="25.5" customHeight="1">
      <c r="I224" s="169"/>
      <c r="J224" s="169"/>
    </row>
    <row r="225" spans="9:10" ht="15">
      <c r="I225" s="169"/>
      <c r="J225" s="169"/>
    </row>
    <row r="226" spans="9:10" ht="15">
      <c r="I226" s="169"/>
      <c r="J226" s="169"/>
    </row>
    <row r="227" spans="9:10" ht="15">
      <c r="I227" s="169"/>
      <c r="J227" s="169"/>
    </row>
    <row r="228" spans="9:10" ht="15">
      <c r="I228" s="169"/>
      <c r="J228" s="169"/>
    </row>
    <row r="229" spans="9:10" ht="15">
      <c r="I229" s="169"/>
      <c r="J229" s="169"/>
    </row>
    <row r="230" spans="9:10" ht="15">
      <c r="I230" s="169"/>
      <c r="J230" s="169"/>
    </row>
    <row r="231" spans="9:10" ht="15">
      <c r="I231" s="169"/>
      <c r="J231" s="169"/>
    </row>
    <row r="232" spans="9:10" ht="15">
      <c r="I232" s="169"/>
      <c r="J232" s="169"/>
    </row>
    <row r="233" spans="9:10" ht="15">
      <c r="I233" s="169"/>
      <c r="J233" s="169"/>
    </row>
    <row r="234" spans="9:10" ht="15">
      <c r="I234" s="169"/>
      <c r="J234" s="169"/>
    </row>
    <row r="235" spans="9:10" ht="15">
      <c r="I235" s="169"/>
      <c r="J235" s="169"/>
    </row>
    <row r="236" spans="9:10" ht="15">
      <c r="I236" s="169"/>
      <c r="J236" s="169"/>
    </row>
    <row r="237" spans="9:10" ht="15">
      <c r="I237" s="169"/>
      <c r="J237" s="169"/>
    </row>
    <row r="238" spans="9:10" ht="15">
      <c r="I238" s="169"/>
      <c r="J238" s="169"/>
    </row>
    <row r="239" spans="9:10" ht="15">
      <c r="I239" s="169"/>
      <c r="J239" s="169"/>
    </row>
    <row r="240" spans="9:10" ht="15">
      <c r="I240" s="169"/>
      <c r="J240" s="169"/>
    </row>
    <row r="241" spans="9:10" ht="15">
      <c r="I241" s="169"/>
      <c r="J241" s="169"/>
    </row>
    <row r="242" spans="9:10" ht="15">
      <c r="I242" s="169"/>
      <c r="J242" s="169"/>
    </row>
    <row r="243" spans="9:10" ht="15">
      <c r="I243" s="169"/>
      <c r="J243" s="169"/>
    </row>
    <row r="244" spans="9:10" ht="15">
      <c r="I244" s="169"/>
      <c r="J244" s="169"/>
    </row>
    <row r="245" spans="9:10" ht="15">
      <c r="I245" s="169"/>
      <c r="J245" s="169"/>
    </row>
    <row r="246" spans="9:10" ht="15">
      <c r="I246" s="169"/>
      <c r="J246" s="169"/>
    </row>
    <row r="247" spans="9:10" ht="15">
      <c r="I247" s="169"/>
      <c r="J247" s="169"/>
    </row>
    <row r="248" spans="9:10" ht="15">
      <c r="I248" s="169"/>
      <c r="J248" s="169"/>
    </row>
    <row r="249" spans="9:10" ht="15">
      <c r="I249" s="169"/>
      <c r="J249" s="169"/>
    </row>
    <row r="250" spans="9:10" ht="15">
      <c r="I250" s="169"/>
      <c r="J250" s="169"/>
    </row>
    <row r="251" spans="9:10" ht="15">
      <c r="I251" s="169"/>
      <c r="J251" s="169"/>
    </row>
    <row r="252" spans="9:10" ht="15">
      <c r="I252" s="169"/>
      <c r="J252" s="169"/>
    </row>
    <row r="253" spans="9:10" ht="15">
      <c r="I253" s="169"/>
      <c r="J253" s="169"/>
    </row>
    <row r="254" spans="9:10" ht="15">
      <c r="I254" s="169"/>
      <c r="J254" s="169"/>
    </row>
    <row r="255" spans="9:10" ht="15">
      <c r="I255" s="169"/>
      <c r="J255" s="169"/>
    </row>
    <row r="256" spans="9:10" ht="15">
      <c r="I256" s="169"/>
      <c r="J256" s="169"/>
    </row>
    <row r="257" spans="9:10" ht="15">
      <c r="I257" s="169"/>
      <c r="J257" s="169"/>
    </row>
    <row r="258" spans="9:10" ht="15">
      <c r="I258" s="169"/>
      <c r="J258" s="169"/>
    </row>
    <row r="259" spans="9:10" ht="15">
      <c r="I259" s="169"/>
      <c r="J259" s="169"/>
    </row>
    <row r="260" spans="9:10" ht="15">
      <c r="I260" s="169"/>
      <c r="J260" s="169"/>
    </row>
    <row r="261" spans="9:10" ht="15">
      <c r="I261" s="169"/>
      <c r="J261" s="169"/>
    </row>
    <row r="262" spans="9:10" ht="15">
      <c r="I262" s="169"/>
      <c r="J262" s="169"/>
    </row>
    <row r="263" spans="9:10" ht="15">
      <c r="I263" s="169"/>
      <c r="J263" s="169"/>
    </row>
    <row r="264" spans="9:10" ht="15">
      <c r="I264" s="169"/>
      <c r="J264" s="169"/>
    </row>
    <row r="265" spans="9:10" ht="15">
      <c r="I265" s="169"/>
      <c r="J265" s="169"/>
    </row>
    <row r="266" spans="9:10" ht="15">
      <c r="I266" s="169"/>
      <c r="J266" s="169"/>
    </row>
    <row r="267" spans="9:10" ht="15">
      <c r="I267" s="169"/>
      <c r="J267" s="169"/>
    </row>
    <row r="268" spans="9:10" ht="15">
      <c r="I268" s="169"/>
      <c r="J268" s="169"/>
    </row>
    <row r="269" spans="9:10" ht="15">
      <c r="I269" s="169"/>
      <c r="J269" s="169"/>
    </row>
    <row r="270" spans="9:10" ht="15">
      <c r="I270" s="169"/>
      <c r="J270" s="169"/>
    </row>
    <row r="271" spans="9:10" ht="15">
      <c r="I271" s="169"/>
      <c r="J271" s="169"/>
    </row>
    <row r="272" spans="9:10" ht="15">
      <c r="I272" s="169"/>
      <c r="J272" s="169"/>
    </row>
    <row r="273" spans="9:10" ht="15">
      <c r="I273" s="169"/>
      <c r="J273" s="169"/>
    </row>
    <row r="274" spans="9:10" ht="15">
      <c r="I274" s="169"/>
      <c r="J274" s="169"/>
    </row>
    <row r="275" spans="9:10" ht="15">
      <c r="I275" s="169"/>
      <c r="J275" s="169"/>
    </row>
    <row r="276" spans="9:10" ht="15">
      <c r="I276" s="169"/>
      <c r="J276" s="169"/>
    </row>
    <row r="277" spans="9:10" ht="15">
      <c r="I277" s="169"/>
      <c r="J277" s="169"/>
    </row>
    <row r="278" spans="9:10" ht="15">
      <c r="I278" s="169"/>
      <c r="J278" s="169"/>
    </row>
    <row r="279" spans="9:10" ht="15">
      <c r="I279" s="169"/>
      <c r="J279" s="169"/>
    </row>
    <row r="280" spans="9:10" ht="15">
      <c r="I280" s="169"/>
      <c r="J280" s="169"/>
    </row>
    <row r="281" spans="9:10" ht="15">
      <c r="I281" s="169"/>
      <c r="J281" s="169"/>
    </row>
    <row r="282" spans="9:10" ht="15">
      <c r="I282" s="169"/>
      <c r="J282" s="169"/>
    </row>
    <row r="283" spans="9:10" ht="15">
      <c r="I283" s="169"/>
      <c r="J283" s="169"/>
    </row>
    <row r="284" spans="9:10" ht="15">
      <c r="I284" s="169"/>
      <c r="J284" s="169"/>
    </row>
    <row r="285" spans="9:10" ht="15">
      <c r="I285" s="169"/>
      <c r="J285" s="169"/>
    </row>
    <row r="286" spans="9:10" ht="15">
      <c r="I286" s="169"/>
      <c r="J286" s="169"/>
    </row>
    <row r="287" spans="9:10" ht="15">
      <c r="I287" s="169"/>
      <c r="J287" s="169"/>
    </row>
    <row r="288" spans="9:10" ht="15">
      <c r="I288" s="169"/>
      <c r="J288" s="169"/>
    </row>
    <row r="289" spans="9:10" ht="15">
      <c r="I289" s="169"/>
      <c r="J289" s="169"/>
    </row>
    <row r="290" spans="9:10" ht="15">
      <c r="I290" s="169"/>
      <c r="J290" s="169"/>
    </row>
    <row r="291" spans="9:10" ht="15">
      <c r="I291" s="169"/>
      <c r="J291" s="169"/>
    </row>
    <row r="292" spans="9:10" ht="15">
      <c r="I292" s="169"/>
      <c r="J292" s="169"/>
    </row>
    <row r="293" spans="9:10" ht="15">
      <c r="I293" s="169"/>
      <c r="J293" s="169"/>
    </row>
    <row r="294" spans="9:10" ht="15">
      <c r="I294" s="169"/>
      <c r="J294" s="169"/>
    </row>
    <row r="295" spans="9:10" ht="15">
      <c r="I295" s="169"/>
      <c r="J295" s="169"/>
    </row>
    <row r="296" spans="9:10" ht="15">
      <c r="I296" s="169"/>
      <c r="J296" s="169"/>
    </row>
    <row r="297" spans="9:10" ht="15">
      <c r="I297" s="169"/>
      <c r="J297" s="169"/>
    </row>
    <row r="298" spans="9:10" ht="15">
      <c r="I298" s="169"/>
      <c r="J298" s="169"/>
    </row>
    <row r="299" spans="9:10" ht="15">
      <c r="I299" s="169"/>
      <c r="J299" s="169"/>
    </row>
    <row r="300" spans="9:10" ht="15">
      <c r="I300" s="169"/>
      <c r="J300" s="169"/>
    </row>
    <row r="301" spans="9:10" ht="15">
      <c r="I301" s="169"/>
      <c r="J301" s="169"/>
    </row>
    <row r="302" spans="9:10" ht="15">
      <c r="I302" s="169"/>
      <c r="J302" s="169"/>
    </row>
    <row r="303" spans="9:10" ht="15">
      <c r="I303" s="169"/>
      <c r="J303" s="169"/>
    </row>
    <row r="304" spans="9:10" ht="15">
      <c r="I304" s="169"/>
      <c r="J304" s="169"/>
    </row>
    <row r="305" spans="9:10" ht="15">
      <c r="I305" s="169"/>
      <c r="J305" s="169"/>
    </row>
    <row r="306" spans="9:10" ht="15">
      <c r="I306" s="169"/>
      <c r="J306" s="169"/>
    </row>
    <row r="307" spans="9:10" ht="15">
      <c r="I307" s="169"/>
      <c r="J307" s="169"/>
    </row>
    <row r="308" spans="9:10" ht="15">
      <c r="I308" s="169"/>
      <c r="J308" s="169"/>
    </row>
    <row r="309" spans="9:10" ht="15">
      <c r="I309" s="169"/>
      <c r="J309" s="169"/>
    </row>
    <row r="310" spans="9:10" ht="15">
      <c r="I310" s="169"/>
      <c r="J310" s="169"/>
    </row>
    <row r="311" spans="9:10" ht="15">
      <c r="I311" s="169"/>
      <c r="J311" s="169"/>
    </row>
    <row r="312" spans="9:10" ht="15">
      <c r="I312" s="169"/>
      <c r="J312" s="169"/>
    </row>
    <row r="313" spans="9:10" ht="15">
      <c r="I313" s="169"/>
      <c r="J313" s="169"/>
    </row>
    <row r="314" spans="9:10" ht="15">
      <c r="I314" s="169"/>
      <c r="J314" s="169"/>
    </row>
    <row r="315" spans="9:10" ht="15">
      <c r="I315" s="169"/>
      <c r="J315" s="169"/>
    </row>
    <row r="316" spans="9:10" ht="15">
      <c r="I316" s="169"/>
      <c r="J316" s="169"/>
    </row>
    <row r="317" spans="9:10" ht="15">
      <c r="I317" s="169"/>
      <c r="J317" s="169"/>
    </row>
    <row r="318" spans="9:10" ht="15">
      <c r="I318" s="169"/>
      <c r="J318" s="169"/>
    </row>
    <row r="319" spans="9:10" ht="15">
      <c r="I319" s="169"/>
      <c r="J319" s="169"/>
    </row>
    <row r="320" spans="9:10" ht="15">
      <c r="I320" s="169"/>
      <c r="J320" s="169"/>
    </row>
    <row r="321" spans="9:10" ht="15">
      <c r="I321" s="169"/>
      <c r="J321" s="169"/>
    </row>
    <row r="322" spans="9:10" ht="15">
      <c r="I322" s="169"/>
      <c r="J322" s="169"/>
    </row>
    <row r="323" spans="9:10" ht="15">
      <c r="I323" s="169"/>
      <c r="J323" s="169"/>
    </row>
    <row r="324" spans="9:10" ht="15">
      <c r="I324" s="169"/>
      <c r="J324" s="169"/>
    </row>
    <row r="325" spans="9:10" ht="15">
      <c r="I325" s="169"/>
      <c r="J325" s="169"/>
    </row>
    <row r="326" spans="9:10" ht="15">
      <c r="I326" s="169"/>
      <c r="J326" s="169"/>
    </row>
    <row r="327" spans="9:10" ht="15">
      <c r="I327" s="169"/>
      <c r="J327" s="169"/>
    </row>
    <row r="328" spans="9:10" ht="15">
      <c r="I328" s="169"/>
      <c r="J328" s="169"/>
    </row>
    <row r="329" spans="9:10" ht="15">
      <c r="I329" s="169"/>
      <c r="J329" s="169"/>
    </row>
    <row r="330" spans="9:10" ht="15">
      <c r="I330" s="169"/>
      <c r="J330" s="169"/>
    </row>
    <row r="331" spans="9:10" ht="15">
      <c r="I331" s="169"/>
      <c r="J331" s="169"/>
    </row>
    <row r="332" spans="9:10" ht="15">
      <c r="I332" s="169"/>
      <c r="J332" s="169"/>
    </row>
    <row r="333" spans="9:10" ht="15">
      <c r="I333" s="169"/>
      <c r="J333" s="169"/>
    </row>
    <row r="334" spans="9:10" ht="15">
      <c r="I334" s="169"/>
      <c r="J334" s="169"/>
    </row>
    <row r="335" spans="9:10" ht="15">
      <c r="I335" s="169"/>
      <c r="J335" s="169"/>
    </row>
    <row r="336" spans="9:10" ht="15">
      <c r="I336" s="169"/>
      <c r="J336" s="169"/>
    </row>
    <row r="337" spans="9:10" ht="15">
      <c r="I337" s="169"/>
      <c r="J337" s="169"/>
    </row>
    <row r="338" spans="9:10" ht="15">
      <c r="I338" s="169"/>
      <c r="J338" s="169"/>
    </row>
    <row r="339" spans="9:10" ht="15">
      <c r="I339" s="169"/>
      <c r="J339" s="169"/>
    </row>
    <row r="340" spans="9:10" ht="15">
      <c r="I340" s="169"/>
      <c r="J340" s="169"/>
    </row>
    <row r="341" spans="9:10" ht="15">
      <c r="I341" s="169"/>
      <c r="J341" s="169"/>
    </row>
    <row r="342" spans="9:10" ht="15">
      <c r="I342" s="169"/>
      <c r="J342" s="169"/>
    </row>
    <row r="343" spans="9:10" ht="15">
      <c r="I343" s="169"/>
      <c r="J343" s="169"/>
    </row>
    <row r="344" spans="9:10" ht="15">
      <c r="I344" s="169"/>
      <c r="J344" s="169"/>
    </row>
    <row r="345" spans="9:10" ht="15">
      <c r="I345" s="169"/>
      <c r="J345" s="169"/>
    </row>
    <row r="346" spans="9:10" ht="15">
      <c r="I346" s="169"/>
      <c r="J346" s="169"/>
    </row>
    <row r="347" spans="9:10" ht="15">
      <c r="I347" s="169"/>
      <c r="J347" s="169"/>
    </row>
    <row r="348" spans="9:10" ht="15">
      <c r="I348" s="169"/>
      <c r="J348" s="169"/>
    </row>
    <row r="349" spans="9:10" ht="15">
      <c r="I349" s="169"/>
      <c r="J349" s="169"/>
    </row>
    <row r="350" spans="9:10" ht="15">
      <c r="I350" s="169"/>
      <c r="J350" s="169"/>
    </row>
    <row r="351" spans="9:10" ht="15">
      <c r="I351" s="169"/>
      <c r="J351" s="169"/>
    </row>
    <row r="352" spans="9:10" ht="15">
      <c r="I352" s="169"/>
      <c r="J352" s="169"/>
    </row>
    <row r="353" spans="9:10" ht="15">
      <c r="I353" s="169"/>
      <c r="J353" s="169"/>
    </row>
    <row r="354" spans="9:10" ht="15">
      <c r="I354" s="169"/>
      <c r="J354" s="169"/>
    </row>
    <row r="355" spans="9:10" ht="15">
      <c r="I355" s="169"/>
      <c r="J355" s="169"/>
    </row>
    <row r="356" spans="9:10" ht="15">
      <c r="I356" s="169"/>
      <c r="J356" s="169"/>
    </row>
    <row r="357" spans="9:10" ht="15">
      <c r="I357" s="169"/>
      <c r="J357" s="169"/>
    </row>
    <row r="358" spans="9:10" ht="15">
      <c r="I358" s="169"/>
      <c r="J358" s="169"/>
    </row>
    <row r="359" spans="9:10" ht="15">
      <c r="I359" s="169"/>
      <c r="J359" s="169"/>
    </row>
    <row r="360" spans="9:10" ht="15">
      <c r="I360" s="169"/>
      <c r="J360" s="169"/>
    </row>
    <row r="361" spans="9:10" ht="15">
      <c r="I361" s="169"/>
      <c r="J361" s="169"/>
    </row>
    <row r="362" spans="9:10" ht="15">
      <c r="I362" s="169"/>
      <c r="J362" s="169"/>
    </row>
    <row r="363" spans="9:10" ht="15">
      <c r="I363" s="169"/>
      <c r="J363" s="169"/>
    </row>
    <row r="364" spans="9:10" ht="15">
      <c r="I364" s="169"/>
      <c r="J364" s="169"/>
    </row>
    <row r="365" spans="9:10" ht="15">
      <c r="I365" s="169"/>
      <c r="J365" s="169"/>
    </row>
    <row r="366" spans="9:10" ht="15">
      <c r="I366" s="169"/>
      <c r="J366" s="169"/>
    </row>
    <row r="367" spans="9:10" ht="15">
      <c r="I367" s="169"/>
      <c r="J367" s="169"/>
    </row>
    <row r="368" spans="9:10" ht="15">
      <c r="I368" s="169"/>
      <c r="J368" s="169"/>
    </row>
    <row r="369" spans="9:10" ht="15">
      <c r="I369" s="169"/>
      <c r="J369" s="169"/>
    </row>
    <row r="370" spans="9:10" ht="15">
      <c r="I370" s="169"/>
      <c r="J370" s="169"/>
    </row>
    <row r="371" spans="9:10" ht="15">
      <c r="I371" s="169"/>
      <c r="J371" s="169"/>
    </row>
    <row r="372" spans="9:10" ht="15">
      <c r="I372" s="169"/>
      <c r="J372" s="169"/>
    </row>
    <row r="373" spans="9:10" ht="15">
      <c r="I373" s="169"/>
      <c r="J373" s="169"/>
    </row>
    <row r="374" spans="9:10" ht="15">
      <c r="I374" s="169"/>
      <c r="J374" s="169"/>
    </row>
    <row r="375" spans="9:10" ht="15">
      <c r="I375" s="169"/>
      <c r="J375" s="169"/>
    </row>
    <row r="376" spans="9:10" ht="15">
      <c r="I376" s="169"/>
      <c r="J376" s="169"/>
    </row>
    <row r="377" spans="9:10" ht="15">
      <c r="I377" s="169"/>
      <c r="J377" s="169"/>
    </row>
    <row r="378" spans="9:10" ht="15">
      <c r="I378" s="169"/>
      <c r="J378" s="169"/>
    </row>
    <row r="379" spans="9:10" ht="15">
      <c r="I379" s="169"/>
      <c r="J379" s="169"/>
    </row>
    <row r="380" spans="9:10" ht="15">
      <c r="I380" s="169"/>
      <c r="J380" s="169"/>
    </row>
    <row r="381" spans="9:10" ht="15">
      <c r="I381" s="169"/>
      <c r="J381" s="169"/>
    </row>
    <row r="382" spans="9:10" ht="15">
      <c r="I382" s="169"/>
      <c r="J382" s="169"/>
    </row>
    <row r="383" spans="9:10" ht="15">
      <c r="I383" s="169"/>
      <c r="J383" s="169"/>
    </row>
    <row r="384" spans="9:10" ht="15">
      <c r="I384" s="169"/>
      <c r="J384" s="169"/>
    </row>
    <row r="385" spans="9:10" ht="15">
      <c r="I385" s="169"/>
      <c r="J385" s="169"/>
    </row>
    <row r="386" spans="9:10" ht="15">
      <c r="I386" s="169"/>
      <c r="J386" s="169"/>
    </row>
    <row r="387" spans="9:10" ht="15">
      <c r="I387" s="169"/>
      <c r="J387" s="169"/>
    </row>
    <row r="388" spans="9:10" ht="15">
      <c r="I388" s="169"/>
      <c r="J388" s="169"/>
    </row>
    <row r="389" spans="9:10" ht="15">
      <c r="I389" s="169"/>
      <c r="J389" s="169"/>
    </row>
    <row r="390" spans="9:10" ht="15">
      <c r="I390" s="169"/>
      <c r="J390" s="169"/>
    </row>
    <row r="391" spans="9:10" ht="15">
      <c r="I391" s="169"/>
      <c r="J391" s="169"/>
    </row>
    <row r="392" spans="9:10" ht="15">
      <c r="I392" s="169"/>
      <c r="J392" s="169"/>
    </row>
    <row r="393" spans="9:10" ht="15">
      <c r="I393" s="169"/>
      <c r="J393" s="169"/>
    </row>
    <row r="394" spans="9:10" ht="15">
      <c r="I394" s="169"/>
      <c r="J394" s="169"/>
    </row>
    <row r="395" spans="9:10" ht="15">
      <c r="I395" s="169"/>
      <c r="J395" s="169"/>
    </row>
    <row r="396" spans="9:10" ht="15">
      <c r="I396" s="169"/>
      <c r="J396" s="169"/>
    </row>
    <row r="397" spans="9:10" ht="15">
      <c r="I397" s="169"/>
      <c r="J397" s="169"/>
    </row>
    <row r="398" spans="9:10" ht="15">
      <c r="I398" s="169"/>
      <c r="J398" s="169"/>
    </row>
    <row r="399" spans="9:10" ht="15">
      <c r="I399" s="169"/>
      <c r="J399" s="169"/>
    </row>
    <row r="400" spans="9:10" ht="15">
      <c r="I400" s="169"/>
      <c r="J400" s="169"/>
    </row>
    <row r="401" spans="9:10" ht="15">
      <c r="I401" s="169"/>
      <c r="J401" s="169"/>
    </row>
    <row r="402" spans="9:10" ht="15">
      <c r="I402" s="169"/>
      <c r="J402" s="169"/>
    </row>
    <row r="403" spans="9:10" ht="15">
      <c r="I403" s="169"/>
      <c r="J403" s="169"/>
    </row>
    <row r="404" spans="9:10" ht="15">
      <c r="I404" s="169"/>
      <c r="J404" s="169"/>
    </row>
    <row r="405" spans="9:10" ht="15">
      <c r="I405" s="169"/>
      <c r="J405" s="169"/>
    </row>
    <row r="406" spans="9:10" ht="15">
      <c r="I406" s="169"/>
      <c r="J406" s="169"/>
    </row>
    <row r="407" spans="9:10" ht="15">
      <c r="I407" s="169"/>
      <c r="J407" s="169"/>
    </row>
    <row r="408" spans="9:10" ht="15">
      <c r="I408" s="169"/>
      <c r="J408" s="169"/>
    </row>
    <row r="409" spans="9:10" ht="15">
      <c r="I409" s="169"/>
      <c r="J409" s="169"/>
    </row>
    <row r="410" spans="9:10" ht="15">
      <c r="I410" s="169"/>
      <c r="J410" s="169"/>
    </row>
    <row r="411" spans="9:10" ht="15">
      <c r="I411" s="169"/>
      <c r="J411" s="169"/>
    </row>
    <row r="412" spans="9:10" ht="15">
      <c r="I412" s="169"/>
      <c r="J412" s="169"/>
    </row>
    <row r="413" spans="9:10" ht="15">
      <c r="I413" s="169"/>
      <c r="J413" s="169"/>
    </row>
    <row r="414" spans="9:10" ht="15">
      <c r="I414" s="169"/>
      <c r="J414" s="169"/>
    </row>
    <row r="415" spans="9:10" ht="15">
      <c r="I415" s="169"/>
      <c r="J415" s="169"/>
    </row>
    <row r="416" spans="9:10" ht="15">
      <c r="I416" s="169"/>
      <c r="J416" s="169"/>
    </row>
    <row r="417" spans="9:10" ht="15">
      <c r="I417" s="169"/>
      <c r="J417" s="169"/>
    </row>
    <row r="418" spans="9:10" ht="15">
      <c r="I418" s="169"/>
      <c r="J418" s="169"/>
    </row>
    <row r="419" spans="9:10" ht="15">
      <c r="I419" s="169"/>
      <c r="J419" s="169"/>
    </row>
    <row r="420" spans="9:10" ht="15">
      <c r="I420" s="169"/>
      <c r="J420" s="169"/>
    </row>
    <row r="421" spans="9:10" ht="15">
      <c r="I421" s="169"/>
      <c r="J421" s="169"/>
    </row>
    <row r="422" spans="9:10" ht="15">
      <c r="I422" s="169"/>
      <c r="J422" s="169"/>
    </row>
    <row r="423" spans="9:10" ht="15">
      <c r="I423" s="169"/>
      <c r="J423" s="169"/>
    </row>
    <row r="424" spans="9:10" ht="15">
      <c r="I424" s="169"/>
      <c r="J424" s="169"/>
    </row>
    <row r="425" spans="9:10" ht="15">
      <c r="I425" s="169"/>
      <c r="J425" s="169"/>
    </row>
    <row r="426" spans="9:10" ht="15">
      <c r="I426" s="169"/>
      <c r="J426" s="169"/>
    </row>
    <row r="427" spans="9:10" ht="15">
      <c r="I427" s="169"/>
      <c r="J427" s="169"/>
    </row>
    <row r="428" spans="9:10" ht="15">
      <c r="I428" s="169"/>
      <c r="J428" s="169"/>
    </row>
    <row r="429" spans="9:10" ht="15">
      <c r="I429" s="169"/>
      <c r="J429" s="169"/>
    </row>
    <row r="430" spans="9:10" ht="15">
      <c r="I430" s="169"/>
      <c r="J430" s="169"/>
    </row>
    <row r="431" spans="9:10" ht="15">
      <c r="I431" s="169"/>
      <c r="J431" s="169"/>
    </row>
    <row r="432" spans="9:10" ht="15">
      <c r="I432" s="169"/>
      <c r="J432" s="169"/>
    </row>
    <row r="433" spans="9:10" ht="15">
      <c r="I433" s="169"/>
      <c r="J433" s="169"/>
    </row>
    <row r="434" spans="9:10" ht="15">
      <c r="I434" s="169"/>
      <c r="J434" s="169"/>
    </row>
    <row r="435" spans="9:10" ht="15">
      <c r="I435" s="169"/>
      <c r="J435" s="169"/>
    </row>
    <row r="436" spans="9:10" ht="15">
      <c r="I436" s="169"/>
      <c r="J436" s="169"/>
    </row>
    <row r="437" spans="9:10" ht="15">
      <c r="I437" s="169"/>
      <c r="J437" s="169"/>
    </row>
    <row r="438" spans="9:10" ht="15">
      <c r="I438" s="169"/>
      <c r="J438" s="169"/>
    </row>
    <row r="439" spans="9:10" ht="15">
      <c r="I439" s="169"/>
      <c r="J439" s="169"/>
    </row>
    <row r="440" spans="9:10" ht="15">
      <c r="I440" s="169"/>
      <c r="J440" s="169"/>
    </row>
    <row r="441" spans="9:10" ht="15">
      <c r="I441" s="169"/>
      <c r="J441" s="169"/>
    </row>
    <row r="442" spans="9:10" ht="15">
      <c r="I442" s="169"/>
      <c r="J442" s="169"/>
    </row>
    <row r="443" spans="9:10" ht="15">
      <c r="I443" s="169"/>
      <c r="J443" s="169"/>
    </row>
    <row r="444" spans="9:10" ht="15">
      <c r="I444" s="169"/>
      <c r="J444" s="169"/>
    </row>
    <row r="445" spans="9:10" ht="15">
      <c r="I445" s="169"/>
      <c r="J445" s="169"/>
    </row>
    <row r="446" spans="9:10" ht="15">
      <c r="I446" s="169"/>
      <c r="J446" s="169"/>
    </row>
    <row r="447" spans="9:10" ht="15">
      <c r="I447" s="169"/>
      <c r="J447" s="169"/>
    </row>
    <row r="448" spans="9:10" ht="15">
      <c r="I448" s="169"/>
      <c r="J448" s="169"/>
    </row>
    <row r="449" spans="9:10" ht="15">
      <c r="I449" s="169"/>
      <c r="J449" s="169"/>
    </row>
    <row r="450" spans="9:10" ht="15">
      <c r="I450" s="169"/>
      <c r="J450" s="169"/>
    </row>
    <row r="451" spans="9:10" ht="15">
      <c r="I451" s="169"/>
      <c r="J451" s="169"/>
    </row>
    <row r="452" spans="9:10" ht="15">
      <c r="I452" s="169"/>
      <c r="J452" s="169"/>
    </row>
    <row r="453" spans="9:10" ht="15">
      <c r="I453" s="169"/>
      <c r="J453" s="169"/>
    </row>
    <row r="454" spans="9:10" ht="15">
      <c r="I454" s="169"/>
      <c r="J454" s="169"/>
    </row>
    <row r="455" spans="9:10" ht="15">
      <c r="I455" s="169"/>
      <c r="J455" s="169"/>
    </row>
    <row r="456" spans="9:10" ht="15">
      <c r="I456" s="169"/>
      <c r="J456" s="169"/>
    </row>
    <row r="457" spans="9:10" ht="15">
      <c r="I457" s="169"/>
      <c r="J457" s="169"/>
    </row>
    <row r="458" spans="9:10" ht="15">
      <c r="I458" s="169"/>
      <c r="J458" s="169"/>
    </row>
    <row r="459" spans="9:10" ht="15">
      <c r="I459" s="169"/>
      <c r="J459" s="169"/>
    </row>
    <row r="460" spans="9:10" ht="15">
      <c r="I460" s="169"/>
      <c r="J460" s="169"/>
    </row>
    <row r="461" spans="9:10" ht="15">
      <c r="I461" s="169"/>
      <c r="J461" s="169"/>
    </row>
  </sheetData>
  <sheetProtection formatCells="0" formatColumns="0" formatRows="0"/>
  <mergeCells count="34">
    <mergeCell ref="C154:K154"/>
    <mergeCell ref="C164:K164"/>
    <mergeCell ref="B201:B215"/>
    <mergeCell ref="C197:H197"/>
    <mergeCell ref="C210:D210"/>
    <mergeCell ref="C190:C191"/>
    <mergeCell ref="G190:G191"/>
    <mergeCell ref="G198:G199"/>
    <mergeCell ref="H198:H199"/>
    <mergeCell ref="C207:D207"/>
    <mergeCell ref="B2:E2"/>
    <mergeCell ref="B9:H9"/>
    <mergeCell ref="C22:K22"/>
    <mergeCell ref="C15:K15"/>
    <mergeCell ref="C28:K28"/>
    <mergeCell ref="C38:K38"/>
    <mergeCell ref="C14:K14"/>
    <mergeCell ref="B6:K6"/>
    <mergeCell ref="C49:K49"/>
    <mergeCell ref="C50:K50"/>
    <mergeCell ref="C60:K60"/>
    <mergeCell ref="C70:K70"/>
    <mergeCell ref="C80:K80"/>
    <mergeCell ref="C91:K91"/>
    <mergeCell ref="C212:N212"/>
    <mergeCell ref="C92:K92"/>
    <mergeCell ref="C102:K102"/>
    <mergeCell ref="C112:K112"/>
    <mergeCell ref="C133:K133"/>
    <mergeCell ref="C122:K122"/>
    <mergeCell ref="C144:K144"/>
    <mergeCell ref="C134:K134"/>
    <mergeCell ref="C189:G189"/>
    <mergeCell ref="I190:I191"/>
  </mergeCells>
  <conditionalFormatting sqref="D206">
    <cfRule type="cellIs" priority="46" dxfId="24" operator="lessThan">
      <formula>0.15</formula>
    </cfRule>
  </conditionalFormatting>
  <conditionalFormatting sqref="H203:J203">
    <cfRule type="cellIs" priority="1" dxfId="24" operator="greaterThan">
      <formula>1</formula>
    </cfRule>
  </conditionalFormatting>
  <dataValidations count="7">
    <dataValidation allowBlank="1" showInputMessage="1" showErrorMessage="1" prompt="% Towards Gender Equality and Women's Empowerment Must be Higher than 15%&#10;" sqref="D206:G206"/>
    <dataValidation allowBlank="1" showInputMessage="1" showErrorMessage="1" prompt="M&amp;E Budget Cannot be Less than 5%&#10;" sqref="D209:G209"/>
    <dataValidation allowBlank="1" showInputMessage="1" showErrorMessage="1" prompt="Insert *text* description of Outcome here" sqref="C14:K14 C49:K49 C91:K91 C133:K133"/>
    <dataValidation allowBlank="1" showInputMessage="1" showErrorMessage="1" prompt="Insert *text* description of Output here" sqref="C15 C22 C28 C38 C50 C60 C70 C80 C92 C102 C112 C122 C134 C144 C154 C164"/>
    <dataValidation allowBlank="1" showInputMessage="1" showErrorMessage="1" prompt="Insert *text* description of Activity here" sqref="C16 C23 C29 C39 C51 C61 C71 C81 C93 C103 C113 C123 C135 C145 C155 C165"/>
    <dataValidation allowBlank="1" showInputMessage="1" showErrorMessage="1" prompt="Insert name of recipient agency here &#10;" sqref="D13:G13"/>
    <dataValidation allowBlank="1" showErrorMessage="1" prompt="% Towards Gender Equality and Women's Empowerment Must be Higher than 15%&#10;" sqref="D208:G208"/>
  </dataValidations>
  <printOptions/>
  <pageMargins left="0.7" right="0.7" top="0.75" bottom="0.75" header="0.3" footer="0.3"/>
  <pageSetup horizontalDpi="600" verticalDpi="600" orientation="landscape" paperSize="8" scale="74"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theme="0"/>
  </sheetPr>
  <dimension ref="B1:N245"/>
  <sheetViews>
    <sheetView showGridLines="0" showZeros="0" zoomScale="73" zoomScaleNormal="73" zoomScalePageLayoutView="0" workbookViewId="0" topLeftCell="A109">
      <selection activeCell="F208" sqref="F208"/>
    </sheetView>
  </sheetViews>
  <sheetFormatPr defaultColWidth="9.28125" defaultRowHeight="15"/>
  <cols>
    <col min="1" max="1" width="4.57421875" style="54" customWidth="1"/>
    <col min="2" max="2" width="3.28125" style="54" customWidth="1"/>
    <col min="3" max="3" width="51.57421875" style="54" customWidth="1"/>
    <col min="4" max="4" width="34.28125" style="55" customWidth="1"/>
    <col min="5" max="5" width="35.00390625" style="55" customWidth="1"/>
    <col min="6" max="6" width="34.00390625" style="55" customWidth="1"/>
    <col min="7" max="7" width="25.7109375" style="54" customWidth="1"/>
    <col min="8" max="8" width="21.57421875" style="54" customWidth="1"/>
    <col min="9" max="9" width="16.7109375" style="54" customWidth="1"/>
    <col min="10" max="10" width="19.421875" style="54" customWidth="1"/>
    <col min="11" max="11" width="19.00390625" style="54" customWidth="1"/>
    <col min="12" max="12" width="26.00390625" style="54" customWidth="1"/>
    <col min="13" max="13" width="21.28125" style="54" customWidth="1"/>
    <col min="14" max="14" width="7.00390625" style="57" customWidth="1"/>
    <col min="15" max="15" width="24.28125" style="54" customWidth="1"/>
    <col min="16" max="16" width="26.421875" style="54" customWidth="1"/>
    <col min="17" max="17" width="30.28125" style="54" customWidth="1"/>
    <col min="18" max="18" width="33.00390625" style="54" customWidth="1"/>
    <col min="19" max="20" width="22.7109375" style="54" customWidth="1"/>
    <col min="21" max="21" width="23.57421875" style="54" customWidth="1"/>
    <col min="22" max="22" width="32.28125" style="54" customWidth="1"/>
    <col min="23" max="23" width="9.28125" style="54" customWidth="1"/>
    <col min="24" max="24" width="17.7109375" style="54" customWidth="1"/>
    <col min="25" max="25" width="26.57421875" style="54" customWidth="1"/>
    <col min="26" max="26" width="22.57421875" style="54" customWidth="1"/>
    <col min="27" max="27" width="29.7109375" style="54" customWidth="1"/>
    <col min="28" max="28" width="23.421875" style="54" customWidth="1"/>
    <col min="29" max="29" width="18.57421875" style="54" customWidth="1"/>
    <col min="30" max="30" width="17.421875" style="54" customWidth="1"/>
    <col min="31" max="31" width="25.28125" style="54" customWidth="1"/>
    <col min="32" max="16384" width="9.28125" style="54" customWidth="1"/>
  </cols>
  <sheetData>
    <row r="1" spans="12:14" ht="24" customHeight="1">
      <c r="L1" s="20"/>
      <c r="M1" s="6"/>
      <c r="N1" s="54"/>
    </row>
    <row r="2" spans="3:14" ht="46.5">
      <c r="C2" s="234" t="s">
        <v>0</v>
      </c>
      <c r="D2" s="234"/>
      <c r="E2" s="234"/>
      <c r="F2" s="234"/>
      <c r="G2" s="36"/>
      <c r="H2" s="37"/>
      <c r="I2" s="37"/>
      <c r="L2" s="20"/>
      <c r="M2" s="6"/>
      <c r="N2" s="54"/>
    </row>
    <row r="3" spans="3:14" ht="24" customHeight="1">
      <c r="C3" s="41"/>
      <c r="D3" s="38"/>
      <c r="E3" s="38"/>
      <c r="F3" s="38"/>
      <c r="G3" s="38"/>
      <c r="H3" s="38"/>
      <c r="I3" s="38"/>
      <c r="L3" s="20"/>
      <c r="M3" s="6"/>
      <c r="N3" s="54"/>
    </row>
    <row r="4" spans="3:14" ht="24" customHeight="1" thickBot="1">
      <c r="C4" s="41"/>
      <c r="D4" s="38"/>
      <c r="E4" s="38"/>
      <c r="F4" s="38"/>
      <c r="G4" s="38"/>
      <c r="H4" s="38"/>
      <c r="I4" s="38"/>
      <c r="L4" s="20"/>
      <c r="M4" s="6"/>
      <c r="N4" s="54"/>
    </row>
    <row r="5" spans="3:14" ht="30" customHeight="1">
      <c r="C5" s="268" t="s">
        <v>1</v>
      </c>
      <c r="D5" s="269"/>
      <c r="E5" s="269"/>
      <c r="F5" s="269"/>
      <c r="G5" s="270"/>
      <c r="J5" s="20"/>
      <c r="K5" s="6"/>
      <c r="N5" s="54"/>
    </row>
    <row r="6" spans="3:14" ht="24" customHeight="1">
      <c r="C6" s="273" t="s">
        <v>191</v>
      </c>
      <c r="D6" s="274"/>
      <c r="E6" s="274"/>
      <c r="F6" s="274"/>
      <c r="G6" s="275"/>
      <c r="J6" s="20"/>
      <c r="K6" s="6"/>
      <c r="N6" s="54"/>
    </row>
    <row r="7" spans="3:14" ht="24" customHeight="1">
      <c r="C7" s="273"/>
      <c r="D7" s="274"/>
      <c r="E7" s="274"/>
      <c r="F7" s="274"/>
      <c r="G7" s="275"/>
      <c r="J7" s="20"/>
      <c r="K7" s="6"/>
      <c r="N7" s="54"/>
    </row>
    <row r="8" spans="3:14" ht="24" customHeight="1" thickBot="1">
      <c r="C8" s="276"/>
      <c r="D8" s="277"/>
      <c r="E8" s="277"/>
      <c r="F8" s="277"/>
      <c r="G8" s="278"/>
      <c r="J8" s="20"/>
      <c r="K8" s="6"/>
      <c r="N8" s="54"/>
    </row>
    <row r="9" spans="3:14" ht="24" customHeight="1" thickBot="1">
      <c r="C9" s="48"/>
      <c r="D9" s="48"/>
      <c r="E9" s="48"/>
      <c r="F9" s="48"/>
      <c r="L9" s="20"/>
      <c r="M9" s="6"/>
      <c r="N9" s="54"/>
    </row>
    <row r="10" spans="3:14" ht="24" customHeight="1" thickBot="1">
      <c r="C10" s="260" t="s">
        <v>192</v>
      </c>
      <c r="D10" s="261"/>
      <c r="E10" s="261"/>
      <c r="F10" s="262"/>
      <c r="L10" s="20"/>
      <c r="M10" s="6"/>
      <c r="N10" s="54"/>
    </row>
    <row r="11" spans="3:14" ht="24" customHeight="1">
      <c r="C11" s="48"/>
      <c r="D11" s="48"/>
      <c r="E11" s="48"/>
      <c r="F11" s="48"/>
      <c r="L11" s="20"/>
      <c r="M11" s="6"/>
      <c r="N11" s="54"/>
    </row>
    <row r="12" spans="3:14" ht="24" customHeight="1">
      <c r="C12" s="48"/>
      <c r="D12" s="110" t="s">
        <v>193</v>
      </c>
      <c r="E12" s="110" t="s">
        <v>194</v>
      </c>
      <c r="F12" s="110" t="s">
        <v>195</v>
      </c>
      <c r="G12" s="266" t="s">
        <v>9</v>
      </c>
      <c r="L12" s="20"/>
      <c r="M12" s="6"/>
      <c r="N12" s="54"/>
    </row>
    <row r="13" spans="3:14" ht="24" customHeight="1">
      <c r="C13" s="48"/>
      <c r="D13" s="111" t="str">
        <f>'1) Budget Table'!D13</f>
        <v>UNDP</v>
      </c>
      <c r="E13" s="111" t="str">
        <f>'1) Budget Table'!E13</f>
        <v>UNICEF</v>
      </c>
      <c r="F13" s="111" t="str">
        <f>'1) Budget Table'!F13</f>
        <v>UNWOMEN</v>
      </c>
      <c r="G13" s="267"/>
      <c r="L13" s="20"/>
      <c r="M13" s="6"/>
      <c r="N13" s="54"/>
    </row>
    <row r="14" spans="2:14" ht="24" customHeight="1">
      <c r="B14" s="263" t="s">
        <v>196</v>
      </c>
      <c r="C14" s="264"/>
      <c r="D14" s="264"/>
      <c r="E14" s="264"/>
      <c r="F14" s="264"/>
      <c r="G14" s="265"/>
      <c r="L14" s="20"/>
      <c r="M14" s="6"/>
      <c r="N14" s="54"/>
    </row>
    <row r="15" spans="3:14" ht="22.5" customHeight="1">
      <c r="C15" s="263" t="s">
        <v>197</v>
      </c>
      <c r="D15" s="264"/>
      <c r="E15" s="264"/>
      <c r="F15" s="264"/>
      <c r="G15" s="265"/>
      <c r="L15" s="20"/>
      <c r="M15" s="6"/>
      <c r="N15" s="54"/>
    </row>
    <row r="16" spans="3:14" ht="24.75" customHeight="1" thickBot="1">
      <c r="C16" s="64" t="s">
        <v>198</v>
      </c>
      <c r="D16" s="65">
        <f>'1) Budget Table'!D21</f>
        <v>439000</v>
      </c>
      <c r="E16" s="65">
        <f>'1) Budget Table'!E21</f>
        <v>318934.57999999996</v>
      </c>
      <c r="F16" s="65">
        <f>'1) Budget Table'!F21</f>
        <v>137309.78</v>
      </c>
      <c r="G16" s="66">
        <f>SUM(D16:F16)</f>
        <v>895244.36</v>
      </c>
      <c r="L16" s="20"/>
      <c r="M16" s="6"/>
      <c r="N16" s="54"/>
    </row>
    <row r="17" spans="3:14" ht="21.75" customHeight="1">
      <c r="C17" s="62" t="s">
        <v>199</v>
      </c>
      <c r="D17" s="96"/>
      <c r="E17" s="97"/>
      <c r="F17" s="97"/>
      <c r="G17" s="63">
        <f aca="true" t="shared" si="0" ref="G17:G24">SUM(D17:F17)</f>
        <v>0</v>
      </c>
      <c r="N17" s="54"/>
    </row>
    <row r="18" spans="3:14" ht="15.75">
      <c r="C18" s="52" t="s">
        <v>200</v>
      </c>
      <c r="D18" s="98"/>
      <c r="E18" s="19">
        <v>20000</v>
      </c>
      <c r="F18" s="19">
        <v>3529.6</v>
      </c>
      <c r="G18" s="61">
        <f t="shared" si="0"/>
        <v>23529.6</v>
      </c>
      <c r="N18" s="54"/>
    </row>
    <row r="19" spans="3:14" ht="15.75" customHeight="1">
      <c r="C19" s="52" t="s">
        <v>201</v>
      </c>
      <c r="D19" s="98">
        <f>60000+34000+4000</f>
        <v>98000</v>
      </c>
      <c r="E19" s="98">
        <v>90000</v>
      </c>
      <c r="F19" s="98">
        <v>4463</v>
      </c>
      <c r="G19" s="61">
        <f t="shared" si="0"/>
        <v>192463</v>
      </c>
      <c r="N19" s="54"/>
    </row>
    <row r="20" spans="3:14" ht="15.75">
      <c r="C20" s="53" t="s">
        <v>202</v>
      </c>
      <c r="D20" s="98">
        <f>30000+18000+10000+30000+10000+10000+30000+8000+40000+10000</f>
        <v>196000</v>
      </c>
      <c r="E20" s="98">
        <v>10000</v>
      </c>
      <c r="F20" s="98">
        <v>70570</v>
      </c>
      <c r="G20" s="61">
        <f t="shared" si="0"/>
        <v>276570</v>
      </c>
      <c r="N20" s="54"/>
    </row>
    <row r="21" spans="3:14" ht="15.75">
      <c r="C21" s="52" t="s">
        <v>203</v>
      </c>
      <c r="D21" s="98">
        <v>5000</v>
      </c>
      <c r="E21" s="98">
        <v>10000</v>
      </c>
      <c r="F21" s="98">
        <v>41286.18</v>
      </c>
      <c r="G21" s="61">
        <f t="shared" si="0"/>
        <v>56286.18</v>
      </c>
      <c r="N21" s="54"/>
    </row>
    <row r="22" spans="3:14" ht="21.75" customHeight="1">
      <c r="C22" s="52" t="s">
        <v>204</v>
      </c>
      <c r="D22" s="98">
        <v>120000</v>
      </c>
      <c r="E22" s="98">
        <v>188934.58</v>
      </c>
      <c r="F22" s="98">
        <v>17461</v>
      </c>
      <c r="G22" s="61">
        <f t="shared" si="0"/>
        <v>326395.57999999996</v>
      </c>
      <c r="N22" s="54"/>
    </row>
    <row r="23" spans="3:14" ht="21.75" customHeight="1">
      <c r="C23" s="52" t="s">
        <v>205</v>
      </c>
      <c r="D23" s="98">
        <f>5000+4000+4000+7000</f>
        <v>20000</v>
      </c>
      <c r="E23" s="98"/>
      <c r="F23" s="98"/>
      <c r="G23" s="61">
        <f t="shared" si="0"/>
        <v>20000</v>
      </c>
      <c r="N23" s="54"/>
    </row>
    <row r="24" spans="3:14" ht="15.75" customHeight="1">
      <c r="C24" s="56" t="s">
        <v>206</v>
      </c>
      <c r="D24" s="67">
        <f>SUM(D17:D23)</f>
        <v>439000</v>
      </c>
      <c r="E24" s="67">
        <f>SUM(E17:E23)</f>
        <v>318934.57999999996</v>
      </c>
      <c r="F24" s="67">
        <f>SUM(F17:F23)</f>
        <v>137309.78</v>
      </c>
      <c r="G24" s="129">
        <f t="shared" si="0"/>
        <v>895244.36</v>
      </c>
      <c r="N24" s="54"/>
    </row>
    <row r="25" spans="3:7" s="55" customFormat="1" ht="15.75">
      <c r="C25" s="71"/>
      <c r="D25" s="72"/>
      <c r="E25" s="72"/>
      <c r="F25" s="72"/>
      <c r="G25" s="130"/>
    </row>
    <row r="26" spans="3:14" ht="15.75">
      <c r="C26" s="263" t="s">
        <v>207</v>
      </c>
      <c r="D26" s="264"/>
      <c r="E26" s="264"/>
      <c r="F26" s="264"/>
      <c r="G26" s="265"/>
      <c r="N26" s="54"/>
    </row>
    <row r="27" spans="3:14" ht="27" customHeight="1" thickBot="1">
      <c r="C27" s="64" t="s">
        <v>198</v>
      </c>
      <c r="D27" s="65">
        <f>'1) Budget Table'!D27</f>
        <v>152458</v>
      </c>
      <c r="E27" s="65">
        <f>'1) Budget Table'!E27</f>
        <v>237000</v>
      </c>
      <c r="F27" s="65">
        <f>'1) Budget Table'!F27</f>
        <v>148822</v>
      </c>
      <c r="G27" s="66">
        <f aca="true" t="shared" si="1" ref="G27:G35">SUM(D27:F27)</f>
        <v>538280</v>
      </c>
      <c r="N27" s="54"/>
    </row>
    <row r="28" spans="3:14" ht="15.75">
      <c r="C28" s="62" t="s">
        <v>199</v>
      </c>
      <c r="D28" s="96"/>
      <c r="E28" s="97"/>
      <c r="F28" s="97"/>
      <c r="G28" s="63">
        <f t="shared" si="1"/>
        <v>0</v>
      </c>
      <c r="N28" s="54"/>
    </row>
    <row r="29" spans="3:14" ht="15.75">
      <c r="C29" s="52" t="s">
        <v>200</v>
      </c>
      <c r="D29" s="98">
        <v>7000</v>
      </c>
      <c r="E29" s="19">
        <v>10000</v>
      </c>
      <c r="F29" s="19">
        <v>3000</v>
      </c>
      <c r="G29" s="61">
        <f t="shared" si="1"/>
        <v>20000</v>
      </c>
      <c r="N29" s="54"/>
    </row>
    <row r="30" spans="3:14" ht="31.5">
      <c r="C30" s="52" t="s">
        <v>201</v>
      </c>
      <c r="D30" s="98">
        <f>5000+10000</f>
        <v>15000</v>
      </c>
      <c r="E30" s="98">
        <v>30000</v>
      </c>
      <c r="F30" s="98">
        <v>0</v>
      </c>
      <c r="G30" s="61">
        <f t="shared" si="1"/>
        <v>45000</v>
      </c>
      <c r="N30" s="54"/>
    </row>
    <row r="31" spans="3:14" ht="15.75">
      <c r="C31" s="53" t="s">
        <v>202</v>
      </c>
      <c r="D31" s="98">
        <f>8000+27958+15000+1500+20000+22000</f>
        <v>94458</v>
      </c>
      <c r="E31" s="98">
        <v>15000</v>
      </c>
      <c r="F31" s="98">
        <v>107548</v>
      </c>
      <c r="G31" s="61">
        <f t="shared" si="1"/>
        <v>217006</v>
      </c>
      <c r="N31" s="54"/>
    </row>
    <row r="32" spans="3:14" ht="15.75">
      <c r="C32" s="52" t="s">
        <v>203</v>
      </c>
      <c r="D32" s="98">
        <f>5000+10000</f>
        <v>15000</v>
      </c>
      <c r="E32" s="98">
        <v>15000</v>
      </c>
      <c r="F32" s="98">
        <v>35000</v>
      </c>
      <c r="G32" s="61">
        <f t="shared" si="1"/>
        <v>65000</v>
      </c>
      <c r="N32" s="54"/>
    </row>
    <row r="33" spans="3:14" ht="15.75">
      <c r="C33" s="52" t="s">
        <v>204</v>
      </c>
      <c r="D33" s="98">
        <v>10000</v>
      </c>
      <c r="E33" s="98">
        <v>167000</v>
      </c>
      <c r="F33" s="98">
        <v>0</v>
      </c>
      <c r="G33" s="61">
        <f t="shared" si="1"/>
        <v>177000</v>
      </c>
      <c r="N33" s="54"/>
    </row>
    <row r="34" spans="3:14" ht="15.75">
      <c r="C34" s="52" t="s">
        <v>205</v>
      </c>
      <c r="D34" s="98">
        <f>10000+1000</f>
        <v>11000</v>
      </c>
      <c r="E34" s="98"/>
      <c r="F34" s="98">
        <v>3274</v>
      </c>
      <c r="G34" s="61">
        <f t="shared" si="1"/>
        <v>14274</v>
      </c>
      <c r="N34" s="54"/>
    </row>
    <row r="35" spans="3:14" ht="15.75">
      <c r="C35" s="56" t="s">
        <v>206</v>
      </c>
      <c r="D35" s="67">
        <f>SUM(D28:D34)</f>
        <v>152458</v>
      </c>
      <c r="E35" s="67">
        <f>SUM(E28:E34)</f>
        <v>237000</v>
      </c>
      <c r="F35" s="67">
        <f>SUM(F28:F34)</f>
        <v>148822</v>
      </c>
      <c r="G35" s="61">
        <f t="shared" si="1"/>
        <v>538280</v>
      </c>
      <c r="N35" s="54"/>
    </row>
    <row r="36" spans="3:7" s="55" customFormat="1" ht="15.75">
      <c r="C36" s="71"/>
      <c r="D36" s="72"/>
      <c r="E36" s="72"/>
      <c r="F36" s="72"/>
      <c r="G36" s="73"/>
    </row>
    <row r="37" spans="3:14" ht="15.75">
      <c r="C37" s="192" t="s">
        <v>208</v>
      </c>
      <c r="D37" s="193"/>
      <c r="E37" s="193"/>
      <c r="F37" s="193"/>
      <c r="G37" s="194"/>
      <c r="N37" s="54"/>
    </row>
    <row r="38" spans="3:14" ht="21.75" customHeight="1" thickBot="1">
      <c r="C38" s="64" t="s">
        <v>198</v>
      </c>
      <c r="D38" s="65">
        <f>'1) Budget Table'!D37</f>
        <v>0</v>
      </c>
      <c r="E38" s="65">
        <f>'1) Budget Table'!E37</f>
        <v>0</v>
      </c>
      <c r="F38" s="65">
        <f>'1) Budget Table'!F37</f>
        <v>0</v>
      </c>
      <c r="G38" s="66">
        <f aca="true" t="shared" si="2" ref="G38:G46">SUM(D38:F38)</f>
        <v>0</v>
      </c>
      <c r="N38" s="54"/>
    </row>
    <row r="39" spans="3:14" ht="15.75">
      <c r="C39" s="62" t="s">
        <v>199</v>
      </c>
      <c r="D39" s="96"/>
      <c r="E39" s="97"/>
      <c r="F39" s="97"/>
      <c r="G39" s="63">
        <f t="shared" si="2"/>
        <v>0</v>
      </c>
      <c r="N39" s="54"/>
    </row>
    <row r="40" spans="3:7" s="55" customFormat="1" ht="15.75" customHeight="1">
      <c r="C40" s="52" t="s">
        <v>200</v>
      </c>
      <c r="D40" s="98"/>
      <c r="E40" s="19"/>
      <c r="F40" s="19"/>
      <c r="G40" s="61">
        <f t="shared" si="2"/>
        <v>0</v>
      </c>
    </row>
    <row r="41" spans="3:7" s="55" customFormat="1" ht="31.5">
      <c r="C41" s="52" t="s">
        <v>201</v>
      </c>
      <c r="D41" s="98"/>
      <c r="E41" s="98"/>
      <c r="F41" s="98"/>
      <c r="G41" s="61">
        <f t="shared" si="2"/>
        <v>0</v>
      </c>
    </row>
    <row r="42" spans="3:7" s="55" customFormat="1" ht="15.75">
      <c r="C42" s="53" t="s">
        <v>202</v>
      </c>
      <c r="D42" s="98">
        <v>0</v>
      </c>
      <c r="E42" s="98"/>
      <c r="F42" s="98"/>
      <c r="G42" s="61">
        <f t="shared" si="2"/>
        <v>0</v>
      </c>
    </row>
    <row r="43" spans="3:14" ht="15.75">
      <c r="C43" s="52" t="s">
        <v>203</v>
      </c>
      <c r="D43" s="98">
        <v>0</v>
      </c>
      <c r="E43" s="98"/>
      <c r="F43" s="98"/>
      <c r="G43" s="61">
        <f t="shared" si="2"/>
        <v>0</v>
      </c>
      <c r="N43" s="54"/>
    </row>
    <row r="44" spans="3:14" ht="15.75">
      <c r="C44" s="52" t="s">
        <v>204</v>
      </c>
      <c r="D44" s="98"/>
      <c r="E44" s="98"/>
      <c r="F44" s="98"/>
      <c r="G44" s="61">
        <f t="shared" si="2"/>
        <v>0</v>
      </c>
      <c r="N44" s="54"/>
    </row>
    <row r="45" spans="3:14" ht="15.75">
      <c r="C45" s="52" t="s">
        <v>205</v>
      </c>
      <c r="D45" s="98"/>
      <c r="E45" s="98"/>
      <c r="F45" s="98"/>
      <c r="G45" s="61">
        <f t="shared" si="2"/>
        <v>0</v>
      </c>
      <c r="N45" s="54"/>
    </row>
    <row r="46" spans="3:14" ht="15.75">
      <c r="C46" s="56" t="s">
        <v>206</v>
      </c>
      <c r="D46" s="67">
        <f>SUM(D39:D45)</f>
        <v>0</v>
      </c>
      <c r="E46" s="67">
        <f>SUM(E39:E45)</f>
        <v>0</v>
      </c>
      <c r="F46" s="67">
        <f>SUM(F39:F45)</f>
        <v>0</v>
      </c>
      <c r="G46" s="61">
        <f t="shared" si="2"/>
        <v>0</v>
      </c>
      <c r="N46" s="54"/>
    </row>
    <row r="47" spans="3:14" ht="15.75">
      <c r="C47" s="192" t="s">
        <v>209</v>
      </c>
      <c r="D47" s="193"/>
      <c r="E47" s="193"/>
      <c r="F47" s="193"/>
      <c r="G47" s="194"/>
      <c r="N47" s="54"/>
    </row>
    <row r="48" spans="3:7" s="55" customFormat="1" ht="15.75">
      <c r="C48" s="68"/>
      <c r="D48" s="69"/>
      <c r="E48" s="69"/>
      <c r="F48" s="69"/>
      <c r="G48" s="70"/>
    </row>
    <row r="49" spans="3:14" ht="20.25" customHeight="1" thickBot="1">
      <c r="C49" s="64" t="s">
        <v>198</v>
      </c>
      <c r="D49" s="65">
        <f>'1) Budget Table'!D47</f>
        <v>0</v>
      </c>
      <c r="E49" s="65">
        <f>'1) Budget Table'!E47</f>
        <v>0</v>
      </c>
      <c r="F49" s="65">
        <f>'1) Budget Table'!F47</f>
        <v>0</v>
      </c>
      <c r="G49" s="66">
        <f aca="true" t="shared" si="3" ref="G49:G57">SUM(D49:F49)</f>
        <v>0</v>
      </c>
      <c r="N49" s="54"/>
    </row>
    <row r="50" spans="3:14" ht="15.75">
      <c r="C50" s="62" t="s">
        <v>199</v>
      </c>
      <c r="D50" s="96"/>
      <c r="E50" s="97"/>
      <c r="F50" s="97"/>
      <c r="G50" s="63">
        <f t="shared" si="3"/>
        <v>0</v>
      </c>
      <c r="N50" s="54"/>
    </row>
    <row r="51" spans="3:14" ht="15.75" customHeight="1">
      <c r="C51" s="52" t="s">
        <v>200</v>
      </c>
      <c r="D51" s="98"/>
      <c r="E51" s="19"/>
      <c r="F51" s="19"/>
      <c r="G51" s="61">
        <f t="shared" si="3"/>
        <v>0</v>
      </c>
      <c r="N51" s="54"/>
    </row>
    <row r="52" spans="3:14" ht="32.25" customHeight="1">
      <c r="C52" s="52" t="s">
        <v>201</v>
      </c>
      <c r="D52" s="98"/>
      <c r="E52" s="98"/>
      <c r="F52" s="98"/>
      <c r="G52" s="61">
        <f t="shared" si="3"/>
        <v>0</v>
      </c>
      <c r="N52" s="54"/>
    </row>
    <row r="53" spans="3:7" s="55" customFormat="1" ht="15.75">
      <c r="C53" s="53" t="s">
        <v>202</v>
      </c>
      <c r="D53" s="98"/>
      <c r="E53" s="98"/>
      <c r="F53" s="98"/>
      <c r="G53" s="61">
        <f t="shared" si="3"/>
        <v>0</v>
      </c>
    </row>
    <row r="54" spans="3:14" ht="15.75">
      <c r="C54" s="52" t="s">
        <v>203</v>
      </c>
      <c r="D54" s="98"/>
      <c r="E54" s="98"/>
      <c r="F54" s="98"/>
      <c r="G54" s="61">
        <f t="shared" si="3"/>
        <v>0</v>
      </c>
      <c r="N54" s="54"/>
    </row>
    <row r="55" spans="3:14" ht="15.75">
      <c r="C55" s="52" t="s">
        <v>204</v>
      </c>
      <c r="D55" s="98"/>
      <c r="E55" s="98"/>
      <c r="F55" s="98"/>
      <c r="G55" s="61">
        <f t="shared" si="3"/>
        <v>0</v>
      </c>
      <c r="N55" s="54"/>
    </row>
    <row r="56" spans="3:14" ht="15.75">
      <c r="C56" s="52" t="s">
        <v>205</v>
      </c>
      <c r="D56" s="98"/>
      <c r="E56" s="98"/>
      <c r="F56" s="98"/>
      <c r="G56" s="61">
        <f t="shared" si="3"/>
        <v>0</v>
      </c>
      <c r="N56" s="54"/>
    </row>
    <row r="57" spans="3:14" ht="21" customHeight="1">
      <c r="C57" s="56" t="s">
        <v>206</v>
      </c>
      <c r="D57" s="67">
        <f>SUM(D50:D56)</f>
        <v>0</v>
      </c>
      <c r="E57" s="67">
        <f>SUM(E50:E56)</f>
        <v>0</v>
      </c>
      <c r="F57" s="67">
        <f>SUM(F50:F56)</f>
        <v>0</v>
      </c>
      <c r="G57" s="61">
        <f t="shared" si="3"/>
        <v>0</v>
      </c>
      <c r="N57" s="54"/>
    </row>
    <row r="58" spans="3:7" s="55" customFormat="1" ht="22.5" customHeight="1">
      <c r="C58" s="74"/>
      <c r="D58" s="72"/>
      <c r="E58" s="72"/>
      <c r="F58" s="72"/>
      <c r="G58" s="73"/>
    </row>
    <row r="59" spans="2:14" ht="110.25">
      <c r="B59" s="192" t="s">
        <v>210</v>
      </c>
      <c r="C59" s="193"/>
      <c r="D59" s="193"/>
      <c r="E59" s="193"/>
      <c r="F59" s="193"/>
      <c r="G59" s="194"/>
      <c r="N59" s="54"/>
    </row>
    <row r="60" spans="3:14" ht="15.75">
      <c r="C60" s="192" t="s">
        <v>211</v>
      </c>
      <c r="D60" s="193"/>
      <c r="E60" s="193"/>
      <c r="F60" s="193"/>
      <c r="G60" s="194"/>
      <c r="N60" s="54"/>
    </row>
    <row r="61" spans="3:14" ht="24" customHeight="1" thickBot="1">
      <c r="C61" s="64" t="s">
        <v>198</v>
      </c>
      <c r="D61" s="65">
        <f>'1) Budget Table'!D59</f>
        <v>0</v>
      </c>
      <c r="E61" s="65">
        <f>'1) Budget Table'!E59</f>
        <v>0</v>
      </c>
      <c r="F61" s="65">
        <f>'1) Budget Table'!F59</f>
        <v>0</v>
      </c>
      <c r="G61" s="66">
        <f>SUM(D61:F61)</f>
        <v>0</v>
      </c>
      <c r="N61" s="54"/>
    </row>
    <row r="62" spans="3:14" ht="15.75" customHeight="1">
      <c r="C62" s="62" t="s">
        <v>199</v>
      </c>
      <c r="D62" s="96"/>
      <c r="E62" s="97"/>
      <c r="F62" s="97"/>
      <c r="G62" s="63">
        <f aca="true" t="shared" si="4" ref="G62:G69">SUM(D62:F62)</f>
        <v>0</v>
      </c>
      <c r="N62" s="54"/>
    </row>
    <row r="63" spans="3:14" ht="15.75" customHeight="1">
      <c r="C63" s="52" t="s">
        <v>200</v>
      </c>
      <c r="D63" s="98"/>
      <c r="E63" s="19"/>
      <c r="F63" s="19"/>
      <c r="G63" s="61">
        <f t="shared" si="4"/>
        <v>0</v>
      </c>
      <c r="N63" s="54"/>
    </row>
    <row r="64" spans="3:14" ht="15.75" customHeight="1">
      <c r="C64" s="52" t="s">
        <v>201</v>
      </c>
      <c r="D64" s="98"/>
      <c r="E64" s="98"/>
      <c r="F64" s="98"/>
      <c r="G64" s="61">
        <f t="shared" si="4"/>
        <v>0</v>
      </c>
      <c r="N64" s="54"/>
    </row>
    <row r="65" spans="3:14" ht="18.75" customHeight="1">
      <c r="C65" s="53" t="s">
        <v>202</v>
      </c>
      <c r="D65" s="98"/>
      <c r="E65" s="98"/>
      <c r="F65" s="98"/>
      <c r="G65" s="61">
        <f t="shared" si="4"/>
        <v>0</v>
      </c>
      <c r="N65" s="54"/>
    </row>
    <row r="66" spans="3:14" ht="15.75">
      <c r="C66" s="52" t="s">
        <v>203</v>
      </c>
      <c r="D66" s="98"/>
      <c r="E66" s="98"/>
      <c r="F66" s="98"/>
      <c r="G66" s="61">
        <f t="shared" si="4"/>
        <v>0</v>
      </c>
      <c r="N66" s="54"/>
    </row>
    <row r="67" spans="2:7" s="55" customFormat="1" ht="21.75" customHeight="1">
      <c r="B67" s="54"/>
      <c r="C67" s="52" t="s">
        <v>204</v>
      </c>
      <c r="D67" s="98"/>
      <c r="E67" s="98"/>
      <c r="F67" s="98"/>
      <c r="G67" s="61">
        <f t="shared" si="4"/>
        <v>0</v>
      </c>
    </row>
    <row r="68" spans="2:7" s="55" customFormat="1" ht="15.75">
      <c r="B68" s="54"/>
      <c r="C68" s="52" t="s">
        <v>205</v>
      </c>
      <c r="D68" s="98"/>
      <c r="E68" s="98"/>
      <c r="F68" s="98"/>
      <c r="G68" s="61">
        <f t="shared" si="4"/>
        <v>0</v>
      </c>
    </row>
    <row r="69" spans="3:14" ht="15.75">
      <c r="C69" s="56" t="s">
        <v>206</v>
      </c>
      <c r="D69" s="67">
        <f>SUM(D62:D68)</f>
        <v>0</v>
      </c>
      <c r="E69" s="67">
        <f>SUM(E62:E68)</f>
        <v>0</v>
      </c>
      <c r="F69" s="67">
        <f>SUM(F62:F68)</f>
        <v>0</v>
      </c>
      <c r="G69" s="61">
        <f t="shared" si="4"/>
        <v>0</v>
      </c>
      <c r="N69" s="54"/>
    </row>
    <row r="70" spans="3:7" s="55" customFormat="1" ht="15.75">
      <c r="C70" s="71"/>
      <c r="D70" s="72"/>
      <c r="E70" s="72"/>
      <c r="F70" s="72"/>
      <c r="G70" s="73"/>
    </row>
    <row r="71" spans="2:14" ht="15.75">
      <c r="B71" s="55"/>
      <c r="C71" s="192" t="s">
        <v>67</v>
      </c>
      <c r="D71" s="193"/>
      <c r="E71" s="193"/>
      <c r="F71" s="193"/>
      <c r="G71" s="194"/>
      <c r="N71" s="54"/>
    </row>
    <row r="72" spans="3:14" ht="21.75" customHeight="1" thickBot="1">
      <c r="C72" s="64" t="s">
        <v>198</v>
      </c>
      <c r="D72" s="65">
        <f>'1) Budget Table'!D69</f>
        <v>0</v>
      </c>
      <c r="E72" s="65">
        <f>'1) Budget Table'!E69</f>
        <v>0</v>
      </c>
      <c r="F72" s="65">
        <f>'1) Budget Table'!F69</f>
        <v>0</v>
      </c>
      <c r="G72" s="66">
        <f aca="true" t="shared" si="5" ref="G72:G80">SUM(D72:F72)</f>
        <v>0</v>
      </c>
      <c r="N72" s="54"/>
    </row>
    <row r="73" spans="3:14" ht="15.75" customHeight="1">
      <c r="C73" s="62" t="s">
        <v>199</v>
      </c>
      <c r="D73" s="96"/>
      <c r="E73" s="97"/>
      <c r="F73" s="97"/>
      <c r="G73" s="63">
        <f t="shared" si="5"/>
        <v>0</v>
      </c>
      <c r="N73" s="54"/>
    </row>
    <row r="74" spans="3:14" ht="15.75" customHeight="1">
      <c r="C74" s="52" t="s">
        <v>200</v>
      </c>
      <c r="D74" s="98"/>
      <c r="E74" s="19"/>
      <c r="F74" s="19"/>
      <c r="G74" s="61">
        <f t="shared" si="5"/>
        <v>0</v>
      </c>
      <c r="N74" s="54"/>
    </row>
    <row r="75" spans="3:14" ht="15.75" customHeight="1">
      <c r="C75" s="52" t="s">
        <v>201</v>
      </c>
      <c r="D75" s="98"/>
      <c r="E75" s="98"/>
      <c r="F75" s="98"/>
      <c r="G75" s="61">
        <f t="shared" si="5"/>
        <v>0</v>
      </c>
      <c r="N75" s="54"/>
    </row>
    <row r="76" spans="3:14" ht="15.75">
      <c r="C76" s="53" t="s">
        <v>202</v>
      </c>
      <c r="D76" s="98"/>
      <c r="E76" s="98"/>
      <c r="F76" s="98"/>
      <c r="G76" s="61">
        <f t="shared" si="5"/>
        <v>0</v>
      </c>
      <c r="N76" s="54"/>
    </row>
    <row r="77" spans="3:14" ht="15.75">
      <c r="C77" s="52" t="s">
        <v>203</v>
      </c>
      <c r="D77" s="98"/>
      <c r="E77" s="98"/>
      <c r="F77" s="98"/>
      <c r="G77" s="61">
        <f t="shared" si="5"/>
        <v>0</v>
      </c>
      <c r="N77" s="54"/>
    </row>
    <row r="78" spans="3:14" ht="15.75">
      <c r="C78" s="52" t="s">
        <v>204</v>
      </c>
      <c r="D78" s="98"/>
      <c r="E78" s="98"/>
      <c r="F78" s="98"/>
      <c r="G78" s="61">
        <f t="shared" si="5"/>
        <v>0</v>
      </c>
      <c r="N78" s="54"/>
    </row>
    <row r="79" spans="3:14" ht="15.75">
      <c r="C79" s="52" t="s">
        <v>205</v>
      </c>
      <c r="D79" s="98"/>
      <c r="E79" s="98"/>
      <c r="F79" s="98"/>
      <c r="G79" s="61">
        <f t="shared" si="5"/>
        <v>0</v>
      </c>
      <c r="N79" s="54"/>
    </row>
    <row r="80" spans="3:14" ht="15.75">
      <c r="C80" s="56" t="s">
        <v>206</v>
      </c>
      <c r="D80" s="67">
        <f>SUM(D73:D79)</f>
        <v>0</v>
      </c>
      <c r="E80" s="67">
        <f>SUM(E73:E79)</f>
        <v>0</v>
      </c>
      <c r="F80" s="67">
        <f>SUM(F73:F79)</f>
        <v>0</v>
      </c>
      <c r="G80" s="61">
        <f t="shared" si="5"/>
        <v>0</v>
      </c>
      <c r="N80" s="54"/>
    </row>
    <row r="81" spans="3:7" s="55" customFormat="1" ht="15.75">
      <c r="C81" s="71"/>
      <c r="D81" s="72"/>
      <c r="E81" s="72"/>
      <c r="F81" s="72"/>
      <c r="G81" s="73"/>
    </row>
    <row r="82" spans="3:14" ht="15.75">
      <c r="C82" s="192" t="s">
        <v>76</v>
      </c>
      <c r="D82" s="193"/>
      <c r="E82" s="193"/>
      <c r="F82" s="193"/>
      <c r="G82" s="194"/>
      <c r="N82" s="54"/>
    </row>
    <row r="83" spans="2:14" ht="21.75" customHeight="1" thickBot="1">
      <c r="B83" s="55"/>
      <c r="C83" s="64" t="s">
        <v>198</v>
      </c>
      <c r="D83" s="65">
        <f>'1) Budget Table'!D79</f>
        <v>0</v>
      </c>
      <c r="E83" s="65">
        <f>'1) Budget Table'!E79</f>
        <v>0</v>
      </c>
      <c r="F83" s="65">
        <f>'1) Budget Table'!F79</f>
        <v>0</v>
      </c>
      <c r="G83" s="66">
        <f aca="true" t="shared" si="6" ref="G83:G91">SUM(D83:F83)</f>
        <v>0</v>
      </c>
      <c r="N83" s="54"/>
    </row>
    <row r="84" spans="3:14" ht="18" customHeight="1">
      <c r="C84" s="62" t="s">
        <v>199</v>
      </c>
      <c r="D84" s="96"/>
      <c r="E84" s="97"/>
      <c r="F84" s="97"/>
      <c r="G84" s="63">
        <f t="shared" si="6"/>
        <v>0</v>
      </c>
      <c r="N84" s="54"/>
    </row>
    <row r="85" spans="3:14" ht="15.75" customHeight="1">
      <c r="C85" s="52" t="s">
        <v>200</v>
      </c>
      <c r="D85" s="98"/>
      <c r="E85" s="19"/>
      <c r="F85" s="19"/>
      <c r="G85" s="61">
        <f t="shared" si="6"/>
        <v>0</v>
      </c>
      <c r="N85" s="54"/>
    </row>
    <row r="86" spans="2:7" s="55" customFormat="1" ht="15.75" customHeight="1">
      <c r="B86" s="54"/>
      <c r="C86" s="52" t="s">
        <v>201</v>
      </c>
      <c r="D86" s="98"/>
      <c r="E86" s="98"/>
      <c r="F86" s="98"/>
      <c r="G86" s="61">
        <f t="shared" si="6"/>
        <v>0</v>
      </c>
    </row>
    <row r="87" spans="2:14" ht="15.75">
      <c r="B87" s="55"/>
      <c r="C87" s="53" t="s">
        <v>202</v>
      </c>
      <c r="D87" s="98"/>
      <c r="E87" s="98"/>
      <c r="F87" s="98"/>
      <c r="G87" s="61">
        <f t="shared" si="6"/>
        <v>0</v>
      </c>
      <c r="N87" s="54"/>
    </row>
    <row r="88" spans="2:14" ht="15.75">
      <c r="B88" s="55"/>
      <c r="C88" s="52" t="s">
        <v>203</v>
      </c>
      <c r="D88" s="98"/>
      <c r="E88" s="98"/>
      <c r="F88" s="98"/>
      <c r="G88" s="61">
        <f t="shared" si="6"/>
        <v>0</v>
      </c>
      <c r="N88" s="54"/>
    </row>
    <row r="89" spans="2:14" ht="15.75">
      <c r="B89" s="55"/>
      <c r="C89" s="52" t="s">
        <v>204</v>
      </c>
      <c r="D89" s="98"/>
      <c r="E89" s="98"/>
      <c r="F89" s="98"/>
      <c r="G89" s="61">
        <f t="shared" si="6"/>
        <v>0</v>
      </c>
      <c r="N89" s="54"/>
    </row>
    <row r="90" spans="3:14" ht="15.75">
      <c r="C90" s="52" t="s">
        <v>205</v>
      </c>
      <c r="D90" s="98"/>
      <c r="E90" s="98"/>
      <c r="F90" s="98"/>
      <c r="G90" s="61">
        <f t="shared" si="6"/>
        <v>0</v>
      </c>
      <c r="N90" s="54"/>
    </row>
    <row r="91" spans="3:14" ht="15.75">
      <c r="C91" s="56" t="s">
        <v>206</v>
      </c>
      <c r="D91" s="67">
        <f>SUM(D84:D90)</f>
        <v>0</v>
      </c>
      <c r="E91" s="67">
        <f>SUM(E84:E90)</f>
        <v>0</v>
      </c>
      <c r="F91" s="67">
        <f>SUM(F84:F90)</f>
        <v>0</v>
      </c>
      <c r="G91" s="61">
        <f t="shared" si="6"/>
        <v>0</v>
      </c>
      <c r="N91" s="54"/>
    </row>
    <row r="92" spans="3:7" s="55" customFormat="1" ht="15.75">
      <c r="C92" s="71"/>
      <c r="D92" s="72"/>
      <c r="E92" s="72"/>
      <c r="F92" s="72"/>
      <c r="G92" s="73"/>
    </row>
    <row r="93" spans="3:14" ht="15.75">
      <c r="C93" s="192" t="s">
        <v>85</v>
      </c>
      <c r="D93" s="193"/>
      <c r="E93" s="193"/>
      <c r="F93" s="193"/>
      <c r="G93" s="194"/>
      <c r="N93" s="54"/>
    </row>
    <row r="94" spans="3:14" ht="21.75" customHeight="1" thickBot="1">
      <c r="C94" s="64" t="s">
        <v>198</v>
      </c>
      <c r="D94" s="65">
        <f>'1) Budget Table'!D89</f>
        <v>0</v>
      </c>
      <c r="E94" s="65">
        <f>'1) Budget Table'!E89</f>
        <v>0</v>
      </c>
      <c r="F94" s="65">
        <f>'1) Budget Table'!F89</f>
        <v>0</v>
      </c>
      <c r="G94" s="66">
        <f aca="true" t="shared" si="7" ref="G94:G102">SUM(D94:F94)</f>
        <v>0</v>
      </c>
      <c r="N94" s="54"/>
    </row>
    <row r="95" spans="3:14" ht="15.75" customHeight="1">
      <c r="C95" s="62" t="s">
        <v>199</v>
      </c>
      <c r="D95" s="96"/>
      <c r="E95" s="97"/>
      <c r="F95" s="97"/>
      <c r="G95" s="63">
        <f t="shared" si="7"/>
        <v>0</v>
      </c>
      <c r="N95" s="54"/>
    </row>
    <row r="96" spans="2:14" ht="15.75" customHeight="1">
      <c r="B96" s="55"/>
      <c r="C96" s="52" t="s">
        <v>200</v>
      </c>
      <c r="D96" s="98"/>
      <c r="E96" s="19"/>
      <c r="F96" s="19"/>
      <c r="G96" s="61">
        <f t="shared" si="7"/>
        <v>0</v>
      </c>
      <c r="N96" s="54"/>
    </row>
    <row r="97" spans="3:14" ht="15.75" customHeight="1">
      <c r="C97" s="52" t="s">
        <v>201</v>
      </c>
      <c r="D97" s="98"/>
      <c r="E97" s="98"/>
      <c r="F97" s="98"/>
      <c r="G97" s="61">
        <f t="shared" si="7"/>
        <v>0</v>
      </c>
      <c r="N97" s="54"/>
    </row>
    <row r="98" spans="3:14" ht="15.75">
      <c r="C98" s="53" t="s">
        <v>202</v>
      </c>
      <c r="D98" s="98"/>
      <c r="E98" s="98"/>
      <c r="F98" s="98"/>
      <c r="G98" s="61">
        <f t="shared" si="7"/>
        <v>0</v>
      </c>
      <c r="N98" s="54"/>
    </row>
    <row r="99" spans="3:14" ht="15.75">
      <c r="C99" s="52" t="s">
        <v>203</v>
      </c>
      <c r="D99" s="98"/>
      <c r="E99" s="98"/>
      <c r="F99" s="98"/>
      <c r="G99" s="61">
        <f t="shared" si="7"/>
        <v>0</v>
      </c>
      <c r="N99" s="54"/>
    </row>
    <row r="100" spans="3:14" ht="25.5" customHeight="1">
      <c r="C100" s="52" t="s">
        <v>204</v>
      </c>
      <c r="D100" s="98"/>
      <c r="E100" s="98"/>
      <c r="F100" s="98"/>
      <c r="G100" s="61">
        <f t="shared" si="7"/>
        <v>0</v>
      </c>
      <c r="N100" s="54"/>
    </row>
    <row r="101" spans="2:14" ht="15.75">
      <c r="B101" s="55"/>
      <c r="C101" s="52" t="s">
        <v>205</v>
      </c>
      <c r="D101" s="98"/>
      <c r="E101" s="98"/>
      <c r="F101" s="98"/>
      <c r="G101" s="61">
        <f t="shared" si="7"/>
        <v>0</v>
      </c>
      <c r="N101" s="54"/>
    </row>
    <row r="102" spans="3:14" ht="15.75" customHeight="1">
      <c r="C102" s="56" t="s">
        <v>206</v>
      </c>
      <c r="D102" s="67">
        <f>SUM(D95:D101)</f>
        <v>0</v>
      </c>
      <c r="E102" s="67">
        <f>SUM(E95:E101)</f>
        <v>0</v>
      </c>
      <c r="F102" s="67">
        <f>SUM(F95:F101)</f>
        <v>0</v>
      </c>
      <c r="G102" s="61">
        <f t="shared" si="7"/>
        <v>0</v>
      </c>
      <c r="N102" s="54"/>
    </row>
    <row r="103" spans="4:14" ht="25.5" customHeight="1">
      <c r="D103" s="57"/>
      <c r="E103" s="57"/>
      <c r="F103" s="57"/>
      <c r="G103" s="57"/>
      <c r="N103" s="54"/>
    </row>
    <row r="104" spans="2:14" ht="110.25">
      <c r="B104" s="192" t="s">
        <v>212</v>
      </c>
      <c r="C104" s="193"/>
      <c r="D104" s="193"/>
      <c r="E104" s="193"/>
      <c r="F104" s="193"/>
      <c r="G104" s="194"/>
      <c r="N104" s="54"/>
    </row>
    <row r="105" spans="3:14" ht="15.75">
      <c r="C105" s="192" t="s">
        <v>95</v>
      </c>
      <c r="D105" s="193"/>
      <c r="E105" s="193"/>
      <c r="F105" s="193"/>
      <c r="G105" s="194"/>
      <c r="N105" s="54"/>
    </row>
    <row r="106" spans="3:14" ht="22.5" customHeight="1" thickBot="1">
      <c r="C106" s="64" t="s">
        <v>198</v>
      </c>
      <c r="D106" s="65">
        <f>'1) Budget Table'!D101</f>
        <v>0</v>
      </c>
      <c r="E106" s="65">
        <f>'1) Budget Table'!E101</f>
        <v>0</v>
      </c>
      <c r="F106" s="65">
        <f>'1) Budget Table'!F101</f>
        <v>0</v>
      </c>
      <c r="G106" s="66">
        <f>SUM(D106:F106)</f>
        <v>0</v>
      </c>
      <c r="N106" s="54"/>
    </row>
    <row r="107" spans="3:14" ht="15.75">
      <c r="C107" s="62" t="s">
        <v>199</v>
      </c>
      <c r="D107" s="96"/>
      <c r="E107" s="97"/>
      <c r="F107" s="97"/>
      <c r="G107" s="63">
        <f aca="true" t="shared" si="8" ref="G107:G114">SUM(D107:F107)</f>
        <v>0</v>
      </c>
      <c r="N107" s="54"/>
    </row>
    <row r="108" spans="3:14" ht="15.75">
      <c r="C108" s="52" t="s">
        <v>200</v>
      </c>
      <c r="D108" s="98"/>
      <c r="E108" s="19"/>
      <c r="F108" s="19"/>
      <c r="G108" s="61">
        <f t="shared" si="8"/>
        <v>0</v>
      </c>
      <c r="N108" s="54"/>
    </row>
    <row r="109" spans="3:14" ht="15.75" customHeight="1">
      <c r="C109" s="52" t="s">
        <v>201</v>
      </c>
      <c r="D109" s="98"/>
      <c r="E109" s="98"/>
      <c r="F109" s="98"/>
      <c r="G109" s="61">
        <f t="shared" si="8"/>
        <v>0</v>
      </c>
      <c r="N109" s="54"/>
    </row>
    <row r="110" spans="3:14" ht="15.75">
      <c r="C110" s="53" t="s">
        <v>202</v>
      </c>
      <c r="D110" s="98"/>
      <c r="E110" s="98"/>
      <c r="F110" s="98"/>
      <c r="G110" s="61">
        <f t="shared" si="8"/>
        <v>0</v>
      </c>
      <c r="N110" s="54"/>
    </row>
    <row r="111" spans="3:14" ht="15.75">
      <c r="C111" s="52" t="s">
        <v>203</v>
      </c>
      <c r="D111" s="98"/>
      <c r="E111" s="98"/>
      <c r="F111" s="98"/>
      <c r="G111" s="61">
        <f t="shared" si="8"/>
        <v>0</v>
      </c>
      <c r="N111" s="54"/>
    </row>
    <row r="112" spans="3:14" ht="15.75">
      <c r="C112" s="52" t="s">
        <v>204</v>
      </c>
      <c r="D112" s="98"/>
      <c r="E112" s="98"/>
      <c r="F112" s="98"/>
      <c r="G112" s="61">
        <f t="shared" si="8"/>
        <v>0</v>
      </c>
      <c r="N112" s="54"/>
    </row>
    <row r="113" spans="3:14" ht="15.75">
      <c r="C113" s="52" t="s">
        <v>205</v>
      </c>
      <c r="D113" s="98"/>
      <c r="E113" s="98"/>
      <c r="F113" s="98"/>
      <c r="G113" s="61">
        <f t="shared" si="8"/>
        <v>0</v>
      </c>
      <c r="N113" s="54"/>
    </row>
    <row r="114" spans="3:14" ht="15.75">
      <c r="C114" s="56" t="s">
        <v>206</v>
      </c>
      <c r="D114" s="67">
        <f>SUM(D107:D113)</f>
        <v>0</v>
      </c>
      <c r="E114" s="67">
        <f>SUM(E107:E113)</f>
        <v>0</v>
      </c>
      <c r="F114" s="67">
        <f>SUM(F107:F113)</f>
        <v>0</v>
      </c>
      <c r="G114" s="61">
        <f t="shared" si="8"/>
        <v>0</v>
      </c>
      <c r="N114" s="54"/>
    </row>
    <row r="115" spans="3:7" s="55" customFormat="1" ht="15.75">
      <c r="C115" s="71"/>
      <c r="D115" s="72"/>
      <c r="E115" s="72"/>
      <c r="F115" s="72"/>
      <c r="G115" s="73"/>
    </row>
    <row r="116" spans="3:14" ht="15.75" customHeight="1">
      <c r="C116" s="192" t="s">
        <v>213</v>
      </c>
      <c r="D116" s="193"/>
      <c r="E116" s="193"/>
      <c r="F116" s="193"/>
      <c r="G116" s="194"/>
      <c r="N116" s="54"/>
    </row>
    <row r="117" spans="3:14" ht="21.75" customHeight="1" thickBot="1">
      <c r="C117" s="64" t="s">
        <v>198</v>
      </c>
      <c r="D117" s="65">
        <f>'1) Budget Table'!D111</f>
        <v>0</v>
      </c>
      <c r="E117" s="65">
        <f>'1) Budget Table'!E111</f>
        <v>0</v>
      </c>
      <c r="F117" s="65">
        <f>'1) Budget Table'!F111</f>
        <v>0</v>
      </c>
      <c r="G117" s="66">
        <f aca="true" t="shared" si="9" ref="G117:G125">SUM(D117:F117)</f>
        <v>0</v>
      </c>
      <c r="N117" s="54"/>
    </row>
    <row r="118" spans="3:14" ht="15.75">
      <c r="C118" s="62" t="s">
        <v>199</v>
      </c>
      <c r="D118" s="96"/>
      <c r="E118" s="97"/>
      <c r="F118" s="97"/>
      <c r="G118" s="63">
        <f t="shared" si="9"/>
        <v>0</v>
      </c>
      <c r="N118" s="54"/>
    </row>
    <row r="119" spans="3:14" ht="15.75">
      <c r="C119" s="52" t="s">
        <v>200</v>
      </c>
      <c r="D119" s="98"/>
      <c r="E119" s="19"/>
      <c r="F119" s="19"/>
      <c r="G119" s="61">
        <f t="shared" si="9"/>
        <v>0</v>
      </c>
      <c r="N119" s="54"/>
    </row>
    <row r="120" spans="3:14" ht="31.5">
      <c r="C120" s="52" t="s">
        <v>201</v>
      </c>
      <c r="D120" s="98"/>
      <c r="E120" s="98"/>
      <c r="F120" s="98"/>
      <c r="G120" s="61">
        <f t="shared" si="9"/>
        <v>0</v>
      </c>
      <c r="N120" s="54"/>
    </row>
    <row r="121" spans="3:14" ht="15.75">
      <c r="C121" s="53" t="s">
        <v>202</v>
      </c>
      <c r="D121" s="98"/>
      <c r="E121" s="98"/>
      <c r="F121" s="98"/>
      <c r="G121" s="61">
        <f t="shared" si="9"/>
        <v>0</v>
      </c>
      <c r="N121" s="54"/>
    </row>
    <row r="122" spans="3:14" ht="15.75">
      <c r="C122" s="52" t="s">
        <v>203</v>
      </c>
      <c r="D122" s="98"/>
      <c r="E122" s="98"/>
      <c r="F122" s="98"/>
      <c r="G122" s="61">
        <f t="shared" si="9"/>
        <v>0</v>
      </c>
      <c r="N122" s="54"/>
    </row>
    <row r="123" spans="3:14" ht="15.75">
      <c r="C123" s="52" t="s">
        <v>204</v>
      </c>
      <c r="D123" s="98"/>
      <c r="E123" s="98"/>
      <c r="F123" s="98"/>
      <c r="G123" s="61">
        <f t="shared" si="9"/>
        <v>0</v>
      </c>
      <c r="N123" s="54"/>
    </row>
    <row r="124" spans="3:14" ht="15.75">
      <c r="C124" s="52" t="s">
        <v>205</v>
      </c>
      <c r="D124" s="98"/>
      <c r="E124" s="98"/>
      <c r="F124" s="98"/>
      <c r="G124" s="61">
        <f t="shared" si="9"/>
        <v>0</v>
      </c>
      <c r="N124" s="54"/>
    </row>
    <row r="125" spans="3:14" ht="15.75">
      <c r="C125" s="56" t="s">
        <v>206</v>
      </c>
      <c r="D125" s="67">
        <f>SUM(D118:D124)</f>
        <v>0</v>
      </c>
      <c r="E125" s="67">
        <f>SUM(E118:E124)</f>
        <v>0</v>
      </c>
      <c r="F125" s="67">
        <f>SUM(F118:F124)</f>
        <v>0</v>
      </c>
      <c r="G125" s="61">
        <f t="shared" si="9"/>
        <v>0</v>
      </c>
      <c r="N125" s="54"/>
    </row>
    <row r="126" spans="3:7" s="55" customFormat="1" ht="15.75">
      <c r="C126" s="71"/>
      <c r="D126" s="72"/>
      <c r="E126" s="72"/>
      <c r="F126" s="72"/>
      <c r="G126" s="73"/>
    </row>
    <row r="127" spans="3:14" ht="15.75">
      <c r="C127" s="192" t="s">
        <v>113</v>
      </c>
      <c r="D127" s="193"/>
      <c r="E127" s="193"/>
      <c r="F127" s="193"/>
      <c r="G127" s="194"/>
      <c r="N127" s="54"/>
    </row>
    <row r="128" spans="3:14" ht="21" customHeight="1" thickBot="1">
      <c r="C128" s="64" t="s">
        <v>198</v>
      </c>
      <c r="D128" s="65">
        <f>'1) Budget Table'!D121</f>
        <v>0</v>
      </c>
      <c r="E128" s="65">
        <f>'1) Budget Table'!E121</f>
        <v>0</v>
      </c>
      <c r="F128" s="65">
        <f>'1) Budget Table'!F121</f>
        <v>0</v>
      </c>
      <c r="G128" s="66">
        <f aca="true" t="shared" si="10" ref="G128:G136">SUM(D128:F128)</f>
        <v>0</v>
      </c>
      <c r="N128" s="54"/>
    </row>
    <row r="129" spans="3:14" ht="15.75">
      <c r="C129" s="62" t="s">
        <v>199</v>
      </c>
      <c r="D129" s="96"/>
      <c r="E129" s="97"/>
      <c r="F129" s="97"/>
      <c r="G129" s="63">
        <f t="shared" si="10"/>
        <v>0</v>
      </c>
      <c r="N129" s="54"/>
    </row>
    <row r="130" spans="3:14" ht="15.75">
      <c r="C130" s="52" t="s">
        <v>200</v>
      </c>
      <c r="D130" s="98"/>
      <c r="E130" s="19"/>
      <c r="F130" s="19"/>
      <c r="G130" s="61">
        <f t="shared" si="10"/>
        <v>0</v>
      </c>
      <c r="N130" s="54"/>
    </row>
    <row r="131" spans="3:14" ht="31.5">
      <c r="C131" s="52" t="s">
        <v>201</v>
      </c>
      <c r="D131" s="98"/>
      <c r="E131" s="98"/>
      <c r="F131" s="98"/>
      <c r="G131" s="61">
        <f t="shared" si="10"/>
        <v>0</v>
      </c>
      <c r="N131" s="54"/>
    </row>
    <row r="132" spans="3:14" ht="15.75">
      <c r="C132" s="53" t="s">
        <v>202</v>
      </c>
      <c r="D132" s="98"/>
      <c r="E132" s="98"/>
      <c r="F132" s="98"/>
      <c r="G132" s="61">
        <f t="shared" si="10"/>
        <v>0</v>
      </c>
      <c r="N132" s="54"/>
    </row>
    <row r="133" spans="3:14" ht="15.75">
      <c r="C133" s="52" t="s">
        <v>203</v>
      </c>
      <c r="D133" s="98"/>
      <c r="E133" s="98"/>
      <c r="F133" s="98"/>
      <c r="G133" s="61">
        <f t="shared" si="10"/>
        <v>0</v>
      </c>
      <c r="N133" s="54"/>
    </row>
    <row r="134" spans="3:14" ht="15.75">
      <c r="C134" s="52" t="s">
        <v>204</v>
      </c>
      <c r="D134" s="98"/>
      <c r="E134" s="98"/>
      <c r="F134" s="98"/>
      <c r="G134" s="61">
        <f t="shared" si="10"/>
        <v>0</v>
      </c>
      <c r="N134" s="54"/>
    </row>
    <row r="135" spans="3:14" ht="15.75">
      <c r="C135" s="52" t="s">
        <v>205</v>
      </c>
      <c r="D135" s="98"/>
      <c r="E135" s="98"/>
      <c r="F135" s="98"/>
      <c r="G135" s="61">
        <f t="shared" si="10"/>
        <v>0</v>
      </c>
      <c r="N135" s="54"/>
    </row>
    <row r="136" spans="3:14" ht="15.75">
      <c r="C136" s="56" t="s">
        <v>206</v>
      </c>
      <c r="D136" s="67">
        <f>SUM(D129:D135)</f>
        <v>0</v>
      </c>
      <c r="E136" s="67">
        <f>SUM(E129:E135)</f>
        <v>0</v>
      </c>
      <c r="F136" s="67">
        <f>SUM(F129:F135)</f>
        <v>0</v>
      </c>
      <c r="G136" s="61">
        <f t="shared" si="10"/>
        <v>0</v>
      </c>
      <c r="N136" s="54"/>
    </row>
    <row r="137" spans="3:7" s="55" customFormat="1" ht="15.75">
      <c r="C137" s="71"/>
      <c r="D137" s="72"/>
      <c r="E137" s="72"/>
      <c r="F137" s="72"/>
      <c r="G137" s="73"/>
    </row>
    <row r="138" spans="3:14" ht="15.75">
      <c r="C138" s="192" t="s">
        <v>122</v>
      </c>
      <c r="D138" s="193"/>
      <c r="E138" s="193"/>
      <c r="F138" s="193"/>
      <c r="G138" s="194"/>
      <c r="N138" s="54"/>
    </row>
    <row r="139" spans="3:14" ht="24" customHeight="1" thickBot="1">
      <c r="C139" s="64" t="s">
        <v>198</v>
      </c>
      <c r="D139" s="65">
        <f>'1) Budget Table'!D131</f>
        <v>0</v>
      </c>
      <c r="E139" s="65">
        <f>'1) Budget Table'!E131</f>
        <v>0</v>
      </c>
      <c r="F139" s="65">
        <f>'1) Budget Table'!F131</f>
        <v>0</v>
      </c>
      <c r="G139" s="66">
        <f aca="true" t="shared" si="11" ref="G139:G147">SUM(D139:F139)</f>
        <v>0</v>
      </c>
      <c r="N139" s="54"/>
    </row>
    <row r="140" spans="3:14" ht="15.75" customHeight="1">
      <c r="C140" s="62" t="s">
        <v>199</v>
      </c>
      <c r="D140" s="96"/>
      <c r="E140" s="97"/>
      <c r="F140" s="97"/>
      <c r="G140" s="63">
        <f t="shared" si="11"/>
        <v>0</v>
      </c>
      <c r="N140" s="54"/>
    </row>
    <row r="141" spans="3:7" s="57" customFormat="1" ht="15.75">
      <c r="C141" s="52" t="s">
        <v>200</v>
      </c>
      <c r="D141" s="98"/>
      <c r="E141" s="19"/>
      <c r="F141" s="19"/>
      <c r="G141" s="61">
        <f t="shared" si="11"/>
        <v>0</v>
      </c>
    </row>
    <row r="142" spans="3:7" s="57" customFormat="1" ht="15.75" customHeight="1">
      <c r="C142" s="52" t="s">
        <v>201</v>
      </c>
      <c r="D142" s="98"/>
      <c r="E142" s="98"/>
      <c r="F142" s="98"/>
      <c r="G142" s="61">
        <f t="shared" si="11"/>
        <v>0</v>
      </c>
    </row>
    <row r="143" spans="3:7" s="57" customFormat="1" ht="15.75">
      <c r="C143" s="53" t="s">
        <v>202</v>
      </c>
      <c r="D143" s="98"/>
      <c r="E143" s="98"/>
      <c r="F143" s="98"/>
      <c r="G143" s="61">
        <f t="shared" si="11"/>
        <v>0</v>
      </c>
    </row>
    <row r="144" spans="3:7" s="57" customFormat="1" ht="15.75">
      <c r="C144" s="52" t="s">
        <v>203</v>
      </c>
      <c r="D144" s="98"/>
      <c r="E144" s="98"/>
      <c r="F144" s="98"/>
      <c r="G144" s="61">
        <f t="shared" si="11"/>
        <v>0</v>
      </c>
    </row>
    <row r="145" spans="3:7" s="57" customFormat="1" ht="15.75" customHeight="1">
      <c r="C145" s="52" t="s">
        <v>204</v>
      </c>
      <c r="D145" s="98"/>
      <c r="E145" s="98"/>
      <c r="F145" s="98"/>
      <c r="G145" s="61">
        <f t="shared" si="11"/>
        <v>0</v>
      </c>
    </row>
    <row r="146" spans="3:7" s="57" customFormat="1" ht="15.75">
      <c r="C146" s="52" t="s">
        <v>205</v>
      </c>
      <c r="D146" s="98"/>
      <c r="E146" s="98"/>
      <c r="F146" s="98"/>
      <c r="G146" s="61">
        <f t="shared" si="11"/>
        <v>0</v>
      </c>
    </row>
    <row r="147" spans="3:7" s="57" customFormat="1" ht="15.75">
      <c r="C147" s="56" t="s">
        <v>206</v>
      </c>
      <c r="D147" s="67">
        <f>SUM(D140:D146)</f>
        <v>0</v>
      </c>
      <c r="E147" s="67">
        <f>SUM(E140:E146)</f>
        <v>0</v>
      </c>
      <c r="F147" s="67">
        <f>SUM(F140:F146)</f>
        <v>0</v>
      </c>
      <c r="G147" s="61">
        <f t="shared" si="11"/>
        <v>0</v>
      </c>
    </row>
    <row r="148" spans="3:7" s="57" customFormat="1" ht="15.75">
      <c r="C148" s="54"/>
      <c r="D148" s="55"/>
      <c r="E148" s="55"/>
      <c r="F148" s="55"/>
      <c r="G148" s="54"/>
    </row>
    <row r="149" spans="2:7" s="57" customFormat="1" ht="110.25">
      <c r="B149" s="192" t="s">
        <v>214</v>
      </c>
      <c r="C149" s="193"/>
      <c r="D149" s="193"/>
      <c r="E149" s="193"/>
      <c r="F149" s="193"/>
      <c r="G149" s="194"/>
    </row>
    <row r="150" spans="2:7" s="57" customFormat="1" ht="15.75">
      <c r="B150" s="54"/>
      <c r="C150" s="192" t="s">
        <v>132</v>
      </c>
      <c r="D150" s="193"/>
      <c r="E150" s="193"/>
      <c r="F150" s="193"/>
      <c r="G150" s="194"/>
    </row>
    <row r="151" spans="2:7" s="57" customFormat="1" ht="24" customHeight="1" thickBot="1">
      <c r="B151" s="54"/>
      <c r="C151" s="64" t="s">
        <v>198</v>
      </c>
      <c r="D151" s="65">
        <f>'1) Budget Table'!D143</f>
        <v>0</v>
      </c>
      <c r="E151" s="65">
        <f>'1) Budget Table'!E143</f>
        <v>0</v>
      </c>
      <c r="F151" s="65">
        <f>'1) Budget Table'!F143</f>
        <v>0</v>
      </c>
      <c r="G151" s="66">
        <f>SUM(D151:F151)</f>
        <v>0</v>
      </c>
    </row>
    <row r="152" spans="2:7" s="57" customFormat="1" ht="24.75" customHeight="1">
      <c r="B152" s="54"/>
      <c r="C152" s="62" t="s">
        <v>199</v>
      </c>
      <c r="D152" s="96"/>
      <c r="E152" s="97"/>
      <c r="F152" s="97"/>
      <c r="G152" s="63">
        <f aca="true" t="shared" si="12" ref="G152:G159">SUM(D152:F152)</f>
        <v>0</v>
      </c>
    </row>
    <row r="153" spans="2:7" s="57" customFormat="1" ht="15.75" customHeight="1">
      <c r="B153" s="54"/>
      <c r="C153" s="52" t="s">
        <v>200</v>
      </c>
      <c r="D153" s="98"/>
      <c r="E153" s="19"/>
      <c r="F153" s="19"/>
      <c r="G153" s="61">
        <f t="shared" si="12"/>
        <v>0</v>
      </c>
    </row>
    <row r="154" spans="2:7" s="57" customFormat="1" ht="15.75" customHeight="1">
      <c r="B154" s="54"/>
      <c r="C154" s="52" t="s">
        <v>201</v>
      </c>
      <c r="D154" s="98"/>
      <c r="E154" s="98"/>
      <c r="F154" s="98"/>
      <c r="G154" s="61">
        <f t="shared" si="12"/>
        <v>0</v>
      </c>
    </row>
    <row r="155" spans="2:7" s="57" customFormat="1" ht="15.75" customHeight="1">
      <c r="B155" s="54"/>
      <c r="C155" s="53" t="s">
        <v>202</v>
      </c>
      <c r="D155" s="98"/>
      <c r="E155" s="98"/>
      <c r="F155" s="98"/>
      <c r="G155" s="61">
        <f t="shared" si="12"/>
        <v>0</v>
      </c>
    </row>
    <row r="156" spans="2:7" s="57" customFormat="1" ht="15.75" customHeight="1">
      <c r="B156" s="54"/>
      <c r="C156" s="52" t="s">
        <v>203</v>
      </c>
      <c r="D156" s="98"/>
      <c r="E156" s="98"/>
      <c r="F156" s="98"/>
      <c r="G156" s="61">
        <f t="shared" si="12"/>
        <v>0</v>
      </c>
    </row>
    <row r="157" spans="2:7" s="57" customFormat="1" ht="15.75" customHeight="1">
      <c r="B157" s="54"/>
      <c r="C157" s="52" t="s">
        <v>204</v>
      </c>
      <c r="D157" s="98"/>
      <c r="E157" s="98"/>
      <c r="F157" s="98"/>
      <c r="G157" s="61">
        <f t="shared" si="12"/>
        <v>0</v>
      </c>
    </row>
    <row r="158" spans="2:7" s="57" customFormat="1" ht="15.75" customHeight="1">
      <c r="B158" s="54"/>
      <c r="C158" s="52" t="s">
        <v>205</v>
      </c>
      <c r="D158" s="98"/>
      <c r="E158" s="98"/>
      <c r="F158" s="98"/>
      <c r="G158" s="61">
        <f t="shared" si="12"/>
        <v>0</v>
      </c>
    </row>
    <row r="159" spans="2:7" s="57" customFormat="1" ht="15.75" customHeight="1">
      <c r="B159" s="54"/>
      <c r="C159" s="56" t="s">
        <v>206</v>
      </c>
      <c r="D159" s="67">
        <f>SUM(D152:D158)</f>
        <v>0</v>
      </c>
      <c r="E159" s="67">
        <f>SUM(E152:E158)</f>
        <v>0</v>
      </c>
      <c r="F159" s="67">
        <f>SUM(F152:F158)</f>
        <v>0</v>
      </c>
      <c r="G159" s="61">
        <f t="shared" si="12"/>
        <v>0</v>
      </c>
    </row>
    <row r="160" spans="3:7" s="55" customFormat="1" ht="15.75" customHeight="1">
      <c r="C160" s="71"/>
      <c r="D160" s="72"/>
      <c r="E160" s="72"/>
      <c r="F160" s="72"/>
      <c r="G160" s="73"/>
    </row>
    <row r="161" spans="3:7" s="57" customFormat="1" ht="15.75" customHeight="1">
      <c r="C161" s="192" t="s">
        <v>141</v>
      </c>
      <c r="D161" s="193"/>
      <c r="E161" s="193"/>
      <c r="F161" s="193"/>
      <c r="G161" s="194"/>
    </row>
    <row r="162" spans="3:7" s="57" customFormat="1" ht="21" customHeight="1" thickBot="1">
      <c r="C162" s="64" t="s">
        <v>198</v>
      </c>
      <c r="D162" s="65">
        <f>'1) Budget Table'!D153</f>
        <v>0</v>
      </c>
      <c r="E162" s="65">
        <f>'1) Budget Table'!E153</f>
        <v>0</v>
      </c>
      <c r="F162" s="65">
        <f>'1) Budget Table'!F153</f>
        <v>0</v>
      </c>
      <c r="G162" s="66">
        <f aca="true" t="shared" si="13" ref="G162:G170">SUM(D162:F162)</f>
        <v>0</v>
      </c>
    </row>
    <row r="163" spans="3:7" s="57" customFormat="1" ht="15.75" customHeight="1">
      <c r="C163" s="62" t="s">
        <v>199</v>
      </c>
      <c r="D163" s="96"/>
      <c r="E163" s="97"/>
      <c r="F163" s="97"/>
      <c r="G163" s="63">
        <f t="shared" si="13"/>
        <v>0</v>
      </c>
    </row>
    <row r="164" spans="3:7" s="57" customFormat="1" ht="15.75" customHeight="1">
      <c r="C164" s="52" t="s">
        <v>200</v>
      </c>
      <c r="D164" s="98"/>
      <c r="E164" s="19"/>
      <c r="F164" s="19"/>
      <c r="G164" s="61">
        <f t="shared" si="13"/>
        <v>0</v>
      </c>
    </row>
    <row r="165" spans="3:7" s="57" customFormat="1" ht="15.75" customHeight="1">
      <c r="C165" s="52" t="s">
        <v>201</v>
      </c>
      <c r="D165" s="98"/>
      <c r="E165" s="98"/>
      <c r="F165" s="98"/>
      <c r="G165" s="61">
        <f t="shared" si="13"/>
        <v>0</v>
      </c>
    </row>
    <row r="166" spans="3:7" s="57" customFormat="1" ht="15.75" customHeight="1">
      <c r="C166" s="53" t="s">
        <v>202</v>
      </c>
      <c r="D166" s="98"/>
      <c r="E166" s="98"/>
      <c r="F166" s="98"/>
      <c r="G166" s="61">
        <f t="shared" si="13"/>
        <v>0</v>
      </c>
    </row>
    <row r="167" spans="3:7" s="57" customFormat="1" ht="15.75" customHeight="1">
      <c r="C167" s="52" t="s">
        <v>203</v>
      </c>
      <c r="D167" s="98"/>
      <c r="E167" s="98"/>
      <c r="F167" s="98"/>
      <c r="G167" s="61">
        <f t="shared" si="13"/>
        <v>0</v>
      </c>
    </row>
    <row r="168" spans="3:7" s="57" customFormat="1" ht="15.75" customHeight="1">
      <c r="C168" s="52" t="s">
        <v>204</v>
      </c>
      <c r="D168" s="98"/>
      <c r="E168" s="98"/>
      <c r="F168" s="98"/>
      <c r="G168" s="61">
        <f t="shared" si="13"/>
        <v>0</v>
      </c>
    </row>
    <row r="169" spans="3:7" s="57" customFormat="1" ht="15.75" customHeight="1">
      <c r="C169" s="52" t="s">
        <v>205</v>
      </c>
      <c r="D169" s="98"/>
      <c r="E169" s="98"/>
      <c r="F169" s="98"/>
      <c r="G169" s="61">
        <f t="shared" si="13"/>
        <v>0</v>
      </c>
    </row>
    <row r="170" spans="3:7" s="57" customFormat="1" ht="15.75" customHeight="1">
      <c r="C170" s="56" t="s">
        <v>206</v>
      </c>
      <c r="D170" s="67">
        <f>SUM(D163:D169)</f>
        <v>0</v>
      </c>
      <c r="E170" s="67">
        <f>SUM(E163:E169)</f>
        <v>0</v>
      </c>
      <c r="F170" s="67">
        <f>SUM(F163:F169)</f>
        <v>0</v>
      </c>
      <c r="G170" s="61">
        <f t="shared" si="13"/>
        <v>0</v>
      </c>
    </row>
    <row r="171" spans="3:7" s="55" customFormat="1" ht="15.75" customHeight="1">
      <c r="C171" s="71"/>
      <c r="D171" s="72"/>
      <c r="E171" s="72"/>
      <c r="F171" s="72"/>
      <c r="G171" s="73"/>
    </row>
    <row r="172" spans="3:7" s="57" customFormat="1" ht="15.75" customHeight="1">
      <c r="C172" s="192" t="s">
        <v>150</v>
      </c>
      <c r="D172" s="193"/>
      <c r="E172" s="193"/>
      <c r="F172" s="193"/>
      <c r="G172" s="194"/>
    </row>
    <row r="173" spans="3:7" s="57" customFormat="1" ht="19.5" customHeight="1" thickBot="1">
      <c r="C173" s="64" t="s">
        <v>198</v>
      </c>
      <c r="D173" s="65">
        <f>'1) Budget Table'!D163</f>
        <v>0</v>
      </c>
      <c r="E173" s="65">
        <f>'1) Budget Table'!E163</f>
        <v>0</v>
      </c>
      <c r="F173" s="65">
        <f>'1) Budget Table'!F163</f>
        <v>0</v>
      </c>
      <c r="G173" s="66">
        <f aca="true" t="shared" si="14" ref="G173:G181">SUM(D173:F173)</f>
        <v>0</v>
      </c>
    </row>
    <row r="174" spans="3:7" s="57" customFormat="1" ht="15.75" customHeight="1">
      <c r="C174" s="62" t="s">
        <v>199</v>
      </c>
      <c r="D174" s="96"/>
      <c r="E174" s="97"/>
      <c r="F174" s="97"/>
      <c r="G174" s="63">
        <f t="shared" si="14"/>
        <v>0</v>
      </c>
    </row>
    <row r="175" spans="3:7" s="57" customFormat="1" ht="15.75" customHeight="1">
      <c r="C175" s="52" t="s">
        <v>200</v>
      </c>
      <c r="D175" s="98"/>
      <c r="E175" s="19"/>
      <c r="F175" s="19"/>
      <c r="G175" s="61">
        <f t="shared" si="14"/>
        <v>0</v>
      </c>
    </row>
    <row r="176" spans="3:7" s="57" customFormat="1" ht="15.75" customHeight="1">
      <c r="C176" s="52" t="s">
        <v>201</v>
      </c>
      <c r="D176" s="98"/>
      <c r="E176" s="98"/>
      <c r="F176" s="98"/>
      <c r="G176" s="61">
        <f t="shared" si="14"/>
        <v>0</v>
      </c>
    </row>
    <row r="177" spans="3:7" s="57" customFormat="1" ht="15.75" customHeight="1">
      <c r="C177" s="53" t="s">
        <v>202</v>
      </c>
      <c r="D177" s="98"/>
      <c r="E177" s="98"/>
      <c r="F177" s="98"/>
      <c r="G177" s="61">
        <f t="shared" si="14"/>
        <v>0</v>
      </c>
    </row>
    <row r="178" spans="3:7" s="57" customFormat="1" ht="15.75" customHeight="1">
      <c r="C178" s="52" t="s">
        <v>203</v>
      </c>
      <c r="D178" s="98"/>
      <c r="E178" s="98"/>
      <c r="F178" s="98"/>
      <c r="G178" s="61">
        <f t="shared" si="14"/>
        <v>0</v>
      </c>
    </row>
    <row r="179" spans="3:7" s="57" customFormat="1" ht="15.75" customHeight="1">
      <c r="C179" s="52" t="s">
        <v>204</v>
      </c>
      <c r="D179" s="98"/>
      <c r="E179" s="98"/>
      <c r="F179" s="98"/>
      <c r="G179" s="61">
        <f t="shared" si="14"/>
        <v>0</v>
      </c>
    </row>
    <row r="180" spans="3:7" s="57" customFormat="1" ht="15.75" customHeight="1">
      <c r="C180" s="52" t="s">
        <v>205</v>
      </c>
      <c r="D180" s="98"/>
      <c r="E180" s="98"/>
      <c r="F180" s="98"/>
      <c r="G180" s="61">
        <f t="shared" si="14"/>
        <v>0</v>
      </c>
    </row>
    <row r="181" spans="3:7" s="57" customFormat="1" ht="15.75" customHeight="1">
      <c r="C181" s="56" t="s">
        <v>206</v>
      </c>
      <c r="D181" s="67">
        <f>SUM(D174:D180)</f>
        <v>0</v>
      </c>
      <c r="E181" s="67">
        <f>SUM(E174:E180)</f>
        <v>0</v>
      </c>
      <c r="F181" s="67">
        <f>SUM(F174:F180)</f>
        <v>0</v>
      </c>
      <c r="G181" s="61">
        <f t="shared" si="14"/>
        <v>0</v>
      </c>
    </row>
    <row r="182" spans="3:7" s="55" customFormat="1" ht="15.75" customHeight="1">
      <c r="C182" s="71"/>
      <c r="D182" s="72"/>
      <c r="E182" s="72"/>
      <c r="F182" s="72"/>
      <c r="G182" s="73"/>
    </row>
    <row r="183" spans="3:7" s="57" customFormat="1" ht="15.75" customHeight="1">
      <c r="C183" s="192" t="s">
        <v>159</v>
      </c>
      <c r="D183" s="193"/>
      <c r="E183" s="193"/>
      <c r="F183" s="193"/>
      <c r="G183" s="194"/>
    </row>
    <row r="184" spans="3:7" s="57" customFormat="1" ht="22.5" customHeight="1" thickBot="1">
      <c r="C184" s="64" t="s">
        <v>198</v>
      </c>
      <c r="D184" s="65">
        <f>'1) Budget Table'!D173</f>
        <v>0</v>
      </c>
      <c r="E184" s="65">
        <f>'1) Budget Table'!E173</f>
        <v>0</v>
      </c>
      <c r="F184" s="65">
        <f>'1) Budget Table'!F173</f>
        <v>0</v>
      </c>
      <c r="G184" s="66">
        <f aca="true" t="shared" si="15" ref="G184:G192">SUM(D184:F184)</f>
        <v>0</v>
      </c>
    </row>
    <row r="185" spans="3:7" s="57" customFormat="1" ht="15.75" customHeight="1">
      <c r="C185" s="62" t="s">
        <v>199</v>
      </c>
      <c r="D185" s="96"/>
      <c r="E185" s="97"/>
      <c r="F185" s="97"/>
      <c r="G185" s="63">
        <f t="shared" si="15"/>
        <v>0</v>
      </c>
    </row>
    <row r="186" spans="3:7" s="57" customFormat="1" ht="15.75" customHeight="1">
      <c r="C186" s="52" t="s">
        <v>200</v>
      </c>
      <c r="D186" s="98"/>
      <c r="E186" s="19"/>
      <c r="F186" s="19"/>
      <c r="G186" s="61">
        <f t="shared" si="15"/>
        <v>0</v>
      </c>
    </row>
    <row r="187" spans="3:7" s="57" customFormat="1" ht="15.75" customHeight="1">
      <c r="C187" s="52" t="s">
        <v>201</v>
      </c>
      <c r="D187" s="98"/>
      <c r="E187" s="98"/>
      <c r="F187" s="98"/>
      <c r="G187" s="61">
        <f t="shared" si="15"/>
        <v>0</v>
      </c>
    </row>
    <row r="188" spans="3:7" s="57" customFormat="1" ht="15.75" customHeight="1">
      <c r="C188" s="53" t="s">
        <v>202</v>
      </c>
      <c r="D188" s="98"/>
      <c r="E188" s="98"/>
      <c r="F188" s="98"/>
      <c r="G188" s="61">
        <f t="shared" si="15"/>
        <v>0</v>
      </c>
    </row>
    <row r="189" spans="3:7" s="57" customFormat="1" ht="15.75" customHeight="1">
      <c r="C189" s="52" t="s">
        <v>203</v>
      </c>
      <c r="D189" s="98"/>
      <c r="E189" s="98"/>
      <c r="F189" s="98"/>
      <c r="G189" s="61">
        <f t="shared" si="15"/>
        <v>0</v>
      </c>
    </row>
    <row r="190" spans="3:7" s="57" customFormat="1" ht="15.75" customHeight="1">
      <c r="C190" s="52" t="s">
        <v>204</v>
      </c>
      <c r="D190" s="98"/>
      <c r="E190" s="98"/>
      <c r="F190" s="98"/>
      <c r="G190" s="61">
        <f t="shared" si="15"/>
        <v>0</v>
      </c>
    </row>
    <row r="191" spans="3:7" s="57" customFormat="1" ht="15.75" customHeight="1">
      <c r="C191" s="52" t="s">
        <v>205</v>
      </c>
      <c r="D191" s="98"/>
      <c r="E191" s="98"/>
      <c r="F191" s="98"/>
      <c r="G191" s="61">
        <f t="shared" si="15"/>
        <v>0</v>
      </c>
    </row>
    <row r="192" spans="3:7" s="57" customFormat="1" ht="15.75" customHeight="1">
      <c r="C192" s="56" t="s">
        <v>206</v>
      </c>
      <c r="D192" s="67">
        <f>SUM(D185:D191)</f>
        <v>0</v>
      </c>
      <c r="E192" s="67">
        <f>SUM(E185:E191)</f>
        <v>0</v>
      </c>
      <c r="F192" s="67">
        <f>SUM(F185:F191)</f>
        <v>0</v>
      </c>
      <c r="G192" s="61">
        <f t="shared" si="15"/>
        <v>0</v>
      </c>
    </row>
    <row r="193" spans="3:7" s="57" customFormat="1" ht="15.75" customHeight="1">
      <c r="C193" s="54"/>
      <c r="D193" s="55"/>
      <c r="E193" s="55"/>
      <c r="F193" s="55"/>
      <c r="G193" s="54"/>
    </row>
    <row r="194" spans="3:7" s="57" customFormat="1" ht="15.75" customHeight="1">
      <c r="C194" s="263" t="s">
        <v>215</v>
      </c>
      <c r="D194" s="264"/>
      <c r="E194" s="264"/>
      <c r="F194" s="264"/>
      <c r="G194" s="265"/>
    </row>
    <row r="195" spans="3:7" s="57" customFormat="1" ht="19.5" customHeight="1" thickBot="1">
      <c r="C195" s="64" t="s">
        <v>216</v>
      </c>
      <c r="D195" s="65">
        <f>'1) Budget Table'!D181</f>
        <v>202934.52000000002</v>
      </c>
      <c r="E195" s="65">
        <f>'1) Budget Table'!E181</f>
        <v>145000</v>
      </c>
      <c r="F195" s="65">
        <f>'1) Budget Table'!F181</f>
        <v>87700</v>
      </c>
      <c r="G195" s="66">
        <f aca="true" t="shared" si="16" ref="G195:G203">SUM(D195:F195)</f>
        <v>435634.52</v>
      </c>
    </row>
    <row r="196" spans="3:7" s="57" customFormat="1" ht="15.75" customHeight="1">
      <c r="C196" s="62" t="s">
        <v>199</v>
      </c>
      <c r="D196" s="96">
        <v>97434.52</v>
      </c>
      <c r="E196" s="97">
        <v>100000</v>
      </c>
      <c r="F196" s="97">
        <v>77940</v>
      </c>
      <c r="G196" s="63">
        <f t="shared" si="16"/>
        <v>275374.52</v>
      </c>
    </row>
    <row r="197" spans="3:7" s="57" customFormat="1" ht="15.75" customHeight="1">
      <c r="C197" s="52" t="s">
        <v>200</v>
      </c>
      <c r="D197" s="98">
        <v>9000</v>
      </c>
      <c r="E197" s="19"/>
      <c r="F197" s="19">
        <v>1880</v>
      </c>
      <c r="G197" s="61">
        <f t="shared" si="16"/>
        <v>10880</v>
      </c>
    </row>
    <row r="198" spans="3:7" s="57" customFormat="1" ht="15.75" customHeight="1">
      <c r="C198" s="52" t="s">
        <v>201</v>
      </c>
      <c r="D198" s="98">
        <v>30000</v>
      </c>
      <c r="E198" s="98"/>
      <c r="F198" s="98"/>
      <c r="G198" s="61">
        <f t="shared" si="16"/>
        <v>30000</v>
      </c>
    </row>
    <row r="199" spans="3:7" s="57" customFormat="1" ht="15.75" customHeight="1">
      <c r="C199" s="53" t="s">
        <v>202</v>
      </c>
      <c r="D199" s="98">
        <v>30000</v>
      </c>
      <c r="E199" s="98">
        <v>15000</v>
      </c>
      <c r="F199" s="98"/>
      <c r="G199" s="61">
        <f t="shared" si="16"/>
        <v>45000</v>
      </c>
    </row>
    <row r="200" spans="3:7" s="57" customFormat="1" ht="15.75" customHeight="1">
      <c r="C200" s="52" t="s">
        <v>203</v>
      </c>
      <c r="D200" s="98">
        <v>36500</v>
      </c>
      <c r="E200" s="98">
        <v>15000</v>
      </c>
      <c r="F200" s="98">
        <v>3794</v>
      </c>
      <c r="G200" s="61">
        <f t="shared" si="16"/>
        <v>55294</v>
      </c>
    </row>
    <row r="201" spans="3:7" s="57" customFormat="1" ht="15.75" customHeight="1">
      <c r="C201" s="52" t="s">
        <v>204</v>
      </c>
      <c r="D201" s="98"/>
      <c r="E201" s="98"/>
      <c r="F201" s="98"/>
      <c r="G201" s="61">
        <f t="shared" si="16"/>
        <v>0</v>
      </c>
    </row>
    <row r="202" spans="3:7" s="57" customFormat="1" ht="15.75" customHeight="1">
      <c r="C202" s="52" t="s">
        <v>205</v>
      </c>
      <c r="D202" s="98"/>
      <c r="E202" s="98">
        <v>15000</v>
      </c>
      <c r="F202" s="98">
        <v>4086</v>
      </c>
      <c r="G202" s="61">
        <f t="shared" si="16"/>
        <v>19086</v>
      </c>
    </row>
    <row r="203" spans="3:7" s="57" customFormat="1" ht="15.75" customHeight="1">
      <c r="C203" s="56" t="s">
        <v>206</v>
      </c>
      <c r="D203" s="67">
        <f>SUM(D196:D202)</f>
        <v>202934.52000000002</v>
      </c>
      <c r="E203" s="67">
        <f>SUM(E196:E202)</f>
        <v>145000</v>
      </c>
      <c r="F203" s="67">
        <f>SUM(F196:F202)</f>
        <v>87700</v>
      </c>
      <c r="G203" s="61">
        <f t="shared" si="16"/>
        <v>435634.52</v>
      </c>
    </row>
    <row r="204" spans="3:7" s="57" customFormat="1" ht="15.75" customHeight="1" thickBot="1">
      <c r="C204" s="54"/>
      <c r="D204" s="55"/>
      <c r="E204" s="55"/>
      <c r="F204" s="55"/>
      <c r="G204" s="54"/>
    </row>
    <row r="205" spans="3:7" s="57" customFormat="1" ht="19.5" customHeight="1" thickBot="1">
      <c r="C205" s="279" t="s">
        <v>174</v>
      </c>
      <c r="D205" s="280"/>
      <c r="E205" s="280"/>
      <c r="F205" s="280"/>
      <c r="G205" s="281"/>
    </row>
    <row r="206" spans="3:7" s="57" customFormat="1" ht="19.5" customHeight="1">
      <c r="C206" s="155"/>
      <c r="D206" s="151" t="s">
        <v>175</v>
      </c>
      <c r="E206" s="151" t="s">
        <v>176</v>
      </c>
      <c r="F206" s="151" t="s">
        <v>177</v>
      </c>
      <c r="G206" s="271" t="s">
        <v>174</v>
      </c>
    </row>
    <row r="207" spans="3:7" s="57" customFormat="1" ht="19.5" customHeight="1">
      <c r="C207" s="155"/>
      <c r="D207" s="150" t="str">
        <f>'1) Budget Table'!D13</f>
        <v>UNDP</v>
      </c>
      <c r="E207" s="150" t="str">
        <f>'1) Budget Table'!E13</f>
        <v>UNICEF</v>
      </c>
      <c r="F207" s="150" t="str">
        <f>'1) Budget Table'!F13</f>
        <v>UNWOMEN</v>
      </c>
      <c r="G207" s="272"/>
    </row>
    <row r="208" spans="3:7" s="57" customFormat="1" ht="19.5" customHeight="1">
      <c r="C208" s="147" t="s">
        <v>199</v>
      </c>
      <c r="D208" s="156">
        <f aca="true" t="shared" si="17" ref="D208:F209">SUM(D185,D174,D163,D152,D140,D129,D118,D107,D95,D84,D73,D62,D50,D39,D28,D17,D196)</f>
        <v>97434.52</v>
      </c>
      <c r="E208" s="156">
        <f t="shared" si="17"/>
        <v>100000</v>
      </c>
      <c r="F208" s="156">
        <f t="shared" si="17"/>
        <v>77940</v>
      </c>
      <c r="G208" s="152">
        <f aca="true" t="shared" si="18" ref="G208:G215">SUM(D208:F208)</f>
        <v>275374.52</v>
      </c>
    </row>
    <row r="209" spans="3:7" s="57" customFormat="1" ht="34.5" customHeight="1">
      <c r="C209" s="147" t="s">
        <v>200</v>
      </c>
      <c r="D209" s="156">
        <f t="shared" si="17"/>
        <v>16000</v>
      </c>
      <c r="E209" s="156">
        <f t="shared" si="17"/>
        <v>30000</v>
      </c>
      <c r="F209" s="156">
        <f t="shared" si="17"/>
        <v>8409.6</v>
      </c>
      <c r="G209" s="153">
        <f t="shared" si="18"/>
        <v>54409.6</v>
      </c>
    </row>
    <row r="210" spans="3:7" s="57" customFormat="1" ht="48" customHeight="1">
      <c r="C210" s="147" t="s">
        <v>201</v>
      </c>
      <c r="D210" s="156">
        <f aca="true" t="shared" si="19" ref="D210:F214">SUM(D187,D176,D165,D154,D142,D131,D120,D109,D97,D86,D75,D64,D52,D41,D30,D19,D198)</f>
        <v>143000</v>
      </c>
      <c r="E210" s="156">
        <f t="shared" si="19"/>
        <v>120000</v>
      </c>
      <c r="F210" s="156">
        <f t="shared" si="19"/>
        <v>4463</v>
      </c>
      <c r="G210" s="153">
        <f t="shared" si="18"/>
        <v>267463</v>
      </c>
    </row>
    <row r="211" spans="3:7" s="57" customFormat="1" ht="33" customHeight="1">
      <c r="C211" s="149" t="s">
        <v>202</v>
      </c>
      <c r="D211" s="156">
        <f t="shared" si="19"/>
        <v>320458</v>
      </c>
      <c r="E211" s="156">
        <f t="shared" si="19"/>
        <v>40000</v>
      </c>
      <c r="F211" s="156">
        <f t="shared" si="19"/>
        <v>178118</v>
      </c>
      <c r="G211" s="153">
        <f t="shared" si="18"/>
        <v>538576</v>
      </c>
    </row>
    <row r="212" spans="3:13" s="57" customFormat="1" ht="21" customHeight="1">
      <c r="C212" s="147" t="s">
        <v>203</v>
      </c>
      <c r="D212" s="156">
        <f t="shared" si="19"/>
        <v>56500</v>
      </c>
      <c r="E212" s="156">
        <f t="shared" si="19"/>
        <v>40000</v>
      </c>
      <c r="F212" s="156">
        <f t="shared" si="19"/>
        <v>80080.18</v>
      </c>
      <c r="G212" s="153">
        <f t="shared" si="18"/>
        <v>176580.18</v>
      </c>
      <c r="H212" s="22"/>
      <c r="I212" s="22"/>
      <c r="J212" s="22"/>
      <c r="K212" s="22"/>
      <c r="L212" s="22"/>
      <c r="M212" s="21"/>
    </row>
    <row r="213" spans="3:13" s="57" customFormat="1" ht="39.75" customHeight="1">
      <c r="C213" s="147" t="s">
        <v>204</v>
      </c>
      <c r="D213" s="156">
        <f t="shared" si="19"/>
        <v>130000</v>
      </c>
      <c r="E213" s="156">
        <f t="shared" si="19"/>
        <v>355934.57999999996</v>
      </c>
      <c r="F213" s="156">
        <f t="shared" si="19"/>
        <v>17461</v>
      </c>
      <c r="G213" s="153">
        <f t="shared" si="18"/>
        <v>503395.57999999996</v>
      </c>
      <c r="H213" s="22"/>
      <c r="I213" s="22"/>
      <c r="J213" s="22"/>
      <c r="K213" s="22"/>
      <c r="L213" s="22"/>
      <c r="M213" s="21"/>
    </row>
    <row r="214" spans="3:13" s="57" customFormat="1" ht="23.25" customHeight="1">
      <c r="C214" s="147" t="s">
        <v>205</v>
      </c>
      <c r="D214" s="131">
        <f t="shared" si="19"/>
        <v>31000</v>
      </c>
      <c r="E214" s="131">
        <f t="shared" si="19"/>
        <v>15000</v>
      </c>
      <c r="F214" s="131">
        <f t="shared" si="19"/>
        <v>7360</v>
      </c>
      <c r="G214" s="153">
        <f t="shared" si="18"/>
        <v>53360</v>
      </c>
      <c r="H214" s="22"/>
      <c r="I214" s="22"/>
      <c r="J214" s="22"/>
      <c r="K214" s="22"/>
      <c r="L214" s="22"/>
      <c r="M214" s="21"/>
    </row>
    <row r="215" spans="3:13" s="57" customFormat="1" ht="22.5" customHeight="1">
      <c r="C215" s="159" t="s">
        <v>217</v>
      </c>
      <c r="D215" s="132">
        <f>SUM(D208:D214)</f>
        <v>794392.52</v>
      </c>
      <c r="E215" s="132">
        <f>SUM(E208:E214)</f>
        <v>700934.58</v>
      </c>
      <c r="F215" s="132">
        <f>SUM(F208:F214)</f>
        <v>373831.77999999997</v>
      </c>
      <c r="G215" s="133">
        <f t="shared" si="18"/>
        <v>1869158.8800000001</v>
      </c>
      <c r="H215" s="22"/>
      <c r="I215" s="22"/>
      <c r="J215" s="22"/>
      <c r="K215" s="22"/>
      <c r="L215" s="22"/>
      <c r="M215" s="21"/>
    </row>
    <row r="216" spans="3:13" s="57" customFormat="1" ht="26.25" customHeight="1" thickBot="1">
      <c r="C216" s="136" t="s">
        <v>218</v>
      </c>
      <c r="D216" s="157">
        <f>D215*0.07</f>
        <v>55607.47640000001</v>
      </c>
      <c r="E216" s="157">
        <f>E215*0.07</f>
        <v>49065.420600000005</v>
      </c>
      <c r="F216" s="157">
        <f>F215*0.07</f>
        <v>26168.2246</v>
      </c>
      <c r="G216" s="137">
        <f>G215*0.07</f>
        <v>130841.12160000003</v>
      </c>
      <c r="H216" s="33"/>
      <c r="I216" s="33"/>
      <c r="J216" s="33"/>
      <c r="K216" s="33"/>
      <c r="L216" s="58"/>
      <c r="M216" s="55"/>
    </row>
    <row r="217" spans="3:13" s="57" customFormat="1" ht="23.25" customHeight="1" thickBot="1">
      <c r="C217" s="134" t="s">
        <v>219</v>
      </c>
      <c r="D217" s="135">
        <f>SUM(D215:D216)</f>
        <v>849999.9964000001</v>
      </c>
      <c r="E217" s="135">
        <f>SUM(E215:E216)</f>
        <v>750000.0005999999</v>
      </c>
      <c r="F217" s="135">
        <f>SUM(F215:F216)</f>
        <v>400000.0046</v>
      </c>
      <c r="G217" s="77">
        <f>SUM(G215:G216)</f>
        <v>2000000.0016</v>
      </c>
      <c r="H217" s="33"/>
      <c r="I217" s="33"/>
      <c r="J217" s="33"/>
      <c r="K217" s="33"/>
      <c r="L217" s="58"/>
      <c r="M217" s="55"/>
    </row>
    <row r="218" ht="15.75" customHeight="1">
      <c r="L218" s="59"/>
    </row>
    <row r="219" spans="8:12" ht="15.75" customHeight="1">
      <c r="H219" s="191"/>
      <c r="I219" s="191"/>
      <c r="L219" s="59"/>
    </row>
    <row r="220" spans="8:12" ht="15.75" customHeight="1">
      <c r="H220" s="191"/>
      <c r="I220" s="191"/>
      <c r="L220" s="57"/>
    </row>
    <row r="221" spans="8:12" ht="40.5" customHeight="1">
      <c r="H221" s="191"/>
      <c r="I221" s="191"/>
      <c r="L221" s="60"/>
    </row>
    <row r="222" spans="8:12" ht="24.75" customHeight="1">
      <c r="H222" s="191"/>
      <c r="I222" s="191"/>
      <c r="L222" s="60"/>
    </row>
    <row r="223" spans="8:12" ht="41.25" customHeight="1">
      <c r="H223" s="15"/>
      <c r="I223" s="191"/>
      <c r="L223" s="60"/>
    </row>
    <row r="224" spans="8:14" ht="51.75" customHeight="1">
      <c r="H224" s="15"/>
      <c r="I224" s="191"/>
      <c r="L224" s="60"/>
      <c r="N224" s="54"/>
    </row>
    <row r="225" spans="8:14" ht="42" customHeight="1">
      <c r="H225" s="191"/>
      <c r="I225" s="191"/>
      <c r="L225" s="60"/>
      <c r="N225" s="54"/>
    </row>
    <row r="226" spans="3:13" s="55" customFormat="1" ht="42" customHeight="1">
      <c r="C226" s="54"/>
      <c r="G226" s="54"/>
      <c r="H226" s="57"/>
      <c r="I226" s="191"/>
      <c r="J226" s="54"/>
      <c r="K226" s="54"/>
      <c r="L226" s="60"/>
      <c r="M226" s="54"/>
    </row>
    <row r="227" spans="3:13" s="55" customFormat="1" ht="42" customHeight="1">
      <c r="C227" s="54"/>
      <c r="G227" s="54"/>
      <c r="H227" s="54"/>
      <c r="I227" s="191"/>
      <c r="J227" s="54"/>
      <c r="K227" s="54"/>
      <c r="L227" s="54"/>
      <c r="M227" s="54"/>
    </row>
    <row r="228" spans="3:13" s="55" customFormat="1" ht="63.75" customHeight="1">
      <c r="C228" s="54"/>
      <c r="G228" s="54"/>
      <c r="H228" s="54"/>
      <c r="I228" s="59"/>
      <c r="J228" s="57"/>
      <c r="K228" s="57"/>
      <c r="L228" s="54"/>
      <c r="M228" s="54"/>
    </row>
    <row r="229" spans="3:13" s="55" customFormat="1" ht="42" customHeight="1">
      <c r="C229" s="54"/>
      <c r="G229" s="54"/>
      <c r="H229" s="54"/>
      <c r="I229" s="54"/>
      <c r="J229" s="54"/>
      <c r="K229" s="54"/>
      <c r="L229" s="54"/>
      <c r="M229" s="59"/>
    </row>
    <row r="230" ht="23.25" customHeight="1">
      <c r="N230" s="54"/>
    </row>
    <row r="231" spans="12:14" ht="27.75" customHeight="1">
      <c r="L231" s="57"/>
      <c r="N231" s="54"/>
    </row>
    <row r="232" ht="55.5" customHeight="1">
      <c r="N232" s="54"/>
    </row>
    <row r="233" spans="13:14" ht="57.75" customHeight="1">
      <c r="M233" s="57"/>
      <c r="N233" s="54"/>
    </row>
    <row r="234" ht="21.75" customHeight="1">
      <c r="N234" s="54"/>
    </row>
    <row r="235" ht="49.5" customHeight="1">
      <c r="N235" s="54"/>
    </row>
    <row r="236" ht="28.5" customHeight="1">
      <c r="N236" s="54"/>
    </row>
    <row r="237" ht="28.5" customHeight="1">
      <c r="N237" s="54"/>
    </row>
    <row r="238" ht="28.5" customHeight="1">
      <c r="N238" s="54"/>
    </row>
    <row r="239" ht="23.25" customHeight="1">
      <c r="N239" s="59"/>
    </row>
    <row r="240" ht="43.5" customHeight="1">
      <c r="N240" s="59"/>
    </row>
    <row r="241" ht="55.5" customHeight="1">
      <c r="N241" s="54"/>
    </row>
    <row r="242" ht="42.75" customHeight="1">
      <c r="N242" s="59"/>
    </row>
    <row r="243" ht="21.75" customHeight="1">
      <c r="N243" s="59"/>
    </row>
    <row r="244" ht="21.75" customHeight="1">
      <c r="N244" s="59"/>
    </row>
    <row r="245" spans="3:13" s="57" customFormat="1" ht="23.25" customHeight="1">
      <c r="C245" s="54"/>
      <c r="D245" s="55"/>
      <c r="E245" s="55"/>
      <c r="F245" s="55"/>
      <c r="G245" s="54"/>
      <c r="H245" s="54"/>
      <c r="I245" s="54"/>
      <c r="J245" s="54"/>
      <c r="K245" s="54"/>
      <c r="L245" s="54"/>
      <c r="M245" s="54"/>
    </row>
    <row r="246" ht="23.25" customHeight="1"/>
    <row r="247" ht="21.75" customHeight="1"/>
    <row r="248" ht="16.5" customHeight="1"/>
    <row r="249" ht="29.25" customHeight="1"/>
    <row r="250" ht="24.75" customHeight="1"/>
    <row r="251" ht="33" customHeight="1"/>
    <row r="253" ht="15" customHeight="1"/>
    <row r="254" ht="25.5" customHeight="1"/>
  </sheetData>
  <sheetProtection sheet="1" insertColumns="0" insertRows="0" deleteRows="0"/>
  <mergeCells count="11">
    <mergeCell ref="C26:G26"/>
    <mergeCell ref="C194:G194"/>
    <mergeCell ref="G206:G207"/>
    <mergeCell ref="C6:G8"/>
    <mergeCell ref="C205:G205"/>
    <mergeCell ref="C2:F2"/>
    <mergeCell ref="C10:F10"/>
    <mergeCell ref="B14:G14"/>
    <mergeCell ref="C15:G15"/>
    <mergeCell ref="G12:G13"/>
    <mergeCell ref="C5:G5"/>
  </mergeCells>
  <conditionalFormatting sqref="G24">
    <cfRule type="cellIs" priority="18" dxfId="24" operator="notEqual">
      <formula>$G$16</formula>
    </cfRule>
  </conditionalFormatting>
  <conditionalFormatting sqref="G35">
    <cfRule type="cellIs" priority="17" dxfId="24" operator="notEqual">
      <formula>$G$27</formula>
    </cfRule>
  </conditionalFormatting>
  <conditionalFormatting sqref="G46">
    <cfRule type="cellIs" priority="16" dxfId="24" operator="notEqual">
      <formula>$G$38</formula>
    </cfRule>
  </conditionalFormatting>
  <conditionalFormatting sqref="G57">
    <cfRule type="cellIs" priority="15" dxfId="24" operator="notEqual">
      <formula>$G$49</formula>
    </cfRule>
  </conditionalFormatting>
  <conditionalFormatting sqref="G69">
    <cfRule type="cellIs" priority="14" dxfId="24" operator="notEqual">
      <formula>$G$61</formula>
    </cfRule>
  </conditionalFormatting>
  <conditionalFormatting sqref="G80">
    <cfRule type="cellIs" priority="13" dxfId="24" operator="notEqual">
      <formula>$G$72</formula>
    </cfRule>
  </conditionalFormatting>
  <conditionalFormatting sqref="G91">
    <cfRule type="cellIs" priority="12" dxfId="24" operator="notEqual">
      <formula>$G$83</formula>
    </cfRule>
  </conditionalFormatting>
  <conditionalFormatting sqref="G102">
    <cfRule type="cellIs" priority="11" dxfId="24" operator="notEqual">
      <formula>$G$94</formula>
    </cfRule>
  </conditionalFormatting>
  <conditionalFormatting sqref="G114">
    <cfRule type="cellIs" priority="10" dxfId="24" operator="notEqual">
      <formula>$G$106</formula>
    </cfRule>
  </conditionalFormatting>
  <conditionalFormatting sqref="G125">
    <cfRule type="cellIs" priority="9" dxfId="24" operator="notEqual">
      <formula>$G$117</formula>
    </cfRule>
  </conditionalFormatting>
  <conditionalFormatting sqref="G136">
    <cfRule type="cellIs" priority="8" dxfId="24" operator="notEqual">
      <formula>$G$128</formula>
    </cfRule>
  </conditionalFormatting>
  <conditionalFormatting sqref="G147">
    <cfRule type="cellIs" priority="7" dxfId="24" operator="notEqual">
      <formula>$G$139</formula>
    </cfRule>
  </conditionalFormatting>
  <conditionalFormatting sqref="G159">
    <cfRule type="cellIs" priority="6" dxfId="24" operator="notEqual">
      <formula>$G$151</formula>
    </cfRule>
  </conditionalFormatting>
  <conditionalFormatting sqref="G170">
    <cfRule type="cellIs" priority="5" dxfId="24" operator="notEqual">
      <formula>$G$162</formula>
    </cfRule>
  </conditionalFormatting>
  <conditionalFormatting sqref="G181">
    <cfRule type="cellIs" priority="4" dxfId="24" operator="notEqual">
      <formula>$G$162</formula>
    </cfRule>
  </conditionalFormatting>
  <conditionalFormatting sqref="G192">
    <cfRule type="cellIs" priority="3" dxfId="24" operator="notEqual">
      <formula>$G$184</formula>
    </cfRule>
  </conditionalFormatting>
  <conditionalFormatting sqref="G203">
    <cfRule type="cellIs" priority="2" dxfId="24"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rintOptions/>
  <pageMargins left="0.7" right="0.7" top="0.75" bottom="0.75" header="0.3" footer="0.3"/>
  <pageSetup horizontalDpi="600" verticalDpi="600" orientation="landscape" scale="74" r:id="rId1"/>
  <rowBreaks count="1" manualBreakCount="1">
    <brk id="70" max="255"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B2:F16"/>
  <sheetViews>
    <sheetView showGridLines="0" zoomScalePageLayoutView="0" workbookViewId="0" topLeftCell="A10">
      <selection activeCell="B2" sqref="B2:B16"/>
    </sheetView>
  </sheetViews>
  <sheetFormatPr defaultColWidth="9.140625" defaultRowHeight="15"/>
  <cols>
    <col min="2" max="2" width="73.28125" style="0" customWidth="1"/>
  </cols>
  <sheetData>
    <row r="1" ht="15.75" thickBot="1"/>
    <row r="2" spans="2:6" ht="15.75" thickBot="1">
      <c r="B2" s="143" t="s">
        <v>220</v>
      </c>
      <c r="C2" s="1"/>
      <c r="D2" s="1"/>
      <c r="E2" s="1"/>
      <c r="F2" s="1"/>
    </row>
    <row r="3" ht="15">
      <c r="B3" s="144"/>
    </row>
    <row r="4" ht="30.75" customHeight="1">
      <c r="B4" s="145" t="s">
        <v>221</v>
      </c>
    </row>
    <row r="5" ht="30.75" customHeight="1">
      <c r="B5" s="145"/>
    </row>
    <row r="6" ht="60">
      <c r="B6" s="145" t="s">
        <v>222</v>
      </c>
    </row>
    <row r="7" ht="15">
      <c r="B7" s="145"/>
    </row>
    <row r="8" ht="60">
      <c r="B8" s="145" t="s">
        <v>223</v>
      </c>
    </row>
    <row r="9" ht="15">
      <c r="B9" s="145"/>
    </row>
    <row r="10" ht="60">
      <c r="B10" s="145" t="s">
        <v>224</v>
      </c>
    </row>
    <row r="11" ht="15">
      <c r="B11" s="145"/>
    </row>
    <row r="12" ht="30">
      <c r="B12" s="145" t="s">
        <v>225</v>
      </c>
    </row>
    <row r="13" ht="15">
      <c r="B13" s="145"/>
    </row>
    <row r="14" ht="60">
      <c r="B14" s="145" t="s">
        <v>226</v>
      </c>
    </row>
    <row r="15" ht="15">
      <c r="B15" s="145"/>
    </row>
    <row r="16" ht="45.75" thickBot="1">
      <c r="B16" s="146" t="s">
        <v>227</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1">
      <selection activeCell="A1" sqref="A1"/>
    </sheetView>
  </sheetViews>
  <sheetFormatPr defaultColWidth="9.140625" defaultRowHeight="15"/>
  <cols>
    <col min="2" max="2" width="61.7109375" style="0" customWidth="1"/>
    <col min="4" max="4" width="17.7109375" style="0" customWidth="1"/>
  </cols>
  <sheetData>
    <row r="1" ht="15.75" thickBot="1"/>
    <row r="2" spans="2:4" ht="15">
      <c r="B2" s="287" t="s">
        <v>228</v>
      </c>
      <c r="C2" s="288"/>
      <c r="D2" s="289"/>
    </row>
    <row r="3" spans="2:4" ht="15.75" thickBot="1">
      <c r="B3" s="290"/>
      <c r="C3" s="291"/>
      <c r="D3" s="292"/>
    </row>
    <row r="4" ht="15.75" thickBot="1"/>
    <row r="5" spans="2:4" ht="15">
      <c r="B5" s="296" t="s">
        <v>229</v>
      </c>
      <c r="C5" s="297"/>
      <c r="D5" s="298"/>
    </row>
    <row r="6" spans="2:4" ht="15.75" thickBot="1">
      <c r="B6" s="293"/>
      <c r="C6" s="294"/>
      <c r="D6" s="295"/>
    </row>
    <row r="7" spans="2:4" ht="15">
      <c r="B7" s="85" t="s">
        <v>230</v>
      </c>
      <c r="C7" s="285">
        <f>SUM('1) Budget Table'!D21:F21,'1) Budget Table'!D27:F27,'1) Budget Table'!D37:F37,'1) Budget Table'!D47:F47)</f>
        <v>1433524.3599999999</v>
      </c>
      <c r="D7" s="286"/>
    </row>
    <row r="8" spans="2:4" ht="15">
      <c r="B8" s="85" t="s">
        <v>231</v>
      </c>
      <c r="C8" s="299">
        <f>SUM(D10:D14)</f>
        <v>0</v>
      </c>
      <c r="D8" s="300"/>
    </row>
    <row r="9" spans="2:4" ht="15">
      <c r="B9" s="86" t="s">
        <v>232</v>
      </c>
      <c r="C9" s="87" t="s">
        <v>233</v>
      </c>
      <c r="D9" s="88" t="s">
        <v>234</v>
      </c>
    </row>
    <row r="10" spans="2:4" ht="35.25" customHeight="1">
      <c r="B10" s="112"/>
      <c r="C10" s="90"/>
      <c r="D10" s="91">
        <f>$C$7*C10</f>
        <v>0</v>
      </c>
    </row>
    <row r="11" spans="2:4" ht="35.25" customHeight="1">
      <c r="B11" s="112"/>
      <c r="C11" s="90"/>
      <c r="D11" s="91">
        <f>C7*C11</f>
        <v>0</v>
      </c>
    </row>
    <row r="12" spans="2:4" ht="35.25" customHeight="1">
      <c r="B12" s="113"/>
      <c r="C12" s="90"/>
      <c r="D12" s="91">
        <f>C7*C12</f>
        <v>0</v>
      </c>
    </row>
    <row r="13" spans="2:4" ht="35.25" customHeight="1">
      <c r="B13" s="113"/>
      <c r="C13" s="90"/>
      <c r="D13" s="91">
        <f>C7*C13</f>
        <v>0</v>
      </c>
    </row>
    <row r="14" spans="2:4" ht="35.25" customHeight="1" thickBot="1">
      <c r="B14" s="114"/>
      <c r="C14" s="90"/>
      <c r="D14" s="95">
        <f>C7*C14</f>
        <v>0</v>
      </c>
    </row>
    <row r="15" ht="15.75" thickBot="1"/>
    <row r="16" spans="2:4" ht="15">
      <c r="B16" s="296" t="s">
        <v>235</v>
      </c>
      <c r="C16" s="297"/>
      <c r="D16" s="298"/>
    </row>
    <row r="17" spans="2:4" ht="15.75" thickBot="1">
      <c r="B17" s="282"/>
      <c r="C17" s="283"/>
      <c r="D17" s="284"/>
    </row>
    <row r="18" spans="2:4" ht="15">
      <c r="B18" s="85" t="s">
        <v>230</v>
      </c>
      <c r="C18" s="285">
        <f>SUM('1) Budget Table'!D59:F59,'1) Budget Table'!D69:F69,'1) Budget Table'!D79:F79,'1) Budget Table'!D89:F89)</f>
        <v>0</v>
      </c>
      <c r="D18" s="286"/>
    </row>
    <row r="19" spans="2:4" ht="15">
      <c r="B19" s="85" t="s">
        <v>231</v>
      </c>
      <c r="C19" s="299">
        <f>SUM(D21:D25)</f>
        <v>0</v>
      </c>
      <c r="D19" s="300"/>
    </row>
    <row r="20" spans="2:4" ht="15">
      <c r="B20" s="86" t="s">
        <v>232</v>
      </c>
      <c r="C20" s="87" t="s">
        <v>233</v>
      </c>
      <c r="D20" s="88" t="s">
        <v>234</v>
      </c>
    </row>
    <row r="21" spans="2:4" ht="35.25" customHeight="1">
      <c r="B21" s="89"/>
      <c r="C21" s="90"/>
      <c r="D21" s="91">
        <f>$C$18*C21</f>
        <v>0</v>
      </c>
    </row>
    <row r="22" spans="2:4" ht="35.25" customHeight="1">
      <c r="B22" s="92"/>
      <c r="C22" s="90"/>
      <c r="D22" s="91">
        <f>$C$18*C22</f>
        <v>0</v>
      </c>
    </row>
    <row r="23" spans="2:4" ht="35.25" customHeight="1">
      <c r="B23" s="93"/>
      <c r="C23" s="90"/>
      <c r="D23" s="91">
        <f>$C$18*C23</f>
        <v>0</v>
      </c>
    </row>
    <row r="24" spans="2:4" ht="35.25" customHeight="1">
      <c r="B24" s="93"/>
      <c r="C24" s="90"/>
      <c r="D24" s="91">
        <f>$C$18*C24</f>
        <v>0</v>
      </c>
    </row>
    <row r="25" spans="2:4" ht="35.25" customHeight="1" thickBot="1">
      <c r="B25" s="94"/>
      <c r="C25" s="90"/>
      <c r="D25" s="91">
        <f>$C$18*C25</f>
        <v>0</v>
      </c>
    </row>
    <row r="26" ht="15.75" thickBot="1"/>
    <row r="27" spans="2:4" ht="15">
      <c r="B27" s="296" t="s">
        <v>236</v>
      </c>
      <c r="C27" s="297"/>
      <c r="D27" s="298"/>
    </row>
    <row r="28" spans="2:4" ht="15.75" thickBot="1">
      <c r="B28" s="293"/>
      <c r="C28" s="294"/>
      <c r="D28" s="295"/>
    </row>
    <row r="29" spans="2:4" ht="15">
      <c r="B29" s="85" t="s">
        <v>230</v>
      </c>
      <c r="C29" s="285">
        <f>SUM('1) Budget Table'!D101:F101,'1) Budget Table'!D111:F111,'1) Budget Table'!D121:F121,'1) Budget Table'!D131:F131)</f>
        <v>0</v>
      </c>
      <c r="D29" s="286"/>
    </row>
    <row r="30" spans="2:4" ht="15">
      <c r="B30" s="85" t="s">
        <v>231</v>
      </c>
      <c r="C30" s="299">
        <f>SUM(D32:D36)</f>
        <v>0</v>
      </c>
      <c r="D30" s="300"/>
    </row>
    <row r="31" spans="2:4" ht="15">
      <c r="B31" s="86" t="s">
        <v>232</v>
      </c>
      <c r="C31" s="87" t="s">
        <v>233</v>
      </c>
      <c r="D31" s="88" t="s">
        <v>234</v>
      </c>
    </row>
    <row r="32" spans="2:4" ht="35.25" customHeight="1">
      <c r="B32" s="89"/>
      <c r="C32" s="90"/>
      <c r="D32" s="91">
        <f>$C$29*C32</f>
        <v>0</v>
      </c>
    </row>
    <row r="33" spans="2:4" ht="35.25" customHeight="1">
      <c r="B33" s="92"/>
      <c r="C33" s="90"/>
      <c r="D33" s="91">
        <f>$C$29*C33</f>
        <v>0</v>
      </c>
    </row>
    <row r="34" spans="2:4" ht="35.25" customHeight="1">
      <c r="B34" s="93"/>
      <c r="C34" s="90"/>
      <c r="D34" s="91">
        <f>$C$29*C34</f>
        <v>0</v>
      </c>
    </row>
    <row r="35" spans="2:4" ht="35.25" customHeight="1">
      <c r="B35" s="93"/>
      <c r="C35" s="90"/>
      <c r="D35" s="91">
        <f>$C$29*C35</f>
        <v>0</v>
      </c>
    </row>
    <row r="36" spans="2:4" ht="35.25" customHeight="1" thickBot="1">
      <c r="B36" s="94"/>
      <c r="C36" s="90"/>
      <c r="D36" s="91">
        <f>$C$29*C36</f>
        <v>0</v>
      </c>
    </row>
    <row r="37" ht="15.75" thickBot="1"/>
    <row r="38" spans="2:4" ht="15">
      <c r="B38" s="296" t="s">
        <v>237</v>
      </c>
      <c r="C38" s="297"/>
      <c r="D38" s="298"/>
    </row>
    <row r="39" spans="2:4" ht="15.75" thickBot="1">
      <c r="B39" s="293"/>
      <c r="C39" s="294"/>
      <c r="D39" s="295"/>
    </row>
    <row r="40" spans="2:4" ht="15">
      <c r="B40" s="85" t="s">
        <v>230</v>
      </c>
      <c r="C40" s="285">
        <f>SUM('1) Budget Table'!D143:F143,'1) Budget Table'!D153:F153,'1) Budget Table'!D163:F163,'1) Budget Table'!D173:F173)</f>
        <v>0</v>
      </c>
      <c r="D40" s="286"/>
    </row>
    <row r="41" spans="2:4" ht="15">
      <c r="B41" s="85" t="s">
        <v>231</v>
      </c>
      <c r="C41" s="299">
        <f>SUM(D43:D47)</f>
        <v>0</v>
      </c>
      <c r="D41" s="300"/>
    </row>
    <row r="42" spans="2:4" ht="15">
      <c r="B42" s="86" t="s">
        <v>232</v>
      </c>
      <c r="C42" s="87" t="s">
        <v>233</v>
      </c>
      <c r="D42" s="88" t="s">
        <v>234</v>
      </c>
    </row>
    <row r="43" spans="2:4" ht="35.25" customHeight="1">
      <c r="B43" s="89"/>
      <c r="C43" s="90"/>
      <c r="D43" s="91">
        <f>$C$40*C43</f>
        <v>0</v>
      </c>
    </row>
    <row r="44" spans="2:4" ht="35.25" customHeight="1">
      <c r="B44" s="92"/>
      <c r="C44" s="90"/>
      <c r="D44" s="91">
        <f>$C$40*C44</f>
        <v>0</v>
      </c>
    </row>
    <row r="45" spans="2:4" ht="35.25" customHeight="1">
      <c r="B45" s="93"/>
      <c r="C45" s="90"/>
      <c r="D45" s="91">
        <f>$C$40*C45</f>
        <v>0</v>
      </c>
    </row>
    <row r="46" spans="2:4" ht="35.25" customHeight="1">
      <c r="B46" s="93"/>
      <c r="C46" s="90"/>
      <c r="D46" s="91">
        <f>$C$40*C46</f>
        <v>0</v>
      </c>
    </row>
    <row r="47" spans="2:4" ht="35.25" customHeight="1" thickBot="1">
      <c r="B47" s="94"/>
      <c r="C47" s="90"/>
      <c r="D47" s="95">
        <f>$C$40*C47</f>
        <v>0</v>
      </c>
    </row>
  </sheetData>
  <sheetProtection sheet="1" objects="1" scenarios="1"/>
  <mergeCells count="17">
    <mergeCell ref="C41:D41"/>
    <mergeCell ref="C29:D29"/>
    <mergeCell ref="B38:D38"/>
    <mergeCell ref="B39:D39"/>
    <mergeCell ref="C40:D40"/>
    <mergeCell ref="C19:D19"/>
    <mergeCell ref="B27:D27"/>
    <mergeCell ref="B28:D28"/>
    <mergeCell ref="C30:D30"/>
    <mergeCell ref="B17:D17"/>
    <mergeCell ref="C18:D18"/>
    <mergeCell ref="B2:D3"/>
    <mergeCell ref="C7:D7"/>
    <mergeCell ref="B6:D6"/>
    <mergeCell ref="B5:D5"/>
    <mergeCell ref="C8:D8"/>
    <mergeCell ref="B16:D16"/>
  </mergeCells>
  <conditionalFormatting sqref="C30:D30">
    <cfRule type="cellIs" priority="2" dxfId="24" operator="greaterThan">
      <formula>$C$29</formula>
    </cfRule>
    <cfRule type="cellIs" priority="5" dxfId="24" operator="greaterThan">
      <formula>$C$29</formula>
    </cfRule>
  </conditionalFormatting>
  <conditionalFormatting sqref="C8:D8">
    <cfRule type="cellIs" priority="4" dxfId="24" operator="greaterThan">
      <formula>$C$7</formula>
    </cfRule>
  </conditionalFormatting>
  <conditionalFormatting sqref="C19:D19">
    <cfRule type="cellIs" priority="3" dxfId="24" operator="greaterThan">
      <formula>$C$18</formula>
    </cfRule>
  </conditionalFormatting>
  <conditionalFormatting sqref="C41:D41">
    <cfRule type="cellIs" priority="1" dxfId="24" operator="greaterThan">
      <formula>$C$40</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2" tint="-0.4999699890613556"/>
  </sheetPr>
  <dimension ref="B2:F23"/>
  <sheetViews>
    <sheetView showGridLines="0" zoomScale="80" zoomScaleNormal="80" zoomScalePageLayoutView="0" workbookViewId="0" topLeftCell="A10">
      <selection activeCell="D40" sqref="D40"/>
    </sheetView>
  </sheetViews>
  <sheetFormatPr defaultColWidth="9.140625" defaultRowHeight="15"/>
  <cols>
    <col min="1" max="1" width="12.57421875" style="0" customWidth="1"/>
    <col min="2" max="2" width="20.57421875" style="0" customWidth="1"/>
    <col min="3" max="5" width="25.421875" style="0" customWidth="1"/>
    <col min="6" max="6" width="24.421875" style="0" customWidth="1"/>
    <col min="7" max="7" width="18.57421875" style="0" customWidth="1"/>
    <col min="8" max="8" width="21.7109375" style="0" customWidth="1"/>
    <col min="9" max="10" width="15.7109375" style="0" bestFit="1" customWidth="1"/>
    <col min="11" max="11" width="11.28125" style="0" bestFit="1" customWidth="1"/>
  </cols>
  <sheetData>
    <row r="1" ht="15.75" thickBot="1"/>
    <row r="2" spans="2:6" s="78" customFormat="1" ht="15.75">
      <c r="B2" s="304" t="s">
        <v>238</v>
      </c>
      <c r="C2" s="305"/>
      <c r="D2" s="305"/>
      <c r="E2" s="305"/>
      <c r="F2" s="306"/>
    </row>
    <row r="3" spans="2:6" s="78" customFormat="1" ht="16.5" thickBot="1">
      <c r="B3" s="307"/>
      <c r="C3" s="308"/>
      <c r="D3" s="308"/>
      <c r="E3" s="308"/>
      <c r="F3" s="309"/>
    </row>
    <row r="4" spans="2:6" s="78" customFormat="1" ht="16.5" thickBot="1">
      <c r="B4" s="158"/>
      <c r="C4" s="158"/>
      <c r="D4" s="158"/>
      <c r="E4" s="158"/>
      <c r="F4" s="158"/>
    </row>
    <row r="5" spans="2:6" s="78" customFormat="1" ht="16.5" thickBot="1">
      <c r="B5" s="279" t="s">
        <v>174</v>
      </c>
      <c r="C5" s="280"/>
      <c r="D5" s="280"/>
      <c r="E5" s="280"/>
      <c r="F5" s="281"/>
    </row>
    <row r="6" spans="2:6" s="78" customFormat="1" ht="15.75">
      <c r="B6" s="155"/>
      <c r="C6" s="151" t="s">
        <v>193</v>
      </c>
      <c r="D6" s="151" t="s">
        <v>194</v>
      </c>
      <c r="E6" s="151" t="s">
        <v>195</v>
      </c>
      <c r="F6" s="271" t="s">
        <v>174</v>
      </c>
    </row>
    <row r="7" spans="2:6" s="78" customFormat="1" ht="15.75">
      <c r="B7" s="155"/>
      <c r="C7" s="150" t="str">
        <f>'1) Budget Table'!D13</f>
        <v>UNDP</v>
      </c>
      <c r="D7" s="150" t="str">
        <f>'1) Budget Table'!E13</f>
        <v>UNICEF</v>
      </c>
      <c r="E7" s="150" t="str">
        <f>'1) Budget Table'!F13</f>
        <v>UNWOMEN</v>
      </c>
      <c r="F7" s="272"/>
    </row>
    <row r="8" spans="2:6" s="78" customFormat="1" ht="31.5">
      <c r="B8" s="147" t="s">
        <v>199</v>
      </c>
      <c r="C8" s="156">
        <f>'2) By Category'!D208</f>
        <v>97434.52</v>
      </c>
      <c r="D8" s="156">
        <f>'2) By Category'!E208</f>
        <v>100000</v>
      </c>
      <c r="E8" s="156">
        <f>'2) By Category'!F208</f>
        <v>77940</v>
      </c>
      <c r="F8" s="152">
        <f aca="true" t="shared" si="0" ref="F8:F15">SUM(C8:E8)</f>
        <v>275374.52</v>
      </c>
    </row>
    <row r="9" spans="2:6" s="78" customFormat="1" ht="47.25">
      <c r="B9" s="147" t="s">
        <v>200</v>
      </c>
      <c r="C9" s="156">
        <f>'2) By Category'!D209</f>
        <v>16000</v>
      </c>
      <c r="D9" s="156">
        <f>'2) By Category'!E209</f>
        <v>30000</v>
      </c>
      <c r="E9" s="156">
        <f>'2) By Category'!F209</f>
        <v>8409.6</v>
      </c>
      <c r="F9" s="153">
        <f t="shared" si="0"/>
        <v>54409.6</v>
      </c>
    </row>
    <row r="10" spans="2:6" s="78" customFormat="1" ht="78.75">
      <c r="B10" s="147" t="s">
        <v>201</v>
      </c>
      <c r="C10" s="156">
        <f>'2) By Category'!D210</f>
        <v>143000</v>
      </c>
      <c r="D10" s="156">
        <f>'2) By Category'!E210</f>
        <v>120000</v>
      </c>
      <c r="E10" s="156">
        <f>'2) By Category'!F210</f>
        <v>4463</v>
      </c>
      <c r="F10" s="153">
        <f t="shared" si="0"/>
        <v>267463</v>
      </c>
    </row>
    <row r="11" spans="2:6" s="78" customFormat="1" ht="31.5">
      <c r="B11" s="149" t="s">
        <v>202</v>
      </c>
      <c r="C11" s="156">
        <f>'2) By Category'!D211</f>
        <v>320458</v>
      </c>
      <c r="D11" s="156">
        <f>'2) By Category'!E211</f>
        <v>40000</v>
      </c>
      <c r="E11" s="156">
        <f>'2) By Category'!F211</f>
        <v>178118</v>
      </c>
      <c r="F11" s="153">
        <f t="shared" si="0"/>
        <v>538576</v>
      </c>
    </row>
    <row r="12" spans="2:6" s="78" customFormat="1" ht="15.75">
      <c r="B12" s="147" t="s">
        <v>203</v>
      </c>
      <c r="C12" s="156">
        <f>'2) By Category'!D212</f>
        <v>56500</v>
      </c>
      <c r="D12" s="156">
        <f>'2) By Category'!E212</f>
        <v>40000</v>
      </c>
      <c r="E12" s="156">
        <f>'2) By Category'!F212</f>
        <v>80080.18</v>
      </c>
      <c r="F12" s="153">
        <f t="shared" si="0"/>
        <v>176580.18</v>
      </c>
    </row>
    <row r="13" spans="2:6" s="78" customFormat="1" ht="47.25">
      <c r="B13" s="147" t="s">
        <v>204</v>
      </c>
      <c r="C13" s="156">
        <f>'2) By Category'!D213</f>
        <v>130000</v>
      </c>
      <c r="D13" s="156">
        <f>'2) By Category'!E213</f>
        <v>355934.57999999996</v>
      </c>
      <c r="E13" s="156">
        <f>'2) By Category'!F213</f>
        <v>17461</v>
      </c>
      <c r="F13" s="153">
        <f t="shared" si="0"/>
        <v>503395.57999999996</v>
      </c>
    </row>
    <row r="14" spans="2:6" s="78" customFormat="1" ht="48" thickBot="1">
      <c r="B14" s="148" t="s">
        <v>205</v>
      </c>
      <c r="C14" s="157">
        <f>'2) By Category'!D214</f>
        <v>31000</v>
      </c>
      <c r="D14" s="157">
        <f>'2) By Category'!E214</f>
        <v>15000</v>
      </c>
      <c r="E14" s="157">
        <f>'2) By Category'!F214</f>
        <v>7360</v>
      </c>
      <c r="F14" s="154">
        <f t="shared" si="0"/>
        <v>53360</v>
      </c>
    </row>
    <row r="15" spans="2:6" s="78" customFormat="1" ht="30" customHeight="1">
      <c r="B15" s="160" t="s">
        <v>239</v>
      </c>
      <c r="C15" s="161">
        <f>SUM(C8:C14)</f>
        <v>794392.52</v>
      </c>
      <c r="D15" s="161">
        <f>SUM(D8:D14)</f>
        <v>700934.58</v>
      </c>
      <c r="E15" s="161">
        <f>SUM(E8:E14)</f>
        <v>373831.77999999997</v>
      </c>
      <c r="F15" s="162">
        <f t="shared" si="0"/>
        <v>1869158.8800000001</v>
      </c>
    </row>
    <row r="16" spans="2:6" s="158" customFormat="1" ht="19.5" customHeight="1">
      <c r="B16" s="159" t="s">
        <v>218</v>
      </c>
      <c r="C16" s="163">
        <f>C15*0.07</f>
        <v>55607.47640000001</v>
      </c>
      <c r="D16" s="163">
        <f>D15*0.07</f>
        <v>49065.420600000005</v>
      </c>
      <c r="E16" s="163">
        <f>E15*0.07</f>
        <v>26168.2246</v>
      </c>
      <c r="F16" s="163">
        <f>F15*0.07</f>
        <v>130841.12160000003</v>
      </c>
    </row>
    <row r="17" spans="2:6" s="158" customFormat="1" ht="25.5" customHeight="1" thickBot="1">
      <c r="B17" s="164" t="s">
        <v>9</v>
      </c>
      <c r="C17" s="165">
        <f>C15+C16</f>
        <v>849999.9964000001</v>
      </c>
      <c r="D17" s="165">
        <f>D15+D16</f>
        <v>750000.0005999999</v>
      </c>
      <c r="E17" s="165">
        <f>E15+E16</f>
        <v>400000.0046</v>
      </c>
      <c r="F17" s="165">
        <f>F15+F16</f>
        <v>2000000.0016</v>
      </c>
    </row>
    <row r="18" spans="2:6" s="78" customFormat="1" ht="16.5" thickBot="1">
      <c r="B18" s="158"/>
      <c r="C18" s="158"/>
      <c r="D18" s="158"/>
      <c r="E18" s="158"/>
      <c r="F18" s="158"/>
    </row>
    <row r="19" spans="2:6" s="78" customFormat="1" ht="15.75" customHeight="1">
      <c r="B19" s="301" t="s">
        <v>180</v>
      </c>
      <c r="C19" s="302"/>
      <c r="D19" s="302"/>
      <c r="E19" s="302"/>
      <c r="F19" s="303"/>
    </row>
    <row r="20" spans="2:6" ht="15.75">
      <c r="B20" s="27"/>
      <c r="C20" s="25" t="s">
        <v>240</v>
      </c>
      <c r="D20" s="35" t="s">
        <v>241</v>
      </c>
      <c r="E20" s="35" t="s">
        <v>242</v>
      </c>
      <c r="F20" s="28" t="s">
        <v>181</v>
      </c>
    </row>
    <row r="21" spans="2:6" ht="15.75">
      <c r="B21" s="27"/>
      <c r="C21" s="25" t="str">
        <f>'1) Budget Table'!D13</f>
        <v>UNDP</v>
      </c>
      <c r="D21" s="25" t="str">
        <f>'1) Budget Table'!E13</f>
        <v>UNICEF</v>
      </c>
      <c r="E21" s="25" t="str">
        <f>'1) Budget Table'!F13</f>
        <v>UNWOMEN</v>
      </c>
      <c r="F21" s="28"/>
    </row>
    <row r="22" spans="2:6" ht="23.25" customHeight="1">
      <c r="B22" s="26" t="s">
        <v>182</v>
      </c>
      <c r="C22" s="24">
        <f>'1) Budget Table'!D200</f>
        <v>594999.99748</v>
      </c>
      <c r="D22" s="24">
        <f>'1) Budget Table'!E200</f>
        <v>525000.0004199999</v>
      </c>
      <c r="E22" s="24">
        <f>'1) Budget Table'!F200</f>
        <v>280000.00322</v>
      </c>
      <c r="F22" s="9">
        <v>0.7</v>
      </c>
    </row>
    <row r="23" spans="2:6" ht="24.75" customHeight="1" thickBot="1">
      <c r="B23" s="10" t="s">
        <v>183</v>
      </c>
      <c r="C23" s="29">
        <f>'1) Budget Table'!D201</f>
        <v>254999.99892</v>
      </c>
      <c r="D23" s="29">
        <f>'1) Budget Table'!E201</f>
        <v>225000.00017999997</v>
      </c>
      <c r="E23" s="29">
        <f>'1) Budget Table'!F201</f>
        <v>120000.00138</v>
      </c>
      <c r="F23" s="11">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J6" sqref="J6"/>
    </sheetView>
  </sheetViews>
  <sheetFormatPr defaultColWidth="9.140625" defaultRowHeight="15"/>
  <sheetData>
    <row r="1" ht="15">
      <c r="A1" s="142">
        <v>0</v>
      </c>
    </row>
    <row r="2" ht="15">
      <c r="A2" s="142">
        <v>0.2</v>
      </c>
    </row>
    <row r="3" ht="15">
      <c r="A3" s="142">
        <v>0.4</v>
      </c>
    </row>
    <row r="4" ht="15">
      <c r="A4" s="142">
        <v>0.6</v>
      </c>
    </row>
    <row r="5" ht="15">
      <c r="A5" s="142">
        <v>0.8</v>
      </c>
    </row>
    <row r="6" ht="15">
      <c r="A6" s="142">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9.140625" defaultRowHeight="15"/>
  <sheetData>
    <row r="1" spans="1:2" ht="15">
      <c r="A1" s="79" t="s">
        <v>243</v>
      </c>
      <c r="B1" s="80" t="s">
        <v>244</v>
      </c>
    </row>
    <row r="2" spans="1:2" ht="15">
      <c r="A2" s="81" t="s">
        <v>245</v>
      </c>
      <c r="B2" s="82" t="s">
        <v>246</v>
      </c>
    </row>
    <row r="3" spans="1:2" ht="15">
      <c r="A3" s="81" t="s">
        <v>247</v>
      </c>
      <c r="B3" s="82" t="s">
        <v>248</v>
      </c>
    </row>
    <row r="4" spans="1:2" ht="15">
      <c r="A4" s="81" t="s">
        <v>249</v>
      </c>
      <c r="B4" s="82" t="s">
        <v>250</v>
      </c>
    </row>
    <row r="5" spans="1:2" ht="15">
      <c r="A5" s="81" t="s">
        <v>251</v>
      </c>
      <c r="B5" s="82" t="s">
        <v>252</v>
      </c>
    </row>
    <row r="6" spans="1:2" ht="15">
      <c r="A6" s="81" t="s">
        <v>253</v>
      </c>
      <c r="B6" s="82" t="s">
        <v>254</v>
      </c>
    </row>
    <row r="7" spans="1:2" ht="15">
      <c r="A7" s="81" t="s">
        <v>255</v>
      </c>
      <c r="B7" s="82" t="s">
        <v>256</v>
      </c>
    </row>
    <row r="8" spans="1:2" ht="15">
      <c r="A8" s="81" t="s">
        <v>257</v>
      </c>
      <c r="B8" s="82" t="s">
        <v>258</v>
      </c>
    </row>
    <row r="9" spans="1:2" ht="15">
      <c r="A9" s="81" t="s">
        <v>259</v>
      </c>
      <c r="B9" s="82" t="s">
        <v>260</v>
      </c>
    </row>
    <row r="10" spans="1:2" ht="15">
      <c r="A10" s="81" t="s">
        <v>261</v>
      </c>
      <c r="B10" s="82" t="s">
        <v>262</v>
      </c>
    </row>
    <row r="11" spans="1:2" ht="15">
      <c r="A11" s="81" t="s">
        <v>263</v>
      </c>
      <c r="B11" s="82" t="s">
        <v>264</v>
      </c>
    </row>
    <row r="12" spans="1:2" ht="15">
      <c r="A12" s="81" t="s">
        <v>265</v>
      </c>
      <c r="B12" s="82" t="s">
        <v>266</v>
      </c>
    </row>
    <row r="13" spans="1:2" ht="15">
      <c r="A13" s="81" t="s">
        <v>267</v>
      </c>
      <c r="B13" s="82" t="s">
        <v>268</v>
      </c>
    </row>
    <row r="14" spans="1:2" ht="15">
      <c r="A14" s="81" t="s">
        <v>269</v>
      </c>
      <c r="B14" s="82" t="s">
        <v>270</v>
      </c>
    </row>
    <row r="15" spans="1:2" ht="15">
      <c r="A15" s="81" t="s">
        <v>271</v>
      </c>
      <c r="B15" s="82" t="s">
        <v>272</v>
      </c>
    </row>
    <row r="16" spans="1:2" ht="15">
      <c r="A16" s="81" t="s">
        <v>273</v>
      </c>
      <c r="B16" s="82" t="s">
        <v>274</v>
      </c>
    </row>
    <row r="17" spans="1:2" ht="15">
      <c r="A17" s="81" t="s">
        <v>275</v>
      </c>
      <c r="B17" s="82" t="s">
        <v>276</v>
      </c>
    </row>
    <row r="18" spans="1:2" ht="15">
      <c r="A18" s="81" t="s">
        <v>277</v>
      </c>
      <c r="B18" s="82" t="s">
        <v>278</v>
      </c>
    </row>
    <row r="19" spans="1:2" ht="15">
      <c r="A19" s="81" t="s">
        <v>279</v>
      </c>
      <c r="B19" s="82" t="s">
        <v>280</v>
      </c>
    </row>
    <row r="20" spans="1:2" ht="15">
      <c r="A20" s="81" t="s">
        <v>281</v>
      </c>
      <c r="B20" s="82" t="s">
        <v>282</v>
      </c>
    </row>
    <row r="21" spans="1:2" ht="15">
      <c r="A21" s="81" t="s">
        <v>283</v>
      </c>
      <c r="B21" s="82" t="s">
        <v>284</v>
      </c>
    </row>
    <row r="22" spans="1:2" ht="15">
      <c r="A22" s="81" t="s">
        <v>285</v>
      </c>
      <c r="B22" s="82" t="s">
        <v>286</v>
      </c>
    </row>
    <row r="23" spans="1:2" ht="15">
      <c r="A23" s="81" t="s">
        <v>287</v>
      </c>
      <c r="B23" s="82" t="s">
        <v>288</v>
      </c>
    </row>
    <row r="24" spans="1:2" ht="15">
      <c r="A24" s="81" t="s">
        <v>289</v>
      </c>
      <c r="B24" s="82" t="s">
        <v>290</v>
      </c>
    </row>
    <row r="25" spans="1:2" ht="15">
      <c r="A25" s="81" t="s">
        <v>291</v>
      </c>
      <c r="B25" s="82" t="s">
        <v>292</v>
      </c>
    </row>
    <row r="26" spans="1:2" ht="15">
      <c r="A26" s="81" t="s">
        <v>293</v>
      </c>
      <c r="B26" s="82" t="s">
        <v>294</v>
      </c>
    </row>
    <row r="27" spans="1:2" ht="15">
      <c r="A27" s="81" t="s">
        <v>295</v>
      </c>
      <c r="B27" s="82" t="s">
        <v>296</v>
      </c>
    </row>
    <row r="28" spans="1:2" ht="15">
      <c r="A28" s="81" t="s">
        <v>297</v>
      </c>
      <c r="B28" s="82" t="s">
        <v>298</v>
      </c>
    </row>
    <row r="29" spans="1:2" ht="15">
      <c r="A29" s="81" t="s">
        <v>299</v>
      </c>
      <c r="B29" s="82" t="s">
        <v>300</v>
      </c>
    </row>
    <row r="30" spans="1:2" ht="15">
      <c r="A30" s="81" t="s">
        <v>301</v>
      </c>
      <c r="B30" s="82" t="s">
        <v>302</v>
      </c>
    </row>
    <row r="31" spans="1:2" ht="15">
      <c r="A31" s="81" t="s">
        <v>303</v>
      </c>
      <c r="B31" s="82" t="s">
        <v>304</v>
      </c>
    </row>
    <row r="32" spans="1:2" ht="15">
      <c r="A32" s="81" t="s">
        <v>305</v>
      </c>
      <c r="B32" s="82" t="s">
        <v>306</v>
      </c>
    </row>
    <row r="33" spans="1:2" ht="15">
      <c r="A33" s="81" t="s">
        <v>307</v>
      </c>
      <c r="B33" s="82" t="s">
        <v>308</v>
      </c>
    </row>
    <row r="34" spans="1:2" ht="15">
      <c r="A34" s="81" t="s">
        <v>309</v>
      </c>
      <c r="B34" s="82" t="s">
        <v>310</v>
      </c>
    </row>
    <row r="35" spans="1:2" ht="15">
      <c r="A35" s="81" t="s">
        <v>311</v>
      </c>
      <c r="B35" s="82" t="s">
        <v>312</v>
      </c>
    </row>
    <row r="36" spans="1:2" ht="15">
      <c r="A36" s="81" t="s">
        <v>313</v>
      </c>
      <c r="B36" s="82" t="s">
        <v>314</v>
      </c>
    </row>
    <row r="37" spans="1:2" ht="15">
      <c r="A37" s="81" t="s">
        <v>315</v>
      </c>
      <c r="B37" s="82" t="s">
        <v>316</v>
      </c>
    </row>
    <row r="38" spans="1:2" ht="15">
      <c r="A38" s="81" t="s">
        <v>317</v>
      </c>
      <c r="B38" s="82" t="s">
        <v>318</v>
      </c>
    </row>
    <row r="39" spans="1:2" ht="15">
      <c r="A39" s="81" t="s">
        <v>319</v>
      </c>
      <c r="B39" s="82" t="s">
        <v>320</v>
      </c>
    </row>
    <row r="40" spans="1:2" ht="15">
      <c r="A40" s="81" t="s">
        <v>321</v>
      </c>
      <c r="B40" s="82" t="s">
        <v>322</v>
      </c>
    </row>
    <row r="41" spans="1:2" ht="15">
      <c r="A41" s="81" t="s">
        <v>323</v>
      </c>
      <c r="B41" s="82" t="s">
        <v>324</v>
      </c>
    </row>
    <row r="42" spans="1:2" ht="15">
      <c r="A42" s="81" t="s">
        <v>325</v>
      </c>
      <c r="B42" s="82" t="s">
        <v>326</v>
      </c>
    </row>
    <row r="43" spans="1:2" ht="15">
      <c r="A43" s="81" t="s">
        <v>327</v>
      </c>
      <c r="B43" s="82" t="s">
        <v>328</v>
      </c>
    </row>
    <row r="44" spans="1:2" ht="15">
      <c r="A44" s="81" t="s">
        <v>329</v>
      </c>
      <c r="B44" s="82" t="s">
        <v>330</v>
      </c>
    </row>
    <row r="45" spans="1:2" ht="15">
      <c r="A45" s="81" t="s">
        <v>331</v>
      </c>
      <c r="B45" s="82" t="s">
        <v>332</v>
      </c>
    </row>
    <row r="46" spans="1:2" ht="15">
      <c r="A46" s="81" t="s">
        <v>333</v>
      </c>
      <c r="B46" s="82" t="s">
        <v>334</v>
      </c>
    </row>
    <row r="47" spans="1:2" ht="15">
      <c r="A47" s="81" t="s">
        <v>335</v>
      </c>
      <c r="B47" s="82" t="s">
        <v>336</v>
      </c>
    </row>
    <row r="48" spans="1:2" ht="15">
      <c r="A48" s="81" t="s">
        <v>337</v>
      </c>
      <c r="B48" s="82" t="s">
        <v>338</v>
      </c>
    </row>
    <row r="49" spans="1:2" ht="15">
      <c r="A49" s="81" t="s">
        <v>339</v>
      </c>
      <c r="B49" s="82" t="s">
        <v>340</v>
      </c>
    </row>
    <row r="50" spans="1:2" ht="15">
      <c r="A50" s="81" t="s">
        <v>341</v>
      </c>
      <c r="B50" s="82" t="s">
        <v>342</v>
      </c>
    </row>
    <row r="51" spans="1:2" ht="15">
      <c r="A51" s="81" t="s">
        <v>343</v>
      </c>
      <c r="B51" s="82" t="s">
        <v>344</v>
      </c>
    </row>
    <row r="52" spans="1:2" ht="15">
      <c r="A52" s="81" t="s">
        <v>345</v>
      </c>
      <c r="B52" s="82" t="s">
        <v>346</v>
      </c>
    </row>
    <row r="53" spans="1:2" ht="15">
      <c r="A53" s="81" t="s">
        <v>347</v>
      </c>
      <c r="B53" s="82" t="s">
        <v>348</v>
      </c>
    </row>
    <row r="54" spans="1:2" ht="15">
      <c r="A54" s="81" t="s">
        <v>349</v>
      </c>
      <c r="B54" s="82" t="s">
        <v>350</v>
      </c>
    </row>
    <row r="55" spans="1:2" ht="15">
      <c r="A55" s="81" t="s">
        <v>351</v>
      </c>
      <c r="B55" s="82" t="s">
        <v>352</v>
      </c>
    </row>
    <row r="56" spans="1:2" ht="15">
      <c r="A56" s="81" t="s">
        <v>353</v>
      </c>
      <c r="B56" s="82" t="s">
        <v>354</v>
      </c>
    </row>
    <row r="57" spans="1:2" ht="15">
      <c r="A57" s="81" t="s">
        <v>355</v>
      </c>
      <c r="B57" s="82" t="s">
        <v>356</v>
      </c>
    </row>
    <row r="58" spans="1:2" ht="15">
      <c r="A58" s="81" t="s">
        <v>357</v>
      </c>
      <c r="B58" s="82" t="s">
        <v>358</v>
      </c>
    </row>
    <row r="59" spans="1:2" ht="15">
      <c r="A59" s="81" t="s">
        <v>359</v>
      </c>
      <c r="B59" s="82" t="s">
        <v>360</v>
      </c>
    </row>
    <row r="60" spans="1:2" ht="15">
      <c r="A60" s="81" t="s">
        <v>361</v>
      </c>
      <c r="B60" s="82" t="s">
        <v>362</v>
      </c>
    </row>
    <row r="61" spans="1:2" ht="15">
      <c r="A61" s="81" t="s">
        <v>363</v>
      </c>
      <c r="B61" s="82" t="s">
        <v>364</v>
      </c>
    </row>
    <row r="62" spans="1:2" ht="15">
      <c r="A62" s="81" t="s">
        <v>365</v>
      </c>
      <c r="B62" s="82" t="s">
        <v>366</v>
      </c>
    </row>
    <row r="63" spans="1:2" ht="15">
      <c r="A63" s="81" t="s">
        <v>367</v>
      </c>
      <c r="B63" s="82" t="s">
        <v>368</v>
      </c>
    </row>
    <row r="64" spans="1:2" ht="15">
      <c r="A64" s="81" t="s">
        <v>369</v>
      </c>
      <c r="B64" s="82" t="s">
        <v>370</v>
      </c>
    </row>
    <row r="65" spans="1:2" ht="15">
      <c r="A65" s="81" t="s">
        <v>371</v>
      </c>
      <c r="B65" s="82" t="s">
        <v>372</v>
      </c>
    </row>
    <row r="66" spans="1:2" ht="15">
      <c r="A66" s="81" t="s">
        <v>373</v>
      </c>
      <c r="B66" s="82" t="s">
        <v>374</v>
      </c>
    </row>
    <row r="67" spans="1:2" ht="15">
      <c r="A67" s="81" t="s">
        <v>375</v>
      </c>
      <c r="B67" s="82" t="s">
        <v>376</v>
      </c>
    </row>
    <row r="68" spans="1:2" ht="15">
      <c r="A68" s="81" t="s">
        <v>377</v>
      </c>
      <c r="B68" s="82" t="s">
        <v>378</v>
      </c>
    </row>
    <row r="69" spans="1:2" ht="15">
      <c r="A69" s="81" t="s">
        <v>379</v>
      </c>
      <c r="B69" s="82" t="s">
        <v>380</v>
      </c>
    </row>
    <row r="70" spans="1:2" ht="15">
      <c r="A70" s="81" t="s">
        <v>381</v>
      </c>
      <c r="B70" s="82" t="s">
        <v>382</v>
      </c>
    </row>
    <row r="71" spans="1:2" ht="15">
      <c r="A71" s="81" t="s">
        <v>383</v>
      </c>
      <c r="B71" s="82" t="s">
        <v>384</v>
      </c>
    </row>
    <row r="72" spans="1:2" ht="15">
      <c r="A72" s="81" t="s">
        <v>385</v>
      </c>
      <c r="B72" s="82" t="s">
        <v>386</v>
      </c>
    </row>
    <row r="73" spans="1:2" ht="15">
      <c r="A73" s="81" t="s">
        <v>387</v>
      </c>
      <c r="B73" s="82" t="s">
        <v>388</v>
      </c>
    </row>
    <row r="74" spans="1:2" ht="15">
      <c r="A74" s="81" t="s">
        <v>389</v>
      </c>
      <c r="B74" s="82" t="s">
        <v>390</v>
      </c>
    </row>
    <row r="75" spans="1:2" ht="15">
      <c r="A75" s="81" t="s">
        <v>391</v>
      </c>
      <c r="B75" s="83" t="s">
        <v>392</v>
      </c>
    </row>
    <row r="76" spans="1:2" ht="15">
      <c r="A76" s="81" t="s">
        <v>393</v>
      </c>
      <c r="B76" s="83" t="s">
        <v>394</v>
      </c>
    </row>
    <row r="77" spans="1:2" ht="15">
      <c r="A77" s="81" t="s">
        <v>395</v>
      </c>
      <c r="B77" s="83" t="s">
        <v>396</v>
      </c>
    </row>
    <row r="78" spans="1:2" ht="15">
      <c r="A78" s="81" t="s">
        <v>397</v>
      </c>
      <c r="B78" s="83" t="s">
        <v>398</v>
      </c>
    </row>
    <row r="79" spans="1:2" ht="15">
      <c r="A79" s="81" t="s">
        <v>399</v>
      </c>
      <c r="B79" s="83" t="s">
        <v>400</v>
      </c>
    </row>
    <row r="80" spans="1:2" ht="15">
      <c r="A80" s="81" t="s">
        <v>401</v>
      </c>
      <c r="B80" s="83" t="s">
        <v>402</v>
      </c>
    </row>
    <row r="81" spans="1:2" ht="15">
      <c r="A81" s="81" t="s">
        <v>403</v>
      </c>
      <c r="B81" s="83" t="s">
        <v>404</v>
      </c>
    </row>
    <row r="82" spans="1:2" ht="15">
      <c r="A82" s="81" t="s">
        <v>405</v>
      </c>
      <c r="B82" s="83" t="s">
        <v>406</v>
      </c>
    </row>
    <row r="83" spans="1:2" ht="15">
      <c r="A83" s="81" t="s">
        <v>407</v>
      </c>
      <c r="B83" s="83" t="s">
        <v>408</v>
      </c>
    </row>
    <row r="84" spans="1:2" ht="15">
      <c r="A84" s="81" t="s">
        <v>409</v>
      </c>
      <c r="B84" s="83" t="s">
        <v>410</v>
      </c>
    </row>
    <row r="85" spans="1:2" ht="15">
      <c r="A85" s="81" t="s">
        <v>411</v>
      </c>
      <c r="B85" s="83" t="s">
        <v>412</v>
      </c>
    </row>
    <row r="86" spans="1:2" ht="15">
      <c r="A86" s="81" t="s">
        <v>413</v>
      </c>
      <c r="B86" s="83" t="s">
        <v>414</v>
      </c>
    </row>
    <row r="87" spans="1:2" ht="15">
      <c r="A87" s="81" t="s">
        <v>415</v>
      </c>
      <c r="B87" s="83" t="s">
        <v>416</v>
      </c>
    </row>
    <row r="88" spans="1:2" ht="15">
      <c r="A88" s="81" t="s">
        <v>417</v>
      </c>
      <c r="B88" s="83" t="s">
        <v>418</v>
      </c>
    </row>
    <row r="89" spans="1:2" ht="15">
      <c r="A89" s="81" t="s">
        <v>419</v>
      </c>
      <c r="B89" s="83" t="s">
        <v>420</v>
      </c>
    </row>
    <row r="90" spans="1:2" ht="15">
      <c r="A90" s="81" t="s">
        <v>421</v>
      </c>
      <c r="B90" s="83" t="s">
        <v>422</v>
      </c>
    </row>
    <row r="91" spans="1:2" ht="15">
      <c r="A91" s="81" t="s">
        <v>423</v>
      </c>
      <c r="B91" s="83" t="s">
        <v>424</v>
      </c>
    </row>
    <row r="92" spans="1:2" ht="15">
      <c r="A92" s="81" t="s">
        <v>425</v>
      </c>
      <c r="B92" s="83" t="s">
        <v>426</v>
      </c>
    </row>
    <row r="93" spans="1:2" ht="15">
      <c r="A93" s="81" t="s">
        <v>427</v>
      </c>
      <c r="B93" s="83" t="s">
        <v>428</v>
      </c>
    </row>
    <row r="94" spans="1:2" ht="15">
      <c r="A94" s="81" t="s">
        <v>429</v>
      </c>
      <c r="B94" s="83" t="s">
        <v>430</v>
      </c>
    </row>
    <row r="95" spans="1:2" ht="15">
      <c r="A95" s="81" t="s">
        <v>431</v>
      </c>
      <c r="B95" s="83" t="s">
        <v>432</v>
      </c>
    </row>
    <row r="96" spans="1:2" ht="15">
      <c r="A96" s="81" t="s">
        <v>433</v>
      </c>
      <c r="B96" s="83" t="s">
        <v>434</v>
      </c>
    </row>
    <row r="97" spans="1:2" ht="15">
      <c r="A97" s="81" t="s">
        <v>435</v>
      </c>
      <c r="B97" s="83" t="s">
        <v>436</v>
      </c>
    </row>
    <row r="98" spans="1:2" ht="15">
      <c r="A98" s="81" t="s">
        <v>437</v>
      </c>
      <c r="B98" s="83" t="s">
        <v>438</v>
      </c>
    </row>
    <row r="99" spans="1:2" ht="15">
      <c r="A99" s="81" t="s">
        <v>439</v>
      </c>
      <c r="B99" s="83" t="s">
        <v>440</v>
      </c>
    </row>
    <row r="100" spans="1:2" ht="15">
      <c r="A100" s="81" t="s">
        <v>441</v>
      </c>
      <c r="B100" s="83" t="s">
        <v>442</v>
      </c>
    </row>
    <row r="101" spans="1:2" ht="15">
      <c r="A101" s="81" t="s">
        <v>443</v>
      </c>
      <c r="B101" s="83" t="s">
        <v>444</v>
      </c>
    </row>
    <row r="102" spans="1:2" ht="15">
      <c r="A102" s="81" t="s">
        <v>445</v>
      </c>
      <c r="B102" s="83" t="s">
        <v>446</v>
      </c>
    </row>
    <row r="103" spans="1:2" ht="15">
      <c r="A103" s="81" t="s">
        <v>447</v>
      </c>
      <c r="B103" s="83" t="s">
        <v>448</v>
      </c>
    </row>
    <row r="104" spans="1:2" ht="15">
      <c r="A104" s="81" t="s">
        <v>449</v>
      </c>
      <c r="B104" s="83" t="s">
        <v>450</v>
      </c>
    </row>
    <row r="105" spans="1:2" ht="15">
      <c r="A105" s="81" t="s">
        <v>451</v>
      </c>
      <c r="B105" s="83" t="s">
        <v>452</v>
      </c>
    </row>
    <row r="106" spans="1:2" ht="15">
      <c r="A106" s="81" t="s">
        <v>453</v>
      </c>
      <c r="B106" s="83" t="s">
        <v>454</v>
      </c>
    </row>
    <row r="107" spans="1:2" ht="15">
      <c r="A107" s="81" t="s">
        <v>455</v>
      </c>
      <c r="B107" s="83" t="s">
        <v>456</v>
      </c>
    </row>
    <row r="108" spans="1:2" ht="15">
      <c r="A108" s="81" t="s">
        <v>457</v>
      </c>
      <c r="B108" s="83" t="s">
        <v>458</v>
      </c>
    </row>
    <row r="109" spans="1:2" ht="15">
      <c r="A109" s="81" t="s">
        <v>459</v>
      </c>
      <c r="B109" s="83" t="s">
        <v>460</v>
      </c>
    </row>
    <row r="110" spans="1:2" ht="15">
      <c r="A110" s="81" t="s">
        <v>461</v>
      </c>
      <c r="B110" s="83" t="s">
        <v>462</v>
      </c>
    </row>
    <row r="111" spans="1:2" ht="15">
      <c r="A111" s="81" t="s">
        <v>463</v>
      </c>
      <c r="B111" s="83" t="s">
        <v>464</v>
      </c>
    </row>
    <row r="112" spans="1:2" ht="15">
      <c r="A112" s="81" t="s">
        <v>465</v>
      </c>
      <c r="B112" s="83" t="s">
        <v>466</v>
      </c>
    </row>
    <row r="113" spans="1:2" ht="15">
      <c r="A113" s="81" t="s">
        <v>467</v>
      </c>
      <c r="B113" s="83" t="s">
        <v>468</v>
      </c>
    </row>
    <row r="114" spans="1:2" ht="15">
      <c r="A114" s="81" t="s">
        <v>469</v>
      </c>
      <c r="B114" s="83" t="s">
        <v>470</v>
      </c>
    </row>
    <row r="115" spans="1:2" ht="15">
      <c r="A115" s="81" t="s">
        <v>471</v>
      </c>
      <c r="B115" s="83" t="s">
        <v>472</v>
      </c>
    </row>
    <row r="116" spans="1:2" ht="15">
      <c r="A116" s="81" t="s">
        <v>473</v>
      </c>
      <c r="B116" s="83" t="s">
        <v>474</v>
      </c>
    </row>
    <row r="117" spans="1:2" ht="15">
      <c r="A117" s="81" t="s">
        <v>475</v>
      </c>
      <c r="B117" s="83" t="s">
        <v>476</v>
      </c>
    </row>
    <row r="118" spans="1:2" ht="15">
      <c r="A118" s="81" t="s">
        <v>477</v>
      </c>
      <c r="B118" s="83" t="s">
        <v>478</v>
      </c>
    </row>
    <row r="119" spans="1:2" ht="15">
      <c r="A119" s="81" t="s">
        <v>479</v>
      </c>
      <c r="B119" s="83" t="s">
        <v>480</v>
      </c>
    </row>
    <row r="120" spans="1:2" ht="15">
      <c r="A120" s="81" t="s">
        <v>481</v>
      </c>
      <c r="B120" s="83" t="s">
        <v>482</v>
      </c>
    </row>
    <row r="121" spans="1:2" ht="15">
      <c r="A121" s="81" t="s">
        <v>483</v>
      </c>
      <c r="B121" s="83" t="s">
        <v>484</v>
      </c>
    </row>
    <row r="122" spans="1:2" ht="15">
      <c r="A122" s="81" t="s">
        <v>485</v>
      </c>
      <c r="B122" s="83" t="s">
        <v>486</v>
      </c>
    </row>
    <row r="123" spans="1:2" ht="15">
      <c r="A123" s="81" t="s">
        <v>487</v>
      </c>
      <c r="B123" s="83" t="s">
        <v>488</v>
      </c>
    </row>
    <row r="124" spans="1:2" ht="15">
      <c r="A124" s="81" t="s">
        <v>489</v>
      </c>
      <c r="B124" s="83" t="s">
        <v>490</v>
      </c>
    </row>
    <row r="125" spans="1:2" ht="15">
      <c r="A125" s="81" t="s">
        <v>491</v>
      </c>
      <c r="B125" s="83" t="s">
        <v>492</v>
      </c>
    </row>
    <row r="126" spans="1:2" ht="15">
      <c r="A126" s="81" t="s">
        <v>493</v>
      </c>
      <c r="B126" s="83" t="s">
        <v>494</v>
      </c>
    </row>
    <row r="127" spans="1:2" ht="15">
      <c r="A127" s="81" t="s">
        <v>495</v>
      </c>
      <c r="B127" s="83" t="s">
        <v>496</v>
      </c>
    </row>
    <row r="128" spans="1:2" ht="15">
      <c r="A128" s="81" t="s">
        <v>497</v>
      </c>
      <c r="B128" s="83" t="s">
        <v>498</v>
      </c>
    </row>
    <row r="129" spans="1:2" ht="15">
      <c r="A129" s="81" t="s">
        <v>499</v>
      </c>
      <c r="B129" s="83" t="s">
        <v>500</v>
      </c>
    </row>
    <row r="130" spans="1:2" ht="15">
      <c r="A130" s="81" t="s">
        <v>501</v>
      </c>
      <c r="B130" s="83" t="s">
        <v>502</v>
      </c>
    </row>
    <row r="131" spans="1:2" ht="15">
      <c r="A131" s="81" t="s">
        <v>503</v>
      </c>
      <c r="B131" s="83" t="s">
        <v>504</v>
      </c>
    </row>
    <row r="132" spans="1:2" ht="15">
      <c r="A132" s="81" t="s">
        <v>505</v>
      </c>
      <c r="B132" s="83" t="s">
        <v>506</v>
      </c>
    </row>
    <row r="133" spans="1:2" ht="15">
      <c r="A133" s="81" t="s">
        <v>507</v>
      </c>
      <c r="B133" s="83" t="s">
        <v>508</v>
      </c>
    </row>
    <row r="134" spans="1:2" ht="15">
      <c r="A134" s="81" t="s">
        <v>509</v>
      </c>
      <c r="B134" s="83" t="s">
        <v>510</v>
      </c>
    </row>
    <row r="135" spans="1:2" ht="15">
      <c r="A135" s="81" t="s">
        <v>511</v>
      </c>
      <c r="B135" s="83" t="s">
        <v>512</v>
      </c>
    </row>
    <row r="136" spans="1:2" ht="15">
      <c r="A136" s="81" t="s">
        <v>513</v>
      </c>
      <c r="B136" s="83" t="s">
        <v>514</v>
      </c>
    </row>
    <row r="137" spans="1:2" ht="15">
      <c r="A137" s="81" t="s">
        <v>515</v>
      </c>
      <c r="B137" s="83" t="s">
        <v>516</v>
      </c>
    </row>
    <row r="138" spans="1:2" ht="15">
      <c r="A138" s="81" t="s">
        <v>517</v>
      </c>
      <c r="B138" s="83" t="s">
        <v>518</v>
      </c>
    </row>
    <row r="139" spans="1:2" ht="15">
      <c r="A139" s="81" t="s">
        <v>519</v>
      </c>
      <c r="B139" s="83" t="s">
        <v>520</v>
      </c>
    </row>
    <row r="140" spans="1:2" ht="15">
      <c r="A140" s="81" t="s">
        <v>521</v>
      </c>
      <c r="B140" s="83" t="s">
        <v>522</v>
      </c>
    </row>
    <row r="141" spans="1:2" ht="15">
      <c r="A141" s="81" t="s">
        <v>523</v>
      </c>
      <c r="B141" s="83" t="s">
        <v>524</v>
      </c>
    </row>
    <row r="142" spans="1:2" ht="15">
      <c r="A142" s="81" t="s">
        <v>525</v>
      </c>
      <c r="B142" s="83" t="s">
        <v>526</v>
      </c>
    </row>
    <row r="143" spans="1:2" ht="15">
      <c r="A143" s="81" t="s">
        <v>527</v>
      </c>
      <c r="B143" s="83" t="s">
        <v>528</v>
      </c>
    </row>
    <row r="144" spans="1:2" ht="15">
      <c r="A144" s="81" t="s">
        <v>529</v>
      </c>
      <c r="B144" s="84" t="s">
        <v>530</v>
      </c>
    </row>
    <row r="145" spans="1:2" ht="15">
      <c r="A145" s="81" t="s">
        <v>531</v>
      </c>
      <c r="B145" s="83" t="s">
        <v>532</v>
      </c>
    </row>
    <row r="146" spans="1:2" ht="15">
      <c r="A146" s="81" t="s">
        <v>533</v>
      </c>
      <c r="B146" s="83" t="s">
        <v>534</v>
      </c>
    </row>
    <row r="147" spans="1:2" ht="15">
      <c r="A147" s="81" t="s">
        <v>535</v>
      </c>
      <c r="B147" s="83" t="s">
        <v>536</v>
      </c>
    </row>
    <row r="148" spans="1:2" ht="15">
      <c r="A148" s="81" t="s">
        <v>537</v>
      </c>
      <c r="B148" s="83" t="s">
        <v>538</v>
      </c>
    </row>
    <row r="149" spans="1:2" ht="15">
      <c r="A149" s="81" t="s">
        <v>539</v>
      </c>
      <c r="B149" s="83" t="s">
        <v>540</v>
      </c>
    </row>
    <row r="150" spans="1:2" ht="15">
      <c r="A150" s="81" t="s">
        <v>541</v>
      </c>
      <c r="B150" s="83" t="s">
        <v>542</v>
      </c>
    </row>
    <row r="151" spans="1:2" ht="15">
      <c r="A151" s="81" t="s">
        <v>543</v>
      </c>
      <c r="B151" s="83" t="s">
        <v>544</v>
      </c>
    </row>
    <row r="152" spans="1:2" ht="15">
      <c r="A152" s="81" t="s">
        <v>545</v>
      </c>
      <c r="B152" s="83" t="s">
        <v>546</v>
      </c>
    </row>
    <row r="153" spans="1:2" ht="15">
      <c r="A153" s="81" t="s">
        <v>547</v>
      </c>
      <c r="B153" s="83" t="s">
        <v>548</v>
      </c>
    </row>
    <row r="154" spans="1:2" ht="15">
      <c r="A154" s="81" t="s">
        <v>549</v>
      </c>
      <c r="B154" s="83" t="s">
        <v>550</v>
      </c>
    </row>
    <row r="155" spans="1:2" ht="15">
      <c r="A155" s="81" t="s">
        <v>551</v>
      </c>
      <c r="B155" s="83" t="s">
        <v>552</v>
      </c>
    </row>
    <row r="156" spans="1:2" ht="15">
      <c r="A156" s="81" t="s">
        <v>553</v>
      </c>
      <c r="B156" s="83" t="s">
        <v>554</v>
      </c>
    </row>
    <row r="157" spans="1:2" ht="15">
      <c r="A157" s="81" t="s">
        <v>555</v>
      </c>
      <c r="B157" s="83" t="s">
        <v>556</v>
      </c>
    </row>
    <row r="158" spans="1:2" ht="15">
      <c r="A158" s="81" t="s">
        <v>557</v>
      </c>
      <c r="B158" s="83" t="s">
        <v>558</v>
      </c>
    </row>
    <row r="159" spans="1:2" ht="15">
      <c r="A159" s="81" t="s">
        <v>559</v>
      </c>
      <c r="B159" s="83" t="s">
        <v>560</v>
      </c>
    </row>
    <row r="160" spans="1:2" ht="15">
      <c r="A160" s="81" t="s">
        <v>561</v>
      </c>
      <c r="B160" s="83" t="s">
        <v>562</v>
      </c>
    </row>
    <row r="161" spans="1:2" ht="15">
      <c r="A161" s="81" t="s">
        <v>563</v>
      </c>
      <c r="B161" s="83" t="s">
        <v>564</v>
      </c>
    </row>
    <row r="162" spans="1:2" ht="15">
      <c r="A162" s="81" t="s">
        <v>565</v>
      </c>
      <c r="B162" s="83" t="s">
        <v>566</v>
      </c>
    </row>
    <row r="163" spans="1:2" ht="15">
      <c r="A163" s="81" t="s">
        <v>567</v>
      </c>
      <c r="B163" s="83" t="s">
        <v>568</v>
      </c>
    </row>
    <row r="164" spans="1:2" ht="15">
      <c r="A164" s="81" t="s">
        <v>569</v>
      </c>
      <c r="B164" s="83" t="s">
        <v>570</v>
      </c>
    </row>
    <row r="165" spans="1:2" ht="15">
      <c r="A165" s="81" t="s">
        <v>571</v>
      </c>
      <c r="B165" s="83" t="s">
        <v>572</v>
      </c>
    </row>
    <row r="166" spans="1:2" ht="15">
      <c r="A166" s="81" t="s">
        <v>573</v>
      </c>
      <c r="B166" s="83" t="s">
        <v>574</v>
      </c>
    </row>
    <row r="167" spans="1:2" ht="15">
      <c r="A167" s="81" t="s">
        <v>575</v>
      </c>
      <c r="B167" s="83" t="s">
        <v>576</v>
      </c>
    </row>
    <row r="168" spans="1:2" ht="15">
      <c r="A168" s="81" t="s">
        <v>577</v>
      </c>
      <c r="B168" s="83" t="s">
        <v>578</v>
      </c>
    </row>
    <row r="169" spans="1:2" ht="15">
      <c r="A169" s="81" t="s">
        <v>579</v>
      </c>
      <c r="B169" s="83" t="s">
        <v>580</v>
      </c>
    </row>
    <row r="170" spans="1:2" ht="15">
      <c r="A170" s="81" t="s">
        <v>581</v>
      </c>
      <c r="B170" s="83" t="s">
        <v>582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Zarina Juraeva</cp:lastModifiedBy>
  <cp:lastPrinted>2021-06-15T14:30:03Z</cp:lastPrinted>
  <dcterms:created xsi:type="dcterms:W3CDTF">2017-11-15T21:17:43Z</dcterms:created>
  <dcterms:modified xsi:type="dcterms:W3CDTF">2022-07-05T04:46:51Z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0x010100CFBB5B710EC95642953CBEBAAB49DA5C</vt:lpwstr>
  </property>
</Properties>
</file>